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firstSheet="30" activeTab="43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9pokr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,21" sheetId="21" r:id="rId21"/>
    <sheet name="p22" sheetId="22" r:id="rId22"/>
    <sheet name="p23" sheetId="23" r:id="rId23"/>
    <sheet name="p24" sheetId="24" r:id="rId24"/>
    <sheet name="p25" sheetId="25" r:id="rId25"/>
    <sheet name="p26" sheetId="26" r:id="rId26"/>
    <sheet name="p27" sheetId="27" r:id="rId27"/>
    <sheet name="p28" sheetId="28" r:id="rId28"/>
    <sheet name="p29" sheetId="29" r:id="rId29"/>
    <sheet name="p30" sheetId="30" r:id="rId30"/>
    <sheet name="p31" sheetId="31" r:id="rId31"/>
    <sheet name="p32" sheetId="32" r:id="rId32"/>
    <sheet name="p33" sheetId="33" r:id="rId33"/>
    <sheet name="p34" sheetId="34" r:id="rId34"/>
    <sheet name="p35" sheetId="35" r:id="rId35"/>
    <sheet name="p36" sheetId="36" r:id="rId36"/>
    <sheet name="p37" sheetId="37" r:id="rId37"/>
    <sheet name="p38" sheetId="38" r:id="rId38"/>
    <sheet name="p39" sheetId="39" r:id="rId39"/>
    <sheet name="p40" sheetId="40" r:id="rId40"/>
    <sheet name="p41" sheetId="41" r:id="rId41"/>
    <sheet name="p42" sheetId="42" r:id="rId42"/>
    <sheet name="p43" sheetId="43" r:id="rId43"/>
    <sheet name="p44" sheetId="44" r:id="rId44"/>
    <sheet name="p45" sheetId="45" r:id="rId45"/>
    <sheet name="p46" sheetId="46" r:id="rId46"/>
    <sheet name="p47" sheetId="47" r:id="rId47"/>
    <sheet name="Hárok1" sheetId="48" r:id="rId4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<sst xmlns="http://schemas.openxmlformats.org/spreadsheetml/2006/main" count="2560" uniqueCount="1356">
  <si>
    <t>Komodita</t>
  </si>
  <si>
    <t>Rok</t>
  </si>
  <si>
    <t>EUR/t</t>
  </si>
  <si>
    <t>SR  = 100%</t>
  </si>
  <si>
    <t>SR</t>
  </si>
  <si>
    <t>ČR</t>
  </si>
  <si>
    <t>PR</t>
  </si>
  <si>
    <t>MR</t>
  </si>
  <si>
    <t>EÚ</t>
  </si>
  <si>
    <t>Pšenica</t>
  </si>
  <si>
    <t>potravinárska</t>
  </si>
  <si>
    <t>2011/2010</t>
  </si>
  <si>
    <t>Jačmeň</t>
  </si>
  <si>
    <t>.</t>
  </si>
  <si>
    <t>sladovnícky</t>
  </si>
  <si>
    <t>Raž</t>
  </si>
  <si>
    <t>Kukurica</t>
  </si>
  <si>
    <t>priemyselná</t>
  </si>
  <si>
    <t>Repka</t>
  </si>
  <si>
    <t>Slnečnica</t>
  </si>
  <si>
    <t>Cukrová</t>
  </si>
  <si>
    <t>repa</t>
  </si>
  <si>
    <t>Zemiaky</t>
  </si>
  <si>
    <t>neskoré</t>
  </si>
  <si>
    <t>konzumné</t>
  </si>
  <si>
    <t>CENY VÝROBCOV RASTLINNÝCH KOMODÍT VO VYBRANÝCH KRAJINÁCH EÚ</t>
  </si>
  <si>
    <t>v €/t</t>
  </si>
  <si>
    <t>Tabuľka č. 36</t>
  </si>
  <si>
    <t>CENY VÝROBCOV ŽIVOČÍŠNYCH  KOMODÍT VO VYBRANÝCH KRAJINÁCH EÚ (€/T)</t>
  </si>
  <si>
    <t>Tabuľka č. 37</t>
  </si>
  <si>
    <t>SR = 100%</t>
  </si>
  <si>
    <t>Býky           j. hm.</t>
  </si>
  <si>
    <t xml:space="preserve">Mlieko       </t>
  </si>
  <si>
    <t>Ošípané      j. hm.</t>
  </si>
  <si>
    <t>Kurčatá       j. hm.</t>
  </si>
  <si>
    <t xml:space="preserve">Vajcia </t>
  </si>
  <si>
    <t>ODBYTOVÉ CENY SPRACOVATEĽOV POTRAVÍN VO VYBRANÝCH  KRAJINÁCH EÚ</t>
  </si>
  <si>
    <t>v €/kg, l</t>
  </si>
  <si>
    <t>Tabuľka č.38</t>
  </si>
  <si>
    <t xml:space="preserve">PR </t>
  </si>
  <si>
    <t>Bravčové stehno bez kosti</t>
  </si>
  <si>
    <t>Hovädzie zadné bez kosti</t>
  </si>
  <si>
    <t>Kurča pitvané chladené</t>
  </si>
  <si>
    <t>Maslo</t>
  </si>
  <si>
    <t xml:space="preserve">Eidamská tehla </t>
  </si>
  <si>
    <t>Polotučné mlieko tekuté</t>
  </si>
  <si>
    <t>Sušené mlieko odtučnené</t>
  </si>
  <si>
    <t>Poznámka:  . nedisponibilné údaje</t>
  </si>
  <si>
    <t>SPOTREBITEĽSKÉ CENY VYBRANÝCH KOMODÍT V KRAJINÁCH V4</t>
  </si>
  <si>
    <t>Tabuľka č. 39</t>
  </si>
  <si>
    <t>Kurča pitvané</t>
  </si>
  <si>
    <t>Prameň: ŠÚ SR,  MZ ČR, AKI MR, FAPA  PR</t>
  </si>
  <si>
    <t>Krajina, zoskupenie</t>
  </si>
  <si>
    <t>Obilniny mil t</t>
  </si>
  <si>
    <t>Hovädzie mäso v 1000 t</t>
  </si>
  <si>
    <t>Bravčové mäso v 1000 t</t>
  </si>
  <si>
    <t>Mlieko čerstvé v 1000 t</t>
  </si>
  <si>
    <t>Olejniny v 1000 t</t>
  </si>
  <si>
    <t>SVET</t>
  </si>
  <si>
    <t>EÚ-27</t>
  </si>
  <si>
    <t>Argentína</t>
  </si>
  <si>
    <t>Austrália</t>
  </si>
  <si>
    <t>Brazília</t>
  </si>
  <si>
    <t>Kanada</t>
  </si>
  <si>
    <t>Čína</t>
  </si>
  <si>
    <t>India</t>
  </si>
  <si>
    <t>Japonsko</t>
  </si>
  <si>
    <t>Mexiko</t>
  </si>
  <si>
    <t>Nový Zéland</t>
  </si>
  <si>
    <t>Nórsko</t>
  </si>
  <si>
    <t>Rusko</t>
  </si>
  <si>
    <t>Juhoafr. rep.</t>
  </si>
  <si>
    <t>Švajčiarsko</t>
  </si>
  <si>
    <t>Turecko</t>
  </si>
  <si>
    <t>USA</t>
  </si>
  <si>
    <t>Podiel produkcie jednotlivých štátov a zoskupení na celkovej svetovej produkcii a medziročná zmena v p.b.</t>
  </si>
  <si>
    <t>Tabuľka č. 2</t>
  </si>
  <si>
    <t>Krajina</t>
  </si>
  <si>
    <t>Poľnohospodársky využívaná pôda</t>
  </si>
  <si>
    <t>Hrubá pridaná hodnota v producentských cenách</t>
  </si>
  <si>
    <t>Pracovná sila v poľnohospodárstve</t>
  </si>
  <si>
    <t>Poľnohospodársky príjem - indikátor A</t>
  </si>
  <si>
    <t>Hrubá pridaná hodnota</t>
  </si>
  <si>
    <t>v 1000 ha</t>
  </si>
  <si>
    <t>%              z EU - 27</t>
  </si>
  <si>
    <t>% na celkovej ploche danej krajiny</t>
  </si>
  <si>
    <t>mil. €</t>
  </si>
  <si>
    <t>HPH na ha p.v.p.</t>
  </si>
  <si>
    <t>%  z EU - 27</t>
  </si>
  <si>
    <t>v 1000 AWU</t>
  </si>
  <si>
    <t>AWU na 100 ha p.v.p.</t>
  </si>
  <si>
    <t xml:space="preserve">     %            z EU - 27</t>
  </si>
  <si>
    <t>% na celkovej zamestnanosti danej krajiny</t>
  </si>
  <si>
    <t xml:space="preserve">EU-27 </t>
  </si>
  <si>
    <t xml:space="preserve">EU-15 </t>
  </si>
  <si>
    <t>:</t>
  </si>
  <si>
    <t>Belgicko</t>
  </si>
  <si>
    <t>Bulharsko</t>
  </si>
  <si>
    <t>Česko</t>
  </si>
  <si>
    <t>Dánsko</t>
  </si>
  <si>
    <t>Nemecko</t>
  </si>
  <si>
    <t>Estónsko</t>
  </si>
  <si>
    <t>Írsko</t>
  </si>
  <si>
    <t>Grécko</t>
  </si>
  <si>
    <t>Španielsko</t>
  </si>
  <si>
    <t>Francúzsko</t>
  </si>
  <si>
    <t>Taliansko</t>
  </si>
  <si>
    <t>Cyprus</t>
  </si>
  <si>
    <t>Lotyšsko</t>
  </si>
  <si>
    <t>Litva</t>
  </si>
  <si>
    <t>Luxembursko</t>
  </si>
  <si>
    <t>Maďarsko</t>
  </si>
  <si>
    <t>Malta</t>
  </si>
  <si>
    <t>Holandsko</t>
  </si>
  <si>
    <t>Rakúsko</t>
  </si>
  <si>
    <t>Poľsko</t>
  </si>
  <si>
    <t>Portugalsko</t>
  </si>
  <si>
    <t>Rumunsko</t>
  </si>
  <si>
    <t>Slovinsko</t>
  </si>
  <si>
    <t>Slovensko</t>
  </si>
  <si>
    <t>Fínsko</t>
  </si>
  <si>
    <t>Švédsko</t>
  </si>
  <si>
    <t>Veľká Británia</t>
  </si>
  <si>
    <t>AWU- ročná pracovná jednotka (počet osôb, ktoré pracujú na plný uväzok počas celého posudzovaného roku)</t>
  </si>
  <si>
    <t xml:space="preserve"> p.v.p. poľnohospodársky využívaná pôda</t>
  </si>
  <si>
    <t>Tabuľka č. 3</t>
  </si>
  <si>
    <t>Produkcia</t>
  </si>
  <si>
    <t>Podpora</t>
  </si>
  <si>
    <t>% EU - 27</t>
  </si>
  <si>
    <t>€/ha</t>
  </si>
  <si>
    <t>EU-27</t>
  </si>
  <si>
    <t>Tabuľka č.4</t>
  </si>
  <si>
    <t>v tis. t</t>
  </si>
  <si>
    <t>cereálie vrátane ryže</t>
  </si>
  <si>
    <t xml:space="preserve">pšenica </t>
  </si>
  <si>
    <t>jačmeň</t>
  </si>
  <si>
    <t xml:space="preserve">kukurica na zrno </t>
  </si>
  <si>
    <t>ryža</t>
  </si>
  <si>
    <t>cukrová repa</t>
  </si>
  <si>
    <t xml:space="preserve">repka olejná </t>
  </si>
  <si>
    <t>hovädzí dobytok</t>
  </si>
  <si>
    <t>ošípané</t>
  </si>
  <si>
    <t>hydina</t>
  </si>
  <si>
    <t>ovce</t>
  </si>
  <si>
    <t>kozy</t>
  </si>
  <si>
    <t>2011*</t>
  </si>
  <si>
    <t>Hrubá rastlinná produkcia spolu</t>
  </si>
  <si>
    <t>z toho:  obilniny</t>
  </si>
  <si>
    <t xml:space="preserve">            obchodné plodiny</t>
  </si>
  <si>
    <t xml:space="preserve">            krmivá</t>
  </si>
  <si>
    <t xml:space="preserve">            zelenina</t>
  </si>
  <si>
    <t xml:space="preserve">            zemiaky</t>
  </si>
  <si>
    <t xml:space="preserve">            ovocie</t>
  </si>
  <si>
    <t xml:space="preserve">            hrozno</t>
  </si>
  <si>
    <t xml:space="preserve">            ostatná rastlinná výroba</t>
  </si>
  <si>
    <t>Hrubá živočíšna produkcia celkom</t>
  </si>
  <si>
    <t>z toho:  HD</t>
  </si>
  <si>
    <t xml:space="preserve">            ošípané</t>
  </si>
  <si>
    <t xml:space="preserve">            ovce a kozy</t>
  </si>
  <si>
    <t xml:space="preserve">            hydina</t>
  </si>
  <si>
    <t xml:space="preserve">            mlieko surové</t>
  </si>
  <si>
    <t xml:space="preserve">            vajcia</t>
  </si>
  <si>
    <t xml:space="preserve">            ostatná živočíšna výroba</t>
  </si>
  <si>
    <t>Hrubá poľnohospodárska produkcia</t>
  </si>
  <si>
    <t>Prameň: Ekonomický poľnohospodársky účet SR</t>
  </si>
  <si>
    <t>v mil €</t>
  </si>
  <si>
    <t>HRUBÁ POĽNOHOSPODÁRSKA PRODUKCIA V BEŽNÝCH CENÁCH</t>
  </si>
  <si>
    <t>Tabuľka č. 16</t>
  </si>
  <si>
    <t>v mil. €, b.c.</t>
  </si>
  <si>
    <t>Tabuľka č. 6</t>
  </si>
  <si>
    <t xml:space="preserve">Hrubá produkcia </t>
  </si>
  <si>
    <t>Výrobná spotreba</t>
  </si>
  <si>
    <t>2010</t>
  </si>
  <si>
    <t>EU-25</t>
  </si>
  <si>
    <t>EU-15</t>
  </si>
  <si>
    <t>Česká republika</t>
  </si>
  <si>
    <t>Prameň: Eurostat</t>
  </si>
  <si>
    <t>: nedostupný údaj</t>
  </si>
  <si>
    <t>Tabuľka č. 7</t>
  </si>
  <si>
    <t>Zamestnanosť v tis. osobách</t>
  </si>
  <si>
    <t>Tvorba hrubého fixného kapitálu v mil.€ b.c.</t>
  </si>
  <si>
    <t>Podiel  na nár. ek. v %</t>
  </si>
  <si>
    <t>Tabuľka č. 5</t>
  </si>
  <si>
    <t>ZAMESTNANOSŤ A TVORBA HRUBÉHO FIXNÉHO KAPITÁLU  za výrobu potravín, nápojov a tabakových výrobkov EÚ-27</t>
  </si>
  <si>
    <t xml:space="preserve">HRUBÁ PRODUKCIA, VÝROBNÁ SPOTREBA A HRUBÁ PRIDANÁ HODNOTA za výrobu potravín, nápojov a tabak. výrobkov EÚ-27 </t>
  </si>
  <si>
    <t>POČET HOSPODÁRSKYCH ZVIERAT A PRODUKCIA ŽIVOČÍŠNYCH VÝROBKOV V SR</t>
  </si>
  <si>
    <t>Merná</t>
  </si>
  <si>
    <t xml:space="preserve">Skutočnosť </t>
  </si>
  <si>
    <t>Rozdiel</t>
  </si>
  <si>
    <t>Index</t>
  </si>
  <si>
    <t>jednotka</t>
  </si>
  <si>
    <t>k 31.12.2010</t>
  </si>
  <si>
    <t>k 31.12.2011</t>
  </si>
  <si>
    <t xml:space="preserve"> Počet  hospodárskych zvierat</t>
  </si>
  <si>
    <t xml:space="preserve"> Hovädzí dobytok </t>
  </si>
  <si>
    <t>tis. ks</t>
  </si>
  <si>
    <t xml:space="preserve"> z toho:</t>
  </si>
  <si>
    <t>kravy</t>
  </si>
  <si>
    <t xml:space="preserve">z kráv: </t>
  </si>
  <si>
    <t>dojné</t>
  </si>
  <si>
    <t>ostatné</t>
  </si>
  <si>
    <t xml:space="preserve"> Ošípané spolu</t>
  </si>
  <si>
    <t>prasnice</t>
  </si>
  <si>
    <t xml:space="preserve"> Ovce spolu</t>
  </si>
  <si>
    <t>bahnice</t>
  </si>
  <si>
    <t xml:space="preserve"> Kozy</t>
  </si>
  <si>
    <t xml:space="preserve"> Hydina spolu</t>
  </si>
  <si>
    <t xml:space="preserve"> z toho: sliepky</t>
  </si>
  <si>
    <t>Kone spolu</t>
  </si>
  <si>
    <t xml:space="preserve"> Produkcia</t>
  </si>
  <si>
    <r>
      <t xml:space="preserve"> Jatočný HD spolu </t>
    </r>
    <r>
      <rPr>
        <vertAlign val="superscript"/>
        <sz val="10"/>
        <rFont val="Times New Roman CE"/>
        <family val="1"/>
      </rPr>
      <t>*)</t>
    </r>
  </si>
  <si>
    <t>t jat. hm.</t>
  </si>
  <si>
    <r>
      <t xml:space="preserve"> Jatočné ošípané </t>
    </r>
    <r>
      <rPr>
        <vertAlign val="superscript"/>
        <sz val="10"/>
        <rFont val="Times New Roman CE"/>
        <family val="1"/>
      </rPr>
      <t>*)</t>
    </r>
  </si>
  <si>
    <r>
      <t xml:space="preserve"> Jatočné ovce </t>
    </r>
    <r>
      <rPr>
        <vertAlign val="superscript"/>
        <sz val="10"/>
        <rFont val="Times New Roman CE"/>
        <family val="1"/>
      </rPr>
      <t>*)</t>
    </r>
  </si>
  <si>
    <r>
      <t xml:space="preserve"> Jatočné kozy </t>
    </r>
    <r>
      <rPr>
        <vertAlign val="superscript"/>
        <sz val="10"/>
        <rFont val="Times New Roman CE"/>
        <family val="1"/>
      </rPr>
      <t>*)</t>
    </r>
  </si>
  <si>
    <r>
      <t xml:space="preserve"> Jatočná hydina </t>
    </r>
    <r>
      <rPr>
        <vertAlign val="superscript"/>
        <sz val="10"/>
        <rFont val="Times New Roman CE"/>
        <family val="1"/>
      </rPr>
      <t>*)</t>
    </r>
  </si>
  <si>
    <t xml:space="preserve"> Mlieko kravské</t>
  </si>
  <si>
    <t>t</t>
  </si>
  <si>
    <t xml:space="preserve"> Vajcia slepačie</t>
  </si>
  <si>
    <t xml:space="preserve"> Ovčie mlieko</t>
  </si>
  <si>
    <t xml:space="preserve"> Vlna ovčia</t>
  </si>
  <si>
    <t>*) Hrubá domáca produkia = zabitia na bitúnkoch + odhad samozásobenia +/- zahraničný obchod</t>
  </si>
  <si>
    <t>Prameň: Súpis hospodárskych zvierat ŠÚ SR,</t>
  </si>
  <si>
    <t>Živočíšna výroba, predaj výrobkov z prvovýroby a bilancia plodín ŠÚ SR</t>
  </si>
  <si>
    <t>MPRV SR rezortný výkaz BM (MPRV SR) 1-12, Odhad samozásobenia, Colné riaditeľstvo SR</t>
  </si>
  <si>
    <t>Vypracoval: VÚEPP</t>
  </si>
  <si>
    <t>UKAZOVATELE REPRODUKCIE ZÁKLADNÉHO STÁDA HOSPODÁRSKYCH ZVIERAT V SR</t>
  </si>
  <si>
    <t>Ukazovateľ</t>
  </si>
  <si>
    <t>2011</t>
  </si>
  <si>
    <t xml:space="preserve"> Pripúšťanie jalovíc</t>
  </si>
  <si>
    <t>ks/100 kráv k 1.1.</t>
  </si>
  <si>
    <t xml:space="preserve"> Pripúšťanie kráv</t>
  </si>
  <si>
    <t xml:space="preserve"> Prevod jalovíc do kráv </t>
  </si>
  <si>
    <t xml:space="preserve"> Brakovanie kráv</t>
  </si>
  <si>
    <t xml:space="preserve"> Hynutie kráv</t>
  </si>
  <si>
    <t xml:space="preserve"> Konfiškáty kráv</t>
  </si>
  <si>
    <t xml:space="preserve"> Pripúšťanie prasničiek</t>
  </si>
  <si>
    <t>ks/100 prasníc k 1.1.</t>
  </si>
  <si>
    <t xml:space="preserve"> Pripúšťanie prasníc</t>
  </si>
  <si>
    <t xml:space="preserve"> Prevod prasničiek do prasníc </t>
  </si>
  <si>
    <t xml:space="preserve"> Brakovanie prasníc</t>
  </si>
  <si>
    <t xml:space="preserve"> Hynutie prasníc</t>
  </si>
  <si>
    <t xml:space="preserve"> Konfiškáty prasníc</t>
  </si>
  <si>
    <t xml:space="preserve"> Prevod jahničiek do bahníc</t>
  </si>
  <si>
    <t>ks/100 bahníc k 1.1.</t>
  </si>
  <si>
    <t xml:space="preserve"> Brakovanie bahníc</t>
  </si>
  <si>
    <t xml:space="preserve"> Hynutie bahníc</t>
  </si>
  <si>
    <t>Prameň: Živočíšna výroba a predaj výrobkov z prvovýroby, ŠÚ SR</t>
  </si>
  <si>
    <t>Vypracoval VÚEPP</t>
  </si>
  <si>
    <t>VYBRANÉ UKAZOVATELE ÚŽITKOVOSTI A REPRODUKČNÝCH VLASTNOSTÍ</t>
  </si>
  <si>
    <t>M. J.</t>
  </si>
  <si>
    <t>k 31.12.10</t>
  </si>
  <si>
    <t>k 31.12.11</t>
  </si>
  <si>
    <t xml:space="preserve"> Narodené teľatá </t>
  </si>
  <si>
    <t>ks/100 kráv</t>
  </si>
  <si>
    <t xml:space="preserve"> Odchov teliat </t>
  </si>
  <si>
    <t xml:space="preserve"> Ročná dojnosť</t>
  </si>
  <si>
    <t>kg/dojnicu</t>
  </si>
  <si>
    <t xml:space="preserve"> Prírastky vo výkrme HD </t>
  </si>
  <si>
    <t>kg/KD</t>
  </si>
  <si>
    <t xml:space="preserve"> Počet vrhov na prasnicu</t>
  </si>
  <si>
    <t>x</t>
  </si>
  <si>
    <t xml:space="preserve"> Narodenie prasiat na 1 vrh</t>
  </si>
  <si>
    <t>ks</t>
  </si>
  <si>
    <t xml:space="preserve"> Narodenie prasiat </t>
  </si>
  <si>
    <t>ks/prasnicu</t>
  </si>
  <si>
    <t xml:space="preserve"> Odchov prasiat</t>
  </si>
  <si>
    <t xml:space="preserve"> Prír. v predvýkrme a výk. ošíp.</t>
  </si>
  <si>
    <t xml:space="preserve"> Narodenie jahniat</t>
  </si>
  <si>
    <t>ks/100 bahnicu</t>
  </si>
  <si>
    <t xml:space="preserve"> Odchov jahniat</t>
  </si>
  <si>
    <t xml:space="preserve"> Priemerná striž vlny</t>
  </si>
  <si>
    <t>kg/ovcu k 1.1.</t>
  </si>
  <si>
    <t xml:space="preserve"> Výroba ovčieho mlieka</t>
  </si>
  <si>
    <t>kg/bahnicu k 1.1.</t>
  </si>
  <si>
    <t xml:space="preserve"> Znáška vajec</t>
  </si>
  <si>
    <t>ks/sliepku</t>
  </si>
  <si>
    <t xml:space="preserve">Vypracoval: VÚEPP </t>
  </si>
  <si>
    <t>Tabuľka č. 20</t>
  </si>
  <si>
    <t>Tabuľka č. 21</t>
  </si>
  <si>
    <t>PODIEL OBCHODNÝCH ZOSKUPENÍ</t>
  </si>
  <si>
    <t>na celkovom zahraničnom obchode Slovenska</t>
  </si>
  <si>
    <t>Dovoz</t>
  </si>
  <si>
    <t>Vývoz</t>
  </si>
  <si>
    <t>Saldo</t>
  </si>
  <si>
    <t>zoskupenie</t>
  </si>
  <si>
    <t>mil. EUR</t>
  </si>
  <si>
    <t>%</t>
  </si>
  <si>
    <t xml:space="preserve"> EÚ-27</t>
  </si>
  <si>
    <t xml:space="preserve"> Tretie krajiny</t>
  </si>
  <si>
    <t xml:space="preserve"> EFTA</t>
  </si>
  <si>
    <t xml:space="preserve"> Balkán</t>
  </si>
  <si>
    <t xml:space="preserve"> Stredomor. krajiny</t>
  </si>
  <si>
    <t xml:space="preserve"> Severná Amerika</t>
  </si>
  <si>
    <t xml:space="preserve"> MERCOSUR</t>
  </si>
  <si>
    <t xml:space="preserve"> ACP</t>
  </si>
  <si>
    <t xml:space="preserve"> SNŠ</t>
  </si>
  <si>
    <t xml:space="preserve"> spolu</t>
  </si>
  <si>
    <r>
      <t xml:space="preserve"> EÚ-27</t>
    </r>
    <r>
      <rPr>
        <vertAlign val="superscript"/>
        <sz val="12"/>
        <rFont val="Times New Roman CE"/>
        <family val="1"/>
      </rPr>
      <t>1)</t>
    </r>
  </si>
  <si>
    <r>
      <t xml:space="preserve"> Tretie krajiny</t>
    </r>
    <r>
      <rPr>
        <vertAlign val="superscript"/>
        <sz val="12"/>
        <rFont val="Times New Roman CE"/>
        <family val="1"/>
      </rPr>
      <t>1)</t>
    </r>
  </si>
  <si>
    <r>
      <t xml:space="preserve"> spolu</t>
    </r>
    <r>
      <rPr>
        <b/>
        <vertAlign val="superscript"/>
        <sz val="12"/>
        <rFont val="Times New Roman CE"/>
        <family val="1"/>
      </rPr>
      <t>1)</t>
    </r>
  </si>
  <si>
    <t>Prameň: Štatistický úrad SR</t>
  </si>
  <si>
    <t>Poznámka: EFTA</t>
  </si>
  <si>
    <t>Nórsko, Island, Švajčiarsko, Lichtenštajnsko</t>
  </si>
  <si>
    <t xml:space="preserve">                  EÚ-27</t>
  </si>
  <si>
    <t xml:space="preserve">Belgicko, Dánsko, Francúzsko, Grécko, Holandsko, Írsko, Luxembursko, Nemecko, </t>
  </si>
  <si>
    <t xml:space="preserve">Portugalsko, Taliansko, Španielsko, Veľká Británia, Rakúsko, Švédsko, Fínsko, SR, </t>
  </si>
  <si>
    <t>ČR, Poľsko, Maďarsko, Slovinsko, Lotyšsko, Litva, Estónsko, Malta, Cyprus,</t>
  </si>
  <si>
    <t>Bulharsko, Rumunsko</t>
  </si>
  <si>
    <t xml:space="preserve">                  BALKÁN</t>
  </si>
  <si>
    <t xml:space="preserve">Albánsko, Chorvátsko, Macedónsko, Bosna a Hercegovina, Čierna Hora, Srbsko </t>
  </si>
  <si>
    <t>a Kosovo</t>
  </si>
  <si>
    <t xml:space="preserve">                  STREDOMOR. KRAJINY</t>
  </si>
  <si>
    <t xml:space="preserve">Alžírsko, Egypt, Palestína, Izrael, Jordánsko, Libanon, Maroko, Tunisko, Turecko, </t>
  </si>
  <si>
    <t>Sýria</t>
  </si>
  <si>
    <t xml:space="preserve">                  SEVERNÁ AMERIKA</t>
  </si>
  <si>
    <t>Kanada, USA</t>
  </si>
  <si>
    <t xml:space="preserve">                  MERCOSUR</t>
  </si>
  <si>
    <t>Argentína, Bolívia, Brazília, Chile, Paraguaj, Uruguaj</t>
  </si>
  <si>
    <t xml:space="preserve">                  ACP</t>
  </si>
  <si>
    <t>Skupina krajín Afriky, Karibiku a Pacifiku</t>
  </si>
  <si>
    <t xml:space="preserve">                  SNŠ</t>
  </si>
  <si>
    <t>Komodity</t>
  </si>
  <si>
    <t>z toho do krajín</t>
  </si>
  <si>
    <t>Tretie</t>
  </si>
  <si>
    <t>z toho do</t>
  </si>
  <si>
    <t>EFTA</t>
  </si>
  <si>
    <t>Balkán</t>
  </si>
  <si>
    <t>Stredomor.</t>
  </si>
  <si>
    <t>Severná</t>
  </si>
  <si>
    <t>MERCOSUR</t>
  </si>
  <si>
    <t>APC</t>
  </si>
  <si>
    <t>SNŠ</t>
  </si>
  <si>
    <t>krajiny</t>
  </si>
  <si>
    <t>Amerika</t>
  </si>
  <si>
    <t>01 živé zvieratá</t>
  </si>
  <si>
    <t>02 mäso a požívateľné droby</t>
  </si>
  <si>
    <t>03 ryby a mäkkýše</t>
  </si>
  <si>
    <t>04 mlieko, vajcia, med a výrobky</t>
  </si>
  <si>
    <t>05 výrobky živočíšneho pôvodu</t>
  </si>
  <si>
    <t>06 živé rastliny a kvetinárske výrobky</t>
  </si>
  <si>
    <t>07 zelenina, korene a hľuzy požívateľné</t>
  </si>
  <si>
    <t>08 jedlé ovocie a orechy</t>
  </si>
  <si>
    <t>09 káva, čaj, maté a korenie</t>
  </si>
  <si>
    <t>10 obilie</t>
  </si>
  <si>
    <t>11 mlynské výrobky, slad, škroby</t>
  </si>
  <si>
    <t>12 olej. semená a plody, slama, krmoviny</t>
  </si>
  <si>
    <t>13 šelak, gumy, živice</t>
  </si>
  <si>
    <t>14 rastlinné pletacie materiály</t>
  </si>
  <si>
    <t>15 živočíšne a rastlinné tuky</t>
  </si>
  <si>
    <t>16 prípravky z mäsa, rýb</t>
  </si>
  <si>
    <t>17 cukor a cukrovinky</t>
  </si>
  <si>
    <t>18 kakao a kakaové prípravky</t>
  </si>
  <si>
    <t>19 prípravky z obilia, z mlieka</t>
  </si>
  <si>
    <t>20 prípravky zo zeleniny, ovocia, rastlín</t>
  </si>
  <si>
    <t>21 rôzne potravinové prípravky</t>
  </si>
  <si>
    <t>22 nápoje, liehové a ocot</t>
  </si>
  <si>
    <t>23 zvyšky a odpady, krmivo</t>
  </si>
  <si>
    <t>24 tabak, náhradky</t>
  </si>
  <si>
    <t>Celkom</t>
  </si>
  <si>
    <t xml:space="preserve">                 EÚ-27</t>
  </si>
  <si>
    <t xml:space="preserve">Belgicko, Dánsko, Francúzsko, Grécko, Holandsko, Írsko, Luxembursko, Nemecko, Portugalsko, Taliansko, Španielsko, Veľká Británia, Rakúsko, Švédsko, </t>
  </si>
  <si>
    <t>Fínsko, SR, ČR, Poľsko, Maďarsko, Slovinsko, Lotyšsko, Litva, Estónsko, Malta, Cyprus, Bulharsko, Rumunsko</t>
  </si>
  <si>
    <t xml:space="preserve">                 BALKÁN</t>
  </si>
  <si>
    <t>Albánsko, Chorvátsko, Macedónsko, Bosna a Hercegovina, Čierna Hora, Srbsko a Kosovo</t>
  </si>
  <si>
    <t xml:space="preserve">                 STREDOMORSKÉ KRAJINY</t>
  </si>
  <si>
    <t>Alžírsko, Egypt, Palestína, Izrael, Jordánsko, Libanon, Maroko, Tunisko, Turecko, Sýria</t>
  </si>
  <si>
    <t xml:space="preserve">                 SEVERNÁ AMERIKA</t>
  </si>
  <si>
    <t xml:space="preserve">                 MERCOSUR</t>
  </si>
  <si>
    <t xml:space="preserve">                 ACP</t>
  </si>
  <si>
    <t xml:space="preserve">                 SNŠ</t>
  </si>
  <si>
    <t>Arménsko, Azerbajdžan, Bielorusko, Gruzínsko, Kazachstan, Kirgizsko, Moldavsko, Ruská federácia, Tadžikistan, Turkménsko, Ukrajina, Uzbekistan</t>
  </si>
  <si>
    <t>z toho z krajín</t>
  </si>
  <si>
    <t>z toho z</t>
  </si>
  <si>
    <t>DOVOZ</t>
  </si>
  <si>
    <t xml:space="preserve">   z toho:  nahraditeľné</t>
  </si>
  <si>
    <t xml:space="preserve">                nenahraditeľné</t>
  </si>
  <si>
    <t>VÝVOZ</t>
  </si>
  <si>
    <t>SALDO</t>
  </si>
  <si>
    <t>POTRAVINÁRSKE VÝROBKY</t>
  </si>
  <si>
    <t>Prameň: Štatistický úrad SR, vlastné výpočty</t>
  </si>
  <si>
    <t>VÝVOJ ZAHRANIČNÉHO OBCHODU PODĽA VYBRANÝCH SKUPÍN KOMODÍT</t>
  </si>
  <si>
    <t>Tretie krajiny</t>
  </si>
  <si>
    <t>odoslanie</t>
  </si>
  <si>
    <t>prijatie</t>
  </si>
  <si>
    <t>saldo</t>
  </si>
  <si>
    <t>vývoz</t>
  </si>
  <si>
    <t>dovoz</t>
  </si>
  <si>
    <t>0102 živý hov. dobytok</t>
  </si>
  <si>
    <t>0103 živé ošípané</t>
  </si>
  <si>
    <t>0104 ovce, kozy</t>
  </si>
  <si>
    <t>-</t>
  </si>
  <si>
    <t>0105 hydina</t>
  </si>
  <si>
    <t>0203 bravčové mäso</t>
  </si>
  <si>
    <t>0207 hydinové mäso</t>
  </si>
  <si>
    <t>0303 ryby mrazené</t>
  </si>
  <si>
    <t>0304 rybie filé</t>
  </si>
  <si>
    <t>0401 tekuté mlieko, smot.</t>
  </si>
  <si>
    <t>0402 mlieko, smotana</t>
  </si>
  <si>
    <t>0405 maslo</t>
  </si>
  <si>
    <t>0406 syry</t>
  </si>
  <si>
    <t>0701 zemiaky</t>
  </si>
  <si>
    <t>0803 banány</t>
  </si>
  <si>
    <t>0805 citrusové plody</t>
  </si>
  <si>
    <t>0808 jablká, hrušky</t>
  </si>
  <si>
    <t>0901 káva</t>
  </si>
  <si>
    <t>0902 čaj</t>
  </si>
  <si>
    <t>1001 pšenica</t>
  </si>
  <si>
    <t>1005 kukurica</t>
  </si>
  <si>
    <t>1006 ryža</t>
  </si>
  <si>
    <t>1107 slad</t>
  </si>
  <si>
    <t>1108 škrob</t>
  </si>
  <si>
    <t>1205 semená repky</t>
  </si>
  <si>
    <t>1206 slnečnicové semená</t>
  </si>
  <si>
    <t>1517 margaríny</t>
  </si>
  <si>
    <t>1701 cukor</t>
  </si>
  <si>
    <t>1806 čokoláda</t>
  </si>
  <si>
    <t>1905 pekársky tovar</t>
  </si>
  <si>
    <t>2009 ovocné šťavy</t>
  </si>
  <si>
    <t>2202 nealko</t>
  </si>
  <si>
    <t>2203 pivo</t>
  </si>
  <si>
    <t>2204 víno</t>
  </si>
  <si>
    <t>2207 ethyl nad 80 %</t>
  </si>
  <si>
    <t>2208 ethyl pod 80 %</t>
  </si>
  <si>
    <t>2304 pokrutiny</t>
  </si>
  <si>
    <t>2309 krmivá</t>
  </si>
  <si>
    <t>2402 cigarety</t>
  </si>
  <si>
    <t>ZAHRANIČNÝ OBCHOD CELKOM A Z TOHO ČR</t>
  </si>
  <si>
    <t>Komodity HS 01 - 24</t>
  </si>
  <si>
    <t xml:space="preserve">     Komodity</t>
  </si>
  <si>
    <t>celkom</t>
  </si>
  <si>
    <t>z toho ČR</t>
  </si>
  <si>
    <t>06 živé rastiny a kvetinárske výrobky</t>
  </si>
  <si>
    <t>09 káva, čaj a korenie</t>
  </si>
  <si>
    <t>Tabuľka č. 30</t>
  </si>
  <si>
    <r>
      <t xml:space="preserve">% </t>
    </r>
    <r>
      <rPr>
        <vertAlign val="superscript"/>
        <sz val="11"/>
        <rFont val="Times New Roman CE"/>
        <family val="1"/>
      </rPr>
      <t>2)</t>
    </r>
  </si>
  <si>
    <r>
      <t xml:space="preserve">% </t>
    </r>
    <r>
      <rPr>
        <vertAlign val="superscript"/>
        <sz val="11"/>
        <rFont val="Times New Roman CE"/>
        <family val="1"/>
      </rPr>
      <t>3)</t>
    </r>
  </si>
  <si>
    <r>
      <t>2)</t>
    </r>
    <r>
      <rPr>
        <sz val="11"/>
        <rFont val="Times New Roman CE"/>
        <family val="1"/>
      </rPr>
      <t xml:space="preserve"> Percentuálny podiel na celkovom vývoze danej komodity</t>
    </r>
  </si>
  <si>
    <r>
      <t>3)</t>
    </r>
    <r>
      <rPr>
        <sz val="11"/>
        <rFont val="Times New Roman CE"/>
        <family val="1"/>
      </rPr>
      <t xml:space="preserve"> Percentuálny podiel na celkovom dovoze danej komodity</t>
    </r>
  </si>
  <si>
    <r>
      <t>POĽNOHOSPODÁRSKE VÝROBKY</t>
    </r>
    <r>
      <rPr>
        <b/>
        <vertAlign val="superscript"/>
        <sz val="11"/>
        <rFont val="Times New Roman"/>
        <family val="1"/>
      </rPr>
      <t>2)</t>
    </r>
  </si>
  <si>
    <t>Tabuľka č. 32</t>
  </si>
  <si>
    <t xml:space="preserve">ZAHRANIČNÝ OBCHOD SR S POĽNOHOSPODÁRSKYMI </t>
  </si>
  <si>
    <t>A POTRAVINÁRSKYMI VÝROBKAMI</t>
  </si>
  <si>
    <t>(v tis. €)</t>
  </si>
  <si>
    <r>
      <t>2)</t>
    </r>
    <r>
      <rPr>
        <sz val="9"/>
        <rFont val="Times New Roman"/>
        <family val="1"/>
      </rPr>
      <t xml:space="preserve"> Poľnohospodárske výrobky: kapitola CS 0101-0106,0301,0401,0601-0604,0701-0709,0713,0801-0810,1001-1008,</t>
    </r>
  </si>
  <si>
    <t xml:space="preserve">                                           1201-1207, 1209-1214, 1401-1404, 1801, 2401 + nezaradené položky 01,06,07,08,10,12,14</t>
  </si>
  <si>
    <t>Tabuľka č. 33</t>
  </si>
  <si>
    <r>
      <t>Spolu</t>
    </r>
    <r>
      <rPr>
        <vertAlign val="superscript"/>
        <sz val="11"/>
        <rFont val="Times New Roman CE"/>
        <family val="1"/>
      </rPr>
      <t>1)</t>
    </r>
  </si>
  <si>
    <r>
      <t>EÚ-27</t>
    </r>
    <r>
      <rPr>
        <vertAlign val="superscript"/>
        <sz val="11"/>
        <color indexed="8"/>
        <rFont val="Calibri"/>
        <family val="2"/>
      </rPr>
      <t>1)</t>
    </r>
  </si>
  <si>
    <r>
      <t>krajiny</t>
    </r>
    <r>
      <rPr>
        <vertAlign val="superscript"/>
        <sz val="11"/>
        <color indexed="8"/>
        <rFont val="Calibri"/>
        <family val="2"/>
      </rPr>
      <t>1)</t>
    </r>
  </si>
  <si>
    <t>Tabuľka č. 34</t>
  </si>
  <si>
    <t>Tabuľka č. 35</t>
  </si>
  <si>
    <t xml:space="preserve">Arménsko, Azerbajdžan, Bielorusko, Gruzínsko, Kazachstan, Kirgizsko, </t>
  </si>
  <si>
    <t xml:space="preserve"> Moldavsko, Ruská federácia, Tadžikistan, Turkménsko, Ukrajina, Uzbekistan</t>
  </si>
  <si>
    <t xml:space="preserve">VÝVOJ CENOVÝCH INDEXOV ROZHODUJÚCICH VSTUPOV </t>
  </si>
  <si>
    <t>DO POĽNOHOSPODÁRSTVA V SR</t>
  </si>
  <si>
    <t>rovnaké obdobie minulého roka = 100</t>
  </si>
  <si>
    <t>rovnaké obdobie minul. roka = 100</t>
  </si>
  <si>
    <t>Osivá a sadba</t>
  </si>
  <si>
    <t>z toho: osivá obilnín</t>
  </si>
  <si>
    <t xml:space="preserve">           osivá olejnín</t>
  </si>
  <si>
    <t xml:space="preserve">           osivá strukovín</t>
  </si>
  <si>
    <t xml:space="preserve">           sadba zemiakov     </t>
  </si>
  <si>
    <t>Energie a mazivá</t>
  </si>
  <si>
    <t>z toho: motorová nafta</t>
  </si>
  <si>
    <t xml:space="preserve">           benzín</t>
  </si>
  <si>
    <t xml:space="preserve">           elektrina</t>
  </si>
  <si>
    <t>Hnojivá a zlepšovadlá pôdy</t>
  </si>
  <si>
    <t>z toho: dusíkaté hnojivá</t>
  </si>
  <si>
    <t xml:space="preserve">           fosforečné hnojivá</t>
  </si>
  <si>
    <t xml:space="preserve">           draselné hnojivá</t>
  </si>
  <si>
    <t xml:space="preserve">           kombinované hnojivá (NPK)</t>
  </si>
  <si>
    <t xml:space="preserve">           vápno (mletý vápenec)</t>
  </si>
  <si>
    <t>Produkty na ochranu rastlín</t>
  </si>
  <si>
    <t>z toho: fungicídy</t>
  </si>
  <si>
    <t xml:space="preserve">           insekticídy</t>
  </si>
  <si>
    <t xml:space="preserve">           herbicídy</t>
  </si>
  <si>
    <t>Služby v rastlinnej výrobe</t>
  </si>
  <si>
    <t>Veterinárne služby</t>
  </si>
  <si>
    <t>Plemenárske služby</t>
  </si>
  <si>
    <t>Materiál a drobné nástroje</t>
  </si>
  <si>
    <t>Krmivá pre zvieratá</t>
  </si>
  <si>
    <t>z toho: obilniny kŕmne</t>
  </si>
  <si>
    <t>Stroje a ostatné zariadenia</t>
  </si>
  <si>
    <t>Traktory</t>
  </si>
  <si>
    <t>Prívesy a návesy</t>
  </si>
  <si>
    <t>Index cien vstupov do poľnohospodárstva celkom</t>
  </si>
  <si>
    <t>Prameň: ŠÚ SR</t>
  </si>
  <si>
    <t>Tabuľka č. 22</t>
  </si>
  <si>
    <t>VÝVOJ CIEN VYBRANÝCH RASTLINNÝCH VÝROBKOV V SR</t>
  </si>
  <si>
    <t>Ceny v € za tonu</t>
  </si>
  <si>
    <t>Indexy cien</t>
  </si>
  <si>
    <t xml:space="preserve">  pšenica potravinárska</t>
  </si>
  <si>
    <t xml:space="preserve">  pšenica priemyselná</t>
  </si>
  <si>
    <t xml:space="preserve">  jačmeň sladovnícky</t>
  </si>
  <si>
    <t xml:space="preserve">  jačmeň potravinársky</t>
  </si>
  <si>
    <t xml:space="preserve">  raž potravinárska</t>
  </si>
  <si>
    <t xml:space="preserve">  kukurica na zrno</t>
  </si>
  <si>
    <t xml:space="preserve">  hrach jedlý</t>
  </si>
  <si>
    <t xml:space="preserve">  semeno repky olejnej ozimnej</t>
  </si>
  <si>
    <t xml:space="preserve">  semeno slnečnice</t>
  </si>
  <si>
    <t xml:space="preserve">  cukrová repa</t>
  </si>
  <si>
    <t xml:space="preserve">  zemiaky skoré</t>
  </si>
  <si>
    <t xml:space="preserve">  zemiaky neskoré konzumné</t>
  </si>
  <si>
    <t xml:space="preserve">  tabak cigaretový umelo sušený</t>
  </si>
  <si>
    <t>Tabuľka č. 23</t>
  </si>
  <si>
    <t>VÝVOJ CIEN VYBRANÝCH ŽIVOČÍŠNYCH VÝROBKOV V SR</t>
  </si>
  <si>
    <t xml:space="preserve">  býky jatočné tr. mäsitosti U</t>
  </si>
  <si>
    <t xml:space="preserve">  jalovice jatočné tr. mäsitosti U</t>
  </si>
  <si>
    <t xml:space="preserve">  kravy jatočné tr. mäsitosti U</t>
  </si>
  <si>
    <t xml:space="preserve">  teľatá jatočné mliečne výkr. v mäse tr. I</t>
  </si>
  <si>
    <t xml:space="preserve">  ošípané jatočné obchodná tr. U</t>
  </si>
  <si>
    <t xml:space="preserve">  jahňatá jatočné výkrm v mäse L</t>
  </si>
  <si>
    <t xml:space="preserve">  ovce, barany, škopy jat. v mäse S</t>
  </si>
  <si>
    <t xml:space="preserve">  mlieko kravské tr. I *</t>
  </si>
  <si>
    <t xml:space="preserve">  kurčatá jatočné tr. I</t>
  </si>
  <si>
    <t xml:space="preserve">  vajcia slepačie konzumné triedené sk. L</t>
  </si>
  <si>
    <t xml:space="preserve">  vlna ovčia surová v pote</t>
  </si>
  <si>
    <t>* Mlieko - 1000 litrov.</t>
  </si>
  <si>
    <t>Tabuľka č. 24</t>
  </si>
  <si>
    <t>VÝVOJ CIEN VYBRANÝCH VÝROBKOV POTRAVINÁRSKYCH  VÝROBCOV  V  SR</t>
  </si>
  <si>
    <t>v €/kg (bez DPH)</t>
  </si>
  <si>
    <t xml:space="preserve">  Výrobky</t>
  </si>
  <si>
    <t>m. j.</t>
  </si>
  <si>
    <t xml:space="preserve">  Mlieko konz. plnotučné trvanlivé, 1 litr. krabica</t>
  </si>
  <si>
    <t>l</t>
  </si>
  <si>
    <t xml:space="preserve">                       polotučné trvanlivé, 1 litr. krabica</t>
  </si>
  <si>
    <t xml:space="preserve">  Smotana (nad 29 % t. v. s.)</t>
  </si>
  <si>
    <t xml:space="preserve">  Tvaroh mäkký</t>
  </si>
  <si>
    <t>kg</t>
  </si>
  <si>
    <t xml:space="preserve">  Eidamská tehla 45 % t. v. s. </t>
  </si>
  <si>
    <t xml:space="preserve">  Bryndza (ovčia)</t>
  </si>
  <si>
    <t xml:space="preserve">  Sušené mlieko odtučnené s obs. tuku do 1,5 %, vrátane</t>
  </si>
  <si>
    <t xml:space="preserve">  Maslo čerstvé (spotrebiteľské balenie 100 -250 g)</t>
  </si>
  <si>
    <t xml:space="preserve">  Hovädzie štvrte zadné s bokom</t>
  </si>
  <si>
    <t xml:space="preserve">  Hovädzie bez kosti predné vrátane vysokej roštenky</t>
  </si>
  <si>
    <t xml:space="preserve">  Hovädzie bez kosti zadné vrátane pleca</t>
  </si>
  <si>
    <t xml:space="preserve">  Hovädzie predné s kosťou vrátane vysokej roštenky </t>
  </si>
  <si>
    <t xml:space="preserve">  Hovädzia roštenka nízka bez kosti</t>
  </si>
  <si>
    <t xml:space="preserve">  Hovädzia sviečková</t>
  </si>
  <si>
    <t xml:space="preserve">  Bravčové karé s kosťou</t>
  </si>
  <si>
    <t xml:space="preserve">  Bravčová krkovička s kosťou</t>
  </si>
  <si>
    <t xml:space="preserve">  Bravčové stehno bez kosti upravené na rezne</t>
  </si>
  <si>
    <t xml:space="preserve">  Bravčové plece bez kosti, bez kolena s kožou</t>
  </si>
  <si>
    <t xml:space="preserve">  Jemné párky</t>
  </si>
  <si>
    <t xml:space="preserve">  Šunková saláma</t>
  </si>
  <si>
    <t xml:space="preserve">  Turistická trvanlivá saláma</t>
  </si>
  <si>
    <t>Prameň: Rezortná štatistika MPRV SR</t>
  </si>
  <si>
    <t>Mlieko : Výkaz ML (MPRV SR) 6 - 12</t>
  </si>
  <si>
    <t>Mäso: Výkaz CM (MPRV SR) 3 - 12</t>
  </si>
  <si>
    <t>Vypracoval: PPA (ATIS)</t>
  </si>
  <si>
    <t>Tabuľka č. 25</t>
  </si>
  <si>
    <t>VÝVOJ SPOTREBITEĽSKÝCH CIEN VYBRANÝCH DRUHOV POTRAVÍN</t>
  </si>
  <si>
    <t>v €, vrátane DPH</t>
  </si>
  <si>
    <t>Ryža lúpaná, kg</t>
  </si>
  <si>
    <t>Pšeničná múka polohrubá výber, kg</t>
  </si>
  <si>
    <t>Chlieb tmavý, kg</t>
  </si>
  <si>
    <t>Rožok biely obyčajný, ks (40 g)</t>
  </si>
  <si>
    <t>Cestoviny vaječné, 500 g</t>
  </si>
  <si>
    <t>Hovädzie mäso predné s kosťou, kg</t>
  </si>
  <si>
    <t>Hovädzie mäso predné bez kosti, kg</t>
  </si>
  <si>
    <t>Hovädzie mäso zadné bez kosti, kg</t>
  </si>
  <si>
    <t>Bravčové karé s kosťou, kg</t>
  </si>
  <si>
    <t>Bravčová krkovička s kosťou, kg</t>
  </si>
  <si>
    <t>Bravčový bôčik, kg</t>
  </si>
  <si>
    <t>Bravčové stehno bez kosti, kg</t>
  </si>
  <si>
    <t>Bravčové pliecko bez kosti, kg</t>
  </si>
  <si>
    <t>Kurča pitvané, kg</t>
  </si>
  <si>
    <t>Jemné párky, kg</t>
  </si>
  <si>
    <t>Šunková saláma, kg</t>
  </si>
  <si>
    <t>Trvanlivá saláma, kg</t>
  </si>
  <si>
    <t>Pasterizované polotučné mlieko, l</t>
  </si>
  <si>
    <t>Mlieko kyslé, ks</t>
  </si>
  <si>
    <t>Syr Eidamská tehla, kg</t>
  </si>
  <si>
    <t>Oštiepok údený, kg</t>
  </si>
  <si>
    <t>Tvaroh, 250 g</t>
  </si>
  <si>
    <t>Vajcia slepačie čerstvé, ks</t>
  </si>
  <si>
    <t>Čerstvé maslo, 125 g</t>
  </si>
  <si>
    <t>Jedlý olej, l</t>
  </si>
  <si>
    <t>Masť škvarená bravčová, kg</t>
  </si>
  <si>
    <t>Jablká, kg</t>
  </si>
  <si>
    <t>Zemiaky konzumné, kg</t>
  </si>
  <si>
    <t>Cukor kryštálový, kg</t>
  </si>
  <si>
    <t>VÝVOJ PRIEMERNÉHO EVIDENČNÉHO POČTU ZAMESTNANCOV</t>
  </si>
  <si>
    <t>v poľnohospodárstve a vo vybraných odvetviach ekonomickej č innosti (fyzické osoby)</t>
  </si>
  <si>
    <t>v organizáciách s 20 a viac zamestnancami</t>
  </si>
  <si>
    <t xml:space="preserve">Odvetvie </t>
  </si>
  <si>
    <t>(fyzické osoby)</t>
  </si>
  <si>
    <t xml:space="preserve">Index </t>
  </si>
  <si>
    <r>
      <t xml:space="preserve">1989 </t>
    </r>
    <r>
      <rPr>
        <vertAlign val="superscript"/>
        <sz val="12"/>
        <rFont val="Times New Roman"/>
        <family val="1"/>
      </rPr>
      <t>1</t>
    </r>
  </si>
  <si>
    <t>2011/10</t>
  </si>
  <si>
    <t>Poľnohospodárstvo (RV a ŽV)</t>
  </si>
  <si>
    <t>Výroba potravín a nápojov</t>
  </si>
  <si>
    <t>Lesníctvo a  ťažba dreva</t>
  </si>
  <si>
    <r>
      <t>Stavebníctvo</t>
    </r>
    <r>
      <rPr>
        <vertAlign val="superscript"/>
        <sz val="12"/>
        <rFont val="Times New Roman"/>
        <family val="1"/>
      </rPr>
      <t xml:space="preserve"> </t>
    </r>
  </si>
  <si>
    <t xml:space="preserve">Finančné a poisť. činnosti  </t>
  </si>
  <si>
    <t>Výroba textilu</t>
  </si>
  <si>
    <t>VÝVOJ PRIEMERNÝCH MESAĆNÝCH MIEZD</t>
  </si>
  <si>
    <t>Tabuľka č. 42</t>
  </si>
  <si>
    <t xml:space="preserve">Priem. mesač. mzda </t>
  </si>
  <si>
    <t>Mzdová parita</t>
  </si>
  <si>
    <t xml:space="preserve">Priem. mesač. mzda v € </t>
  </si>
  <si>
    <t>Lesníctvo a ťažba dreva</t>
  </si>
  <si>
    <t xml:space="preserve">Doprava a skladovanie </t>
  </si>
  <si>
    <t>Finančné a poisť.  činnosti</t>
  </si>
  <si>
    <t>Pracovníci v poľnohospodárstve</t>
  </si>
  <si>
    <t>Spolu</t>
  </si>
  <si>
    <t>Ženy</t>
  </si>
  <si>
    <t>Spolu v tis.osôb (=100 %)</t>
  </si>
  <si>
    <t>% podiel podľa postavenia</t>
  </si>
  <si>
    <t>zamestnanci</t>
  </si>
  <si>
    <t>podnikatelia</t>
  </si>
  <si>
    <t>% podiel podľa vekových kategórií</t>
  </si>
  <si>
    <t>15-19 r.</t>
  </si>
  <si>
    <t>20-24 r.</t>
  </si>
  <si>
    <t>25-29 r.</t>
  </si>
  <si>
    <t>30-34 r.</t>
  </si>
  <si>
    <t>35-39 r.</t>
  </si>
  <si>
    <t>40-44 r.</t>
  </si>
  <si>
    <t>45-49 r.</t>
  </si>
  <si>
    <t>50-54 r.</t>
  </si>
  <si>
    <t>55-59 r.</t>
  </si>
  <si>
    <t>60-64 r.</t>
  </si>
  <si>
    <t>65 a viac r.</t>
  </si>
  <si>
    <t>% podiel podľa vzdelania</t>
  </si>
  <si>
    <t>Základné</t>
  </si>
  <si>
    <t xml:space="preserve">Vyučení </t>
  </si>
  <si>
    <t>Stredné (bez maturity)</t>
  </si>
  <si>
    <t xml:space="preserve">Vyučení s maturitou </t>
  </si>
  <si>
    <t>Úplné stredné všeobecné</t>
  </si>
  <si>
    <t xml:space="preserve">Úplné stredné odborné </t>
  </si>
  <si>
    <t>Vyššie odborné</t>
  </si>
  <si>
    <t>Bakalárske</t>
  </si>
  <si>
    <t xml:space="preserve">Vysokoškolské </t>
  </si>
  <si>
    <t>Tabuľka č.  46</t>
  </si>
  <si>
    <t>Pracovníci v potravinárskej výrobe</t>
  </si>
  <si>
    <t xml:space="preserve">   Rok</t>
  </si>
  <si>
    <t xml:space="preserve">   Pohlavie</t>
  </si>
  <si>
    <t>ŠTRUKTÚRA  PRACOVNÍKOV  V POĽNOHOSPODÁRSTVE A POTRAVINÁRSKEJ VÝROBE</t>
  </si>
  <si>
    <t>SPOLU odvetvia ekon. činnosti</t>
  </si>
  <si>
    <r>
      <t xml:space="preserve">1989 </t>
    </r>
    <r>
      <rPr>
        <vertAlign val="superscript"/>
        <sz val="11"/>
        <rFont val="Times New Roman"/>
        <family val="1"/>
      </rPr>
      <t>1</t>
    </r>
  </si>
  <si>
    <r>
      <t>Stavebníctvo</t>
    </r>
    <r>
      <rPr>
        <vertAlign val="superscript"/>
        <sz val="11"/>
        <rFont val="Times New Roman"/>
        <family val="1"/>
      </rPr>
      <t xml:space="preserve"> </t>
    </r>
  </si>
  <si>
    <t>Tabuľka č. 43</t>
  </si>
  <si>
    <t>OBNOVA EVIDENCIE POZEMKOV</t>
  </si>
  <si>
    <t>Celkový počet katastrálnych území</t>
  </si>
  <si>
    <t>z toho usporadúva štátna správa na úseku pozemkových úprav</t>
  </si>
  <si>
    <t>podľa zákona SNR č. 330/1991 Zb. v znení neskorších predpisov</t>
  </si>
  <si>
    <t>podľa zákona č. 180/1997 Z.z. v znení neskorších predpisov</t>
  </si>
  <si>
    <t>vypracovávajú sa ROEP</t>
  </si>
  <si>
    <t xml:space="preserve">dopĺňajú sa o registre v zastavanom území obcí, kde boli      v predchádzajúcom období v extraviláne vypracované zjednodušené registre pôvodného stavu, v zmysle zákona SNR č. 330/1991 Zb. </t>
  </si>
  <si>
    <t>Schválených registrov celkom</t>
  </si>
  <si>
    <t xml:space="preserve">Zapísaných registrov v intraviláne        </t>
  </si>
  <si>
    <t>ÚPRAVA VLASTNÍCKYCH VZŤAHOV</t>
  </si>
  <si>
    <t xml:space="preserve">V reštitučných konaniach podľa zákona č. 229/1991 Zb. v znení neskorších predpisov </t>
  </si>
  <si>
    <t>počet vydaných rozhodnutí</t>
  </si>
  <si>
    <t>priznané vlastníctvo k pozemkom o výmere ha</t>
  </si>
  <si>
    <t>pre zákonné prekážky sa nevydali pozemky za ktoré patrí oprávneným osobám náhrada (finančná, alebo v pozemkoch ktoré sú vo vlastníctve štátu) o výmere  ha</t>
  </si>
  <si>
    <t>pre zákonné prekážky sa nevydali pozemky (riešené formou náhrad) o výmere ha</t>
  </si>
  <si>
    <t>V reštitučných konaniach podľa zákona č. 503/2003 Z.z. v znení neskorších predpisov</t>
  </si>
  <si>
    <t>navrátené vlastníctvo k pozemkom o výmere ha</t>
  </si>
  <si>
    <t>priznaná náhrada za pozemky o výmere  ha</t>
  </si>
  <si>
    <t>priznaný nárok na náhradu za pozemky o výmere  ha</t>
  </si>
  <si>
    <t>POZEMKOVÉ ÚPRAVY</t>
  </si>
  <si>
    <t>Projekty pozemkových úprav hradené  zo štátneho rozpočtu</t>
  </si>
  <si>
    <t>z toho: z dôvodov riešenia ekologicky narušenej krajiny</t>
  </si>
  <si>
    <t>v Žiarskej kotline</t>
  </si>
  <si>
    <t>v oblasti Vysokých Tatier a Spišskej Magury</t>
  </si>
  <si>
    <t>Zapísané do katastra nehnuteľností po vykonaní projektu pozemkových úprav</t>
  </si>
  <si>
    <t>projekty pozemkových úprav zo štátneho rozpočtu celkom</t>
  </si>
  <si>
    <t xml:space="preserve">Projekty pozemkových úprav hradené z fondov EÚ </t>
  </si>
  <si>
    <t>program SAPARD</t>
  </si>
  <si>
    <t>program SOP</t>
  </si>
  <si>
    <t>program PRV</t>
  </si>
  <si>
    <t>projekty pozemkových úprav hradené z fondov EÚ zapísané do KN</t>
  </si>
  <si>
    <t>projekty pozemkových úprav hradené z fondov EÚ celkom</t>
  </si>
  <si>
    <t>projekty pozemkových úprav rozpracované celkom</t>
  </si>
  <si>
    <t>projekty pozemkových úprav zapísané v KN celkom</t>
  </si>
  <si>
    <t>projekty pozemkových úprav celkom</t>
  </si>
  <si>
    <t>Poľnohospodárska pôda vyčlenená  do užívania vlastníkom v rámci riešenia užívateľských vzťahov k pozemkom formou zjednodušených a zrýchlených postupov usporiadania vlastníckych a užívacích pomerov k pozemkom podľa § 15 ods. 1 zákona č. 330/1991 Zb. o pozemkových úpravách v ha</t>
  </si>
  <si>
    <t>z toho: pôvodných pozemkov</t>
  </si>
  <si>
    <t>do náhradného užívania</t>
  </si>
  <si>
    <r>
      <t xml:space="preserve">Zapísaných registrov celkom  (MP SR a UGKK SR)                 </t>
    </r>
    <r>
      <rPr>
        <b/>
        <sz val="10"/>
        <color indexed="10"/>
        <rFont val="Times New Roman"/>
        <family val="1"/>
      </rPr>
      <t xml:space="preserve"> </t>
    </r>
  </si>
  <si>
    <r>
      <t>V rámci pozemkových spoločenstiev</t>
    </r>
    <r>
      <rPr>
        <sz val="10"/>
        <rFont val="Times New Roman"/>
        <family val="1"/>
      </rPr>
      <t xml:space="preserve"> počet vydaných rozhodnutí </t>
    </r>
  </si>
  <si>
    <t>Prameň: MPSR, vyžiadané údaje</t>
  </si>
  <si>
    <t xml:space="preserve">Ukazovateľ </t>
  </si>
  <si>
    <t>Dlhodobý nehmotný a hmotný majetok *</t>
  </si>
  <si>
    <t>Oprávky k DNHM*</t>
  </si>
  <si>
    <t>THFK**</t>
  </si>
  <si>
    <t>z toho - budovy a stavby, vr. budov na býv.</t>
  </si>
  <si>
    <t xml:space="preserve">          - stroje a zariadenia</t>
  </si>
  <si>
    <t xml:space="preserve">          - dopravné prostriedky</t>
  </si>
  <si>
    <t>Opotrebovanosť DNHM v %*</t>
  </si>
  <si>
    <t>Zostatková hodnota DNHM*</t>
  </si>
  <si>
    <t xml:space="preserve">1) predbežné údaje </t>
  </si>
  <si>
    <t>2) zo štvrťročných predbežných podkladov</t>
  </si>
  <si>
    <t>DNHM= Dlhodobý nehmotný a hmotný majetok</t>
  </si>
  <si>
    <r>
      <t>*</t>
    </r>
    <r>
      <rPr>
        <sz val="7.5"/>
        <rFont val="Times New Roman CE"/>
        <family val="1"/>
      </rPr>
      <t>)</t>
    </r>
    <r>
      <rPr>
        <sz val="10"/>
        <rFont val="Times New Roman CE"/>
        <family val="1"/>
      </rPr>
      <t xml:space="preserve"> v obstarávacej cene  za všetky podniky, NACE 10-12</t>
    </r>
  </si>
  <si>
    <t>**) za všetky podniky , NACE 10-12</t>
  </si>
  <si>
    <t>DLHODOBÝ NEHMOTNÝ A HMOTNÝ MAJETOK, TVORBA HRUBÉHO FIXNÉHO KAPITÁLU v tis.€, b.c.</t>
  </si>
  <si>
    <t>Poľnohospodárstvo a poľnohospodárske služby</t>
  </si>
  <si>
    <t>z toho: financované zo zahraničných zdrojov</t>
  </si>
  <si>
    <r>
      <t xml:space="preserve">          - kultivované aktíva***</t>
    </r>
    <r>
      <rPr>
        <vertAlign val="superscript"/>
        <sz val="10"/>
        <rFont val="Times New Roman CE"/>
        <family val="1"/>
      </rPr>
      <t>)</t>
    </r>
  </si>
  <si>
    <t>Výroba potravín, nápojov a tabakových výrobkov</t>
  </si>
  <si>
    <t>Prameň: ŠÚ SR, vyžiadané údaje</t>
  </si>
  <si>
    <t>THFK - Tvorba hrubého fixného kapitálu (investície).</t>
  </si>
  <si>
    <t>SPOTREBA PRIEMYSELNÝCH HNOJÍV V ČISTÝCH ŽIVINÁCH V SR</t>
  </si>
  <si>
    <t>Tabuľka č. 40</t>
  </si>
  <si>
    <t>2010*</t>
  </si>
  <si>
    <t>Spotreba NPK spolu</t>
  </si>
  <si>
    <t>z toho :</t>
  </si>
  <si>
    <t>dusíkaté</t>
  </si>
  <si>
    <t>fosforečné</t>
  </si>
  <si>
    <t>draselné</t>
  </si>
  <si>
    <t xml:space="preserve">Spotreba  NPK spolu </t>
  </si>
  <si>
    <t>kg.ha -1 p. p.</t>
  </si>
  <si>
    <t xml:space="preserve"> Spotreba NPK spolu</t>
  </si>
  <si>
    <t>kg.ha -1 o. p.</t>
  </si>
  <si>
    <t>Spotreba MH t/ha</t>
  </si>
  <si>
    <t>Prameň: ŠÚ SR, ÚKSÚP</t>
  </si>
  <si>
    <t xml:space="preserve">* od roku 2010 spotrebu hnojív ŠÚ SR nesleduje, údaje sú z ÚKSÚP-u </t>
  </si>
  <si>
    <r>
      <t xml:space="preserve">kg.ha </t>
    </r>
    <r>
      <rPr>
        <vertAlign val="superscript"/>
        <sz val="11"/>
        <rFont val="Times New Roman CE"/>
        <family val="0"/>
      </rPr>
      <t>-1</t>
    </r>
    <r>
      <rPr>
        <sz val="11"/>
        <rFont val="Times New Roman CE"/>
        <family val="1"/>
      </rPr>
      <t xml:space="preserve"> p. p.</t>
    </r>
  </si>
  <si>
    <r>
      <t>t.ha</t>
    </r>
    <r>
      <rPr>
        <b/>
        <vertAlign val="superscript"/>
        <sz val="11"/>
        <rFont val="Times New Roman CE"/>
        <family val="0"/>
      </rPr>
      <t xml:space="preserve"> -1</t>
    </r>
    <r>
      <rPr>
        <b/>
        <sz val="11"/>
        <rFont val="Times New Roman CE"/>
        <family val="1"/>
      </rPr>
      <t xml:space="preserve"> p. p.</t>
    </r>
  </si>
  <si>
    <t>Kapacita</t>
  </si>
  <si>
    <t>Výroba</t>
  </si>
  <si>
    <t>Medziroč.zmena</t>
  </si>
  <si>
    <t>využitia</t>
  </si>
  <si>
    <t>využitia kapacít          v p.b.</t>
  </si>
  <si>
    <t>Spracovanie mlieka</t>
  </si>
  <si>
    <t>tona</t>
  </si>
  <si>
    <t xml:space="preserve">Konzumné mlieko </t>
  </si>
  <si>
    <t>Syry prírodné a ostatné</t>
  </si>
  <si>
    <t>Syry tavené</t>
  </si>
  <si>
    <t>Mlieko sušené</t>
  </si>
  <si>
    <t>Kyslomliečne výrobky s jogurtami</t>
  </si>
  <si>
    <t>Mliekarenské maslo</t>
  </si>
  <si>
    <t>Jatočná hydina (porážky)</t>
  </si>
  <si>
    <t>t/ž. hm.</t>
  </si>
  <si>
    <t>Hydinové výrobky</t>
  </si>
  <si>
    <t>Jat. hov. dobytok (porážky)</t>
  </si>
  <si>
    <t>Jatoč. ošípané (porážky)</t>
  </si>
  <si>
    <t>Mäsové výrobky</t>
  </si>
  <si>
    <t>Zomelok pšenice</t>
  </si>
  <si>
    <t>Zomelok raže</t>
  </si>
  <si>
    <t>Chlieb</t>
  </si>
  <si>
    <t>Čerstvé pečivo</t>
  </si>
  <si>
    <t>Cestoviny</t>
  </si>
  <si>
    <t>Výroba sladu</t>
  </si>
  <si>
    <t xml:space="preserve">Výroba piva  </t>
  </si>
  <si>
    <t>hl</t>
  </si>
  <si>
    <t xml:space="preserve">Výroba hroznového vína   </t>
  </si>
  <si>
    <t xml:space="preserve">Nealkoh. nápoje sýtené sladené </t>
  </si>
  <si>
    <t>Stolová minerálna voda</t>
  </si>
  <si>
    <t>Čok. cukrov. a čokoláda</t>
  </si>
  <si>
    <t>Nečokoládové cukrovinky</t>
  </si>
  <si>
    <t>Trvanlivé pečivo</t>
  </si>
  <si>
    <t>Kompóty sterilizované</t>
  </si>
  <si>
    <t>Kvasená kapusta</t>
  </si>
  <si>
    <t xml:space="preserve">Zelenina sterilizovaná a steriliz.uhorky </t>
  </si>
  <si>
    <t xml:space="preserve">Ocot </t>
  </si>
  <si>
    <t>l a.</t>
  </si>
  <si>
    <t xml:space="preserve">Rafinovaný lieh </t>
  </si>
  <si>
    <t xml:space="preserve">Liehoviny </t>
  </si>
  <si>
    <t xml:space="preserve">l a. </t>
  </si>
  <si>
    <t xml:space="preserve">Prameň: MPRV SR, vyžiadané údaje </t>
  </si>
  <si>
    <t xml:space="preserve">Poznámka: Údaje sú prevzaté z Návrhu záverečného účtu MPRV SR a sú v nich zohľ. aj vratené fin. prostriedky </t>
  </si>
  <si>
    <t>Odborné a vzdelávacie informačné aktivity</t>
  </si>
  <si>
    <t>Využívanie poradenských služieb</t>
  </si>
  <si>
    <t>Modrernizácia fariem</t>
  </si>
  <si>
    <t>Zvýšenie hospodárskej hodnoty lesov</t>
  </si>
  <si>
    <t>Pridávanie hodnoty do poľn. produktov</t>
  </si>
  <si>
    <t>a produktov lesného hospodárstva</t>
  </si>
  <si>
    <t>Polosamozásobiteľské farmy</t>
  </si>
  <si>
    <t>Odbytové organizácie výrobcov</t>
  </si>
  <si>
    <t>spolu Os 1</t>
  </si>
  <si>
    <t>Znevýhodnené oblasti horské</t>
  </si>
  <si>
    <t>Znevýhodnené oblasti iné</t>
  </si>
  <si>
    <t>Natura 2000 a smernica o vodách</t>
  </si>
  <si>
    <t>Agroenvironmentálne platby</t>
  </si>
  <si>
    <t>Životné podmienky zvierat</t>
  </si>
  <si>
    <t>Prvé zalesnenie poľnohospodárskej pôdy</t>
  </si>
  <si>
    <t>Natura 2000 - lesná pôda</t>
  </si>
  <si>
    <t>Lesnícko environmentálne platby</t>
  </si>
  <si>
    <t>spolu Os 2</t>
  </si>
  <si>
    <t>Diverzifikácia smerom k nepoľnohosp. činnostiam</t>
  </si>
  <si>
    <t>Podpora činností v oblasti vidiec.cest.ruchu</t>
  </si>
  <si>
    <t>Základné služby pre vidiecke obyvateľstvo</t>
  </si>
  <si>
    <t>Obnova a rozvoj dediny</t>
  </si>
  <si>
    <t>Vzdelávanie a informovanie</t>
  </si>
  <si>
    <t>integrovaných stratégií rozvoja územia</t>
  </si>
  <si>
    <t>spolu Os 3</t>
  </si>
  <si>
    <t>Implementácia integrov.stratégií rozvoja územia</t>
  </si>
  <si>
    <t>Vykonávanie projektov spolupráce</t>
  </si>
  <si>
    <t>Chod miestnej akčnej skupiny</t>
  </si>
  <si>
    <t>spolu Os 4</t>
  </si>
  <si>
    <t>Spolu Os 1 - Os 4</t>
  </si>
  <si>
    <t>Národná sieť rozvoja vidieka</t>
  </si>
  <si>
    <t>Program rozvoja vidieka 2007 - 2013</t>
  </si>
  <si>
    <t xml:space="preserve">VYBRANÉ EKONOMICKÉ UKAZOVATELE ZA POĽNOHOSPODÁRSKU PRVOVÝROBU </t>
  </si>
  <si>
    <r>
      <t xml:space="preserve"> v € . ha</t>
    </r>
    <r>
      <rPr>
        <vertAlign val="superscript"/>
        <sz val="11"/>
        <rFont val="Times New Roman CE"/>
        <family val="1"/>
      </rPr>
      <t>-1</t>
    </r>
    <r>
      <rPr>
        <sz val="11"/>
        <rFont val="Times New Roman CE"/>
        <family val="1"/>
      </rPr>
      <t xml:space="preserve"> p.p. (pôda podľa LPIS), index v %</t>
    </r>
  </si>
  <si>
    <t>Tabuľka č. 8</t>
  </si>
  <si>
    <t>Poľnohospodárska prvovýroba spolu</t>
  </si>
  <si>
    <t>Poľnohospodárske družstvá</t>
  </si>
  <si>
    <t>Obchodné spoločnosti</t>
  </si>
  <si>
    <t>V ý n o s y   s p o l u</t>
  </si>
  <si>
    <t>Tržby z predaja tovaru</t>
  </si>
  <si>
    <t xml:space="preserve"> - tržby z predaja vlast. výrobkov a služieb</t>
  </si>
  <si>
    <t>Pridaná hodnota</t>
  </si>
  <si>
    <t>Tržby z predaja dlhodob. majet. a materiálu</t>
  </si>
  <si>
    <t>Ostatné výnosy z hosp.činnosti</t>
  </si>
  <si>
    <t>z toho : priznané dotácie</t>
  </si>
  <si>
    <t>Tržby z predaja cenn. papierov a podielov</t>
  </si>
  <si>
    <t>Výnosy z finančného majetku</t>
  </si>
  <si>
    <t>Výnosové úroky</t>
  </si>
  <si>
    <t>Kurzové zisky</t>
  </si>
  <si>
    <t>Mimoriadne výnosy</t>
  </si>
  <si>
    <t>Náklady spolu</t>
  </si>
  <si>
    <t>Náklady na obstaranie tovaru</t>
  </si>
  <si>
    <t xml:space="preserve"> - spotreba materiálu a energie</t>
  </si>
  <si>
    <t>Osobné náklady</t>
  </si>
  <si>
    <t xml:space="preserve"> - mzdové náklady</t>
  </si>
  <si>
    <t>Dane a poplatky</t>
  </si>
  <si>
    <t>Odpisy dlhodob. hmot. a nehmot. majetku</t>
  </si>
  <si>
    <t>Predané cenné papiere a podiely</t>
  </si>
  <si>
    <t>Nákladové úroky</t>
  </si>
  <si>
    <t>Kurzové straty</t>
  </si>
  <si>
    <t>Mimoriadne náklady</t>
  </si>
  <si>
    <t>Výsledok hospodárenia pred zdanením</t>
  </si>
  <si>
    <t>Podpory spolu</t>
  </si>
  <si>
    <t>Podpory  neinvestičného charakteru</t>
  </si>
  <si>
    <t>Podpory  investičného charakteru</t>
  </si>
  <si>
    <t xml:space="preserve">Počet podnikov spolu </t>
  </si>
  <si>
    <t>Podiel ziskových podnikov</t>
  </si>
  <si>
    <t>Výmera LPIS</t>
  </si>
  <si>
    <t xml:space="preserve">VYBRANÉ EKONOMICkÉ UKAZOVATELE ZA POĽNOHOSPODÁRSKU PRVOVÝROBU podľa okresov </t>
  </si>
  <si>
    <t>Tabuľka č.  9</t>
  </si>
  <si>
    <r>
      <t>Výsledok  hospodárenia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na ha pp (LPIS</t>
    </r>
    <r>
      <rPr>
        <b/>
        <sz val="10"/>
        <rFont val="Times New Roman"/>
        <family val="1"/>
      </rPr>
      <t xml:space="preserve">)  </t>
    </r>
    <r>
      <rPr>
        <sz val="9"/>
        <rFont val="Times New Roman"/>
        <family val="1"/>
      </rPr>
      <t>v €</t>
    </r>
    <r>
      <rPr>
        <b/>
        <sz val="10"/>
        <rFont val="Times New Roman"/>
        <family val="1"/>
      </rPr>
      <t xml:space="preserve">         </t>
    </r>
  </si>
  <si>
    <r>
      <t xml:space="preserve">Výroba                             </t>
    </r>
    <r>
      <rPr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na ha pp (LPIS)</t>
    </r>
    <r>
      <rPr>
        <sz val="9"/>
        <rFont val="Times New Roman"/>
        <family val="1"/>
      </rPr>
      <t xml:space="preserve">            v €</t>
    </r>
  </si>
  <si>
    <r>
      <t xml:space="preserve">Neinvestičné podpory                   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na ha pp (LPIS)</t>
    </r>
    <r>
      <rPr>
        <sz val="9"/>
        <rFont val="Times New Roman"/>
        <family val="1"/>
      </rPr>
      <t xml:space="preserve"> v €</t>
    </r>
  </si>
  <si>
    <r>
      <t>Produktivita práce z výroby na pracovníka</t>
    </r>
    <r>
      <rPr>
        <sz val="9"/>
        <rFont val="Times New Roman"/>
        <family val="1"/>
      </rPr>
      <t xml:space="preserve">            v €</t>
    </r>
  </si>
  <si>
    <r>
      <t>Neinvestičné podpory  na pracovníka</t>
    </r>
    <r>
      <rPr>
        <sz val="9"/>
        <rFont val="Times New Roman"/>
        <family val="1"/>
      </rPr>
      <t xml:space="preserve"> v €</t>
    </r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</si>
  <si>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</si>
  <si>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</si>
  <si>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</si>
  <si>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</si>
  <si>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</si>
  <si>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</si>
  <si>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</si>
  <si>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</si>
  <si>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</si>
  <si>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</si>
  <si>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</si>
  <si>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</si>
  <si>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</si>
  <si>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</si>
  <si>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</si>
  <si>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</si>
  <si>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</si>
  <si>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</si>
  <si>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</si>
  <si>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</si>
  <si>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</si>
  <si>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</si>
  <si>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</si>
  <si>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</si>
  <si>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</si>
  <si>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</si>
  <si>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</si>
  <si>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</si>
  <si>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</si>
  <si>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</si>
  <si>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</si>
  <si>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</si>
  <si>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</si>
  <si>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</si>
  <si>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</si>
  <si>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</si>
  <si>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</si>
  <si>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</si>
  <si>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</si>
  <si>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</si>
  <si>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</si>
  <si>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</si>
  <si>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</si>
  <si>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</si>
  <si>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</si>
  <si>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</si>
  <si>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</si>
  <si>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</si>
  <si>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</si>
  <si>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</si>
  <si>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</si>
  <si>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</si>
  <si>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</si>
  <si>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</si>
  <si>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</si>
  <si>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</si>
  <si>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</si>
  <si>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</si>
  <si>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</si>
  <si>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</si>
  <si>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</si>
  <si>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</si>
  <si>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</si>
  <si>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</si>
  <si>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</si>
  <si>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</si>
  <si>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</si>
  <si>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</si>
  <si>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</si>
  <si>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</si>
  <si>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</si>
  <si>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</si>
  <si>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</si>
  <si>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</si>
  <si>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</si>
  <si>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</si>
  <si>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</si>
  <si>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</si>
  <si>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</si>
  <si>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</si>
  <si>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</si>
  <si>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</si>
  <si>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</si>
  <si>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</si>
  <si>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</si>
  <si>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</si>
  <si>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</si>
  <si>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SR spolu</t>
  </si>
  <si>
    <t>Tabuľka č.  9 -pokračovanie</t>
  </si>
  <si>
    <t xml:space="preserve">FINANČNÉ UKAZOVATELE  ZA POĽNOHOSPODÁRSKU PRVOVÝROBU </t>
  </si>
  <si>
    <r>
      <t xml:space="preserve">v € . ha </t>
    </r>
    <r>
      <rPr>
        <vertAlign val="superscript"/>
        <sz val="11"/>
        <rFont val="Times New Roman CE"/>
        <family val="1"/>
      </rPr>
      <t>-1</t>
    </r>
    <r>
      <rPr>
        <sz val="11"/>
        <rFont val="Times New Roman CE"/>
        <family val="1"/>
      </rPr>
      <t xml:space="preserve"> p. p.  (pôda podľa LPIS)</t>
    </r>
  </si>
  <si>
    <t>Tabuľka č. 10</t>
  </si>
  <si>
    <t>Poľnohospodárska výroba</t>
  </si>
  <si>
    <t xml:space="preserve">Obchodné spoločnosti </t>
  </si>
  <si>
    <t>Majetok celkom</t>
  </si>
  <si>
    <t>Pohľadávky za upísané vlastné imanie</t>
  </si>
  <si>
    <t>Neobežný majetok</t>
  </si>
  <si>
    <t xml:space="preserve"> - dlhodobý nehmotný majetok</t>
  </si>
  <si>
    <t xml:space="preserve"> - dlhodobý hmotný majetok</t>
  </si>
  <si>
    <t xml:space="preserve"> - dlhodobý finančný majetok</t>
  </si>
  <si>
    <t>Obežný majetok</t>
  </si>
  <si>
    <t xml:space="preserve"> - zásoby</t>
  </si>
  <si>
    <t xml:space="preserve"> - pohľadávky</t>
  </si>
  <si>
    <t xml:space="preserve"> - dlhodobé pohľadávky</t>
  </si>
  <si>
    <t xml:space="preserve"> - krátkodobé pohľadávky</t>
  </si>
  <si>
    <t>Finančné účty</t>
  </si>
  <si>
    <t>Vlastné imanie</t>
  </si>
  <si>
    <t xml:space="preserve"> - základné imanie</t>
  </si>
  <si>
    <t xml:space="preserve"> - kapitálové fondy</t>
  </si>
  <si>
    <t xml:space="preserve"> - fondy zo zisku</t>
  </si>
  <si>
    <t xml:space="preserve"> - výsledok hospodárenia minulých rokov</t>
  </si>
  <si>
    <t xml:space="preserve"> - výsledok hospodárenia za účt. obdobie</t>
  </si>
  <si>
    <t>Záväzky</t>
  </si>
  <si>
    <t xml:space="preserve"> - rezervy</t>
  </si>
  <si>
    <t xml:space="preserve"> - dlhodobé záväzky</t>
  </si>
  <si>
    <t xml:space="preserve"> - krátkodobé záväzky</t>
  </si>
  <si>
    <t xml:space="preserve"> - bankové úvery a výpomoci</t>
  </si>
  <si>
    <t xml:space="preserve">Obstarávanie dlh.hmot.majetku spolu    </t>
  </si>
  <si>
    <t xml:space="preserve"> - stavby</t>
  </si>
  <si>
    <t xml:space="preserve"> - samostatne hnut.veci a súbory hn.veci </t>
  </si>
  <si>
    <t xml:space="preserve"> - pest.celky trvalých porastov a pozemky</t>
  </si>
  <si>
    <t xml:space="preserve"> - základné stado a tažné zvieratá       </t>
  </si>
  <si>
    <t>Dlhodobý majetok podľa zdrojov obstarávania</t>
  </si>
  <si>
    <t xml:space="preserve"> - vlastne zdroje                        </t>
  </si>
  <si>
    <t xml:space="preserve"> - úver                                  </t>
  </si>
  <si>
    <t xml:space="preserve"> - dotácie zo štátneho rozpočtu          </t>
  </si>
  <si>
    <t xml:space="preserve"> - zdroje zo zahraničia                  </t>
  </si>
  <si>
    <t xml:space="preserve"> - ostatne zdroje                        </t>
  </si>
  <si>
    <t>VÝKAZ O PRÍJMOCH A VÝDAJOCH ZA SAMOSTATNE HOSPODÁRIACICH ROĽNÍKOV</t>
  </si>
  <si>
    <r>
      <t>v € . ha</t>
    </r>
    <r>
      <rPr>
        <vertAlign val="superscript"/>
        <sz val="11"/>
        <rFont val="Times New Roman CE"/>
        <family val="1"/>
      </rPr>
      <t>-1</t>
    </r>
    <r>
      <rPr>
        <sz val="11"/>
        <rFont val="Times New Roman CE"/>
        <family val="1"/>
      </rPr>
      <t xml:space="preserve"> p. p. (pôda podľa LPIS)</t>
    </r>
  </si>
  <si>
    <t>Tabuľka č. 11</t>
  </si>
  <si>
    <t>do 50 ha</t>
  </si>
  <si>
    <t>51 - 100 ha</t>
  </si>
  <si>
    <t>101 - 500 ha</t>
  </si>
  <si>
    <t>nad 500 ha</t>
  </si>
  <si>
    <t>Spolu **</t>
  </si>
  <si>
    <t xml:space="preserve">Predaj tovaru                          </t>
  </si>
  <si>
    <t xml:space="preserve">Predaj výrobkov a služieb              </t>
  </si>
  <si>
    <t xml:space="preserve">Ostatné príjmy                         </t>
  </si>
  <si>
    <t>Príjmy spolu</t>
  </si>
  <si>
    <t xml:space="preserve">Nákup materiálu                        </t>
  </si>
  <si>
    <t xml:space="preserve">Nákup tovaru                           </t>
  </si>
  <si>
    <t xml:space="preserve">Mzdy                                   </t>
  </si>
  <si>
    <t xml:space="preserve">Platby do fondov                       </t>
  </si>
  <si>
    <t xml:space="preserve">Prevádzková réžia                      </t>
  </si>
  <si>
    <t xml:space="preserve">Výdavky spolu              </t>
  </si>
  <si>
    <t xml:space="preserve">Príjmy  - výdavky     </t>
  </si>
  <si>
    <t xml:space="preserve">Podiel podnikov ziskových     </t>
  </si>
  <si>
    <t xml:space="preserve">Podiel podnikov stratových    </t>
  </si>
  <si>
    <t xml:space="preserve">Osobný dôchodok podnikateľa*  </t>
  </si>
  <si>
    <t xml:space="preserve">P - V - osobný dôchodok           </t>
  </si>
  <si>
    <t xml:space="preserve">Výdavky/príjmy                </t>
  </si>
  <si>
    <t xml:space="preserve">Počet SHR celkom              </t>
  </si>
  <si>
    <t>** Vrátane podnikov bez pôdy</t>
  </si>
  <si>
    <t>VÝKAZ O MAJETKU A ZÁVÄZKOCH ZA SAMOSTATNE HOSPODÁRIACICH ROĽNÍKOV(pôda podľa LPIS)</t>
  </si>
  <si>
    <r>
      <t>v € . ha</t>
    </r>
    <r>
      <rPr>
        <vertAlign val="superscript"/>
        <sz val="12"/>
        <rFont val="Times New Roman CE"/>
        <family val="1"/>
      </rPr>
      <t>-1</t>
    </r>
    <r>
      <rPr>
        <sz val="12"/>
        <rFont val="Times New Roman CE"/>
        <family val="1"/>
      </rPr>
      <t xml:space="preserve"> p. p. </t>
    </r>
  </si>
  <si>
    <t>Tabuľka č. 12</t>
  </si>
  <si>
    <t>Spolu *</t>
  </si>
  <si>
    <t>Dlhodobý nehmotný majetok</t>
  </si>
  <si>
    <t>Dlhodobý hmotný majetok</t>
  </si>
  <si>
    <t>Dlhodobý finančný majetok</t>
  </si>
  <si>
    <t xml:space="preserve">Zásoby celkom </t>
  </si>
  <si>
    <t>Materiál</t>
  </si>
  <si>
    <t>Tovar</t>
  </si>
  <si>
    <t>Nedokončená výroba</t>
  </si>
  <si>
    <t>Pohľadávky</t>
  </si>
  <si>
    <t>Krátkodobý finančný majetok</t>
  </si>
  <si>
    <t>Peniaze a ceniny</t>
  </si>
  <si>
    <t>Účty v bankách</t>
  </si>
  <si>
    <t>Ostatný krátkodob. finanč. majetok</t>
  </si>
  <si>
    <t>Priebežné položky (+ /–)</t>
  </si>
  <si>
    <t>Oprav. položka k nadobud. majetku</t>
  </si>
  <si>
    <t>Rezervy</t>
  </si>
  <si>
    <t>Úvery</t>
  </si>
  <si>
    <t>Záväzky celkom</t>
  </si>
  <si>
    <t>Poznámka: * Vrátane podnikov bez pôdy</t>
  </si>
  <si>
    <t>VÝVOJ VÝROBY POTRAVINÁRSKEHO PRIEMYSLU SR</t>
  </si>
  <si>
    <t>Druh výroby</t>
  </si>
  <si>
    <t>Skutočnosť</t>
  </si>
  <si>
    <r>
      <t xml:space="preserve">Výrobky z mäsa </t>
    </r>
    <r>
      <rPr>
        <vertAlign val="superscript"/>
        <sz val="11"/>
        <rFont val="Times New Roman CE"/>
        <family val="1"/>
      </rPr>
      <t>1)</t>
    </r>
  </si>
  <si>
    <t>tis.t</t>
  </si>
  <si>
    <r>
      <t xml:space="preserve">Rafinovaný cukor </t>
    </r>
    <r>
      <rPr>
        <vertAlign val="superscript"/>
        <sz val="11"/>
        <rFont val="Times New Roman CE"/>
        <family val="1"/>
      </rPr>
      <t>2)</t>
    </r>
  </si>
  <si>
    <r>
      <t xml:space="preserve">Konzumné mlieko </t>
    </r>
    <r>
      <rPr>
        <vertAlign val="superscript"/>
        <sz val="11"/>
        <rFont val="Times New Roman CE"/>
        <family val="1"/>
      </rPr>
      <t>3)</t>
    </r>
  </si>
  <si>
    <r>
      <t xml:space="preserve">Syry spolu </t>
    </r>
    <r>
      <rPr>
        <vertAlign val="superscript"/>
        <sz val="11"/>
        <rFont val="Times New Roman CE"/>
        <family val="1"/>
      </rPr>
      <t>3)</t>
    </r>
  </si>
  <si>
    <r>
      <t xml:space="preserve">Pšeničná múka </t>
    </r>
    <r>
      <rPr>
        <vertAlign val="superscript"/>
        <sz val="11"/>
        <rFont val="Times New Roman CE"/>
        <family val="1"/>
      </rPr>
      <t>4)</t>
    </r>
  </si>
  <si>
    <r>
      <t xml:space="preserve">Chlieb a čerstvé pečivo </t>
    </r>
    <r>
      <rPr>
        <vertAlign val="superscript"/>
        <sz val="11"/>
        <rFont val="Times New Roman CE"/>
        <family val="1"/>
      </rPr>
      <t>5)</t>
    </r>
  </si>
  <si>
    <r>
      <t xml:space="preserve">Cestoviny </t>
    </r>
    <r>
      <rPr>
        <vertAlign val="superscript"/>
        <sz val="11"/>
        <rFont val="Times New Roman CE"/>
        <family val="1"/>
      </rPr>
      <t>5)</t>
    </r>
  </si>
  <si>
    <t>mil.ks</t>
  </si>
  <si>
    <r>
      <t xml:space="preserve">Slad </t>
    </r>
    <r>
      <rPr>
        <vertAlign val="superscript"/>
        <sz val="11"/>
        <rFont val="Times New Roman CE"/>
        <family val="1"/>
      </rPr>
      <t>4)</t>
    </r>
  </si>
  <si>
    <r>
      <t xml:space="preserve">Pivo </t>
    </r>
    <r>
      <rPr>
        <vertAlign val="superscript"/>
        <sz val="11"/>
        <rFont val="Times New Roman CE"/>
        <family val="1"/>
      </rPr>
      <t xml:space="preserve">7)  </t>
    </r>
  </si>
  <si>
    <t>mil.l</t>
  </si>
  <si>
    <r>
      <t xml:space="preserve">Jedlé rastl. tuky a oleje </t>
    </r>
    <r>
      <rPr>
        <vertAlign val="superscript"/>
        <sz val="11"/>
        <rFont val="Times New Roman CE"/>
        <family val="1"/>
      </rPr>
      <t>7) 5)</t>
    </r>
  </si>
  <si>
    <r>
      <t xml:space="preserve">Ovocné výrobky </t>
    </r>
    <r>
      <rPr>
        <vertAlign val="superscript"/>
        <sz val="11"/>
        <rFont val="Times New Roman CE"/>
        <family val="1"/>
      </rPr>
      <t>5)</t>
    </r>
  </si>
  <si>
    <r>
      <t xml:space="preserve">Zeleninové výrobky </t>
    </r>
    <r>
      <rPr>
        <vertAlign val="superscript"/>
        <sz val="11"/>
        <rFont val="Times New Roman CE"/>
        <family val="1"/>
      </rPr>
      <t>5)</t>
    </r>
  </si>
  <si>
    <r>
      <t xml:space="preserve">Víno </t>
    </r>
    <r>
      <rPr>
        <vertAlign val="superscript"/>
        <sz val="11"/>
        <rFont val="Times New Roman CE"/>
        <family val="1"/>
      </rPr>
      <t>5)</t>
    </r>
  </si>
  <si>
    <t xml:space="preserve">Prameň: </t>
  </si>
  <si>
    <t>Tabuľka č. 27</t>
  </si>
  <si>
    <t>VÝROBA VÝROBKOV za potravinársky priemysel podľa odborov*</t>
  </si>
  <si>
    <t>v mil. €</t>
  </si>
  <si>
    <t>Odbor**</t>
  </si>
  <si>
    <t>Spracovanie a konzervovanie mäsa a mäsových produktov</t>
  </si>
  <si>
    <t xml:space="preserve"> -spracovanie a konzervovanie mäsa</t>
  </si>
  <si>
    <t xml:space="preserve"> -spracovanie a konzervovanie hydinového mäsa</t>
  </si>
  <si>
    <t xml:space="preserve"> -spracovanie mäsových a hydinových mäsových výrobkov</t>
  </si>
  <si>
    <t>Spracovanie a konzervovanie rýb, kôrovcov a mäkkýšov</t>
  </si>
  <si>
    <t>Spracovanie a konzervovanie ovocia a zeleniny</t>
  </si>
  <si>
    <t>Výroba mliečnych výrobkov</t>
  </si>
  <si>
    <t>Výroba mlynárských výrobkov a škrobových výrobkov</t>
  </si>
  <si>
    <t>Výroba pečiva a múčnych výrobkov</t>
  </si>
  <si>
    <t>Výroba kakaa, čokolády a cukroviniek</t>
  </si>
  <si>
    <t xml:space="preserve">Výroba a príprava krmív pre zvieratá </t>
  </si>
  <si>
    <t xml:space="preserve">Destilovanie, úprava a miešanie alkoholu </t>
  </si>
  <si>
    <t xml:space="preserve">Výroba  vína </t>
  </si>
  <si>
    <t>Výroba piva a sladu</t>
  </si>
  <si>
    <t>Výroba nealkoholických nápojov s produkciou  minerálnych a iných fľaš. vôd</t>
  </si>
  <si>
    <t>Výroba potravín a nápojov spolu</t>
  </si>
  <si>
    <t>**členenie podľa SK NACE</t>
  </si>
  <si>
    <t>Tabuľka č  47</t>
  </si>
  <si>
    <r>
      <t>3)</t>
    </r>
    <r>
      <rPr>
        <sz val="10"/>
        <rFont val="Times New Roman CE"/>
        <family val="1"/>
      </rPr>
      <t xml:space="preserve"> ML (MPRV SR)  6-12  a ŠÚ SR (Zdroje a využitie mlieka za SR za organizácie  zapísané v registri fariem) a prepočty VUEPP; </t>
    </r>
  </si>
  <si>
    <r>
      <t>6)</t>
    </r>
    <r>
      <rPr>
        <sz val="10"/>
        <rFont val="Times New Roman CE"/>
        <family val="1"/>
      </rPr>
      <t xml:space="preserve"> vajcia za roky 2006-2009: výkaz VOH (MPRV SR) 7-04; /hydina za rok 1990 iný zdroj údajov/;</t>
    </r>
  </si>
  <si>
    <r>
      <t>7)</t>
    </r>
    <r>
      <rPr>
        <sz val="10"/>
        <rFont val="Times New Roman CE"/>
        <family val="1"/>
      </rPr>
      <t xml:space="preserve"> pivo za rok 2005=Združ. výrob. piva a sladu, pivo za roky 2006, 2007=ODV (MPRV SR) 7-04; </t>
    </r>
  </si>
  <si>
    <t>Prameň: Prod 3-04, CD MPRV SR, VÚEPP</t>
  </si>
  <si>
    <t xml:space="preserve">ZÁKLADNÉ EKONOMICKO-FINANČNÉ UKAZOVATELE </t>
  </si>
  <si>
    <t>za výrobu potravín a nápojov SR*</t>
  </si>
  <si>
    <t>Tabuľka č. 13</t>
  </si>
  <si>
    <t>Výnosy spolu</t>
  </si>
  <si>
    <t xml:space="preserve"> -Výroba</t>
  </si>
  <si>
    <t xml:space="preserve"> --Tržby za vlast.výkony a tovar</t>
  </si>
  <si>
    <t xml:space="preserve"> --Tržby za tovar</t>
  </si>
  <si>
    <t xml:space="preserve"> --Tržby za vlastné výrobky a služby </t>
  </si>
  <si>
    <t xml:space="preserve"> -Výrobná spotreba</t>
  </si>
  <si>
    <t xml:space="preserve"> --Spotreba materiálu a energie</t>
  </si>
  <si>
    <t xml:space="preserve"> --Nakupované služby</t>
  </si>
  <si>
    <t xml:space="preserve"> -Náklady na predaný tovar</t>
  </si>
  <si>
    <t xml:space="preserve"> -Odpisy</t>
  </si>
  <si>
    <t>Dlhodobý nehmotný a hmotný majetok</t>
  </si>
  <si>
    <t>Zásoby spolu</t>
  </si>
  <si>
    <t xml:space="preserve"> -materiál</t>
  </si>
  <si>
    <t xml:space="preserve"> -nedokončené výrobky a polotovary</t>
  </si>
  <si>
    <t xml:space="preserve"> -výrobky </t>
  </si>
  <si>
    <t xml:space="preserve"> -tovar</t>
  </si>
  <si>
    <t>Finančný majetok</t>
  </si>
  <si>
    <t xml:space="preserve"> -peniaze</t>
  </si>
  <si>
    <t xml:space="preserve"> -bankové účty</t>
  </si>
  <si>
    <t>Pozn.: klasifikácia  SK NACE</t>
  </si>
  <si>
    <t>Prameň: Prod 3-04, CD MPRV SR, VÚEPP a prepočty VÚEPP</t>
  </si>
  <si>
    <t>TRŽBY, VÝROBA VÝROBKOV A PRIDANÁ HODNOTA</t>
  </si>
  <si>
    <t xml:space="preserve">za výrobu potravín a nápojov SR podľa odborov* </t>
  </si>
  <si>
    <t>Tabuľka č. 15</t>
  </si>
  <si>
    <t>Počet podnikov</t>
  </si>
  <si>
    <t>Tržby za vl.výkony a tovar</t>
  </si>
  <si>
    <t>Výroba výrobkov</t>
  </si>
  <si>
    <t>Výrobný odbor**</t>
  </si>
  <si>
    <t>Výroba mlynárskych výrobkov a škrobových výrobkov</t>
  </si>
  <si>
    <t>Výroba nealkoholických nápojov s produkciou minerálnych a iných fľaš. vôd</t>
  </si>
  <si>
    <t>**skupina alebo trieda SK NACE</t>
  </si>
  <si>
    <t>ZÁKLADNÉ EKONOMICKÉ UKAZOVATELE, NÁKLADOVOSŤ VÝNOSOV A RENTABILITA VÝNOSOV</t>
  </si>
  <si>
    <t>Tabuľka č. 14</t>
  </si>
  <si>
    <t>Výsledok hospodárenia</t>
  </si>
  <si>
    <t>Výnosy</t>
  </si>
  <si>
    <t>Náklady</t>
  </si>
  <si>
    <t>Nákladovosť                výnosov v €</t>
  </si>
  <si>
    <t>Rentabilita             výnosov v %</t>
  </si>
  <si>
    <t>Výroba kakaa, čokolády a cukroviniek***</t>
  </si>
  <si>
    <t>*** vrátane spracovania čaju a kávy</t>
  </si>
  <si>
    <t>PODPORA PRODUCENTOV KRAJÍN OECD</t>
  </si>
  <si>
    <t>Tabuľka č. 1</t>
  </si>
  <si>
    <t>1986-88</t>
  </si>
  <si>
    <t>1995-97</t>
  </si>
  <si>
    <t xml:space="preserve">Austrália </t>
  </si>
  <si>
    <t>Percento PSE</t>
  </si>
  <si>
    <t>NPC</t>
  </si>
  <si>
    <t>NAC</t>
  </si>
  <si>
    <t>Percento TSE</t>
  </si>
  <si>
    <t>Island</t>
  </si>
  <si>
    <t>Kórea</t>
  </si>
  <si>
    <t>Vysvetlivky:</t>
  </si>
  <si>
    <t>PSE - Podpora producentov, TSE - Celková podpora (vyjadrená ako podiel HDP)</t>
  </si>
  <si>
    <t>NPC - Nominálny ochranný koeficient, NAC - Nominálny podporný koeficient</t>
  </si>
  <si>
    <t xml:space="preserve">(v kg za rok)                                                                                                                                                                    </t>
  </si>
  <si>
    <t>Druh potravín</t>
  </si>
  <si>
    <r>
      <t xml:space="preserve">ODP </t>
    </r>
    <r>
      <rPr>
        <vertAlign val="superscript"/>
        <sz val="11"/>
        <rFont val="Times New Roman CE"/>
        <family val="1"/>
      </rPr>
      <t>5)</t>
    </r>
  </si>
  <si>
    <t>Prípustný interval racionálnej spotreby</t>
  </si>
  <si>
    <r>
      <t>spotreby</t>
    </r>
    <r>
      <rPr>
        <vertAlign val="superscript"/>
        <sz val="11"/>
        <rFont val="Times New Roman CE"/>
        <family val="1"/>
      </rPr>
      <t>6)</t>
    </r>
  </si>
  <si>
    <t>Mäso v hodnote na kosti</t>
  </si>
  <si>
    <t>57,3</t>
  </si>
  <si>
    <t>51,6-63,0</t>
  </si>
  <si>
    <t xml:space="preserve"> - hovädzie,teľacie</t>
  </si>
  <si>
    <t>17,4</t>
  </si>
  <si>
    <t xml:space="preserve"> - bravčové</t>
  </si>
  <si>
    <t>22,2</t>
  </si>
  <si>
    <t xml:space="preserve"> - hydina</t>
  </si>
  <si>
    <t>15,0</t>
  </si>
  <si>
    <r>
      <t xml:space="preserve"> - ostatné </t>
    </r>
    <r>
      <rPr>
        <vertAlign val="superscript"/>
        <sz val="11"/>
        <rFont val="Times New Roman CE"/>
        <family val="1"/>
      </rPr>
      <t>1)</t>
    </r>
  </si>
  <si>
    <t>2,2 (1)</t>
  </si>
  <si>
    <t>1,3 (0,3)</t>
  </si>
  <si>
    <t>1,4 (0,3)</t>
  </si>
  <si>
    <t>1,4 (0,2)</t>
  </si>
  <si>
    <t>1,6 (0,2)</t>
  </si>
  <si>
    <t>1,7 (0,2)</t>
  </si>
  <si>
    <t>2,7</t>
  </si>
  <si>
    <t>Ryby</t>
  </si>
  <si>
    <t>6,0</t>
  </si>
  <si>
    <t>Mlieko a ml, výrobky</t>
  </si>
  <si>
    <t>220,0</t>
  </si>
  <si>
    <t>206,0-240,0</t>
  </si>
  <si>
    <t xml:space="preserve"> - konz, mlieko</t>
  </si>
  <si>
    <t>91,0</t>
  </si>
  <si>
    <t xml:space="preserve"> - syry, tvarohy</t>
  </si>
  <si>
    <t>10,1</t>
  </si>
  <si>
    <t xml:space="preserve">Vajcia (ks) </t>
  </si>
  <si>
    <t>201,0</t>
  </si>
  <si>
    <t>Tuky spolu</t>
  </si>
  <si>
    <t>22,0</t>
  </si>
  <si>
    <t>19,8-23,1</t>
  </si>
  <si>
    <t xml:space="preserve"> - maslo</t>
  </si>
  <si>
    <t>2,8</t>
  </si>
  <si>
    <t xml:space="preserve"> - bravč, masť</t>
  </si>
  <si>
    <t>3,0</t>
  </si>
  <si>
    <r>
      <t xml:space="preserve"> - JRTO </t>
    </r>
    <r>
      <rPr>
        <vertAlign val="superscript"/>
        <sz val="11"/>
        <rFont val="Times New Roman CE"/>
        <family val="1"/>
      </rPr>
      <t>2)</t>
    </r>
  </si>
  <si>
    <t>16,2</t>
  </si>
  <si>
    <t xml:space="preserve">Cukor </t>
  </si>
  <si>
    <t>30,9</t>
  </si>
  <si>
    <t>Obilniny v hodn, múky</t>
  </si>
  <si>
    <t>98,5</t>
  </si>
  <si>
    <t>94,0-103,0</t>
  </si>
  <si>
    <t>80,6</t>
  </si>
  <si>
    <t>76,3-84,9</t>
  </si>
  <si>
    <t>Strukoviny</t>
  </si>
  <si>
    <t>2,6</t>
  </si>
  <si>
    <t>2,1-3,2</t>
  </si>
  <si>
    <r>
      <t xml:space="preserve">Zelenina </t>
    </r>
    <r>
      <rPr>
        <vertAlign val="superscript"/>
        <sz val="11"/>
        <rFont val="Times New Roman CE"/>
        <family val="1"/>
      </rPr>
      <t>3)</t>
    </r>
  </si>
  <si>
    <t>127,9</t>
  </si>
  <si>
    <t>116,9-138,9</t>
  </si>
  <si>
    <r>
      <t xml:space="preserve">Ovocie </t>
    </r>
    <r>
      <rPr>
        <vertAlign val="superscript"/>
        <sz val="11"/>
        <rFont val="Times New Roman CE"/>
        <family val="1"/>
      </rPr>
      <t>4)</t>
    </r>
  </si>
  <si>
    <t>96,7</t>
  </si>
  <si>
    <t>86,7-106,7</t>
  </si>
  <si>
    <t>Hroznové víno (litre)</t>
  </si>
  <si>
    <t>Prameň: Spotreba potravín, ŠÚ SR</t>
  </si>
  <si>
    <r>
      <t xml:space="preserve">1) </t>
    </r>
    <r>
      <rPr>
        <sz val="11"/>
        <rFont val="Times New Roman CE"/>
        <family val="1"/>
      </rPr>
      <t>v zátvorke- baranie, kozie, konské; zvyšok tvorí zverina, králiky a ostatné drobné zvieratá</t>
    </r>
  </si>
  <si>
    <r>
      <t xml:space="preserve">2) </t>
    </r>
    <r>
      <rPr>
        <sz val="11"/>
        <rFont val="Times New Roman CE"/>
        <family val="1"/>
      </rPr>
      <t>jedlé rastlinné tuky a oleje</t>
    </r>
  </si>
  <si>
    <r>
      <t>3)</t>
    </r>
    <r>
      <rPr>
        <sz val="11"/>
        <rFont val="Times New Roman CE"/>
        <family val="1"/>
      </rPr>
      <t xml:space="preserve"> zelenina a zeleninové výrobky v hodnote čerstvej</t>
    </r>
  </si>
  <si>
    <r>
      <t>4)</t>
    </r>
    <r>
      <rPr>
        <sz val="11"/>
        <rFont val="Times New Roman CE"/>
        <family val="1"/>
      </rPr>
      <t xml:space="preserve"> ovocie a ovoc. výr. spolu v hod. čerst. sú bez spotreby orechov</t>
    </r>
  </si>
  <si>
    <r>
      <t>5)</t>
    </r>
    <r>
      <rPr>
        <sz val="11"/>
        <rFont val="Times New Roman CE"/>
        <family val="1"/>
      </rPr>
      <t xml:space="preserve"> ODP = odporúč, dávka potravín; ODP a Prípustný interval racionálnej spotreby </t>
    </r>
  </si>
  <si>
    <t>ZBEROVÉ PLOCHY A ÚRODY KRMOVÍN V SR</t>
  </si>
  <si>
    <t>Druh krmovín</t>
  </si>
  <si>
    <t xml:space="preserve">zber.plocha </t>
  </si>
  <si>
    <t>úroda v t</t>
  </si>
  <si>
    <t xml:space="preserve"> v ha</t>
  </si>
  <si>
    <t xml:space="preserve">spolu </t>
  </si>
  <si>
    <t xml:space="preserve"> 1 ha </t>
  </si>
  <si>
    <t>Kŕmne okopaniny</t>
  </si>
  <si>
    <t>z toho:</t>
  </si>
  <si>
    <t xml:space="preserve">   kŕmna repa</t>
  </si>
  <si>
    <t>Jednoročné krmoviny</t>
  </si>
  <si>
    <t xml:space="preserve">   kukurica a mieš.na zeleno</t>
  </si>
  <si>
    <t xml:space="preserve">   strukovinoobil.miešanky</t>
  </si>
  <si>
    <t>D</t>
  </si>
  <si>
    <t xml:space="preserve"> x</t>
  </si>
  <si>
    <t xml:space="preserve">   ost.jednoročné krmoviny</t>
  </si>
  <si>
    <t>Viacročné krmoviny</t>
  </si>
  <si>
    <t xml:space="preserve">   ďatelina červ.dvojkosná</t>
  </si>
  <si>
    <t xml:space="preserve">   lucerna</t>
  </si>
  <si>
    <t xml:space="preserve">   ďatelina jednokosná</t>
  </si>
  <si>
    <t xml:space="preserve">   ďatel.a lucern.miešanky</t>
  </si>
  <si>
    <t xml:space="preserve">   ost.viacroč.ďatelinoviny</t>
  </si>
  <si>
    <t xml:space="preserve">   viacroč.porasty tráv</t>
  </si>
  <si>
    <t xml:space="preserve">   ost.viacroč. krmoviny</t>
  </si>
  <si>
    <t>Prameň: Definitívne údaje o úrode poľnohospodárskych plodín a  zeleniny v SR, ŠÚ SR</t>
  </si>
  <si>
    <t xml:space="preserve">VÝVOJ ZBEROVÝCH PLÔCH, HEKTÁROVÝCH ÚROD A PRODUKCIE </t>
  </si>
  <si>
    <t>VYBRANÝCH PLODÍN V SR</t>
  </si>
  <si>
    <t>jedn.</t>
  </si>
  <si>
    <t>Z b e r o v é   p l o c h y</t>
  </si>
  <si>
    <t>Obilniny spolu</t>
  </si>
  <si>
    <t>tis.ha</t>
  </si>
  <si>
    <t>z toho: pšenica</t>
  </si>
  <si>
    <t xml:space="preserve">           jačmeň</t>
  </si>
  <si>
    <t xml:space="preserve">           raž</t>
  </si>
  <si>
    <t xml:space="preserve">           ovos</t>
  </si>
  <si>
    <t xml:space="preserve">           kukurica</t>
  </si>
  <si>
    <t>Cukrová repa techn.</t>
  </si>
  <si>
    <t>Olejniny</t>
  </si>
  <si>
    <t>H e k t á r o v é    ú r o d y</t>
  </si>
  <si>
    <t>t/ha</t>
  </si>
  <si>
    <t>P r o d u k c i a</t>
  </si>
  <si>
    <t>*Ovocie</t>
  </si>
  <si>
    <t>Ovocie spolu</t>
  </si>
  <si>
    <t>tis. t</t>
  </si>
  <si>
    <t>Zelenina</t>
  </si>
  <si>
    <t>Prameň: Definitívne údaje o úrode poľnohospodárskych plodín, ovocia a zeleniny v SR, ŠÚ SR</t>
  </si>
  <si>
    <t>* údaje za  ovocné sady</t>
  </si>
  <si>
    <t>Tabuľka č. 17</t>
  </si>
  <si>
    <t>Tabuľka č.18</t>
  </si>
  <si>
    <t>Tabuľka č. 19</t>
  </si>
  <si>
    <t>Tabuľka č.  28</t>
  </si>
  <si>
    <t>Tabuľka č. 29</t>
  </si>
  <si>
    <t xml:space="preserve">            Tabuľka č. 41</t>
  </si>
  <si>
    <t>Tabuľka č. 45</t>
  </si>
  <si>
    <t>Chile</t>
  </si>
  <si>
    <r>
      <t xml:space="preserve">Európska Únia </t>
    </r>
    <r>
      <rPr>
        <b/>
        <vertAlign val="superscript"/>
        <sz val="11"/>
        <rFont val="Times New Roman"/>
        <family val="1"/>
      </rPr>
      <t>1</t>
    </r>
  </si>
  <si>
    <t>Izrael</t>
  </si>
  <si>
    <r>
      <t xml:space="preserve">Mexiko </t>
    </r>
    <r>
      <rPr>
        <b/>
        <vertAlign val="superscript"/>
        <sz val="11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</si>
  <si>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EÚ-12 pre1986-94, od 1990 vrátane ex-NDR; EÚ-15 pre 1995-2003; EÚ25 pre 2004-06, EÚ- 27 od 2007</t>
    </r>
  </si>
  <si>
    <r>
      <t xml:space="preserve">2 </t>
    </r>
    <r>
      <rPr>
        <sz val="10"/>
        <rFont val="Times New Roman"/>
        <family val="1"/>
      </rPr>
      <t>pre Mexiko sú roky 1986-88 nahradené rokmi 1991-93</t>
    </r>
  </si>
  <si>
    <t>Operácie technickej pomoci a Technická pomoc</t>
  </si>
  <si>
    <t xml:space="preserve">SPOTREBA VYBRANÝCH DRUHOV POTRAVÍN NA OBYVATEĽA V SR </t>
  </si>
  <si>
    <t>mäkká</t>
  </si>
  <si>
    <t>2012/2011</t>
  </si>
  <si>
    <t>Prameň: Eurostat, ŠÚ SR,   MZ ČR, AKI MR, FAPA PR</t>
  </si>
  <si>
    <t>Poznámka: . nedisponibilné údaje</t>
  </si>
  <si>
    <t xml:space="preserve">Prameň:   EK - CIRCA, Eurostat,  MZ ČR, AKI MR, FAPA PR, FAPRI </t>
  </si>
  <si>
    <t xml:space="preserve">Poznámka: býky mladé-trieda R, ošípané-trieda E, vajcia triedené -veľkosť L a M,  mlieko-priemer tried (okrem ČR-trieda Q),  cena EÚ kurčiat-odhad,  j.hm. - jatočná hmotnosť </t>
  </si>
  <si>
    <t>EUR/kg, l</t>
  </si>
  <si>
    <t>Prameň:  PPA SR - ATIS,   MZ ČR, AKI MR, FAPA PR, EK - CIRCA, FAPRI</t>
  </si>
  <si>
    <t>Plnotučné mlieko tekuté</t>
  </si>
  <si>
    <t>Bravčové stehno  bez kosti</t>
  </si>
  <si>
    <t>rok 2012 *               index 2005=100</t>
  </si>
  <si>
    <t>Prameň: Eurostat, Agricultural statistics, dec. 2012, Main results 2010-2011 nov. 2012, online data - marec 2013</t>
  </si>
  <si>
    <t>VYBRANÉ UKAZOVATELE POĽNOHOSPODÁRSTVA EÚ-27 V ROKU 2011</t>
  </si>
  <si>
    <r>
      <t>:</t>
    </r>
    <r>
      <rPr>
        <sz val="10"/>
        <rFont val="Times New Roman"/>
        <family val="1"/>
      </rPr>
      <t xml:space="preserve"> údaje nie sú k dispozícii, * odhad k 8.3.2013</t>
    </r>
  </si>
  <si>
    <t>POĽNOHOSPODÁRSKA PRODUKCIA A PODPORA V KRAJINÁCH EÚ-27 V ROKU 2011</t>
  </si>
  <si>
    <t>Prameň: Eurostat, online data,  marec 2013</t>
  </si>
  <si>
    <t>HLAVNÉ KOMODITY RASTLINNEJ A ŽIVOČÍŠNEJ PRODUKCIE V KRAJÍNÁCH EÚ-27 V ROKU 2011</t>
  </si>
  <si>
    <t>2011/2010*</t>
  </si>
  <si>
    <t xml:space="preserve"> 2011 - odhad</t>
  </si>
  <si>
    <t>* Index 2011/2010</t>
  </si>
  <si>
    <t>PRODUKCIA VYBRANÝCH KOMODÍT SVETOVÉHO POĽNOHOSPODÁRSTVA V ROKOCH 2010 A 2011</t>
  </si>
  <si>
    <t>2010-12</t>
  </si>
  <si>
    <t>2012 odhad</t>
  </si>
  <si>
    <t>Prameň:  OECD, PSE/CSE database 2013</t>
  </si>
  <si>
    <t>Podiel  na NH v %</t>
  </si>
  <si>
    <t>Pozn.: NH-národné hospodárstvo danej krajiny</t>
  </si>
  <si>
    <t xml:space="preserve"> 2011/10</t>
  </si>
  <si>
    <t>k 30.11.2012</t>
  </si>
  <si>
    <t>2012-2011</t>
  </si>
  <si>
    <t>2012</t>
  </si>
  <si>
    <t>k 31.12.12</t>
  </si>
  <si>
    <r>
      <t>2012</t>
    </r>
    <r>
      <rPr>
        <vertAlign val="superscript"/>
        <sz val="12"/>
        <rFont val="Times New Roman CE"/>
        <family val="1"/>
      </rPr>
      <t>1)</t>
    </r>
  </si>
  <si>
    <r>
      <t xml:space="preserve">1) </t>
    </r>
    <r>
      <rPr>
        <sz val="12"/>
        <rFont val="Times New Roman CE"/>
        <family val="1"/>
      </rPr>
      <t>Predbežné údaje (apríl 2013)</t>
    </r>
  </si>
  <si>
    <t>(tis. EUR)</t>
  </si>
  <si>
    <t>1512 slnečnicový olej</t>
  </si>
  <si>
    <t>1514 repkový olej</t>
  </si>
  <si>
    <r>
      <t>2012</t>
    </r>
    <r>
      <rPr>
        <b/>
        <vertAlign val="superscript"/>
        <sz val="11"/>
        <rFont val="Times New Roman CE"/>
        <family val="1"/>
      </rPr>
      <t>1)</t>
    </r>
  </si>
  <si>
    <r>
      <t xml:space="preserve">1) </t>
    </r>
    <r>
      <rPr>
        <sz val="11"/>
        <rFont val="Times New Roman CE"/>
        <family val="1"/>
      </rPr>
      <t>Predbežné údaje (apríl 2013)</t>
    </r>
  </si>
  <si>
    <t>Tabuľka č.31</t>
  </si>
  <si>
    <r>
      <t>2012</t>
    </r>
    <r>
      <rPr>
        <b/>
        <vertAlign val="superscript"/>
        <sz val="11"/>
        <rFont val="Times New Roman"/>
        <family val="1"/>
      </rPr>
      <t>1)</t>
    </r>
  </si>
  <si>
    <r>
      <t xml:space="preserve">1) </t>
    </r>
    <r>
      <rPr>
        <sz val="9"/>
        <rFont val="Times New Roman CE"/>
        <family val="1"/>
      </rPr>
      <t>Predbežné údaje (apríl 2013)</t>
    </r>
  </si>
  <si>
    <t>DOVOZ AGROPOTRAVINÁRSKYCH KOMODÍT NA SLOVENSKO podľa teritoriálnych skupín v roku 2012</t>
  </si>
  <si>
    <t>VÝVOZ POTRAVINÁRSKYCH KOMODÍT ZO SLOVENSKA podľa teritoriálnych skupín v roku 2012</t>
  </si>
  <si>
    <r>
      <t xml:space="preserve">1) </t>
    </r>
    <r>
      <rPr>
        <sz val="10"/>
        <rFont val="Times New Roman CE"/>
        <family val="1"/>
      </rPr>
      <t>Predbežné údaje (apríl 2013)</t>
    </r>
  </si>
  <si>
    <t>* pozn.: 2. odhad 2012</t>
  </si>
  <si>
    <r>
      <t>2010</t>
    </r>
    <r>
      <rPr>
        <b/>
        <vertAlign val="superscript"/>
        <sz val="10"/>
        <rFont val="Times New Roman CE"/>
        <family val="1"/>
      </rPr>
      <t>1</t>
    </r>
    <r>
      <rPr>
        <b/>
        <vertAlign val="superscript"/>
        <sz val="10"/>
        <color indexed="8"/>
        <rFont val="Times New Roman CE"/>
        <family val="1"/>
      </rPr>
      <t>)</t>
    </r>
  </si>
  <si>
    <r>
      <t>2011</t>
    </r>
    <r>
      <rPr>
        <b/>
        <vertAlign val="superscript"/>
        <sz val="10"/>
        <rFont val="Times New Roman CE"/>
        <family val="1"/>
      </rPr>
      <t>1)</t>
    </r>
  </si>
  <si>
    <r>
      <t>2012</t>
    </r>
    <r>
      <rPr>
        <b/>
        <vertAlign val="superscript"/>
        <sz val="10"/>
        <rFont val="Times New Roman CE"/>
        <family val="1"/>
      </rPr>
      <t>2</t>
    </r>
    <r>
      <rPr>
        <b/>
        <vertAlign val="superscript"/>
        <sz val="10"/>
        <color indexed="8"/>
        <rFont val="Times New Roman CE"/>
        <family val="1"/>
      </rPr>
      <t>)</t>
    </r>
  </si>
  <si>
    <r>
      <t>*</t>
    </r>
    <r>
      <rPr>
        <sz val="7.5"/>
        <rFont val="Times New Roman CE"/>
        <family val="1"/>
      </rPr>
      <t>)</t>
    </r>
    <r>
      <rPr>
        <sz val="10"/>
        <rFont val="Times New Roman CE"/>
        <family val="1"/>
      </rPr>
      <t xml:space="preserve"> v obstarávacej cene za všetky podniky , kategória NACE 01</t>
    </r>
  </si>
  <si>
    <t>**) za všetky podniky , kategória NACE 01</t>
  </si>
  <si>
    <r>
      <t>2012</t>
    </r>
    <r>
      <rPr>
        <b/>
        <vertAlign val="superscript"/>
        <sz val="10"/>
        <rFont val="Times New Roman CE"/>
        <family val="1"/>
      </rPr>
      <t>3</t>
    </r>
    <r>
      <rPr>
        <b/>
        <vertAlign val="superscript"/>
        <sz val="10"/>
        <color indexed="8"/>
        <rFont val="Times New Roman CE"/>
        <family val="1"/>
      </rPr>
      <t>)</t>
    </r>
  </si>
  <si>
    <t>3)  iba za podniky 20 a viac zamestnancov</t>
  </si>
  <si>
    <t>Index 2012/2011</t>
  </si>
  <si>
    <t>rozdiel</t>
  </si>
  <si>
    <t>USPORADÚVANIE POZEMKOVÉHO VLASTNÍCTVA V ROKU 2012</t>
  </si>
  <si>
    <t>2012*</t>
  </si>
  <si>
    <t>Prameň: Informačné listy CD MPRV SR, 2011,2012, CD VÚEPP</t>
  </si>
  <si>
    <t xml:space="preserve">Poznámka: * Po zarátaní ročného osobného dôchodku  vo výške 7440 € v r.2011 a 7644 € v r.2012  </t>
  </si>
  <si>
    <t>Index 12/11</t>
  </si>
  <si>
    <t>Prameň: Informačné listy MPRV SR 2011, 2012 CD MPRV SR, CD VÚEPP</t>
  </si>
  <si>
    <r>
      <t xml:space="preserve"> v € . ha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p.p. (pôda podľa LPIS)</t>
    </r>
  </si>
  <si>
    <t>Prameň: Informačné Listy MPRV SR 2011, 2012 CD VÚEPP</t>
  </si>
  <si>
    <t>Prameň: Informačné listy MPRV  SR, 2011, 2012, CD VÚEPP</t>
  </si>
  <si>
    <t>Prameň: Informačné listy MPRV SR 2011, 2012, CD VÚEPP</t>
  </si>
  <si>
    <t xml:space="preserve"> 1) Vybrané ekonomické ukazovatele a zamestnanci v poľnohospodárstve, ŠÚSR</t>
  </si>
  <si>
    <r>
      <t xml:space="preserve"> 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Vybrané ekonomické ukazovatele a zamestnanci v poľnohospodárstve, ŠÚSR</t>
    </r>
  </si>
  <si>
    <t>Vinohrady rodiace</t>
  </si>
  <si>
    <t>Muštové hrozno</t>
  </si>
  <si>
    <t>index 2012/2011</t>
  </si>
  <si>
    <t>Odhad 2012</t>
  </si>
  <si>
    <t>Rozdiel SR 2012-11</t>
  </si>
  <si>
    <t>rok 2011</t>
  </si>
  <si>
    <t>Index 2012/11</t>
  </si>
  <si>
    <t>*Výkaz zahŕňa súbor podnikov s 20 a viac zamestnancami, resp. podniky zapísané v obchodnom registri, príspevkové organizácie, ktoré sú trhovými výrobcami, s počtom zamestnancov 20 a viac a organizácie s počtom zamestnancov 0 až 19 s ročnými tržbami za vlastné výkony a tovar 5 miliónov € a viac (a nezahŕňa organizácie s počtom zamestnancov 0 až 19 s ročnými tržbami za vlastné výkony a tovar do 5 miliónov €); zahrnuté výrobné potravinárske podniky, okrem podnikov s výrobou tabakových výrobkov</t>
  </si>
  <si>
    <t>Rozdiel 2012-11</t>
  </si>
  <si>
    <t>2012/11</t>
  </si>
  <si>
    <r>
      <t xml:space="preserve">Maslo </t>
    </r>
    <r>
      <rPr>
        <vertAlign val="superscript"/>
        <sz val="11"/>
        <rFont val="Times New Roman CE"/>
        <family val="1"/>
      </rPr>
      <t>3) *</t>
    </r>
  </si>
  <si>
    <r>
      <t xml:space="preserve">Zabitá hydina </t>
    </r>
    <r>
      <rPr>
        <vertAlign val="superscript"/>
        <sz val="11"/>
        <rFont val="Times New Roman CE"/>
        <family val="1"/>
      </rPr>
      <t>6) **</t>
    </r>
  </si>
  <si>
    <r>
      <t xml:space="preserve">Konzumné vajcia </t>
    </r>
    <r>
      <rPr>
        <vertAlign val="superscript"/>
        <sz val="11"/>
        <rFont val="Times New Roman CE"/>
        <family val="1"/>
      </rPr>
      <t>6) **</t>
    </r>
  </si>
  <si>
    <r>
      <t>1)</t>
    </r>
    <r>
      <rPr>
        <sz val="10"/>
        <rFont val="Times New Roman CE"/>
        <family val="1"/>
      </rPr>
      <t xml:space="preserve"> RM (MPRV SR) 2-12; </t>
    </r>
    <r>
      <rPr>
        <vertAlign val="superscript"/>
        <sz val="10"/>
        <rFont val="Times New Roman CE"/>
        <family val="1"/>
      </rPr>
      <t>2)</t>
    </r>
    <r>
      <rPr>
        <sz val="10"/>
        <rFont val="Times New Roman CE"/>
        <family val="1"/>
      </rPr>
      <t xml:space="preserve"> "FCMIZ (MPRV SR) 3 - 12"; </t>
    </r>
  </si>
  <si>
    <r>
      <t>4)</t>
    </r>
    <r>
      <rPr>
        <sz val="10"/>
        <rFont val="Times New Roman CE"/>
        <family val="1"/>
      </rPr>
      <t xml:space="preserve"> múka: "OB (MPRV SR) 9-12"; slad za rok 2005=Združ. výrob. piva a sladu; slad roky 2006-2012=OB (MPRV SR) 9-12; </t>
    </r>
  </si>
  <si>
    <r>
      <t xml:space="preserve">5) </t>
    </r>
    <r>
      <rPr>
        <sz val="10"/>
        <rFont val="Times New Roman CE"/>
        <family val="1"/>
      </rPr>
      <t xml:space="preserve">POTRAV (MPRV SR) 1-01; </t>
    </r>
  </si>
  <si>
    <r>
      <t>6)</t>
    </r>
    <r>
      <rPr>
        <sz val="10"/>
        <rFont val="Times New Roman CE"/>
        <family val="1"/>
      </rPr>
      <t xml:space="preserve"> hydina (r.2003-2012) aj vajcia za r. 2010-2011: Komoditná a situačná správa "Hydina a vajcia"; ide o hrubú vlastnú výrobu hydin. mäsa</t>
    </r>
  </si>
  <si>
    <r>
      <t>7)</t>
    </r>
    <r>
      <rPr>
        <sz val="9.5"/>
        <rFont val="Times New Roman CE"/>
        <family val="1"/>
      </rPr>
      <t xml:space="preserve"> oleje a tuky="ODV (MPRV SR) 7-04" do roku 2006 a roky 2007-2012 prameň </t>
    </r>
    <r>
      <rPr>
        <vertAlign val="superscript"/>
        <sz val="9.5"/>
        <rFont val="Times New Roman CE"/>
        <family val="1"/>
      </rPr>
      <t>5)</t>
    </r>
    <r>
      <rPr>
        <sz val="9.5"/>
        <rFont val="Times New Roman CE"/>
        <family val="1"/>
      </rPr>
      <t xml:space="preserve">; </t>
    </r>
  </si>
  <si>
    <r>
      <t>7)</t>
    </r>
    <r>
      <rPr>
        <sz val="10"/>
        <rFont val="Times New Roman CE"/>
        <family val="1"/>
      </rPr>
      <t xml:space="preserve"> roky 2008-2012 pre pivo=POTRAV (MPRV SR) 1-01,t.j.prameň</t>
    </r>
    <r>
      <rPr>
        <vertAlign val="superscript"/>
        <sz val="10"/>
        <rFont val="Times New Roman CE"/>
        <family val="0"/>
      </rPr>
      <t xml:space="preserve"> 5)</t>
    </r>
    <r>
      <rPr>
        <sz val="10"/>
        <rFont val="Times New Roman CE"/>
        <family val="1"/>
      </rPr>
      <t>;</t>
    </r>
  </si>
  <si>
    <t>*vrátane výrobkov z mliečneho tuku</t>
  </si>
  <si>
    <t>** rok 2012 predbežný údaj</t>
  </si>
  <si>
    <t>*Výkaz zahŕňa súbor podnikov s 20 a viac zamestnancami, resp. podniky zapísané v obchodnom registri, príspevkové organizácie, ktoré sú trhovými výrobcami, s počtom zamestnancov 20 a viac a organizácie s počtom zamestnancov 0 až 19 s ročnými tržbami za vlastné výkony a tovar 5 miliónov € a viac (a nezahŕňa organizácie s počtom zamestnancov 0 až 19 s ročnými tržbami za vlastné výkony a tovar do 5 miliónov €); zahrnuté výrobné potravinárske podniky, okrem podnikov s výrobou tabakových výrobkov;</t>
  </si>
  <si>
    <t xml:space="preserve">PODPORY V RÁMCI PROGRAMU ROZVOJA VIDIEKA 2007 - 2013 za rok 2012 </t>
  </si>
  <si>
    <t>Získavanie zručností,oživovanie a vykonávanie integr.stratégií</t>
  </si>
  <si>
    <t>Opatrenie/os</t>
  </si>
  <si>
    <t>Verejné výdavky spolu</t>
  </si>
  <si>
    <t xml:space="preserve">z toho: ŠR    </t>
  </si>
  <si>
    <t xml:space="preserve">z toho:  EPFRV    </t>
  </si>
  <si>
    <t>Obnova potenciálu lesného hospodárstva a zavedenie prevent.opatrení</t>
  </si>
  <si>
    <t>Prameň: FAO OSN, FAOSTAT online data marec 2013</t>
  </si>
  <si>
    <t>Tabuľka č. 26</t>
  </si>
  <si>
    <t>Tabuľka č. 44</t>
  </si>
  <si>
    <t>VÝROBNÉ KAPACITY POTRAVINÁRSKEHO PRIEMYSLU V ROKU 2012</t>
  </si>
  <si>
    <t>Prameň: Potrav (MPRV SR) 1-01, Radela a prepočty VÚEPP</t>
  </si>
  <si>
    <t>2012/89</t>
  </si>
  <si>
    <t>Priemysel spolu</t>
  </si>
  <si>
    <t>Doprava a skladovanie</t>
  </si>
  <si>
    <t xml:space="preserve"> Poznámka: Od roku 2006 vrátane platov ozbrojených zložiek, od roku 2007 vrátane platov profesionálnych vojakov</t>
  </si>
  <si>
    <t xml:space="preserve"> Prameň: Zamestnanci a priemerné mesačné mzdy, ŠÚSR</t>
  </si>
  <si>
    <t xml:space="preserve"> Prameň :  Zamestnanci a priemerné mesačné mzdy, ŠÚSR</t>
  </si>
  <si>
    <t xml:space="preserve"> Poznámka:  Od roku 2006 vrátane ozbrojených zložiek, od roku 2007 vrátane profesionálnych vojakov</t>
  </si>
  <si>
    <t>***)Kultivované aktíva  - podľa nového Transmisijného programu, obsahuje - Chovné zvieratá (dojnice, ťažný dobytok) a pestovateľské trvalé porasty (podľa ESA 95- AN.1114), ESA 95 - skratka pre Európsky systém národných účtov z roku 1995</t>
  </si>
  <si>
    <t xml:space="preserve">Prameň: ŠÚ SR, Výberové zisťovanie pracovných síl, údaje za rok 2011 sú revidované na základe výsledkov SODB 2011 </t>
  </si>
  <si>
    <t>Priemerné evidenčné počty zamestnancov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</si>
</sst>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"/>
    <numFmt numFmtId="167" formatCode="#,##0.000000000000"/>
    <numFmt numFmtId="168" formatCode="#,##0.0_)"/>
    <numFmt numFmtId="169" formatCode="#,##0.000_)"/>
    <numFmt numFmtId="170" formatCode="#,##0_)"/>
    <numFmt numFmtId="171" formatCode="#,##0.00_)"/>
    <numFmt numFmtId="172" formatCode="#,##0__"/>
    <numFmt numFmtId="173" formatCode="0.00_)"/>
    <numFmt numFmtId="174" formatCode="0.0___)"/>
    <numFmt numFmtId="175" formatCode="0.0_)"/>
    <numFmt numFmtId="176" formatCode="0.0_)__"/>
    <numFmt numFmtId="177" formatCode="0_)"/>
    <numFmt numFmtId="178" formatCode="0__"/>
    <numFmt numFmtId="179" formatCode="0.00__"/>
    <numFmt numFmtId="180" formatCode="0.0__"/>
    <numFmt numFmtId="181" formatCode="#,##0.0__"/>
    <numFmt numFmtId="182" formatCode="#,##0.00__"/>
    <numFmt numFmtId="183" formatCode="#,##0.000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2"/>
      <name val="Times New Roman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0"/>
      <color indexed="8"/>
      <name val="Times New Roman CE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strike/>
      <sz val="11"/>
      <name val="Times New Roman"/>
      <family val="1"/>
    </font>
    <font>
      <sz val="10"/>
      <name val="MS Sans Serif"/>
      <family val="2"/>
    </font>
    <font>
      <sz val="10"/>
      <color indexed="10"/>
      <name val="Times New Roman CE"/>
      <family val="1"/>
    </font>
    <font>
      <sz val="11"/>
      <color indexed="10"/>
      <name val="Times New Roman CE"/>
      <family val="1"/>
    </font>
    <font>
      <vertAlign val="superscript"/>
      <sz val="10"/>
      <name val="Times New Roman CE"/>
      <family val="1"/>
    </font>
    <font>
      <sz val="7.5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2"/>
      <name val="Times New Roman CE"/>
      <family val="1"/>
    </font>
    <font>
      <vertAlign val="superscript"/>
      <sz val="12"/>
      <name val="Times New Roman CE"/>
      <family val="1"/>
    </font>
    <font>
      <b/>
      <vertAlign val="superscript"/>
      <sz val="12"/>
      <name val="Times New Roman CE"/>
      <family val="1"/>
    </font>
    <font>
      <b/>
      <sz val="11"/>
      <name val="Arial CE"/>
      <family val="0"/>
    </font>
    <font>
      <b/>
      <vertAlign val="superscript"/>
      <sz val="11"/>
      <name val="Times New Roman CE"/>
      <family val="1"/>
    </font>
    <font>
      <vertAlign val="superscript"/>
      <sz val="11"/>
      <name val="Times New Roman CE"/>
      <family val="1"/>
    </font>
    <font>
      <b/>
      <vertAlign val="superscript"/>
      <sz val="11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9"/>
      <name val="Times New Roman"/>
      <family val="1"/>
    </font>
    <font>
      <vertAlign val="superscript"/>
      <sz val="11"/>
      <color indexed="8"/>
      <name val="Calibri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2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 CE"/>
      <family val="1"/>
    </font>
    <font>
      <sz val="10"/>
      <color indexed="8"/>
      <name val="Times New Roman CE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1"/>
      <name val="Arial CE"/>
      <family val="0"/>
    </font>
    <font>
      <vertAlign val="superscript"/>
      <sz val="12"/>
      <name val="Times New Roman"/>
      <family val="1"/>
    </font>
    <font>
      <sz val="12"/>
      <color indexed="8"/>
      <name val="Times New Roman CE"/>
      <family val="1"/>
    </font>
    <font>
      <vertAlign val="superscript"/>
      <sz val="11"/>
      <name val="Times New Roman"/>
      <family val="1"/>
    </font>
    <font>
      <sz val="10"/>
      <color indexed="8"/>
      <name val="Arial CE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7.5"/>
      <name val="Times New Roman CE"/>
      <family val="1"/>
    </font>
    <font>
      <sz val="11"/>
      <name val="Cambria"/>
      <family val="1"/>
    </font>
    <font>
      <b/>
      <vertAlign val="superscript"/>
      <sz val="10"/>
      <name val="Times New Roman CE"/>
      <family val="1"/>
    </font>
    <font>
      <b/>
      <vertAlign val="superscript"/>
      <sz val="10"/>
      <color indexed="8"/>
      <name val="Times New Roman CE"/>
      <family val="1"/>
    </font>
    <font>
      <sz val="11"/>
      <color indexed="12"/>
      <name val="Times New Roman CE"/>
      <family val="1"/>
    </font>
    <font>
      <b/>
      <sz val="11"/>
      <color indexed="12"/>
      <name val="Times New Roman CE"/>
      <family val="1"/>
    </font>
    <font>
      <b/>
      <sz val="12"/>
      <color indexed="63"/>
      <name val="Times New Roman CE"/>
      <family val="1"/>
    </font>
    <font>
      <b/>
      <sz val="12"/>
      <color indexed="12"/>
      <name val="Times New Roman CE"/>
      <family val="1"/>
    </font>
    <font>
      <b/>
      <sz val="11"/>
      <color indexed="63"/>
      <name val="Times New Roman CE"/>
      <family val="1"/>
    </font>
    <font>
      <b/>
      <i/>
      <sz val="12"/>
      <color indexed="12"/>
      <name val="Times New Roman CE"/>
      <family val="0"/>
    </font>
    <font>
      <sz val="11"/>
      <color indexed="63"/>
      <name val="Times New Roman CE"/>
      <family val="1"/>
    </font>
    <font>
      <b/>
      <i/>
      <sz val="16"/>
      <color indexed="12"/>
      <name val="Times New Roman CE"/>
      <family val="0"/>
    </font>
    <font>
      <sz val="12"/>
      <color indexed="12"/>
      <name val="Times New Roman CE"/>
      <family val="1"/>
    </font>
    <font>
      <b/>
      <strike/>
      <sz val="11"/>
      <name val="Times New Roman"/>
      <family val="1"/>
    </font>
    <font>
      <strike/>
      <sz val="11"/>
      <name val="Times New Roman CE"/>
      <family val="1"/>
    </font>
    <font>
      <strike/>
      <sz val="12"/>
      <name val="Times New Roman"/>
      <family val="1"/>
    </font>
    <font>
      <b/>
      <sz val="10"/>
      <name val="Arial CE"/>
      <family val="0"/>
    </font>
    <font>
      <b/>
      <sz val="13"/>
      <name val="Times New Roman CE"/>
      <family val="1"/>
    </font>
    <font>
      <vertAlign val="superscript"/>
      <sz val="10"/>
      <color indexed="10"/>
      <name val="Times New Roman CE"/>
      <family val="1"/>
    </font>
    <font>
      <vertAlign val="superscript"/>
      <sz val="9.5"/>
      <name val="Times New Roman CE"/>
      <family val="1"/>
    </font>
    <font>
      <sz val="9.5"/>
      <name val="Times New Roman CE"/>
      <family val="1"/>
    </font>
    <font>
      <sz val="11"/>
      <color indexed="10"/>
      <name val="Arial CE"/>
      <family val="0"/>
    </font>
    <font>
      <strike/>
      <sz val="11"/>
      <color indexed="10"/>
      <name val="Times New Roman CE"/>
      <family val="1"/>
    </font>
    <font>
      <strike/>
      <sz val="11"/>
      <name val="Arial CE"/>
      <family val="0"/>
    </font>
    <font>
      <b/>
      <strike/>
      <sz val="12"/>
      <name val="Times New Roman CE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"/>
      <family val="1"/>
    </font>
    <font>
      <vertAlign val="superscript"/>
      <sz val="10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0"/>
      <color theme="1"/>
      <name val="Times New Roman CE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/>
      <right/>
      <top/>
      <bottom style="double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/>
      <right style="medium"/>
      <top style="thin"/>
      <bottom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medium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double"/>
    </border>
    <border>
      <left style="medium"/>
      <right style="double"/>
      <top style="double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/>
    </border>
    <border>
      <left/>
      <right/>
      <top style="thin"/>
      <bottom/>
    </border>
    <border>
      <left style="thin"/>
      <right style="double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/>
      <right style="double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hair"/>
      <bottom style="hair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double"/>
      <right style="thin"/>
      <top/>
      <bottom style="medium"/>
    </border>
    <border>
      <left style="thin"/>
      <right/>
      <top style="thin"/>
      <bottom style="double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 style="thin"/>
      <bottom style="double"/>
    </border>
    <border>
      <left/>
      <right style="medium"/>
      <top style="thin"/>
      <bottom style="medium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double"/>
      <top style="double"/>
      <bottom/>
    </border>
    <border>
      <left style="thin"/>
      <right/>
      <top style="double"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/>
      <bottom style="double"/>
    </border>
    <border>
      <left style="double"/>
      <right/>
      <top style="medium"/>
      <bottom style="thin"/>
    </border>
    <border>
      <left style="double"/>
      <right/>
      <top style="medium"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0" fillId="20" borderId="0" applyNumberFormat="0" applyBorder="0" applyAlignment="0" applyProtection="0"/>
    <xf numFmtId="0" fontId="111" fillId="21" borderId="1" applyNumberFormat="0" applyAlignment="0" applyProtection="0"/>
    <xf numFmtId="0" fontId="13" fillId="0" borderId="0">
      <alignment horizontal="centerContinuous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2" applyNumberFormat="0" applyFill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4" fillId="0" borderId="0" applyNumberFormat="0" applyFill="0" applyBorder="0" applyAlignment="0" applyProtection="0"/>
    <xf numFmtId="0" fontId="115" fillId="22" borderId="0" applyNumberFormat="0" applyBorder="0" applyAlignment="0" applyProtection="0"/>
    <xf numFmtId="0" fontId="80" fillId="0" borderId="0">
      <alignment/>
      <protection/>
    </xf>
    <xf numFmtId="0" fontId="15" fillId="0" borderId="0">
      <alignment horizont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8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16" fillId="0" borderId="6" applyNumberFormat="0" applyFill="0" applyAlignment="0" applyProtection="0"/>
    <xf numFmtId="0" fontId="81" fillId="0" borderId="0">
      <alignment horizontal="left"/>
      <protection/>
    </xf>
    <xf numFmtId="0" fontId="82" fillId="0" borderId="0">
      <alignment/>
      <protection/>
    </xf>
    <xf numFmtId="0" fontId="81" fillId="0" borderId="7">
      <alignment horizontal="left"/>
      <protection/>
    </xf>
    <xf numFmtId="0" fontId="81" fillId="0" borderId="8">
      <alignment horizontal="right"/>
      <protection/>
    </xf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24" borderId="10" applyNumberFormat="0" applyAlignment="0" applyProtection="0"/>
    <xf numFmtId="0" fontId="121" fillId="25" borderId="10" applyNumberFormat="0" applyAlignment="0" applyProtection="0"/>
    <xf numFmtId="0" fontId="122" fillId="25" borderId="11" applyNumberFormat="0" applyAlignment="0" applyProtection="0"/>
    <xf numFmtId="0" fontId="123" fillId="0" borderId="0" applyNumberFormat="0" applyFill="0" applyBorder="0" applyAlignment="0" applyProtection="0"/>
    <xf numFmtId="0" fontId="124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0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109" fillId="32" borderId="0" applyNumberFormat="0" applyBorder="0" applyAlignment="0" applyProtection="0"/>
  </cellStyleXfs>
  <cellXfs count="191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3" fillId="33" borderId="0" xfId="0" applyNumberFormat="1" applyFont="1" applyFill="1" applyBorder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33" borderId="0" xfId="0" applyNumberFormat="1" applyFont="1" applyFill="1" applyAlignment="1">
      <alignment/>
    </xf>
    <xf numFmtId="2" fontId="3" fillId="33" borderId="13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5" fontId="9" fillId="0" borderId="14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165" fontId="2" fillId="33" borderId="16" xfId="0" applyNumberFormat="1" applyFont="1" applyFill="1" applyBorder="1" applyAlignment="1">
      <alignment horizontal="right"/>
    </xf>
    <xf numFmtId="165" fontId="2" fillId="33" borderId="13" xfId="0" applyNumberFormat="1" applyFont="1" applyFill="1" applyBorder="1" applyAlignment="1">
      <alignment horizontal="right"/>
    </xf>
    <xf numFmtId="165" fontId="2" fillId="33" borderId="13" xfId="0" applyNumberFormat="1" applyFont="1" applyFill="1" applyBorder="1" applyAlignment="1">
      <alignment horizontal="right"/>
    </xf>
    <xf numFmtId="165" fontId="3" fillId="33" borderId="13" xfId="0" applyNumberFormat="1" applyFont="1" applyFill="1" applyBorder="1" applyAlignment="1">
      <alignment horizontal="right"/>
    </xf>
    <xf numFmtId="165" fontId="3" fillId="33" borderId="13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165" fontId="3" fillId="33" borderId="14" xfId="0" applyNumberFormat="1" applyFont="1" applyFill="1" applyBorder="1" applyAlignment="1">
      <alignment horizontal="right"/>
    </xf>
    <xf numFmtId="2" fontId="3" fillId="33" borderId="16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Border="1" applyAlignment="1">
      <alignment horizontal="right"/>
    </xf>
    <xf numFmtId="3" fontId="11" fillId="33" borderId="14" xfId="0" applyNumberFormat="1" applyFont="1" applyFill="1" applyBorder="1" applyAlignment="1">
      <alignment horizontal="center" vertical="center" wrapText="1"/>
    </xf>
    <xf numFmtId="3" fontId="11" fillId="33" borderId="17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/>
    </xf>
    <xf numFmtId="165" fontId="0" fillId="33" borderId="13" xfId="0" applyNumberFormat="1" applyFont="1" applyFill="1" applyBorder="1" applyAlignment="1">
      <alignment/>
    </xf>
    <xf numFmtId="165" fontId="9" fillId="33" borderId="16" xfId="0" applyNumberFormat="1" applyFont="1" applyFill="1" applyBorder="1" applyAlignment="1">
      <alignment horizontal="right"/>
    </xf>
    <xf numFmtId="3" fontId="9" fillId="33" borderId="16" xfId="0" applyNumberFormat="1" applyFont="1" applyFill="1" applyBorder="1" applyAlignment="1">
      <alignment/>
    </xf>
    <xf numFmtId="164" fontId="9" fillId="33" borderId="13" xfId="0" applyNumberFormat="1" applyFont="1" applyFill="1" applyBorder="1" applyAlignment="1">
      <alignment/>
    </xf>
    <xf numFmtId="164" fontId="9" fillId="33" borderId="16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165" fontId="9" fillId="33" borderId="14" xfId="0" applyNumberFormat="1" applyFont="1" applyFill="1" applyBorder="1" applyAlignment="1">
      <alignment horizontal="right"/>
    </xf>
    <xf numFmtId="3" fontId="9" fillId="33" borderId="14" xfId="0" applyNumberFormat="1" applyFont="1" applyFill="1" applyBorder="1" applyAlignment="1">
      <alignment/>
    </xf>
    <xf numFmtId="165" fontId="9" fillId="33" borderId="14" xfId="0" applyNumberFormat="1" applyFont="1" applyFill="1" applyBorder="1" applyAlignment="1">
      <alignment/>
    </xf>
    <xf numFmtId="164" fontId="9" fillId="33" borderId="14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165" fontId="9" fillId="33" borderId="16" xfId="0" applyNumberFormat="1" applyFont="1" applyFill="1" applyBorder="1" applyAlignment="1">
      <alignment/>
    </xf>
    <xf numFmtId="165" fontId="9" fillId="33" borderId="13" xfId="0" applyNumberFormat="1" applyFont="1" applyFill="1" applyBorder="1" applyAlignment="1">
      <alignment horizontal="right"/>
    </xf>
    <xf numFmtId="3" fontId="9" fillId="33" borderId="13" xfId="0" applyNumberFormat="1" applyFont="1" applyFill="1" applyBorder="1" applyAlignment="1">
      <alignment/>
    </xf>
    <xf numFmtId="165" fontId="9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4" fontId="9" fillId="33" borderId="13" xfId="0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165" fontId="11" fillId="33" borderId="13" xfId="0" applyNumberFormat="1" applyFont="1" applyFill="1" applyBorder="1" applyAlignment="1">
      <alignment horizontal="right"/>
    </xf>
    <xf numFmtId="3" fontId="11" fillId="33" borderId="13" xfId="0" applyNumberFormat="1" applyFont="1" applyFill="1" applyBorder="1" applyAlignment="1">
      <alignment/>
    </xf>
    <xf numFmtId="165" fontId="11" fillId="33" borderId="13" xfId="0" applyNumberFormat="1" applyFont="1" applyFill="1" applyBorder="1" applyAlignment="1">
      <alignment/>
    </xf>
    <xf numFmtId="164" fontId="11" fillId="33" borderId="13" xfId="0" applyNumberFormat="1" applyFont="1" applyFill="1" applyBorder="1" applyAlignment="1">
      <alignment/>
    </xf>
    <xf numFmtId="0" fontId="12" fillId="33" borderId="19" xfId="0" applyFont="1" applyFill="1" applyBorder="1" applyAlignment="1">
      <alignment/>
    </xf>
    <xf numFmtId="165" fontId="9" fillId="33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14" fillId="33" borderId="14" xfId="0" applyNumberFormat="1" applyFont="1" applyFill="1" applyBorder="1" applyAlignment="1">
      <alignment horizontal="right"/>
    </xf>
    <xf numFmtId="3" fontId="14" fillId="33" borderId="14" xfId="0" applyNumberFormat="1" applyFont="1" applyFill="1" applyBorder="1" applyAlignment="1">
      <alignment horizontal="center"/>
    </xf>
    <xf numFmtId="3" fontId="14" fillId="33" borderId="17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3" fontId="7" fillId="33" borderId="16" xfId="0" applyNumberFormat="1" applyFont="1" applyFill="1" applyBorder="1" applyAlignment="1">
      <alignment horizontal="right"/>
    </xf>
    <xf numFmtId="165" fontId="7" fillId="33" borderId="16" xfId="0" applyNumberFormat="1" applyFont="1" applyFill="1" applyBorder="1" applyAlignment="1">
      <alignment horizontal="right"/>
    </xf>
    <xf numFmtId="165" fontId="7" fillId="33" borderId="16" xfId="0" applyNumberFormat="1" applyFont="1" applyFill="1" applyBorder="1" applyAlignment="1">
      <alignment/>
    </xf>
    <xf numFmtId="164" fontId="7" fillId="33" borderId="16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65" fontId="7" fillId="33" borderId="14" xfId="0" applyNumberFormat="1" applyFont="1" applyFill="1" applyBorder="1" applyAlignment="1">
      <alignment horizontal="right"/>
    </xf>
    <xf numFmtId="165" fontId="7" fillId="33" borderId="14" xfId="0" applyNumberFormat="1" applyFont="1" applyFill="1" applyBorder="1" applyAlignment="1">
      <alignment/>
    </xf>
    <xf numFmtId="164" fontId="7" fillId="33" borderId="14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165" fontId="7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 horizontal="right"/>
    </xf>
    <xf numFmtId="164" fontId="7" fillId="33" borderId="13" xfId="0" applyNumberFormat="1" applyFont="1" applyFill="1" applyBorder="1" applyAlignment="1">
      <alignment/>
    </xf>
    <xf numFmtId="165" fontId="7" fillId="33" borderId="13" xfId="0" applyNumberFormat="1" applyFont="1" applyFill="1" applyBorder="1" applyAlignment="1">
      <alignment horizontal="right"/>
    </xf>
    <xf numFmtId="4" fontId="7" fillId="33" borderId="13" xfId="0" applyNumberFormat="1" applyFont="1" applyFill="1" applyBorder="1" applyAlignment="1">
      <alignment horizontal="right"/>
    </xf>
    <xf numFmtId="3" fontId="14" fillId="33" borderId="13" xfId="0" applyNumberFormat="1" applyFont="1" applyFill="1" applyBorder="1" applyAlignment="1">
      <alignment/>
    </xf>
    <xf numFmtId="165" fontId="14" fillId="33" borderId="13" xfId="0" applyNumberFormat="1" applyFont="1" applyFill="1" applyBorder="1" applyAlignment="1">
      <alignment horizontal="right"/>
    </xf>
    <xf numFmtId="165" fontId="14" fillId="33" borderId="13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1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17" fillId="0" borderId="0" xfId="0" applyFont="1" applyAlignment="1">
      <alignment/>
    </xf>
    <xf numFmtId="0" fontId="14" fillId="0" borderId="0" xfId="0" applyFont="1" applyAlignment="1">
      <alignment/>
    </xf>
    <xf numFmtId="0" fontId="125" fillId="0" borderId="0" xfId="0" applyFont="1" applyAlignment="1">
      <alignment/>
    </xf>
    <xf numFmtId="0" fontId="9" fillId="0" borderId="0" xfId="0" applyFont="1" applyAlignment="1">
      <alignment/>
    </xf>
    <xf numFmtId="165" fontId="17" fillId="0" borderId="14" xfId="0" applyNumberFormat="1" applyFont="1" applyBorder="1" applyAlignment="1">
      <alignment/>
    </xf>
    <xf numFmtId="0" fontId="126" fillId="0" borderId="0" xfId="0" applyFont="1" applyAlignment="1">
      <alignment/>
    </xf>
    <xf numFmtId="165" fontId="9" fillId="0" borderId="17" xfId="0" applyNumberFormat="1" applyFont="1" applyBorder="1" applyAlignment="1">
      <alignment/>
    </xf>
    <xf numFmtId="165" fontId="125" fillId="0" borderId="0" xfId="0" applyNumberFormat="1" applyFont="1" applyAlignment="1">
      <alignment/>
    </xf>
    <xf numFmtId="165" fontId="17" fillId="0" borderId="17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0" fontId="12" fillId="0" borderId="0" xfId="0" applyFont="1" applyAlignment="1">
      <alignment/>
    </xf>
    <xf numFmtId="165" fontId="9" fillId="0" borderId="0" xfId="0" applyNumberFormat="1" applyFont="1" applyAlignment="1">
      <alignment/>
    </xf>
    <xf numFmtId="167" fontId="125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17" fillId="0" borderId="17" xfId="0" applyFont="1" applyBorder="1" applyAlignment="1">
      <alignment/>
    </xf>
    <xf numFmtId="2" fontId="17" fillId="0" borderId="14" xfId="0" applyNumberFormat="1" applyFont="1" applyBorder="1" applyAlignment="1">
      <alignment/>
    </xf>
    <xf numFmtId="0" fontId="9" fillId="0" borderId="17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 quotePrefix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centerContinuous"/>
    </xf>
    <xf numFmtId="0" fontId="3" fillId="0" borderId="7" xfId="0" applyFont="1" applyBorder="1" applyAlignment="1" quotePrefix="1">
      <alignment horizontal="centerContinuous"/>
    </xf>
    <xf numFmtId="0" fontId="3" fillId="0" borderId="21" xfId="0" applyFont="1" applyBorder="1" applyAlignment="1" quotePrefix="1">
      <alignment horizontal="centerContinuous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 quotePrefix="1">
      <alignment horizontal="centerContinuous" vertical="center"/>
    </xf>
    <xf numFmtId="0" fontId="3" fillId="0" borderId="23" xfId="0" applyFont="1" applyBorder="1" applyAlignment="1" quotePrefix="1">
      <alignment horizontal="centerContinuous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8" xfId="0" applyFont="1" applyBorder="1" applyAlignment="1" quotePrefix="1">
      <alignment horizontal="center" vertical="center"/>
    </xf>
    <xf numFmtId="164" fontId="3" fillId="0" borderId="28" xfId="0" applyNumberFormat="1" applyFont="1" applyBorder="1" applyAlignment="1" quotePrefix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Fill="1" applyBorder="1" applyAlignment="1" quotePrefix="1">
      <alignment horizontal="center" vertical="center"/>
    </xf>
    <xf numFmtId="49" fontId="3" fillId="0" borderId="30" xfId="0" applyNumberFormat="1" applyFont="1" applyFill="1" applyBorder="1" applyAlignment="1" quotePrefix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34" borderId="32" xfId="0" applyFont="1" applyFill="1" applyBorder="1" applyAlignment="1">
      <alignment horizontal="center" vertical="center"/>
    </xf>
    <xf numFmtId="164" fontId="3" fillId="0" borderId="32" xfId="0" applyNumberFormat="1" applyFont="1" applyBorder="1" applyAlignment="1" quotePrefix="1">
      <alignment horizontal="center" vertical="center"/>
    </xf>
    <xf numFmtId="164" fontId="3" fillId="0" borderId="33" xfId="0" applyNumberFormat="1" applyFont="1" applyBorder="1" applyAlignment="1" quotePrefix="1">
      <alignment horizontal="center" vertical="center"/>
    </xf>
    <xf numFmtId="0" fontId="3" fillId="0" borderId="34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18" xfId="0" applyFont="1" applyBorder="1" applyAlignment="1" quotePrefix="1">
      <alignment horizontal="left" vertical="center"/>
    </xf>
    <xf numFmtId="0" fontId="3" fillId="0" borderId="18" xfId="0" applyFont="1" applyBorder="1" applyAlignment="1">
      <alignment horizontal="center" vertical="center"/>
    </xf>
    <xf numFmtId="168" fontId="3" fillId="0" borderId="18" xfId="62" applyNumberFormat="1" applyFont="1" applyFill="1" applyBorder="1" applyAlignment="1">
      <alignment horizontal="right" vertical="center"/>
      <protection/>
    </xf>
    <xf numFmtId="168" fontId="3" fillId="0" borderId="18" xfId="62" applyNumberFormat="1" applyFont="1" applyFill="1" applyBorder="1" applyAlignment="1">
      <alignment horizontal="right" vertical="center"/>
      <protection/>
    </xf>
    <xf numFmtId="168" fontId="3" fillId="0" borderId="35" xfId="62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8" fontId="3" fillId="0" borderId="18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left" vertical="center"/>
    </xf>
    <xf numFmtId="168" fontId="3" fillId="0" borderId="18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" vertical="center"/>
    </xf>
    <xf numFmtId="164" fontId="20" fillId="0" borderId="37" xfId="0" applyNumberFormat="1" applyFont="1" applyFill="1" applyBorder="1" applyAlignment="1" quotePrefix="1">
      <alignment horizontal="center" vertical="center"/>
    </xf>
    <xf numFmtId="164" fontId="21" fillId="0" borderId="37" xfId="0" applyNumberFormat="1" applyFont="1" applyFill="1" applyBorder="1" applyAlignment="1" quotePrefix="1">
      <alignment horizontal="center" vertical="center"/>
    </xf>
    <xf numFmtId="164" fontId="20" fillId="0" borderId="38" xfId="0" applyNumberFormat="1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 quotePrefix="1">
      <alignment horizontal="center" vertical="center"/>
    </xf>
    <xf numFmtId="170" fontId="3" fillId="0" borderId="18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 horizontal="right" vertical="center"/>
    </xf>
    <xf numFmtId="165" fontId="3" fillId="0" borderId="35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/>
    </xf>
    <xf numFmtId="0" fontId="3" fillId="0" borderId="31" xfId="0" applyFont="1" applyBorder="1" applyAlignment="1" quotePrefix="1">
      <alignment horizontal="left" vertical="center"/>
    </xf>
    <xf numFmtId="0" fontId="3" fillId="0" borderId="32" xfId="0" applyFont="1" applyBorder="1" applyAlignment="1" quotePrefix="1">
      <alignment horizontal="left" vertical="center"/>
    </xf>
    <xf numFmtId="0" fontId="3" fillId="0" borderId="39" xfId="0" applyFont="1" applyBorder="1" applyAlignment="1" quotePrefix="1">
      <alignment horizontal="left" vertical="center"/>
    </xf>
    <xf numFmtId="0" fontId="3" fillId="0" borderId="39" xfId="0" applyFont="1" applyBorder="1" applyAlignment="1">
      <alignment horizontal="center" vertical="center"/>
    </xf>
    <xf numFmtId="170" fontId="3" fillId="0" borderId="39" xfId="0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3" fontId="23" fillId="0" borderId="0" xfId="0" applyNumberFormat="1" applyFont="1" applyAlignment="1">
      <alignment/>
    </xf>
    <xf numFmtId="0" fontId="3" fillId="0" borderId="26" xfId="0" applyFont="1" applyBorder="1" applyAlignment="1" quotePrefix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170" fontId="3" fillId="0" borderId="28" xfId="0" applyNumberFormat="1" applyFont="1" applyFill="1" applyBorder="1" applyAlignment="1">
      <alignment horizontal="right" vertical="center"/>
    </xf>
    <xf numFmtId="165" fontId="3" fillId="0" borderId="3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26" fillId="0" borderId="0" xfId="0" applyFont="1" applyAlignment="1" quotePrefix="1">
      <alignment horizontal="right" vertical="center"/>
    </xf>
    <xf numFmtId="0" fontId="3" fillId="0" borderId="40" xfId="0" applyFont="1" applyBorder="1" applyAlignment="1">
      <alignment horizontal="center"/>
    </xf>
    <xf numFmtId="0" fontId="3" fillId="0" borderId="23" xfId="0" applyFont="1" applyFill="1" applyBorder="1" applyAlignment="1" quotePrefix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0" fontId="3" fillId="0" borderId="41" xfId="0" applyFont="1" applyBorder="1" applyAlignment="1">
      <alignment horizontal="centerContinuous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 quotePrefix="1">
      <alignment horizontal="left" vertical="center"/>
    </xf>
    <xf numFmtId="0" fontId="3" fillId="0" borderId="18" xfId="0" applyFont="1" applyFill="1" applyBorder="1" applyAlignment="1" quotePrefix="1">
      <alignment horizontal="center" vertical="center"/>
    </xf>
    <xf numFmtId="168" fontId="3" fillId="0" borderId="18" xfId="62" applyNumberFormat="1" applyFont="1" applyBorder="1" applyAlignment="1">
      <alignment horizontal="right" vertical="center"/>
      <protection/>
    </xf>
    <xf numFmtId="168" fontId="3" fillId="0" borderId="13" xfId="62" applyNumberFormat="1" applyFont="1" applyBorder="1" applyAlignment="1">
      <alignment horizontal="right" vertical="center"/>
      <protection/>
    </xf>
    <xf numFmtId="168" fontId="3" fillId="0" borderId="12" xfId="62" applyNumberFormat="1" applyFont="1" applyBorder="1" applyAlignment="1">
      <alignment horizontal="right" vertical="center"/>
      <protection/>
    </xf>
    <xf numFmtId="168" fontId="3" fillId="0" borderId="43" xfId="62" applyNumberFormat="1" applyFont="1" applyBorder="1" applyAlignment="1">
      <alignment horizontal="right" vertical="center"/>
      <protection/>
    </xf>
    <xf numFmtId="0" fontId="3" fillId="0" borderId="42" xfId="0" applyFont="1" applyBorder="1" applyAlignment="1" quotePrefix="1">
      <alignment horizontal="left" vertical="center"/>
    </xf>
    <xf numFmtId="0" fontId="3" fillId="0" borderId="44" xfId="0" applyFont="1" applyBorder="1" applyAlignment="1">
      <alignment horizontal="left" vertical="center"/>
    </xf>
    <xf numFmtId="168" fontId="3" fillId="0" borderId="14" xfId="62" applyNumberFormat="1" applyFont="1" applyBorder="1" applyAlignment="1">
      <alignment horizontal="right" vertical="center"/>
      <protection/>
    </xf>
    <xf numFmtId="168" fontId="3" fillId="0" borderId="45" xfId="62" applyNumberFormat="1" applyFont="1" applyBorder="1" applyAlignment="1">
      <alignment horizontal="right" vertical="center"/>
      <protection/>
    </xf>
    <xf numFmtId="168" fontId="3" fillId="0" borderId="46" xfId="62" applyNumberFormat="1" applyFont="1" applyBorder="1" applyAlignment="1">
      <alignment horizontal="right" vertical="center"/>
      <protection/>
    </xf>
    <xf numFmtId="168" fontId="3" fillId="0" borderId="13" xfId="0" applyNumberFormat="1" applyFont="1" applyFill="1" applyBorder="1" applyAlignment="1">
      <alignment vertical="center"/>
    </xf>
    <xf numFmtId="168" fontId="3" fillId="0" borderId="12" xfId="0" applyNumberFormat="1" applyFont="1" applyFill="1" applyBorder="1" applyAlignment="1">
      <alignment vertical="center"/>
    </xf>
    <xf numFmtId="168" fontId="3" fillId="0" borderId="43" xfId="0" applyNumberFormat="1" applyFont="1" applyFill="1" applyBorder="1" applyAlignment="1">
      <alignment vertical="center"/>
    </xf>
    <xf numFmtId="168" fontId="3" fillId="0" borderId="14" xfId="0" applyNumberFormat="1" applyFont="1" applyFill="1" applyBorder="1" applyAlignment="1">
      <alignment vertical="center"/>
    </xf>
    <xf numFmtId="168" fontId="3" fillId="0" borderId="45" xfId="0" applyNumberFormat="1" applyFont="1" applyFill="1" applyBorder="1" applyAlignment="1">
      <alignment vertical="center"/>
    </xf>
    <xf numFmtId="168" fontId="3" fillId="0" borderId="46" xfId="0" applyNumberFormat="1" applyFont="1" applyFill="1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168" fontId="3" fillId="0" borderId="16" xfId="0" applyNumberFormat="1" applyFont="1" applyFill="1" applyBorder="1" applyAlignment="1">
      <alignment vertical="center"/>
    </xf>
    <xf numFmtId="168" fontId="3" fillId="0" borderId="48" xfId="0" applyNumberFormat="1" applyFont="1" applyFill="1" applyBorder="1" applyAlignment="1">
      <alignment vertical="center"/>
    </xf>
    <xf numFmtId="168" fontId="3" fillId="0" borderId="49" xfId="0" applyNumberFormat="1" applyFont="1" applyFill="1" applyBorder="1" applyAlignment="1">
      <alignment vertical="center"/>
    </xf>
    <xf numFmtId="0" fontId="3" fillId="0" borderId="4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168" fontId="3" fillId="0" borderId="29" xfId="0" applyNumberFormat="1" applyFont="1" applyFill="1" applyBorder="1" applyAlignment="1">
      <alignment vertical="center"/>
    </xf>
    <xf numFmtId="168" fontId="3" fillId="0" borderId="50" xfId="0" applyNumberFormat="1" applyFont="1" applyFill="1" applyBorder="1" applyAlignment="1">
      <alignment vertical="center"/>
    </xf>
    <xf numFmtId="168" fontId="3" fillId="0" borderId="51" xfId="0" applyNumberFormat="1" applyFont="1" applyFill="1" applyBorder="1" applyAlignment="1">
      <alignment vertical="center"/>
    </xf>
    <xf numFmtId="0" fontId="26" fillId="0" borderId="0" xfId="0" applyFont="1" applyAlignment="1" quotePrefix="1">
      <alignment horizontal="left"/>
    </xf>
    <xf numFmtId="0" fontId="26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vertical="center"/>
    </xf>
    <xf numFmtId="0" fontId="16" fillId="0" borderId="0" xfId="0" applyFont="1" applyAlignment="1" quotePrefix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40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8" xfId="0" applyFont="1" applyFill="1" applyBorder="1" applyAlignment="1" quotePrefix="1">
      <alignment horizontal="centerContinuous" vertical="center"/>
    </xf>
    <xf numFmtId="0" fontId="3" fillId="0" borderId="25" xfId="0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 quotePrefix="1">
      <alignment horizontal="center" vertical="top"/>
    </xf>
    <xf numFmtId="0" fontId="3" fillId="0" borderId="28" xfId="0" applyFont="1" applyFill="1" applyBorder="1" applyAlignment="1" quotePrefix="1">
      <alignment horizontal="center" vertical="center" wrapText="1"/>
    </xf>
    <xf numFmtId="168" fontId="3" fillId="0" borderId="35" xfId="62" applyNumberFormat="1" applyFont="1" applyBorder="1" applyAlignment="1">
      <alignment horizontal="right" vertical="center"/>
      <protection/>
    </xf>
    <xf numFmtId="168" fontId="3" fillId="0" borderId="13" xfId="62" applyNumberFormat="1" applyFont="1" applyFill="1" applyBorder="1" applyAlignment="1">
      <alignment horizontal="right" vertical="center"/>
      <protection/>
    </xf>
    <xf numFmtId="0" fontId="3" fillId="0" borderId="44" xfId="0" applyFont="1" applyBorder="1" applyAlignment="1" quotePrefix="1">
      <alignment horizontal="left" vertical="center"/>
    </xf>
    <xf numFmtId="169" fontId="3" fillId="0" borderId="39" xfId="62" applyNumberFormat="1" applyFont="1" applyFill="1" applyBorder="1" applyAlignment="1">
      <alignment horizontal="right" vertical="center"/>
      <protection/>
    </xf>
    <xf numFmtId="169" fontId="3" fillId="0" borderId="14" xfId="62" applyNumberFormat="1" applyFont="1" applyFill="1" applyBorder="1" applyAlignment="1">
      <alignment horizontal="right" vertical="center"/>
      <protection/>
    </xf>
    <xf numFmtId="168" fontId="3" fillId="0" borderId="33" xfId="62" applyNumberFormat="1" applyFont="1" applyFill="1" applyBorder="1" applyAlignment="1">
      <alignment horizontal="right" vertical="center"/>
      <protection/>
    </xf>
    <xf numFmtId="0" fontId="3" fillId="0" borderId="18" xfId="0" applyFont="1" applyFill="1" applyBorder="1" applyAlignment="1">
      <alignment horizontal="center" vertical="center"/>
    </xf>
    <xf numFmtId="169" fontId="3" fillId="0" borderId="18" xfId="62" applyNumberFormat="1" applyFont="1" applyBorder="1" applyAlignment="1">
      <alignment horizontal="right" vertical="center"/>
      <protection/>
    </xf>
    <xf numFmtId="169" fontId="3" fillId="0" borderId="13" xfId="62" applyNumberFormat="1" applyFont="1" applyBorder="1" applyAlignment="1">
      <alignment horizontal="right" vertical="center"/>
      <protection/>
    </xf>
    <xf numFmtId="171" fontId="3" fillId="0" borderId="18" xfId="62" applyNumberFormat="1" applyFont="1" applyBorder="1" applyAlignment="1">
      <alignment horizontal="right" vertical="center"/>
      <protection/>
    </xf>
    <xf numFmtId="171" fontId="3" fillId="0" borderId="13" xfId="62" applyNumberFormat="1" applyFont="1" applyBorder="1" applyAlignment="1">
      <alignment horizontal="right" vertical="center"/>
      <protection/>
    </xf>
    <xf numFmtId="169" fontId="3" fillId="0" borderId="39" xfId="62" applyNumberFormat="1" applyFont="1" applyBorder="1" applyAlignment="1">
      <alignment horizontal="right" vertical="center"/>
      <protection/>
    </xf>
    <xf numFmtId="169" fontId="3" fillId="0" borderId="14" xfId="62" applyNumberFormat="1" applyFont="1" applyBorder="1" applyAlignment="1">
      <alignment horizontal="right" vertical="center"/>
      <protection/>
    </xf>
    <xf numFmtId="168" fontId="3" fillId="0" borderId="33" xfId="62" applyNumberFormat="1" applyFont="1" applyBorder="1" applyAlignment="1">
      <alignment horizontal="right" vertical="center"/>
      <protection/>
    </xf>
    <xf numFmtId="168" fontId="3" fillId="0" borderId="35" xfId="62" applyNumberFormat="1" applyFont="1" applyFill="1" applyBorder="1" applyAlignment="1">
      <alignment horizontal="right" vertical="center"/>
      <protection/>
    </xf>
    <xf numFmtId="0" fontId="3" fillId="0" borderId="39" xfId="0" applyFont="1" applyBorder="1" applyAlignment="1" quotePrefix="1">
      <alignment horizontal="center" vertical="center"/>
    </xf>
    <xf numFmtId="168" fontId="3" fillId="0" borderId="39" xfId="62" applyNumberFormat="1" applyFont="1" applyFill="1" applyBorder="1" applyAlignment="1">
      <alignment horizontal="right" vertical="center"/>
      <protection/>
    </xf>
    <xf numFmtId="168" fontId="3" fillId="0" borderId="14" xfId="62" applyNumberFormat="1" applyFont="1" applyFill="1" applyBorder="1" applyAlignment="1">
      <alignment horizontal="right" vertical="center"/>
      <protection/>
    </xf>
    <xf numFmtId="168" fontId="3" fillId="0" borderId="28" xfId="62" applyNumberFormat="1" applyFont="1" applyBorder="1" applyAlignment="1">
      <alignment horizontal="right" vertical="center"/>
      <protection/>
    </xf>
    <xf numFmtId="168" fontId="3" fillId="0" borderId="29" xfId="62" applyNumberFormat="1" applyFont="1" applyBorder="1" applyAlignment="1">
      <alignment horizontal="right" vertical="center"/>
      <protection/>
    </xf>
    <xf numFmtId="168" fontId="3" fillId="0" borderId="30" xfId="62" applyNumberFormat="1" applyFont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16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 quotePrefix="1">
      <alignment horizontal="centerContinuous"/>
    </xf>
    <xf numFmtId="0" fontId="28" fillId="0" borderId="20" xfId="0" applyFont="1" applyBorder="1" applyAlignment="1">
      <alignment/>
    </xf>
    <xf numFmtId="0" fontId="16" fillId="0" borderId="40" xfId="0" applyFont="1" applyBorder="1" applyAlignment="1">
      <alignment horizontal="center"/>
    </xf>
    <xf numFmtId="0" fontId="16" fillId="0" borderId="8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6" fillId="0" borderId="52" xfId="0" applyFont="1" applyBorder="1" applyAlignment="1">
      <alignment horizontal="centerContinuous"/>
    </xf>
    <xf numFmtId="0" fontId="16" fillId="0" borderId="53" xfId="0" applyFont="1" applyBorder="1" applyAlignment="1">
      <alignment horizontal="centerContinuous"/>
    </xf>
    <xf numFmtId="0" fontId="28" fillId="0" borderId="26" xfId="0" applyFont="1" applyBorder="1" applyAlignment="1">
      <alignment/>
    </xf>
    <xf numFmtId="0" fontId="16" fillId="0" borderId="41" xfId="0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28" fillId="0" borderId="4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42" xfId="0" applyFont="1" applyBorder="1" applyAlignment="1">
      <alignment vertical="center"/>
    </xf>
    <xf numFmtId="172" fontId="28" fillId="0" borderId="0" xfId="0" applyNumberFormat="1" applyFont="1" applyAlignment="1">
      <alignment vertical="center"/>
    </xf>
    <xf numFmtId="0" fontId="28" fillId="0" borderId="44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28" fillId="0" borderId="0" xfId="0" applyFont="1" applyBorder="1" applyAlignment="1">
      <alignment/>
    </xf>
    <xf numFmtId="170" fontId="28" fillId="0" borderId="0" xfId="0" applyNumberFormat="1" applyFont="1" applyBorder="1" applyAlignment="1" quotePrefix="1">
      <alignment horizontal="right"/>
    </xf>
    <xf numFmtId="172" fontId="28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70" applyFont="1">
      <alignment/>
      <protection/>
    </xf>
    <xf numFmtId="0" fontId="28" fillId="0" borderId="0" xfId="0" applyFont="1" applyAlignment="1">
      <alignment horizontal="right"/>
    </xf>
    <xf numFmtId="172" fontId="28" fillId="0" borderId="0" xfId="0" applyNumberFormat="1" applyFont="1" applyAlignment="1">
      <alignment/>
    </xf>
    <xf numFmtId="0" fontId="16" fillId="0" borderId="55" xfId="0" applyFont="1" applyBorder="1" applyAlignment="1">
      <alignment/>
    </xf>
    <xf numFmtId="172" fontId="8" fillId="0" borderId="0" xfId="0" applyNumberFormat="1" applyFont="1" applyAlignment="1">
      <alignment/>
    </xf>
    <xf numFmtId="3" fontId="28" fillId="0" borderId="24" xfId="70" applyNumberFormat="1" applyFont="1" applyBorder="1">
      <alignment/>
      <protection/>
    </xf>
    <xf numFmtId="3" fontId="28" fillId="0" borderId="56" xfId="70" applyNumberFormat="1" applyFont="1" applyBorder="1">
      <alignment/>
      <protection/>
    </xf>
    <xf numFmtId="3" fontId="28" fillId="0" borderId="0" xfId="0" applyNumberFormat="1" applyFont="1" applyAlignment="1">
      <alignment/>
    </xf>
    <xf numFmtId="3" fontId="28" fillId="0" borderId="13" xfId="70" applyNumberFormat="1" applyFont="1" applyBorder="1">
      <alignment/>
      <protection/>
    </xf>
    <xf numFmtId="3" fontId="28" fillId="0" borderId="43" xfId="70" applyNumberFormat="1" applyFont="1" applyBorder="1">
      <alignment/>
      <protection/>
    </xf>
    <xf numFmtId="3" fontId="8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Continuous"/>
    </xf>
    <xf numFmtId="0" fontId="28" fillId="0" borderId="27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/>
    </xf>
    <xf numFmtId="3" fontId="28" fillId="0" borderId="40" xfId="70" applyNumberFormat="1" applyFont="1" applyBorder="1">
      <alignment/>
      <protection/>
    </xf>
    <xf numFmtId="3" fontId="28" fillId="0" borderId="42" xfId="70" applyNumberFormat="1" applyFont="1" applyBorder="1">
      <alignment/>
      <protection/>
    </xf>
    <xf numFmtId="0" fontId="28" fillId="0" borderId="34" xfId="0" applyFont="1" applyBorder="1" applyAlignment="1">
      <alignment horizontal="left"/>
    </xf>
    <xf numFmtId="3" fontId="28" fillId="0" borderId="41" xfId="70" applyNumberFormat="1" applyFont="1" applyBorder="1">
      <alignment/>
      <protection/>
    </xf>
    <xf numFmtId="3" fontId="16" fillId="0" borderId="58" xfId="70" applyNumberFormat="1" applyFont="1" applyBorder="1" applyAlignment="1">
      <alignment horizontal="right"/>
      <protection/>
    </xf>
    <xf numFmtId="3" fontId="16" fillId="0" borderId="59" xfId="70" applyNumberFormat="1" applyFont="1" applyBorder="1" applyAlignment="1">
      <alignment horizontal="right"/>
      <protection/>
    </xf>
    <xf numFmtId="3" fontId="16" fillId="0" borderId="60" xfId="70" applyNumberFormat="1" applyFont="1" applyBorder="1" applyAlignment="1">
      <alignment horizontal="right"/>
      <protection/>
    </xf>
    <xf numFmtId="3" fontId="0" fillId="0" borderId="0" xfId="0" applyNumberFormat="1" applyAlignment="1">
      <alignment/>
    </xf>
    <xf numFmtId="0" fontId="6" fillId="0" borderId="0" xfId="0" applyFont="1" applyFill="1" applyAlignment="1" quotePrefix="1">
      <alignment horizontal="left"/>
    </xf>
    <xf numFmtId="1" fontId="8" fillId="0" borderId="0" xfId="0" applyNumberFormat="1" applyFont="1" applyAlignment="1">
      <alignment/>
    </xf>
    <xf numFmtId="3" fontId="6" fillId="0" borderId="48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/>
    </xf>
    <xf numFmtId="3" fontId="8" fillId="0" borderId="54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8" fillId="0" borderId="62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 horizontal="center"/>
    </xf>
    <xf numFmtId="0" fontId="8" fillId="0" borderId="63" xfId="0" applyFont="1" applyBorder="1" applyAlignment="1">
      <alignment/>
    </xf>
    <xf numFmtId="3" fontId="8" fillId="0" borderId="21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3" fontId="8" fillId="0" borderId="64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56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0" fontId="8" fillId="0" borderId="65" xfId="0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Fill="1" applyBorder="1" applyAlignment="1">
      <alignment/>
    </xf>
    <xf numFmtId="4" fontId="8" fillId="0" borderId="29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11" fillId="0" borderId="0" xfId="70" applyFont="1">
      <alignment/>
      <protection/>
    </xf>
    <xf numFmtId="0" fontId="6" fillId="0" borderId="0" xfId="70" applyFont="1">
      <alignment/>
      <protection/>
    </xf>
    <xf numFmtId="0" fontId="9" fillId="0" borderId="0" xfId="70" applyFont="1">
      <alignment/>
      <protection/>
    </xf>
    <xf numFmtId="0" fontId="9" fillId="0" borderId="60" xfId="0" applyFont="1" applyBorder="1" applyAlignment="1">
      <alignment/>
    </xf>
    <xf numFmtId="0" fontId="11" fillId="0" borderId="58" xfId="0" applyFont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3" fontId="8" fillId="0" borderId="0" xfId="70" applyNumberFormat="1" applyFont="1">
      <alignment/>
      <protection/>
    </xf>
    <xf numFmtId="0" fontId="8" fillId="0" borderId="0" xfId="70" applyFont="1" applyAlignment="1">
      <alignment vertical="center"/>
      <protection/>
    </xf>
    <xf numFmtId="3" fontId="8" fillId="0" borderId="0" xfId="70" applyNumberFormat="1" applyFont="1" applyAlignment="1">
      <alignment vertical="center"/>
      <protection/>
    </xf>
    <xf numFmtId="0" fontId="9" fillId="0" borderId="44" xfId="0" applyFont="1" applyBorder="1" applyAlignment="1">
      <alignment/>
    </xf>
    <xf numFmtId="0" fontId="9" fillId="0" borderId="41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53" xfId="0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0" xfId="70" applyFont="1" applyAlignment="1">
      <alignment horizontal="right"/>
      <protection/>
    </xf>
    <xf numFmtId="0" fontId="22" fillId="0" borderId="0" xfId="0" applyFont="1" applyBorder="1" applyAlignment="1">
      <alignment/>
    </xf>
    <xf numFmtId="0" fontId="3" fillId="0" borderId="0" xfId="70" applyFont="1">
      <alignment/>
      <protection/>
    </xf>
    <xf numFmtId="0" fontId="35" fillId="0" borderId="0" xfId="0" applyFont="1" applyBorder="1" applyAlignment="1">
      <alignment/>
    </xf>
    <xf numFmtId="0" fontId="12" fillId="0" borderId="0" xfId="70" applyFont="1">
      <alignment/>
      <protection/>
    </xf>
    <xf numFmtId="0" fontId="26" fillId="0" borderId="0" xfId="70" applyFont="1">
      <alignment/>
      <protection/>
    </xf>
    <xf numFmtId="0" fontId="36" fillId="0" borderId="0" xfId="0" applyFont="1" applyBorder="1" applyAlignment="1">
      <alignment/>
    </xf>
    <xf numFmtId="0" fontId="3" fillId="0" borderId="0" xfId="0" applyFont="1" applyAlignment="1" quotePrefix="1">
      <alignment/>
    </xf>
    <xf numFmtId="172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"/>
    </xf>
    <xf numFmtId="0" fontId="8" fillId="0" borderId="68" xfId="0" applyFont="1" applyBorder="1" applyAlignment="1">
      <alignment/>
    </xf>
    <xf numFmtId="172" fontId="8" fillId="0" borderId="40" xfId="70" applyNumberFormat="1" applyFont="1" applyBorder="1">
      <alignment/>
      <protection/>
    </xf>
    <xf numFmtId="172" fontId="8" fillId="0" borderId="42" xfId="70" applyNumberFormat="1" applyFont="1" applyBorder="1">
      <alignment/>
      <protection/>
    </xf>
    <xf numFmtId="0" fontId="6" fillId="0" borderId="55" xfId="0" applyFont="1" applyBorder="1" applyAlignment="1">
      <alignment/>
    </xf>
    <xf numFmtId="172" fontId="6" fillId="0" borderId="60" xfId="70" applyNumberFormat="1" applyFont="1" applyBorder="1">
      <alignment/>
      <protection/>
    </xf>
    <xf numFmtId="172" fontId="6" fillId="0" borderId="69" xfId="70" applyNumberFormat="1" applyFont="1" applyFill="1" applyBorder="1">
      <alignment/>
      <protection/>
    </xf>
    <xf numFmtId="172" fontId="6" fillId="0" borderId="69" xfId="70" applyNumberFormat="1" applyFont="1" applyBorder="1">
      <alignment/>
      <protection/>
    </xf>
    <xf numFmtId="172" fontId="6" fillId="0" borderId="58" xfId="70" applyNumberFormat="1" applyFont="1" applyBorder="1">
      <alignment/>
      <protection/>
    </xf>
    <xf numFmtId="172" fontId="6" fillId="0" borderId="66" xfId="70" applyNumberFormat="1" applyFont="1" applyBorder="1">
      <alignment/>
      <protection/>
    </xf>
    <xf numFmtId="0" fontId="26" fillId="0" borderId="0" xfId="0" applyFont="1" applyAlignment="1" quotePrefix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72" fontId="26" fillId="0" borderId="0" xfId="0" applyNumberFormat="1" applyFont="1" applyAlignment="1">
      <alignment/>
    </xf>
    <xf numFmtId="172" fontId="3" fillId="0" borderId="0" xfId="0" applyNumberFormat="1" applyFont="1" applyAlignment="1" quotePrefix="1">
      <alignment horizontal="left"/>
    </xf>
    <xf numFmtId="172" fontId="8" fillId="0" borderId="24" xfId="70" applyNumberFormat="1" applyFont="1" applyBorder="1">
      <alignment/>
      <protection/>
    </xf>
    <xf numFmtId="172" fontId="8" fillId="0" borderId="0" xfId="69" applyNumberFormat="1" applyFont="1">
      <alignment/>
      <protection/>
    </xf>
    <xf numFmtId="172" fontId="8" fillId="0" borderId="24" xfId="69" applyNumberFormat="1" applyFont="1" applyBorder="1">
      <alignment/>
      <protection/>
    </xf>
    <xf numFmtId="172" fontId="8" fillId="0" borderId="56" xfId="70" applyNumberFormat="1" applyFont="1" applyBorder="1">
      <alignment/>
      <protection/>
    </xf>
    <xf numFmtId="172" fontId="8" fillId="0" borderId="13" xfId="70" applyNumberFormat="1" applyFont="1" applyBorder="1">
      <alignment/>
      <protection/>
    </xf>
    <xf numFmtId="172" fontId="8" fillId="0" borderId="13" xfId="69" applyNumberFormat="1" applyFont="1" applyBorder="1">
      <alignment/>
      <protection/>
    </xf>
    <xf numFmtId="172" fontId="8" fillId="0" borderId="43" xfId="70" applyNumberFormat="1" applyFont="1" applyBorder="1">
      <alignment/>
      <protection/>
    </xf>
    <xf numFmtId="172" fontId="8" fillId="0" borderId="29" xfId="70" applyNumberFormat="1" applyFont="1" applyBorder="1">
      <alignment/>
      <protection/>
    </xf>
    <xf numFmtId="172" fontId="8" fillId="0" borderId="29" xfId="69" applyNumberFormat="1" applyFont="1" applyBorder="1">
      <alignment/>
      <protection/>
    </xf>
    <xf numFmtId="172" fontId="2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70" xfId="0" applyFont="1" applyBorder="1" applyAlignment="1">
      <alignment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73" xfId="0" applyFont="1" applyBorder="1" applyAlignment="1">
      <alignment vertical="center"/>
    </xf>
    <xf numFmtId="174" fontId="9" fillId="0" borderId="0" xfId="0" applyNumberFormat="1" applyFont="1" applyBorder="1" applyAlignment="1">
      <alignment vertical="center"/>
    </xf>
    <xf numFmtId="174" fontId="9" fillId="0" borderId="4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4" fontId="9" fillId="0" borderId="0" xfId="0" applyNumberFormat="1" applyFont="1" applyBorder="1" applyAlignment="1">
      <alignment vertical="center"/>
    </xf>
    <xf numFmtId="174" fontId="9" fillId="0" borderId="4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1" fillId="0" borderId="74" xfId="0" applyFont="1" applyBorder="1" applyAlignment="1">
      <alignment vertical="center"/>
    </xf>
    <xf numFmtId="174" fontId="11" fillId="0" borderId="27" xfId="0" applyNumberFormat="1" applyFont="1" applyBorder="1" applyAlignment="1">
      <alignment vertical="center"/>
    </xf>
    <xf numFmtId="174" fontId="11" fillId="0" borderId="5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68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4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76" xfId="0" applyFont="1" applyBorder="1" applyAlignment="1">
      <alignment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40" fillId="0" borderId="79" xfId="0" applyFont="1" applyBorder="1" applyAlignment="1" applyProtection="1">
      <alignment horizontal="left"/>
      <protection locked="0"/>
    </xf>
    <xf numFmtId="4" fontId="9" fillId="0" borderId="80" xfId="47" applyNumberFormat="1" applyFont="1" applyBorder="1" applyAlignment="1">
      <alignment horizontal="center" vertical="center"/>
      <protection/>
    </xf>
    <xf numFmtId="4" fontId="9" fillId="0" borderId="81" xfId="47" applyNumberFormat="1" applyFont="1" applyBorder="1" applyAlignment="1">
      <alignment horizontal="center" vertical="center"/>
      <protection/>
    </xf>
    <xf numFmtId="0" fontId="40" fillId="0" borderId="63" xfId="0" applyFont="1" applyBorder="1" applyAlignment="1" applyProtection="1">
      <alignment horizontal="left"/>
      <protection locked="0"/>
    </xf>
    <xf numFmtId="4" fontId="9" fillId="0" borderId="0" xfId="47" applyNumberFormat="1" applyFont="1" applyBorder="1" applyAlignment="1">
      <alignment horizontal="center" vertical="center"/>
      <protection/>
    </xf>
    <xf numFmtId="4" fontId="9" fillId="0" borderId="13" xfId="47" applyNumberFormat="1" applyFont="1" applyBorder="1" applyAlignment="1">
      <alignment horizontal="center" vertical="center"/>
      <protection/>
    </xf>
    <xf numFmtId="0" fontId="40" fillId="0" borderId="65" xfId="0" applyFont="1" applyBorder="1" applyAlignment="1" applyProtection="1">
      <alignment horizontal="left"/>
      <protection locked="0"/>
    </xf>
    <xf numFmtId="4" fontId="9" fillId="0" borderId="27" xfId="47" applyNumberFormat="1" applyFont="1" applyBorder="1" applyAlignment="1">
      <alignment horizontal="center" vertical="center"/>
      <protection/>
    </xf>
    <xf numFmtId="4" fontId="9" fillId="0" borderId="29" xfId="47" applyNumberFormat="1" applyFont="1" applyBorder="1" applyAlignment="1">
      <alignment horizontal="center" vertical="center"/>
      <protection/>
    </xf>
    <xf numFmtId="170" fontId="7" fillId="0" borderId="0" xfId="0" applyNumberFormat="1" applyFont="1" applyBorder="1" applyAlignment="1" applyProtection="1">
      <alignment/>
      <protection/>
    </xf>
    <xf numFmtId="170" fontId="7" fillId="0" borderId="0" xfId="0" applyNumberFormat="1" applyFont="1" applyBorder="1" applyAlignment="1">
      <alignment/>
    </xf>
    <xf numFmtId="168" fontId="7" fillId="0" borderId="0" xfId="0" applyNumberFormat="1" applyFont="1" applyBorder="1" applyAlignment="1" applyProtection="1">
      <alignment/>
      <protection/>
    </xf>
    <xf numFmtId="168" fontId="7" fillId="0" borderId="0" xfId="0" applyNumberFormat="1" applyFont="1" applyBorder="1" applyAlignment="1">
      <alignment/>
    </xf>
    <xf numFmtId="0" fontId="42" fillId="0" borderId="0" xfId="0" applyFont="1" applyBorder="1" applyAlignment="1" applyProtection="1">
      <alignment horizontal="left"/>
      <protection locked="0"/>
    </xf>
    <xf numFmtId="0" fontId="28" fillId="0" borderId="0" xfId="0" applyFont="1" applyAlignment="1">
      <alignment/>
    </xf>
    <xf numFmtId="168" fontId="8" fillId="0" borderId="0" xfId="0" applyNumberFormat="1" applyFont="1" applyBorder="1" applyAlignment="1">
      <alignment/>
    </xf>
    <xf numFmtId="168" fontId="28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68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54" xfId="0" applyFont="1" applyBorder="1" applyAlignment="1">
      <alignment horizontal="center" vertical="center"/>
    </xf>
    <xf numFmtId="0" fontId="43" fillId="0" borderId="63" xfId="0" applyFont="1" applyBorder="1" applyAlignment="1" applyProtection="1">
      <alignment horizontal="left"/>
      <protection locked="0"/>
    </xf>
    <xf numFmtId="4" fontId="8" fillId="0" borderId="24" xfId="47" applyNumberFormat="1" applyFont="1" applyBorder="1" applyAlignment="1">
      <alignment horizontal="center" vertical="center"/>
      <protection/>
    </xf>
    <xf numFmtId="2" fontId="3" fillId="0" borderId="0" xfId="0" applyNumberFormat="1" applyFont="1" applyAlignment="1">
      <alignment/>
    </xf>
    <xf numFmtId="4" fontId="8" fillId="0" borderId="13" xfId="47" applyNumberFormat="1" applyFont="1" applyBorder="1" applyAlignment="1">
      <alignment horizontal="center" vertical="center"/>
      <protection/>
    </xf>
    <xf numFmtId="0" fontId="43" fillId="0" borderId="65" xfId="0" applyFont="1" applyBorder="1" applyAlignment="1" applyProtection="1">
      <alignment horizontal="left"/>
      <protection locked="0"/>
    </xf>
    <xf numFmtId="4" fontId="8" fillId="0" borderId="29" xfId="47" applyNumberFormat="1" applyFont="1" applyBorder="1" applyAlignment="1">
      <alignment horizontal="center" vertical="center"/>
      <protection/>
    </xf>
    <xf numFmtId="0" fontId="44" fillId="0" borderId="0" xfId="0" applyFont="1" applyBorder="1" applyAlignment="1" applyProtection="1">
      <alignment horizontal="left"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49" fontId="11" fillId="0" borderId="0" xfId="0" applyNumberFormat="1" applyFont="1" applyFill="1" applyAlignment="1">
      <alignment horizontal="centerContinuous"/>
    </xf>
    <xf numFmtId="0" fontId="9" fillId="0" borderId="55" xfId="0" applyFont="1" applyFill="1" applyBorder="1" applyAlignment="1">
      <alignment vertical="center"/>
    </xf>
    <xf numFmtId="0" fontId="9" fillId="0" borderId="82" xfId="0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173" fontId="9" fillId="0" borderId="24" xfId="49" applyNumberFormat="1" applyFont="1" applyFill="1" applyBorder="1" applyAlignment="1">
      <alignment/>
      <protection/>
    </xf>
    <xf numFmtId="2" fontId="9" fillId="0" borderId="0" xfId="0" applyNumberFormat="1" applyFont="1" applyAlignment="1">
      <alignment/>
    </xf>
    <xf numFmtId="0" fontId="9" fillId="0" borderId="83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173" fontId="9" fillId="0" borderId="13" xfId="49" applyNumberFormat="1" applyFont="1" applyFill="1" applyBorder="1" applyAlignment="1">
      <alignment/>
      <protection/>
    </xf>
    <xf numFmtId="0" fontId="9" fillId="0" borderId="63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173" fontId="9" fillId="0" borderId="13" xfId="49" applyNumberFormat="1" applyFont="1" applyFill="1" applyBorder="1" applyAlignment="1">
      <alignment/>
      <protection/>
    </xf>
    <xf numFmtId="173" fontId="9" fillId="0" borderId="16" xfId="49" applyNumberFormat="1" applyFont="1" applyFill="1" applyBorder="1" applyAlignment="1">
      <alignment/>
      <protection/>
    </xf>
    <xf numFmtId="173" fontId="9" fillId="0" borderId="14" xfId="49" applyNumberFormat="1" applyFont="1" applyFill="1" applyBorder="1" applyAlignment="1">
      <alignment/>
      <protection/>
    </xf>
    <xf numFmtId="0" fontId="9" fillId="0" borderId="84" xfId="0" applyFont="1" applyFill="1" applyBorder="1" applyAlignment="1">
      <alignment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173" fontId="9" fillId="0" borderId="29" xfId="49" applyNumberFormat="1" applyFont="1" applyFill="1" applyBorder="1" applyAlignment="1">
      <alignment/>
      <protection/>
    </xf>
    <xf numFmtId="173" fontId="4" fillId="0" borderId="0" xfId="0" applyNumberFormat="1" applyFont="1" applyBorder="1" applyAlignment="1">
      <alignment horizontal="left"/>
    </xf>
    <xf numFmtId="0" fontId="46" fillId="0" borderId="0" xfId="0" applyFont="1" applyAlignment="1">
      <alignment/>
    </xf>
    <xf numFmtId="0" fontId="7" fillId="0" borderId="70" xfId="0" applyFont="1" applyBorder="1" applyAlignment="1">
      <alignment/>
    </xf>
    <xf numFmtId="0" fontId="7" fillId="0" borderId="71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87" xfId="0" applyFont="1" applyBorder="1" applyAlignment="1">
      <alignment vertical="center"/>
    </xf>
    <xf numFmtId="2" fontId="7" fillId="0" borderId="81" xfId="46" applyNumberFormat="1" applyFont="1" applyBorder="1" applyAlignment="1">
      <alignment horizontal="center" vertical="center"/>
      <protection/>
    </xf>
    <xf numFmtId="0" fontId="42" fillId="0" borderId="73" xfId="65" applyFont="1" applyFill="1" applyBorder="1" applyAlignment="1">
      <alignment horizontal="left" wrapText="1"/>
      <protection/>
    </xf>
    <xf numFmtId="2" fontId="7" fillId="0" borderId="13" xfId="46" applyNumberFormat="1" applyFont="1" applyBorder="1" applyAlignment="1">
      <alignment horizontal="center" vertical="center"/>
      <protection/>
    </xf>
    <xf numFmtId="2" fontId="7" fillId="0" borderId="13" xfId="0" applyNumberFormat="1" applyFont="1" applyBorder="1" applyAlignment="1">
      <alignment horizontal="center"/>
    </xf>
    <xf numFmtId="0" fontId="42" fillId="0" borderId="74" xfId="65" applyFont="1" applyFill="1" applyBorder="1" applyAlignment="1">
      <alignment horizontal="left" wrapText="1"/>
      <protection/>
    </xf>
    <xf numFmtId="2" fontId="7" fillId="0" borderId="29" xfId="0" applyNumberFormat="1" applyFont="1" applyBorder="1" applyAlignment="1">
      <alignment horizontal="center"/>
    </xf>
    <xf numFmtId="0" fontId="14" fillId="0" borderId="0" xfId="49" applyFont="1">
      <alignment/>
      <protection/>
    </xf>
    <xf numFmtId="0" fontId="7" fillId="0" borderId="0" xfId="49" applyFont="1">
      <alignment/>
      <protection/>
    </xf>
    <xf numFmtId="0" fontId="9" fillId="0" borderId="0" xfId="49" applyFont="1">
      <alignment/>
      <protection/>
    </xf>
    <xf numFmtId="0" fontId="47" fillId="0" borderId="0" xfId="49" applyFont="1">
      <alignment/>
      <protection/>
    </xf>
    <xf numFmtId="0" fontId="9" fillId="0" borderId="0" xfId="49" applyFont="1">
      <alignment/>
      <protection/>
    </xf>
    <xf numFmtId="0" fontId="4" fillId="0" borderId="0" xfId="49" applyFont="1">
      <alignment/>
      <protection/>
    </xf>
    <xf numFmtId="0" fontId="15" fillId="0" borderId="0" xfId="49">
      <alignment/>
      <protection/>
    </xf>
    <xf numFmtId="0" fontId="7" fillId="0" borderId="0" xfId="49" applyFont="1" applyAlignment="1">
      <alignment horizontal="right"/>
      <protection/>
    </xf>
    <xf numFmtId="0" fontId="15" fillId="0" borderId="0" xfId="49" applyAlignment="1">
      <alignment horizontal="center"/>
      <protection/>
    </xf>
    <xf numFmtId="0" fontId="11" fillId="0" borderId="0" xfId="49" applyFont="1">
      <alignment/>
      <protection/>
    </xf>
    <xf numFmtId="0" fontId="9" fillId="0" borderId="0" xfId="49" applyFont="1" applyAlignment="1">
      <alignment horizontal="right"/>
      <protection/>
    </xf>
    <xf numFmtId="0" fontId="9" fillId="0" borderId="88" xfId="49" applyFont="1" applyBorder="1" applyAlignment="1">
      <alignment horizontal="center"/>
      <protection/>
    </xf>
    <xf numFmtId="0" fontId="9" fillId="0" borderId="17" xfId="49" applyFont="1" applyBorder="1" applyAlignment="1">
      <alignment horizontal="center"/>
      <protection/>
    </xf>
    <xf numFmtId="0" fontId="9" fillId="0" borderId="89" xfId="49" applyFont="1" applyBorder="1" applyAlignment="1">
      <alignment horizontal="center"/>
      <protection/>
    </xf>
    <xf numFmtId="0" fontId="11" fillId="0" borderId="34" xfId="49" applyFont="1" applyFill="1" applyBorder="1">
      <alignment/>
      <protection/>
    </xf>
    <xf numFmtId="0" fontId="9" fillId="0" borderId="32" xfId="49" applyFont="1" applyBorder="1" applyAlignment="1">
      <alignment horizontal="centerContinuous"/>
      <protection/>
    </xf>
    <xf numFmtId="0" fontId="9" fillId="0" borderId="39" xfId="49" applyFont="1" applyBorder="1" applyAlignment="1">
      <alignment horizontal="centerContinuous"/>
      <protection/>
    </xf>
    <xf numFmtId="0" fontId="9" fillId="0" borderId="45" xfId="49" applyFont="1" applyBorder="1" applyAlignment="1">
      <alignment horizontal="centerContinuous"/>
      <protection/>
    </xf>
    <xf numFmtId="0" fontId="9" fillId="0" borderId="33" xfId="49" applyFont="1" applyBorder="1" applyAlignment="1">
      <alignment horizontal="centerContinuous"/>
      <protection/>
    </xf>
    <xf numFmtId="0" fontId="9" fillId="0" borderId="31" xfId="49" applyFont="1" applyBorder="1">
      <alignment/>
      <protection/>
    </xf>
    <xf numFmtId="0" fontId="9" fillId="0" borderId="31" xfId="49" applyFont="1" applyBorder="1" applyAlignment="1">
      <alignment horizontal="centerContinuous"/>
      <protection/>
    </xf>
    <xf numFmtId="0" fontId="9" fillId="0" borderId="90" xfId="49" applyFont="1" applyBorder="1" applyAlignment="1">
      <alignment horizontal="center"/>
      <protection/>
    </xf>
    <xf numFmtId="0" fontId="9" fillId="0" borderId="67" xfId="49" applyFont="1" applyBorder="1">
      <alignment/>
      <protection/>
    </xf>
    <xf numFmtId="0" fontId="9" fillId="0" borderId="91" xfId="49" applyFont="1" applyBorder="1" applyAlignment="1">
      <alignment horizontal="center" vertical="center"/>
      <protection/>
    </xf>
    <xf numFmtId="0" fontId="9" fillId="0" borderId="92" xfId="49" applyFont="1" applyBorder="1" applyAlignment="1">
      <alignment horizontal="centerContinuous" vertical="center" wrapText="1"/>
      <protection/>
    </xf>
    <xf numFmtId="0" fontId="9" fillId="0" borderId="16" xfId="49" applyFont="1" applyBorder="1" applyAlignment="1">
      <alignment horizontal="centerContinuous" vertical="center" wrapText="1"/>
      <protection/>
    </xf>
    <xf numFmtId="0" fontId="9" fillId="0" borderId="48" xfId="49" applyFont="1" applyBorder="1" applyAlignment="1">
      <alignment horizontal="centerContinuous" vertical="center" wrapText="1"/>
      <protection/>
    </xf>
    <xf numFmtId="0" fontId="9" fillId="0" borderId="93" xfId="49" applyFont="1" applyBorder="1">
      <alignment/>
      <protection/>
    </xf>
    <xf numFmtId="0" fontId="9" fillId="0" borderId="72" xfId="49" applyFont="1" applyBorder="1" applyAlignment="1">
      <alignment horizontal="right" vertical="center"/>
      <protection/>
    </xf>
    <xf numFmtId="0" fontId="9" fillId="0" borderId="77" xfId="49" applyFont="1" applyBorder="1" applyAlignment="1">
      <alignment horizontal="centerContinuous" vertical="center"/>
      <protection/>
    </xf>
    <xf numFmtId="0" fontId="9" fillId="0" borderId="77" xfId="49" applyFont="1" applyBorder="1" applyAlignment="1">
      <alignment horizontal="center" vertical="center"/>
      <protection/>
    </xf>
    <xf numFmtId="0" fontId="9" fillId="0" borderId="94" xfId="49" applyFont="1" applyBorder="1" applyAlignment="1">
      <alignment horizontal="center" vertical="center"/>
      <protection/>
    </xf>
    <xf numFmtId="0" fontId="9" fillId="0" borderId="95" xfId="49" applyFont="1" applyBorder="1" applyAlignment="1">
      <alignment horizontal="center" vertical="center"/>
      <protection/>
    </xf>
    <xf numFmtId="0" fontId="9" fillId="0" borderId="92" xfId="49" applyFont="1" applyBorder="1" applyAlignment="1">
      <alignment horizontal="center" vertical="center" wrapText="1"/>
      <protection/>
    </xf>
    <xf numFmtId="0" fontId="15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3" fontId="51" fillId="0" borderId="0" xfId="0" applyNumberFormat="1" applyFont="1" applyFill="1" applyAlignment="1">
      <alignment vertical="center" wrapText="1"/>
    </xf>
    <xf numFmtId="3" fontId="5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/>
    </xf>
    <xf numFmtId="0" fontId="12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6" fontId="52" fillId="0" borderId="0" xfId="0" applyNumberFormat="1" applyFont="1" applyFill="1" applyAlignment="1">
      <alignment vertical="center"/>
    </xf>
    <xf numFmtId="0" fontId="128" fillId="0" borderId="0" xfId="0" applyFont="1" applyFill="1" applyAlignment="1">
      <alignment/>
    </xf>
    <xf numFmtId="0" fontId="17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center" vertical="center"/>
    </xf>
    <xf numFmtId="0" fontId="128" fillId="0" borderId="17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3" fontId="52" fillId="0" borderId="17" xfId="0" applyNumberFormat="1" applyFont="1" applyFill="1" applyBorder="1" applyAlignment="1">
      <alignment vertical="center" wrapText="1"/>
    </xf>
    <xf numFmtId="3" fontId="52" fillId="0" borderId="17" xfId="0" applyNumberFormat="1" applyFont="1" applyFill="1" applyBorder="1" applyAlignment="1">
      <alignment vertical="center"/>
    </xf>
    <xf numFmtId="0" fontId="52" fillId="0" borderId="9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vertical="center"/>
    </xf>
    <xf numFmtId="49" fontId="4" fillId="0" borderId="88" xfId="0" applyNumberFormat="1" applyFont="1" applyFill="1" applyBorder="1" applyAlignment="1">
      <alignment vertical="center"/>
    </xf>
    <xf numFmtId="49" fontId="4" fillId="0" borderId="88" xfId="0" applyNumberFormat="1" applyFont="1" applyFill="1" applyBorder="1" applyAlignment="1">
      <alignment vertical="center" wrapText="1"/>
    </xf>
    <xf numFmtId="0" fontId="128" fillId="0" borderId="17" xfId="0" applyFont="1" applyFill="1" applyBorder="1" applyAlignment="1">
      <alignment vertical="center"/>
    </xf>
    <xf numFmtId="3" fontId="52" fillId="0" borderId="96" xfId="0" applyNumberFormat="1" applyFont="1" applyFill="1" applyBorder="1" applyAlignment="1">
      <alignment vertical="center"/>
    </xf>
    <xf numFmtId="0" fontId="128" fillId="0" borderId="96" xfId="0" applyFont="1" applyFill="1" applyBorder="1" applyAlignment="1">
      <alignment/>
    </xf>
    <xf numFmtId="0" fontId="4" fillId="0" borderId="88" xfId="0" applyFont="1" applyFill="1" applyBorder="1" applyAlignment="1">
      <alignment vertical="center"/>
    </xf>
    <xf numFmtId="3" fontId="128" fillId="0" borderId="17" xfId="0" applyNumberFormat="1" applyFont="1" applyFill="1" applyBorder="1" applyAlignment="1">
      <alignment vertical="center"/>
    </xf>
    <xf numFmtId="3" fontId="52" fillId="0" borderId="17" xfId="0" applyNumberFormat="1" applyFont="1" applyFill="1" applyBorder="1" applyAlignment="1">
      <alignment horizontal="right" vertical="center"/>
    </xf>
    <xf numFmtId="3" fontId="52" fillId="0" borderId="17" xfId="0" applyNumberFormat="1" applyFont="1" applyFill="1" applyBorder="1" applyAlignment="1">
      <alignment horizontal="center" vertical="center" wrapText="1"/>
    </xf>
    <xf numFmtId="3" fontId="52" fillId="0" borderId="17" xfId="0" applyNumberFormat="1" applyFont="1" applyFill="1" applyBorder="1" applyAlignment="1">
      <alignment horizontal="center" vertical="center"/>
    </xf>
    <xf numFmtId="3" fontId="52" fillId="0" borderId="96" xfId="0" applyNumberFormat="1" applyFont="1" applyFill="1" applyBorder="1" applyAlignment="1">
      <alignment horizontal="center" vertical="center"/>
    </xf>
    <xf numFmtId="0" fontId="128" fillId="0" borderId="88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right" vertical="center"/>
      <protection locked="0"/>
    </xf>
    <xf numFmtId="3" fontId="128" fillId="0" borderId="17" xfId="0" applyNumberFormat="1" applyFont="1" applyFill="1" applyBorder="1" applyAlignment="1">
      <alignment/>
    </xf>
    <xf numFmtId="0" fontId="17" fillId="0" borderId="97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4" fillId="0" borderId="90" xfId="0" applyFont="1" applyFill="1" applyBorder="1" applyAlignment="1">
      <alignment vertical="center"/>
    </xf>
    <xf numFmtId="0" fontId="52" fillId="0" borderId="89" xfId="0" applyFont="1" applyFill="1" applyBorder="1" applyAlignment="1">
      <alignment horizontal="center" vertical="center"/>
    </xf>
    <xf numFmtId="0" fontId="53" fillId="0" borderId="90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vertical="top"/>
    </xf>
    <xf numFmtId="0" fontId="17" fillId="0" borderId="90" xfId="0" applyFont="1" applyFill="1" applyBorder="1" applyAlignment="1">
      <alignment vertical="center"/>
    </xf>
    <xf numFmtId="3" fontId="52" fillId="0" borderId="89" xfId="0" applyNumberFormat="1" applyFont="1" applyFill="1" applyBorder="1" applyAlignment="1">
      <alignment vertical="center"/>
    </xf>
    <xf numFmtId="0" fontId="128" fillId="0" borderId="89" xfId="0" applyFont="1" applyFill="1" applyBorder="1" applyAlignment="1">
      <alignment/>
    </xf>
    <xf numFmtId="0" fontId="4" fillId="0" borderId="61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3" fontId="52" fillId="0" borderId="54" xfId="0" applyNumberFormat="1" applyFont="1" applyFill="1" applyBorder="1" applyAlignment="1">
      <alignment vertical="center" wrapText="1"/>
    </xf>
    <xf numFmtId="3" fontId="52" fillId="0" borderId="54" xfId="0" applyNumberFormat="1" applyFont="1" applyFill="1" applyBorder="1" applyAlignment="1">
      <alignment vertical="center"/>
    </xf>
    <xf numFmtId="3" fontId="52" fillId="0" borderId="98" xfId="0" applyNumberFormat="1" applyFont="1" applyFill="1" applyBorder="1" applyAlignment="1">
      <alignment vertical="center"/>
    </xf>
    <xf numFmtId="3" fontId="128" fillId="0" borderId="54" xfId="0" applyNumberFormat="1" applyFont="1" applyFill="1" applyBorder="1" applyAlignment="1">
      <alignment/>
    </xf>
    <xf numFmtId="3" fontId="52" fillId="0" borderId="57" xfId="0" applyNumberFormat="1" applyFont="1" applyFill="1" applyBorder="1" applyAlignment="1">
      <alignment vertical="center"/>
    </xf>
    <xf numFmtId="0" fontId="16" fillId="0" borderId="0" xfId="50" applyFont="1" applyFill="1">
      <alignment/>
      <protection/>
    </xf>
    <xf numFmtId="0" fontId="41" fillId="0" borderId="0" xfId="50" applyFont="1" applyFill="1">
      <alignment/>
      <protection/>
    </xf>
    <xf numFmtId="0" fontId="8" fillId="0" borderId="0" xfId="50" applyFont="1" applyFill="1">
      <alignment/>
      <protection/>
    </xf>
    <xf numFmtId="0" fontId="15" fillId="0" borderId="0" xfId="50">
      <alignment/>
      <protection/>
    </xf>
    <xf numFmtId="0" fontId="56" fillId="0" borderId="0" xfId="50" applyFont="1" applyFill="1">
      <alignment/>
      <protection/>
    </xf>
    <xf numFmtId="0" fontId="9" fillId="0" borderId="0" xfId="50" applyFont="1" applyFill="1" applyAlignment="1">
      <alignment horizontal="right"/>
      <protection/>
    </xf>
    <xf numFmtId="0" fontId="6" fillId="0" borderId="48" xfId="50" applyFont="1" applyFill="1" applyBorder="1">
      <alignment/>
      <protection/>
    </xf>
    <xf numFmtId="0" fontId="8" fillId="0" borderId="92" xfId="50" applyFont="1" applyFill="1" applyBorder="1">
      <alignment/>
      <protection/>
    </xf>
    <xf numFmtId="0" fontId="8" fillId="0" borderId="92" xfId="50" applyFont="1" applyFill="1" applyBorder="1" applyAlignment="1">
      <alignment horizontal="right"/>
      <protection/>
    </xf>
    <xf numFmtId="0" fontId="8" fillId="0" borderId="19" xfId="50" applyFont="1" applyFill="1" applyBorder="1" applyAlignment="1">
      <alignment horizontal="right"/>
      <protection/>
    </xf>
    <xf numFmtId="0" fontId="8" fillId="0" borderId="17" xfId="50" applyFont="1" applyFill="1" applyBorder="1">
      <alignment/>
      <protection/>
    </xf>
    <xf numFmtId="0" fontId="8" fillId="0" borderId="88" xfId="50" applyFont="1" applyFill="1" applyBorder="1">
      <alignment/>
      <protection/>
    </xf>
    <xf numFmtId="0" fontId="2" fillId="0" borderId="17" xfId="51" applyFont="1" applyFill="1" applyBorder="1" applyAlignment="1">
      <alignment horizontal="center"/>
      <protection/>
    </xf>
    <xf numFmtId="2" fontId="3" fillId="0" borderId="17" xfId="51" applyNumberFormat="1" applyFont="1" applyFill="1" applyBorder="1" applyAlignment="1">
      <alignment horizontal="center" wrapText="1"/>
      <protection/>
    </xf>
    <xf numFmtId="3" fontId="3" fillId="0" borderId="17" xfId="51" applyNumberFormat="1" applyFont="1" applyFill="1" applyBorder="1">
      <alignment/>
      <protection/>
    </xf>
    <xf numFmtId="165" fontId="3" fillId="0" borderId="17" xfId="51" applyNumberFormat="1" applyFont="1" applyFill="1" applyBorder="1">
      <alignment/>
      <protection/>
    </xf>
    <xf numFmtId="0" fontId="3" fillId="0" borderId="39" xfId="50" applyFont="1" applyFill="1" applyBorder="1">
      <alignment/>
      <protection/>
    </xf>
    <xf numFmtId="0" fontId="3" fillId="0" borderId="17" xfId="51" applyFont="1" applyFill="1" applyBorder="1" applyAlignment="1">
      <alignment horizontal="center"/>
      <protection/>
    </xf>
    <xf numFmtId="0" fontId="3" fillId="0" borderId="0" xfId="50" applyFont="1" applyFill="1" applyBorder="1">
      <alignment/>
      <protection/>
    </xf>
    <xf numFmtId="0" fontId="127" fillId="0" borderId="0" xfId="0" applyFont="1" applyAlignment="1">
      <alignment/>
    </xf>
    <xf numFmtId="0" fontId="3" fillId="0" borderId="17" xfId="50" applyFont="1" applyFill="1" applyBorder="1">
      <alignment/>
      <protection/>
    </xf>
    <xf numFmtId="0" fontId="3" fillId="0" borderId="88" xfId="50" applyFont="1" applyFill="1" applyBorder="1">
      <alignment/>
      <protection/>
    </xf>
    <xf numFmtId="165" fontId="3" fillId="0" borderId="17" xfId="51" applyNumberFormat="1" applyFont="1" applyFill="1" applyBorder="1">
      <alignment/>
      <protection/>
    </xf>
    <xf numFmtId="165" fontId="3" fillId="0" borderId="88" xfId="51" applyNumberFormat="1" applyFont="1" applyFill="1" applyBorder="1">
      <alignment/>
      <protection/>
    </xf>
    <xf numFmtId="165" fontId="3" fillId="0" borderId="17" xfId="51" applyNumberFormat="1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6" fillId="0" borderId="0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50" applyFont="1" applyFill="1">
      <alignment/>
      <protection/>
    </xf>
    <xf numFmtId="2" fontId="15" fillId="0" borderId="0" xfId="50" applyNumberFormat="1" applyFont="1" applyFill="1">
      <alignment/>
      <protection/>
    </xf>
    <xf numFmtId="165" fontId="3" fillId="0" borderId="0" xfId="50" applyNumberFormat="1" applyFont="1" applyFill="1" applyBorder="1">
      <alignment/>
      <protection/>
    </xf>
    <xf numFmtId="0" fontId="15" fillId="0" borderId="0" xfId="50" applyFont="1" applyFill="1">
      <alignment/>
      <protection/>
    </xf>
    <xf numFmtId="0" fontId="3" fillId="0" borderId="0" xfId="51" applyFont="1" applyFill="1">
      <alignment/>
      <protection/>
    </xf>
    <xf numFmtId="0" fontId="3" fillId="0" borderId="0" xfId="51" applyFont="1" applyFill="1" applyAlignment="1">
      <alignment horizontal="left"/>
      <protection/>
    </xf>
    <xf numFmtId="3" fontId="3" fillId="0" borderId="0" xfId="51" applyNumberFormat="1" applyFont="1" applyFill="1" applyAlignment="1">
      <alignment horizontal="left"/>
      <protection/>
    </xf>
    <xf numFmtId="3" fontId="15" fillId="0" borderId="0" xfId="50" applyNumberFormat="1" applyFont="1" applyFill="1">
      <alignment/>
      <protection/>
    </xf>
    <xf numFmtId="0" fontId="4" fillId="0" borderId="0" xfId="50" applyFont="1">
      <alignment/>
      <protection/>
    </xf>
    <xf numFmtId="0" fontId="11" fillId="0" borderId="0" xfId="0" applyFont="1" applyAlignment="1">
      <alignment horizontal="center"/>
    </xf>
    <xf numFmtId="0" fontId="59" fillId="0" borderId="0" xfId="0" applyFont="1" applyAlignment="1">
      <alignment/>
    </xf>
    <xf numFmtId="0" fontId="8" fillId="0" borderId="91" xfId="0" applyFont="1" applyBorder="1" applyAlignment="1">
      <alignment/>
    </xf>
    <xf numFmtId="0" fontId="8" fillId="0" borderId="92" xfId="0" applyFont="1" applyBorder="1" applyAlignment="1">
      <alignment horizontal="center"/>
    </xf>
    <xf numFmtId="0" fontId="8" fillId="0" borderId="16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8" fillId="0" borderId="93" xfId="0" applyFont="1" applyBorder="1" applyAlignment="1">
      <alignment/>
    </xf>
    <xf numFmtId="0" fontId="8" fillId="0" borderId="72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99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164" fontId="64" fillId="0" borderId="0" xfId="0" applyNumberFormat="1" applyFont="1" applyAlignment="1">
      <alignment/>
    </xf>
    <xf numFmtId="0" fontId="8" fillId="0" borderId="99" xfId="0" applyFont="1" applyBorder="1" applyAlignment="1">
      <alignment/>
    </xf>
    <xf numFmtId="0" fontId="8" fillId="0" borderId="0" xfId="0" applyFont="1" applyBorder="1" applyAlignment="1">
      <alignment horizontal="center"/>
    </xf>
    <xf numFmtId="164" fontId="6" fillId="0" borderId="100" xfId="0" applyNumberFormat="1" applyFont="1" applyBorder="1" applyAlignment="1">
      <alignment/>
    </xf>
    <xf numFmtId="164" fontId="6" fillId="0" borderId="37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4" fontId="66" fillId="0" borderId="0" xfId="0" applyNumberFormat="1" applyFont="1" applyFill="1" applyAlignment="1">
      <alignment/>
    </xf>
    <xf numFmtId="164" fontId="6" fillId="0" borderId="13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64" fillId="0" borderId="0" xfId="0" applyNumberFormat="1" applyFont="1" applyFill="1" applyAlignment="1">
      <alignment/>
    </xf>
    <xf numFmtId="164" fontId="6" fillId="0" borderId="16" xfId="0" applyNumberFormat="1" applyFont="1" applyBorder="1" applyAlignment="1">
      <alignment/>
    </xf>
    <xf numFmtId="0" fontId="8" fillId="0" borderId="101" xfId="0" applyFont="1" applyBorder="1" applyAlignment="1">
      <alignment/>
    </xf>
    <xf numFmtId="164" fontId="8" fillId="0" borderId="14" xfId="0" applyNumberFormat="1" applyFont="1" applyBorder="1" applyAlignment="1">
      <alignment/>
    </xf>
    <xf numFmtId="0" fontId="6" fillId="0" borderId="101" xfId="0" applyFont="1" applyBorder="1" applyAlignment="1">
      <alignment/>
    </xf>
    <xf numFmtId="0" fontId="6" fillId="0" borderId="32" xfId="0" applyFont="1" applyBorder="1" applyAlignment="1">
      <alignment horizontal="center"/>
    </xf>
    <xf numFmtId="164" fontId="6" fillId="0" borderId="14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3" fontId="28" fillId="0" borderId="0" xfId="0" applyNumberFormat="1" applyFont="1" applyFill="1" applyBorder="1" applyAlignment="1">
      <alignment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11" fillId="0" borderId="0" xfId="53" applyFont="1" applyFill="1">
      <alignment/>
      <protection/>
    </xf>
    <xf numFmtId="0" fontId="68" fillId="0" borderId="0" xfId="53" applyFont="1" applyFill="1" applyAlignment="1">
      <alignment horizontal="center"/>
      <protection/>
    </xf>
    <xf numFmtId="3" fontId="18" fillId="0" borderId="0" xfId="53" applyNumberFormat="1" applyFont="1" applyFill="1">
      <alignment/>
      <protection/>
    </xf>
    <xf numFmtId="0" fontId="68" fillId="0" borderId="0" xfId="53" applyFont="1" applyFill="1">
      <alignment/>
      <protection/>
    </xf>
    <xf numFmtId="0" fontId="8" fillId="0" borderId="0" xfId="53" applyFont="1" applyFill="1" applyAlignment="1">
      <alignment horizontal="right"/>
      <protection/>
    </xf>
    <xf numFmtId="0" fontId="70" fillId="0" borderId="0" xfId="57" applyFont="1" applyFill="1">
      <alignment/>
      <protection/>
    </xf>
    <xf numFmtId="0" fontId="9" fillId="0" borderId="7" xfId="53" applyFont="1" applyFill="1" applyBorder="1" applyAlignment="1">
      <alignment horizontal="center" vertical="center"/>
      <protection/>
    </xf>
    <xf numFmtId="0" fontId="9" fillId="0" borderId="64" xfId="53" applyFont="1" applyFill="1" applyBorder="1" applyAlignment="1">
      <alignment horizontal="center" vertical="center"/>
      <protection/>
    </xf>
    <xf numFmtId="0" fontId="9" fillId="0" borderId="56" xfId="53" applyFont="1" applyFill="1" applyBorder="1" applyAlignment="1">
      <alignment vertical="center"/>
      <protection/>
    </xf>
    <xf numFmtId="0" fontId="7" fillId="0" borderId="0" xfId="57" applyFont="1" applyFill="1">
      <alignment/>
      <protection/>
    </xf>
    <xf numFmtId="0" fontId="9" fillId="0" borderId="72" xfId="53" applyFont="1" applyFill="1" applyBorder="1" applyAlignment="1">
      <alignment horizontal="center" vertical="center"/>
      <protection/>
    </xf>
    <xf numFmtId="0" fontId="9" fillId="0" borderId="94" xfId="53" applyFont="1" applyFill="1" applyBorder="1" applyAlignment="1">
      <alignment horizontal="center" vertical="center"/>
      <protection/>
    </xf>
    <xf numFmtId="0" fontId="9" fillId="0" borderId="78" xfId="53" applyFont="1" applyFill="1" applyBorder="1" applyAlignment="1">
      <alignment horizontal="center" vertical="center" wrapText="1"/>
      <protection/>
    </xf>
    <xf numFmtId="0" fontId="9" fillId="0" borderId="87" xfId="71" applyFont="1" applyFill="1" applyBorder="1">
      <alignment/>
      <protection/>
    </xf>
    <xf numFmtId="0" fontId="9" fillId="0" borderId="21" xfId="71" applyFont="1" applyFill="1" applyBorder="1" applyAlignment="1">
      <alignment horizontal="center"/>
      <protection/>
    </xf>
    <xf numFmtId="3" fontId="9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wrapText="1"/>
    </xf>
    <xf numFmtId="165" fontId="9" fillId="0" borderId="49" xfId="0" applyNumberFormat="1" applyFont="1" applyFill="1" applyBorder="1" applyAlignment="1">
      <alignment wrapText="1"/>
    </xf>
    <xf numFmtId="0" fontId="9" fillId="0" borderId="73" xfId="71" applyFont="1" applyFill="1" applyBorder="1">
      <alignment/>
      <protection/>
    </xf>
    <xf numFmtId="0" fontId="9" fillId="0" borderId="18" xfId="71" applyFont="1" applyFill="1" applyBorder="1" applyAlignment="1">
      <alignment horizontal="center"/>
      <protection/>
    </xf>
    <xf numFmtId="3" fontId="9" fillId="0" borderId="13" xfId="0" applyNumberFormat="1" applyFont="1" applyFill="1" applyBorder="1" applyAlignment="1">
      <alignment horizontal="right"/>
    </xf>
    <xf numFmtId="165" fontId="9" fillId="0" borderId="43" xfId="0" applyNumberFormat="1" applyFont="1" applyFill="1" applyBorder="1" applyAlignment="1">
      <alignment wrapText="1"/>
    </xf>
    <xf numFmtId="0" fontId="70" fillId="0" borderId="0" xfId="57" applyFont="1" applyFill="1" applyBorder="1">
      <alignment/>
      <protection/>
    </xf>
    <xf numFmtId="0" fontId="9" fillId="0" borderId="73" xfId="71" applyFont="1" applyFill="1" applyBorder="1" applyAlignment="1" quotePrefix="1">
      <alignment horizontal="left"/>
      <protection/>
    </xf>
    <xf numFmtId="0" fontId="9" fillId="0" borderId="73" xfId="71" applyFont="1" applyFill="1" applyBorder="1" applyAlignment="1">
      <alignment wrapText="1"/>
      <protection/>
    </xf>
    <xf numFmtId="0" fontId="9" fillId="0" borderId="74" xfId="71" applyFont="1" applyFill="1" applyBorder="1">
      <alignment/>
      <protection/>
    </xf>
    <xf numFmtId="0" fontId="9" fillId="0" borderId="28" xfId="71" applyFont="1" applyFill="1" applyBorder="1" applyAlignment="1">
      <alignment horizontal="center"/>
      <protection/>
    </xf>
    <xf numFmtId="3" fontId="9" fillId="0" borderId="29" xfId="0" applyNumberFormat="1" applyFont="1" applyFill="1" applyBorder="1" applyAlignment="1">
      <alignment horizontal="right"/>
    </xf>
    <xf numFmtId="164" fontId="9" fillId="0" borderId="27" xfId="0" applyNumberFormat="1" applyFont="1" applyFill="1" applyBorder="1" applyAlignment="1">
      <alignment wrapText="1"/>
    </xf>
    <xf numFmtId="165" fontId="9" fillId="0" borderId="51" xfId="0" applyNumberFormat="1" applyFont="1" applyFill="1" applyBorder="1" applyAlignment="1">
      <alignment wrapText="1"/>
    </xf>
    <xf numFmtId="0" fontId="4" fillId="0" borderId="0" xfId="53" applyFont="1" applyFill="1">
      <alignment/>
      <protection/>
    </xf>
    <xf numFmtId="0" fontId="4" fillId="0" borderId="0" xfId="0" applyFont="1" applyAlignment="1">
      <alignment vertical="center"/>
    </xf>
    <xf numFmtId="0" fontId="125" fillId="0" borderId="0" xfId="49" applyFont="1">
      <alignment/>
      <protection/>
    </xf>
    <xf numFmtId="164" fontId="15" fillId="0" borderId="0" xfId="50" applyNumberFormat="1">
      <alignment/>
      <protection/>
    </xf>
    <xf numFmtId="164" fontId="71" fillId="0" borderId="0" xfId="50" applyNumberFormat="1" applyFont="1">
      <alignment/>
      <protection/>
    </xf>
    <xf numFmtId="164" fontId="0" fillId="0" borderId="0" xfId="0" applyNumberFormat="1" applyAlignment="1">
      <alignment/>
    </xf>
    <xf numFmtId="0" fontId="11" fillId="0" borderId="0" xfId="50" applyFont="1">
      <alignment/>
      <protection/>
    </xf>
    <xf numFmtId="0" fontId="14" fillId="0" borderId="0" xfId="50" applyFont="1">
      <alignment/>
      <protection/>
    </xf>
    <xf numFmtId="0" fontId="14" fillId="0" borderId="0" xfId="50" applyFont="1" applyFill="1">
      <alignment/>
      <protection/>
    </xf>
    <xf numFmtId="0" fontId="15" fillId="0" borderId="0" xfId="50" applyFill="1">
      <alignment/>
      <protection/>
    </xf>
    <xf numFmtId="0" fontId="4" fillId="0" borderId="102" xfId="50" applyFont="1" applyBorder="1">
      <alignment/>
      <protection/>
    </xf>
    <xf numFmtId="0" fontId="4" fillId="0" borderId="16" xfId="50" applyFont="1" applyBorder="1">
      <alignment/>
      <protection/>
    </xf>
    <xf numFmtId="0" fontId="4" fillId="0" borderId="14" xfId="50" applyFont="1" applyBorder="1">
      <alignment/>
      <protection/>
    </xf>
    <xf numFmtId="0" fontId="11" fillId="0" borderId="17" xfId="50" applyFont="1" applyBorder="1" applyAlignment="1">
      <alignment horizontal="center" vertical="center"/>
      <protection/>
    </xf>
    <xf numFmtId="0" fontId="4" fillId="0" borderId="13" xfId="50" applyFont="1" applyBorder="1">
      <alignment/>
      <protection/>
    </xf>
    <xf numFmtId="1" fontId="9" fillId="0" borderId="13" xfId="50" applyNumberFormat="1" applyFont="1" applyBorder="1">
      <alignment/>
      <protection/>
    </xf>
    <xf numFmtId="1" fontId="9" fillId="0" borderId="13" xfId="50" applyNumberFormat="1" applyFont="1" applyFill="1" applyBorder="1">
      <alignment/>
      <protection/>
    </xf>
    <xf numFmtId="1" fontId="9" fillId="0" borderId="0" xfId="50" applyNumberFormat="1" applyFont="1">
      <alignment/>
      <protection/>
    </xf>
    <xf numFmtId="1" fontId="9" fillId="0" borderId="16" xfId="50" applyNumberFormat="1" applyFont="1" applyBorder="1">
      <alignment/>
      <protection/>
    </xf>
    <xf numFmtId="0" fontId="17" fillId="0" borderId="17" xfId="50" applyFont="1" applyBorder="1">
      <alignment/>
      <protection/>
    </xf>
    <xf numFmtId="1" fontId="11" fillId="0" borderId="17" xfId="50" applyNumberFormat="1" applyFont="1" applyBorder="1">
      <alignment/>
      <protection/>
    </xf>
    <xf numFmtId="1" fontId="11" fillId="0" borderId="96" xfId="50" applyNumberFormat="1" applyFont="1" applyBorder="1">
      <alignment/>
      <protection/>
    </xf>
    <xf numFmtId="1" fontId="9" fillId="0" borderId="13" xfId="50" applyNumberFormat="1" applyFont="1" applyBorder="1" applyAlignment="1">
      <alignment horizontal="right"/>
      <protection/>
    </xf>
    <xf numFmtId="1" fontId="9" fillId="0" borderId="0" xfId="50" applyNumberFormat="1" applyFont="1" applyAlignment="1">
      <alignment horizontal="right"/>
      <protection/>
    </xf>
    <xf numFmtId="0" fontId="11" fillId="0" borderId="17" xfId="50" applyFont="1" applyBorder="1">
      <alignment/>
      <protection/>
    </xf>
    <xf numFmtId="1" fontId="11" fillId="0" borderId="45" xfId="50" applyNumberFormat="1" applyFont="1" applyBorder="1">
      <alignment/>
      <protection/>
    </xf>
    <xf numFmtId="1" fontId="11" fillId="0" borderId="14" xfId="50" applyNumberFormat="1" applyFont="1" applyBorder="1">
      <alignment/>
      <protection/>
    </xf>
    <xf numFmtId="0" fontId="4" fillId="0" borderId="0" xfId="50" applyFont="1">
      <alignment/>
      <protection/>
    </xf>
    <xf numFmtId="2" fontId="4" fillId="0" borderId="0" xfId="50" applyNumberFormat="1" applyFont="1">
      <alignment/>
      <protection/>
    </xf>
    <xf numFmtId="0" fontId="0" fillId="0" borderId="0" xfId="0" applyFill="1" applyAlignment="1">
      <alignment/>
    </xf>
    <xf numFmtId="0" fontId="4" fillId="0" borderId="0" xfId="50" applyFont="1" applyBorder="1">
      <alignment/>
      <protection/>
    </xf>
    <xf numFmtId="1" fontId="9" fillId="0" borderId="0" xfId="50" applyNumberFormat="1" applyFont="1" applyBorder="1">
      <alignment/>
      <protection/>
    </xf>
    <xf numFmtId="1" fontId="9" fillId="0" borderId="0" xfId="50" applyNumberFormat="1" applyFont="1" applyFill="1" applyBorder="1">
      <alignment/>
      <protection/>
    </xf>
    <xf numFmtId="0" fontId="17" fillId="0" borderId="0" xfId="50" applyFont="1" applyBorder="1">
      <alignment/>
      <protection/>
    </xf>
    <xf numFmtId="1" fontId="11" fillId="0" borderId="0" xfId="50" applyNumberFormat="1" applyFont="1" applyBorder="1">
      <alignment/>
      <protection/>
    </xf>
    <xf numFmtId="1" fontId="11" fillId="0" borderId="0" xfId="50" applyNumberFormat="1" applyFont="1" applyFill="1" applyBorder="1">
      <alignment/>
      <protection/>
    </xf>
    <xf numFmtId="1" fontId="9" fillId="0" borderId="0" xfId="50" applyNumberFormat="1" applyFont="1" applyBorder="1" applyAlignment="1">
      <alignment horizontal="right"/>
      <protection/>
    </xf>
    <xf numFmtId="1" fontId="9" fillId="0" borderId="0" xfId="50" applyNumberFormat="1" applyFont="1" applyFill="1" applyBorder="1" applyAlignment="1">
      <alignment horizontal="right"/>
      <protection/>
    </xf>
    <xf numFmtId="1" fontId="9" fillId="0" borderId="0" xfId="50" applyNumberFormat="1" applyFont="1" applyBorder="1" applyAlignment="1">
      <alignment horizontal="center"/>
      <protection/>
    </xf>
    <xf numFmtId="0" fontId="11" fillId="0" borderId="0" xfId="50" applyFont="1" applyBorder="1">
      <alignment/>
      <protection/>
    </xf>
    <xf numFmtId="0" fontId="15" fillId="0" borderId="0" xfId="50" applyBorder="1">
      <alignment/>
      <protection/>
    </xf>
    <xf numFmtId="0" fontId="15" fillId="0" borderId="0" xfId="50" applyFill="1" applyBorder="1">
      <alignment/>
      <protection/>
    </xf>
    <xf numFmtId="2" fontId="4" fillId="0" borderId="0" xfId="50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67" applyFont="1" applyAlignment="1">
      <alignment vertical="center"/>
      <protection/>
    </xf>
    <xf numFmtId="0" fontId="8" fillId="0" borderId="0" xfId="59" applyFont="1">
      <alignment/>
      <protection/>
    </xf>
    <xf numFmtId="0" fontId="8" fillId="0" borderId="0" xfId="67" applyFont="1">
      <alignment/>
      <protection/>
    </xf>
    <xf numFmtId="2" fontId="8" fillId="0" borderId="0" xfId="67" applyNumberFormat="1" applyFont="1" applyAlignment="1">
      <alignment horizontal="right"/>
      <protection/>
    </xf>
    <xf numFmtId="4" fontId="8" fillId="0" borderId="17" xfId="67" applyNumberFormat="1" applyFont="1" applyBorder="1">
      <alignment/>
      <protection/>
    </xf>
    <xf numFmtId="164" fontId="8" fillId="0" borderId="89" xfId="67" applyNumberFormat="1" applyFont="1" applyBorder="1" applyAlignment="1">
      <alignment horizontal="center"/>
      <protection/>
    </xf>
    <xf numFmtId="0" fontId="8" fillId="0" borderId="0" xfId="59" applyFont="1" applyBorder="1">
      <alignment/>
      <protection/>
    </xf>
    <xf numFmtId="165" fontId="8" fillId="0" borderId="17" xfId="67" applyNumberFormat="1" applyFont="1" applyBorder="1">
      <alignment/>
      <protection/>
    </xf>
    <xf numFmtId="165" fontId="8" fillId="0" borderId="54" xfId="67" applyNumberFormat="1" applyFont="1" applyBorder="1">
      <alignment/>
      <protection/>
    </xf>
    <xf numFmtId="164" fontId="8" fillId="0" borderId="57" xfId="67" applyNumberFormat="1" applyFont="1" applyBorder="1" applyAlignment="1">
      <alignment horizontal="center"/>
      <protection/>
    </xf>
    <xf numFmtId="0" fontId="8" fillId="0" borderId="0" xfId="67" applyFont="1" applyAlignment="1">
      <alignment/>
      <protection/>
    </xf>
    <xf numFmtId="0" fontId="8" fillId="0" borderId="0" xfId="67" applyFont="1" applyAlignment="1">
      <alignment horizontal="left"/>
      <protection/>
    </xf>
    <xf numFmtId="2" fontId="8" fillId="0" borderId="0" xfId="67" applyNumberFormat="1" applyFont="1" applyAlignment="1">
      <alignment horizontal="left"/>
      <protection/>
    </xf>
    <xf numFmtId="0" fontId="8" fillId="0" borderId="0" xfId="66" applyFont="1">
      <alignment/>
      <protection/>
    </xf>
    <xf numFmtId="164" fontId="8" fillId="0" borderId="0" xfId="67" applyNumberFormat="1" applyFont="1">
      <alignment/>
      <protection/>
    </xf>
    <xf numFmtId="0" fontId="8" fillId="33" borderId="0" xfId="60" applyFont="1" applyFill="1" applyAlignment="1">
      <alignment vertical="center"/>
      <protection/>
    </xf>
    <xf numFmtId="0" fontId="6" fillId="33" borderId="23" xfId="68" applyFont="1" applyFill="1" applyBorder="1" applyAlignment="1">
      <alignment horizontal="centerContinuous" vertical="center"/>
      <protection/>
    </xf>
    <xf numFmtId="2" fontId="6" fillId="33" borderId="103" xfId="68" applyNumberFormat="1" applyFont="1" applyFill="1" applyBorder="1" applyAlignment="1">
      <alignment horizontal="centerContinuous" vertical="center"/>
      <protection/>
    </xf>
    <xf numFmtId="0" fontId="6" fillId="33" borderId="0" xfId="60" applyFont="1" applyFill="1" applyAlignment="1">
      <alignment vertical="center"/>
      <protection/>
    </xf>
    <xf numFmtId="0" fontId="8" fillId="33" borderId="0" xfId="60" applyFont="1" applyFill="1" applyAlignment="1">
      <alignment vertical="center"/>
      <protection/>
    </xf>
    <xf numFmtId="0" fontId="3" fillId="33" borderId="0" xfId="60" applyFont="1" applyFill="1" applyBorder="1" applyAlignment="1">
      <alignment vertical="center"/>
      <protection/>
    </xf>
    <xf numFmtId="0" fontId="3" fillId="33" borderId="0" xfId="60" applyFont="1" applyFill="1" applyAlignment="1">
      <alignment vertical="center"/>
      <protection/>
    </xf>
    <xf numFmtId="2" fontId="8" fillId="33" borderId="0" xfId="60" applyNumberFormat="1" applyFont="1" applyFill="1" applyAlignment="1">
      <alignment vertical="center"/>
      <protection/>
    </xf>
    <xf numFmtId="165" fontId="8" fillId="33" borderId="0" xfId="60" applyNumberFormat="1" applyFont="1" applyFill="1" applyAlignment="1">
      <alignment vertical="center"/>
      <protection/>
    </xf>
    <xf numFmtId="0" fontId="72" fillId="33" borderId="0" xfId="61" applyFont="1" applyFill="1" applyAlignment="1">
      <alignment vertical="center"/>
      <protection/>
    </xf>
    <xf numFmtId="0" fontId="28" fillId="33" borderId="0" xfId="61" applyFont="1" applyFill="1" applyAlignment="1">
      <alignment vertical="center"/>
      <protection/>
    </xf>
    <xf numFmtId="0" fontId="8" fillId="33" borderId="86" xfId="66" applyFont="1" applyFill="1" applyBorder="1" applyAlignment="1">
      <alignment horizontal="centerContinuous" vertical="center"/>
      <protection/>
    </xf>
    <xf numFmtId="2" fontId="8" fillId="33" borderId="104" xfId="66" applyNumberFormat="1" applyFont="1" applyFill="1" applyBorder="1" applyAlignment="1">
      <alignment horizontal="centerContinuous" vertical="center" wrapText="1"/>
      <protection/>
    </xf>
    <xf numFmtId="164" fontId="8" fillId="33" borderId="105" xfId="61" applyNumberFormat="1" applyFont="1" applyFill="1" applyBorder="1" applyAlignment="1">
      <alignment horizontal="center" vertical="center"/>
      <protection/>
    </xf>
    <xf numFmtId="0" fontId="28" fillId="33" borderId="0" xfId="61" applyFont="1" applyFill="1" applyBorder="1" applyAlignment="1">
      <alignment vertical="center"/>
      <protection/>
    </xf>
    <xf numFmtId="0" fontId="8" fillId="33" borderId="0" xfId="61" applyFont="1" applyFill="1" applyAlignment="1">
      <alignment vertical="center"/>
      <protection/>
    </xf>
    <xf numFmtId="2" fontId="28" fillId="33" borderId="0" xfId="61" applyNumberFormat="1" applyFont="1" applyFill="1" applyAlignment="1">
      <alignment vertical="center"/>
      <protection/>
    </xf>
    <xf numFmtId="4" fontId="28" fillId="33" borderId="0" xfId="61" applyNumberFormat="1" applyFont="1" applyFill="1" applyAlignment="1">
      <alignment vertical="center"/>
      <protection/>
    </xf>
    <xf numFmtId="0" fontId="28" fillId="33" borderId="0" xfId="61" applyFill="1" applyAlignment="1">
      <alignment vertical="center"/>
      <protection/>
    </xf>
    <xf numFmtId="0" fontId="6" fillId="0" borderId="0" xfId="56" applyFont="1" applyFill="1" applyAlignment="1">
      <alignment horizontal="left"/>
      <protection/>
    </xf>
    <xf numFmtId="0" fontId="8" fillId="0" borderId="0" xfId="56" applyFont="1" applyFill="1" applyAlignment="1">
      <alignment horizontal="center"/>
      <protection/>
    </xf>
    <xf numFmtId="0" fontId="8" fillId="0" borderId="0" xfId="56" applyFont="1" applyFill="1">
      <alignment/>
      <protection/>
    </xf>
    <xf numFmtId="0" fontId="73" fillId="0" borderId="0" xfId="56" applyFont="1" applyFill="1" applyBorder="1">
      <alignment/>
      <protection/>
    </xf>
    <xf numFmtId="0" fontId="47" fillId="0" borderId="0" xfId="56" applyFont="1" applyFill="1">
      <alignment/>
      <protection/>
    </xf>
    <xf numFmtId="0" fontId="8" fillId="0" borderId="0" xfId="56" applyFont="1" applyFill="1" applyAlignment="1">
      <alignment horizontal="right"/>
      <protection/>
    </xf>
    <xf numFmtId="0" fontId="21" fillId="0" borderId="0" xfId="56" applyFont="1" applyFill="1">
      <alignment/>
      <protection/>
    </xf>
    <xf numFmtId="0" fontId="8" fillId="0" borderId="70" xfId="56" applyFont="1" applyFill="1" applyBorder="1" applyAlignment="1">
      <alignment horizontal="left"/>
      <protection/>
    </xf>
    <xf numFmtId="0" fontId="8" fillId="0" borderId="21" xfId="56" applyFont="1" applyFill="1" applyBorder="1" applyAlignment="1">
      <alignment horizontal="center"/>
      <protection/>
    </xf>
    <xf numFmtId="0" fontId="8" fillId="0" borderId="71" xfId="56" applyFont="1" applyFill="1" applyBorder="1" applyAlignment="1">
      <alignment horizontal="left"/>
      <protection/>
    </xf>
    <xf numFmtId="0" fontId="8" fillId="0" borderId="95" xfId="56" applyFont="1" applyFill="1" applyBorder="1" applyAlignment="1">
      <alignment horizontal="center"/>
      <protection/>
    </xf>
    <xf numFmtId="0" fontId="8" fillId="0" borderId="95" xfId="56" applyFont="1" applyFill="1" applyBorder="1" applyAlignment="1">
      <alignment horizontal="centerContinuous"/>
      <protection/>
    </xf>
    <xf numFmtId="0" fontId="8" fillId="0" borderId="106" xfId="56" applyFont="1" applyFill="1" applyBorder="1" applyAlignment="1">
      <alignment horizontal="center"/>
      <protection/>
    </xf>
    <xf numFmtId="0" fontId="8" fillId="0" borderId="73" xfId="56" applyFont="1" applyFill="1" applyBorder="1" applyAlignment="1">
      <alignment horizontal="left"/>
      <protection/>
    </xf>
    <xf numFmtId="0" fontId="8" fillId="0" borderId="18" xfId="56" applyFont="1" applyFill="1" applyBorder="1" applyAlignment="1">
      <alignment horizontal="center"/>
      <protection/>
    </xf>
    <xf numFmtId="175" fontId="8" fillId="0" borderId="81" xfId="56" applyNumberFormat="1" applyFont="1" applyFill="1" applyBorder="1">
      <alignment/>
      <protection/>
    </xf>
    <xf numFmtId="175" fontId="8" fillId="0" borderId="18" xfId="56" applyNumberFormat="1" applyFont="1" applyFill="1" applyBorder="1">
      <alignment/>
      <protection/>
    </xf>
    <xf numFmtId="175" fontId="8" fillId="0" borderId="18" xfId="56" applyNumberFormat="1" applyFont="1" applyFill="1" applyBorder="1" applyAlignment="1">
      <alignment horizontal="right"/>
      <protection/>
    </xf>
    <xf numFmtId="175" fontId="8" fillId="0" borderId="35" xfId="56" applyNumberFormat="1" applyFont="1" applyFill="1" applyBorder="1">
      <alignment/>
      <protection/>
    </xf>
    <xf numFmtId="175" fontId="8" fillId="0" borderId="13" xfId="56" applyNumberFormat="1" applyFont="1" applyFill="1" applyBorder="1">
      <alignment/>
      <protection/>
    </xf>
    <xf numFmtId="0" fontId="8" fillId="0" borderId="73" xfId="56" applyFont="1" applyFill="1" applyBorder="1" applyAlignment="1" quotePrefix="1">
      <alignment horizontal="left"/>
      <protection/>
    </xf>
    <xf numFmtId="175" fontId="8" fillId="0" borderId="13" xfId="56" applyNumberFormat="1" applyFont="1" applyFill="1" applyBorder="1" applyAlignment="1">
      <alignment horizontal="right"/>
      <protection/>
    </xf>
    <xf numFmtId="165" fontId="8" fillId="0" borderId="18" xfId="56" applyNumberFormat="1" applyFont="1" applyFill="1" applyBorder="1" applyAlignment="1">
      <alignment horizontal="right"/>
      <protection/>
    </xf>
    <xf numFmtId="175" fontId="8" fillId="0" borderId="35" xfId="56" applyNumberFormat="1" applyFont="1" applyFill="1" applyBorder="1" applyAlignment="1">
      <alignment/>
      <protection/>
    </xf>
    <xf numFmtId="0" fontId="8" fillId="0" borderId="74" xfId="56" applyFont="1" applyFill="1" applyBorder="1" applyAlignment="1">
      <alignment horizontal="left"/>
      <protection/>
    </xf>
    <xf numFmtId="0" fontId="8" fillId="0" borderId="27" xfId="56" applyFont="1" applyFill="1" applyBorder="1" applyAlignment="1">
      <alignment horizontal="center"/>
      <protection/>
    </xf>
    <xf numFmtId="175" fontId="8" fillId="0" borderId="29" xfId="56" applyNumberFormat="1" applyFont="1" applyFill="1" applyBorder="1" applyAlignment="1">
      <alignment horizontal="right"/>
      <protection/>
    </xf>
    <xf numFmtId="175" fontId="8" fillId="0" borderId="29" xfId="56" applyNumberFormat="1" applyFont="1" applyFill="1" applyBorder="1">
      <alignment/>
      <protection/>
    </xf>
    <xf numFmtId="175" fontId="8" fillId="0" borderId="28" xfId="56" applyNumberFormat="1" applyFont="1" applyFill="1" applyBorder="1" applyAlignment="1">
      <alignment horizontal="right"/>
      <protection/>
    </xf>
    <xf numFmtId="175" fontId="8" fillId="0" borderId="30" xfId="56" applyNumberFormat="1" applyFont="1" applyFill="1" applyBorder="1">
      <alignment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right"/>
      <protection/>
    </xf>
    <xf numFmtId="0" fontId="22" fillId="0" borderId="0" xfId="56" applyFont="1" applyFill="1" applyBorder="1">
      <alignment/>
      <protection/>
    </xf>
    <xf numFmtId="0" fontId="74" fillId="0" borderId="0" xfId="56" applyFont="1" applyFill="1" applyBorder="1">
      <alignment/>
      <protection/>
    </xf>
    <xf numFmtId="164" fontId="8" fillId="0" borderId="0" xfId="56" applyNumberFormat="1" applyFont="1" applyFill="1">
      <alignment/>
      <protection/>
    </xf>
    <xf numFmtId="164" fontId="8" fillId="0" borderId="0" xfId="56" applyNumberFormat="1" applyFont="1" applyFill="1" applyAlignment="1">
      <alignment horizontal="right"/>
      <protection/>
    </xf>
    <xf numFmtId="0" fontId="6" fillId="0" borderId="0" xfId="56" applyFont="1" applyAlignment="1">
      <alignment vertical="center"/>
      <protection/>
    </xf>
    <xf numFmtId="0" fontId="76" fillId="0" borderId="0" xfId="56" applyFont="1" applyFill="1">
      <alignment/>
      <protection/>
    </xf>
    <xf numFmtId="175" fontId="77" fillId="0" borderId="0" xfId="56" applyNumberFormat="1" applyFont="1" applyFill="1" applyAlignment="1">
      <alignment horizontal="right" vertical="center"/>
      <protection/>
    </xf>
    <xf numFmtId="1" fontId="47" fillId="0" borderId="0" xfId="56" applyNumberFormat="1" applyFont="1" applyFill="1">
      <alignment/>
      <protection/>
    </xf>
    <xf numFmtId="1" fontId="76" fillId="0" borderId="0" xfId="56" applyNumberFormat="1" applyFont="1" applyFill="1">
      <alignment/>
      <protection/>
    </xf>
    <xf numFmtId="0" fontId="78" fillId="0" borderId="0" xfId="56" applyFont="1" applyFill="1">
      <alignment/>
      <protection/>
    </xf>
    <xf numFmtId="0" fontId="8" fillId="0" borderId="27" xfId="56" applyFont="1" applyBorder="1" applyAlignment="1">
      <alignment/>
      <protection/>
    </xf>
    <xf numFmtId="175" fontId="8" fillId="0" borderId="27" xfId="56" applyNumberFormat="1" applyFont="1" applyBorder="1" applyAlignment="1">
      <alignment horizontal="right" vertical="center"/>
      <protection/>
    </xf>
    <xf numFmtId="49" fontId="8" fillId="0" borderId="60" xfId="56" applyNumberFormat="1" applyFont="1" applyBorder="1" applyAlignment="1">
      <alignment horizontal="left" vertical="center"/>
      <protection/>
    </xf>
    <xf numFmtId="1" fontId="8" fillId="0" borderId="24" xfId="56" applyNumberFormat="1" applyFont="1" applyBorder="1" applyAlignment="1">
      <alignment horizontal="centerContinuous" vertical="center"/>
      <protection/>
    </xf>
    <xf numFmtId="175" fontId="8" fillId="0" borderId="25" xfId="56" applyNumberFormat="1" applyFont="1" applyBorder="1" applyAlignment="1">
      <alignment horizontal="centerContinuous" vertical="center" wrapText="1"/>
      <protection/>
    </xf>
    <xf numFmtId="49" fontId="8" fillId="0" borderId="20" xfId="50" applyNumberFormat="1" applyFont="1" applyBorder="1">
      <alignment/>
      <protection/>
    </xf>
    <xf numFmtId="3" fontId="28" fillId="0" borderId="24" xfId="50" applyNumberFormat="1" applyFont="1" applyBorder="1">
      <alignment/>
      <protection/>
    </xf>
    <xf numFmtId="165" fontId="8" fillId="0" borderId="25" xfId="50" applyNumberFormat="1" applyFont="1" applyFill="1" applyBorder="1">
      <alignment/>
      <protection/>
    </xf>
    <xf numFmtId="175" fontId="69" fillId="0" borderId="0" xfId="56" applyNumberFormat="1" applyFont="1" applyFill="1" applyBorder="1" applyAlignment="1">
      <alignment horizontal="center"/>
      <protection/>
    </xf>
    <xf numFmtId="49" fontId="8" fillId="0" borderId="34" xfId="50" applyNumberFormat="1" applyFont="1" applyFill="1" applyBorder="1">
      <alignment/>
      <protection/>
    </xf>
    <xf numFmtId="3" fontId="28" fillId="0" borderId="13" xfId="50" applyNumberFormat="1" applyFont="1" applyFill="1" applyBorder="1">
      <alignment/>
      <protection/>
    </xf>
    <xf numFmtId="165" fontId="8" fillId="0" borderId="35" xfId="50" applyNumberFormat="1" applyFont="1" applyFill="1" applyBorder="1">
      <alignment/>
      <protection/>
    </xf>
    <xf numFmtId="0" fontId="28" fillId="0" borderId="34" xfId="50" applyFont="1" applyFill="1" applyBorder="1">
      <alignment/>
      <protection/>
    </xf>
    <xf numFmtId="3" fontId="28" fillId="0" borderId="13" xfId="50" applyNumberFormat="1" applyFont="1" applyBorder="1">
      <alignment/>
      <protection/>
    </xf>
    <xf numFmtId="49" fontId="8" fillId="0" borderId="34" xfId="50" applyNumberFormat="1" applyFont="1" applyBorder="1">
      <alignment/>
      <protection/>
    </xf>
    <xf numFmtId="49" fontId="6" fillId="0" borderId="26" xfId="50" applyNumberFormat="1" applyFont="1" applyBorder="1">
      <alignment/>
      <protection/>
    </xf>
    <xf numFmtId="3" fontId="28" fillId="0" borderId="29" xfId="50" applyNumberFormat="1" applyFont="1" applyBorder="1">
      <alignment/>
      <protection/>
    </xf>
    <xf numFmtId="165" fontId="8" fillId="0" borderId="30" xfId="50" applyNumberFormat="1" applyFont="1" applyFill="1" applyBorder="1">
      <alignment/>
      <protection/>
    </xf>
    <xf numFmtId="0" fontId="3" fillId="0" borderId="0" xfId="50" applyFont="1">
      <alignment/>
      <protection/>
    </xf>
    <xf numFmtId="1" fontId="28" fillId="0" borderId="0" xfId="50" applyNumberFormat="1" applyFont="1">
      <alignment/>
      <protection/>
    </xf>
    <xf numFmtId="0" fontId="3" fillId="0" borderId="0" xfId="64" applyFont="1" applyAlignment="1">
      <alignment horizontal="left" wrapText="1"/>
      <protection/>
    </xf>
    <xf numFmtId="0" fontId="28" fillId="0" borderId="34" xfId="50" applyFont="1" applyFill="1" applyBorder="1" applyAlignment="1">
      <alignment wrapText="1"/>
      <protection/>
    </xf>
    <xf numFmtId="0" fontId="129" fillId="0" borderId="0" xfId="0" applyFont="1" applyAlignment="1">
      <alignment/>
    </xf>
    <xf numFmtId="2" fontId="130" fillId="0" borderId="61" xfId="0" applyNumberFormat="1" applyFont="1" applyBorder="1" applyAlignment="1">
      <alignment/>
    </xf>
    <xf numFmtId="0" fontId="6" fillId="0" borderId="0" xfId="54" applyFont="1" applyAlignment="1">
      <alignment vertical="center"/>
      <protection/>
    </xf>
    <xf numFmtId="0" fontId="8" fillId="0" borderId="0" xfId="50" applyFont="1">
      <alignment/>
      <protection/>
    </xf>
    <xf numFmtId="0" fontId="6" fillId="0" borderId="0" xfId="50" applyFont="1">
      <alignment/>
      <protection/>
    </xf>
    <xf numFmtId="176" fontId="8" fillId="0" borderId="0" xfId="54" applyNumberFormat="1" applyFont="1" applyAlignment="1">
      <alignment horizontal="right" vertical="center"/>
      <protection/>
    </xf>
    <xf numFmtId="0" fontId="8" fillId="0" borderId="0" xfId="50" applyFont="1" applyFill="1">
      <alignment/>
      <protection/>
    </xf>
    <xf numFmtId="3" fontId="8" fillId="0" borderId="13" xfId="50" applyNumberFormat="1" applyFont="1" applyFill="1" applyBorder="1">
      <alignment/>
      <protection/>
    </xf>
    <xf numFmtId="164" fontId="8" fillId="0" borderId="35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164" fontId="6" fillId="0" borderId="35" xfId="50" applyNumberFormat="1" applyFont="1" applyFill="1" applyBorder="1">
      <alignment/>
      <protection/>
    </xf>
    <xf numFmtId="0" fontId="6" fillId="0" borderId="0" xfId="50" applyFont="1" applyFill="1">
      <alignment/>
      <protection/>
    </xf>
    <xf numFmtId="3" fontId="8" fillId="0" borderId="29" xfId="50" applyNumberFormat="1" applyFont="1" applyFill="1" applyBorder="1">
      <alignment/>
      <protection/>
    </xf>
    <xf numFmtId="164" fontId="8" fillId="0" borderId="30" xfId="50" applyNumberFormat="1" applyFont="1" applyFill="1" applyBorder="1">
      <alignment/>
      <protection/>
    </xf>
    <xf numFmtId="0" fontId="3" fillId="0" borderId="0" xfId="64" applyFont="1">
      <alignment/>
      <protection/>
    </xf>
    <xf numFmtId="3" fontId="3" fillId="0" borderId="0" xfId="64" applyNumberFormat="1" applyFont="1">
      <alignment/>
      <protection/>
    </xf>
    <xf numFmtId="0" fontId="3" fillId="0" borderId="0" xfId="54" applyFont="1" applyAlignment="1">
      <alignment vertical="center"/>
      <protection/>
    </xf>
    <xf numFmtId="0" fontId="16" fillId="0" borderId="0" xfId="64" applyFont="1">
      <alignment/>
      <protection/>
    </xf>
    <xf numFmtId="0" fontId="28" fillId="0" borderId="0" xfId="64" applyFont="1" applyFill="1">
      <alignment/>
      <protection/>
    </xf>
    <xf numFmtId="0" fontId="28" fillId="0" borderId="0" xfId="64" applyFont="1" applyFill="1" applyBorder="1">
      <alignment/>
      <protection/>
    </xf>
    <xf numFmtId="2" fontId="28" fillId="0" borderId="0" xfId="55" applyNumberFormat="1" applyFont="1" applyFill="1" applyAlignment="1">
      <alignment horizontal="right" vertical="center"/>
      <protection/>
    </xf>
    <xf numFmtId="0" fontId="28" fillId="0" borderId="0" xfId="64" applyFont="1" applyFill="1" applyBorder="1" applyAlignment="1">
      <alignment horizontal="left"/>
      <protection/>
    </xf>
    <xf numFmtId="1" fontId="28" fillId="0" borderId="0" xfId="64" applyNumberFormat="1" applyFont="1" applyFill="1" applyBorder="1" applyAlignment="1">
      <alignment horizontal="center" wrapText="1"/>
      <protection/>
    </xf>
    <xf numFmtId="0" fontId="28" fillId="0" borderId="13" xfId="64" applyFont="1" applyFill="1" applyBorder="1">
      <alignment/>
      <protection/>
    </xf>
    <xf numFmtId="3" fontId="28" fillId="0" borderId="13" xfId="64" applyNumberFormat="1" applyFont="1" applyFill="1" applyBorder="1">
      <alignment/>
      <protection/>
    </xf>
    <xf numFmtId="165" fontId="28" fillId="0" borderId="13" xfId="64" applyNumberFormat="1" applyFont="1" applyFill="1" applyBorder="1">
      <alignment/>
      <protection/>
    </xf>
    <xf numFmtId="0" fontId="28" fillId="0" borderId="29" xfId="64" applyFont="1" applyFill="1" applyBorder="1">
      <alignment/>
      <protection/>
    </xf>
    <xf numFmtId="3" fontId="28" fillId="0" borderId="29" xfId="64" applyNumberFormat="1" applyFont="1" applyFill="1" applyBorder="1">
      <alignment/>
      <protection/>
    </xf>
    <xf numFmtId="165" fontId="28" fillId="0" borderId="29" xfId="64" applyNumberFormat="1" applyFont="1" applyFill="1" applyBorder="1">
      <alignment/>
      <protection/>
    </xf>
    <xf numFmtId="4" fontId="28" fillId="0" borderId="0" xfId="64" applyNumberFormat="1" applyFont="1" applyFill="1">
      <alignment/>
      <protection/>
    </xf>
    <xf numFmtId="0" fontId="28" fillId="0" borderId="0" xfId="64" applyFont="1">
      <alignment/>
      <protection/>
    </xf>
    <xf numFmtId="164" fontId="9" fillId="0" borderId="13" xfId="50" applyNumberFormat="1" applyFont="1" applyBorder="1">
      <alignment/>
      <protection/>
    </xf>
    <xf numFmtId="164" fontId="9" fillId="0" borderId="13" xfId="50" applyNumberFormat="1" applyFont="1" applyFill="1" applyBorder="1">
      <alignment/>
      <protection/>
    </xf>
    <xf numFmtId="3" fontId="9" fillId="0" borderId="13" xfId="50" applyNumberFormat="1" applyFont="1" applyFill="1" applyBorder="1">
      <alignment/>
      <protection/>
    </xf>
    <xf numFmtId="165" fontId="9" fillId="0" borderId="13" xfId="64" applyNumberFormat="1" applyFont="1" applyFill="1" applyBorder="1">
      <alignment/>
      <protection/>
    </xf>
    <xf numFmtId="4" fontId="9" fillId="0" borderId="13" xfId="64" applyNumberFormat="1" applyFont="1" applyFill="1" applyBorder="1">
      <alignment/>
      <protection/>
    </xf>
    <xf numFmtId="4" fontId="9" fillId="0" borderId="35" xfId="64" applyNumberFormat="1" applyFont="1" applyFill="1" applyBorder="1">
      <alignment/>
      <protection/>
    </xf>
    <xf numFmtId="0" fontId="16" fillId="0" borderId="0" xfId="64" applyFont="1" applyFill="1" applyBorder="1">
      <alignment/>
      <protection/>
    </xf>
    <xf numFmtId="0" fontId="79" fillId="0" borderId="0" xfId="64" applyFont="1" applyFill="1" applyBorder="1">
      <alignment/>
      <protection/>
    </xf>
    <xf numFmtId="164" fontId="11" fillId="0" borderId="29" xfId="50" applyNumberFormat="1" applyFont="1" applyBorder="1">
      <alignment/>
      <protection/>
    </xf>
    <xf numFmtId="164" fontId="11" fillId="0" borderId="29" xfId="50" applyNumberFormat="1" applyFont="1" applyFill="1" applyBorder="1">
      <alignment/>
      <protection/>
    </xf>
    <xf numFmtId="3" fontId="11" fillId="0" borderId="29" xfId="50" applyNumberFormat="1" applyFont="1" applyFill="1" applyBorder="1">
      <alignment/>
      <protection/>
    </xf>
    <xf numFmtId="165" fontId="11" fillId="0" borderId="29" xfId="64" applyNumberFormat="1" applyFont="1" applyFill="1" applyBorder="1">
      <alignment/>
      <protection/>
    </xf>
    <xf numFmtId="4" fontId="11" fillId="0" borderId="29" xfId="64" applyNumberFormat="1" applyFont="1" applyFill="1" applyBorder="1">
      <alignment/>
      <protection/>
    </xf>
    <xf numFmtId="4" fontId="11" fillId="0" borderId="30" xfId="64" applyNumberFormat="1" applyFont="1" applyFill="1" applyBorder="1">
      <alignment/>
      <protection/>
    </xf>
    <xf numFmtId="0" fontId="11" fillId="0" borderId="0" xfId="37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horizontal="centerContinuous"/>
      <protection/>
    </xf>
    <xf numFmtId="0" fontId="8" fillId="0" borderId="107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/>
    </xf>
    <xf numFmtId="175" fontId="8" fillId="0" borderId="13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0" borderId="108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164" fontId="8" fillId="0" borderId="43" xfId="0" applyNumberFormat="1" applyFont="1" applyFill="1" applyBorder="1" applyAlignment="1">
      <alignment horizontal="center"/>
    </xf>
    <xf numFmtId="178" fontId="8" fillId="0" borderId="43" xfId="0" applyNumberFormat="1" applyFont="1" applyFill="1" applyBorder="1" applyAlignment="1">
      <alignment horizontal="center"/>
    </xf>
    <xf numFmtId="0" fontId="8" fillId="0" borderId="73" xfId="0" applyFont="1" applyFill="1" applyBorder="1" applyAlignment="1">
      <alignment wrapText="1"/>
    </xf>
    <xf numFmtId="175" fontId="8" fillId="0" borderId="13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/>
    </xf>
    <xf numFmtId="175" fontId="8" fillId="0" borderId="29" xfId="0" applyNumberFormat="1" applyFont="1" applyFill="1" applyBorder="1" applyAlignment="1">
      <alignment horizontal="right"/>
    </xf>
    <xf numFmtId="175" fontId="8" fillId="0" borderId="27" xfId="0" applyNumberFormat="1" applyFont="1" applyFill="1" applyBorder="1" applyAlignment="1">
      <alignment horizontal="right"/>
    </xf>
    <xf numFmtId="175" fontId="8" fillId="0" borderId="50" xfId="0" applyNumberFormat="1" applyFont="1" applyFill="1" applyBorder="1" applyAlignment="1">
      <alignment horizontal="right"/>
    </xf>
    <xf numFmtId="175" fontId="8" fillId="0" borderId="28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2" fontId="9" fillId="0" borderId="12" xfId="0" applyNumberFormat="1" applyFont="1" applyBorder="1" applyAlignment="1">
      <alignment/>
    </xf>
    <xf numFmtId="172" fontId="9" fillId="0" borderId="13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180" fontId="9" fillId="0" borderId="13" xfId="0" applyNumberFormat="1" applyFont="1" applyBorder="1" applyAlignment="1">
      <alignment horizontal="right"/>
    </xf>
    <xf numFmtId="180" fontId="9" fillId="0" borderId="35" xfId="0" applyNumberFormat="1" applyFont="1" applyBorder="1" applyAlignment="1">
      <alignment horizontal="right"/>
    </xf>
    <xf numFmtId="172" fontId="9" fillId="0" borderId="12" xfId="0" applyNumberFormat="1" applyFont="1" applyBorder="1" applyAlignment="1">
      <alignment horizontal="left"/>
    </xf>
    <xf numFmtId="172" fontId="9" fillId="0" borderId="13" xfId="0" applyNumberFormat="1" applyFont="1" applyBorder="1" applyAlignment="1">
      <alignment horizontal="left"/>
    </xf>
    <xf numFmtId="179" fontId="9" fillId="0" borderId="13" xfId="0" applyNumberFormat="1" applyFont="1" applyBorder="1" applyAlignment="1">
      <alignment horizontal="left"/>
    </xf>
    <xf numFmtId="180" fontId="9" fillId="0" borderId="0" xfId="0" applyNumberFormat="1" applyFont="1" applyBorder="1" applyAlignment="1">
      <alignment horizontal="center"/>
    </xf>
    <xf numFmtId="180" fontId="9" fillId="0" borderId="13" xfId="0" applyNumberFormat="1" applyFont="1" applyBorder="1" applyAlignment="1">
      <alignment horizontal="center"/>
    </xf>
    <xf numFmtId="180" fontId="9" fillId="0" borderId="35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/>
    </xf>
    <xf numFmtId="172" fontId="9" fillId="0" borderId="48" xfId="0" applyNumberFormat="1" applyFont="1" applyBorder="1" applyAlignment="1">
      <alignment/>
    </xf>
    <xf numFmtId="172" fontId="9" fillId="0" borderId="16" xfId="0" applyNumberFormat="1" applyFont="1" applyBorder="1" applyAlignment="1">
      <alignment/>
    </xf>
    <xf numFmtId="179" fontId="9" fillId="0" borderId="16" xfId="0" applyNumberFormat="1" applyFont="1" applyBorder="1" applyAlignment="1">
      <alignment horizontal="right"/>
    </xf>
    <xf numFmtId="180" fontId="9" fillId="0" borderId="92" xfId="0" applyNumberFormat="1" applyFont="1" applyBorder="1" applyAlignment="1">
      <alignment horizontal="right"/>
    </xf>
    <xf numFmtId="180" fontId="9" fillId="0" borderId="16" xfId="0" applyNumberFormat="1" applyFont="1" applyBorder="1" applyAlignment="1">
      <alignment horizontal="right"/>
    </xf>
    <xf numFmtId="180" fontId="9" fillId="0" borderId="75" xfId="0" applyNumberFormat="1" applyFont="1" applyBorder="1" applyAlignment="1">
      <alignment horizontal="right"/>
    </xf>
    <xf numFmtId="172" fontId="40" fillId="0" borderId="13" xfId="0" applyNumberFormat="1" applyFont="1" applyBorder="1" applyAlignment="1">
      <alignment/>
    </xf>
    <xf numFmtId="172" fontId="9" fillId="0" borderId="12" xfId="0" applyNumberFormat="1" applyFont="1" applyBorder="1" applyAlignment="1">
      <alignment horizontal="right"/>
    </xf>
    <xf numFmtId="172" fontId="9" fillId="0" borderId="13" xfId="0" applyNumberFormat="1" applyFont="1" applyBorder="1" applyAlignment="1">
      <alignment horizontal="right"/>
    </xf>
    <xf numFmtId="172" fontId="9" fillId="0" borderId="45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179" fontId="9" fillId="0" borderId="14" xfId="0" applyNumberFormat="1" applyFont="1" applyBorder="1" applyAlignment="1">
      <alignment horizontal="right"/>
    </xf>
    <xf numFmtId="180" fontId="9" fillId="0" borderId="45" xfId="0" applyNumberFormat="1" applyFont="1" applyBorder="1" applyAlignment="1">
      <alignment horizontal="right"/>
    </xf>
    <xf numFmtId="180" fontId="9" fillId="0" borderId="14" xfId="0" applyNumberFormat="1" applyFont="1" applyBorder="1" applyAlignment="1">
      <alignment horizontal="right"/>
    </xf>
    <xf numFmtId="180" fontId="9" fillId="0" borderId="33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left"/>
    </xf>
    <xf numFmtId="180" fontId="9" fillId="0" borderId="13" xfId="0" applyNumberFormat="1" applyFont="1" applyBorder="1" applyAlignment="1">
      <alignment horizontal="left"/>
    </xf>
    <xf numFmtId="180" fontId="9" fillId="0" borderId="35" xfId="0" applyNumberFormat="1" applyFont="1" applyBorder="1" applyAlignment="1">
      <alignment horizontal="left"/>
    </xf>
    <xf numFmtId="172" fontId="9" fillId="0" borderId="50" xfId="0" applyNumberFormat="1" applyFont="1" applyBorder="1" applyAlignment="1">
      <alignment/>
    </xf>
    <xf numFmtId="172" fontId="9" fillId="0" borderId="29" xfId="0" applyNumberFormat="1" applyFont="1" applyBorder="1" applyAlignment="1">
      <alignment/>
    </xf>
    <xf numFmtId="179" fontId="9" fillId="0" borderId="29" xfId="0" applyNumberFormat="1" applyFont="1" applyBorder="1" applyAlignment="1">
      <alignment horizontal="right"/>
    </xf>
    <xf numFmtId="180" fontId="9" fillId="0" borderId="29" xfId="0" applyNumberFormat="1" applyFont="1" applyBorder="1" applyAlignment="1">
      <alignment horizontal="right"/>
    </xf>
    <xf numFmtId="180" fontId="9" fillId="0" borderId="3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32" xfId="0" applyFont="1" applyBorder="1" applyAlignment="1">
      <alignment/>
    </xf>
    <xf numFmtId="181" fontId="40" fillId="0" borderId="12" xfId="0" applyNumberFormat="1" applyFont="1" applyBorder="1" applyAlignment="1">
      <alignment/>
    </xf>
    <xf numFmtId="181" fontId="40" fillId="0" borderId="43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125" fillId="0" borderId="18" xfId="0" applyFont="1" applyBorder="1" applyAlignment="1">
      <alignment horizontal="center"/>
    </xf>
    <xf numFmtId="181" fontId="125" fillId="0" borderId="12" xfId="0" applyNumberFormat="1" applyFont="1" applyBorder="1" applyAlignment="1">
      <alignment/>
    </xf>
    <xf numFmtId="181" fontId="125" fillId="0" borderId="43" xfId="0" applyNumberFormat="1" applyFont="1" applyBorder="1" applyAlignment="1">
      <alignment/>
    </xf>
    <xf numFmtId="181" fontId="125" fillId="0" borderId="12" xfId="0" applyNumberFormat="1" applyFont="1" applyFill="1" applyBorder="1" applyAlignment="1">
      <alignment/>
    </xf>
    <xf numFmtId="0" fontId="9" fillId="0" borderId="37" xfId="0" applyFont="1" applyBorder="1" applyAlignment="1">
      <alignment horizontal="left"/>
    </xf>
    <xf numFmtId="181" fontId="9" fillId="0" borderId="37" xfId="0" applyNumberFormat="1" applyFont="1" applyBorder="1" applyAlignment="1">
      <alignment horizontal="left"/>
    </xf>
    <xf numFmtId="0" fontId="9" fillId="0" borderId="37" xfId="0" applyFont="1" applyBorder="1" applyAlignment="1">
      <alignment/>
    </xf>
    <xf numFmtId="181" fontId="40" fillId="0" borderId="37" xfId="0" applyNumberFormat="1" applyFont="1" applyBorder="1" applyAlignment="1">
      <alignment/>
    </xf>
    <xf numFmtId="181" fontId="40" fillId="0" borderId="38" xfId="0" applyNumberFormat="1" applyFont="1" applyBorder="1" applyAlignment="1">
      <alignment horizontal="left"/>
    </xf>
    <xf numFmtId="182" fontId="4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2" fontId="125" fillId="0" borderId="12" xfId="0" applyNumberFormat="1" applyFont="1" applyBorder="1" applyAlignment="1">
      <alignment/>
    </xf>
    <xf numFmtId="182" fontId="125" fillId="0" borderId="12" xfId="0" applyNumberFormat="1" applyFont="1" applyFill="1" applyBorder="1" applyAlignment="1">
      <alignment/>
    </xf>
    <xf numFmtId="0" fontId="9" fillId="0" borderId="37" xfId="0" applyFont="1" applyBorder="1" applyAlignment="1">
      <alignment horizontal="center"/>
    </xf>
    <xf numFmtId="181" fontId="9" fillId="0" borderId="37" xfId="0" applyNumberFormat="1" applyFont="1" applyBorder="1" applyAlignment="1">
      <alignment/>
    </xf>
    <xf numFmtId="181" fontId="40" fillId="0" borderId="38" xfId="0" applyNumberFormat="1" applyFont="1" applyBorder="1" applyAlignment="1">
      <alignment/>
    </xf>
    <xf numFmtId="181" fontId="125" fillId="0" borderId="12" xfId="0" applyNumberFormat="1" applyFont="1" applyBorder="1" applyAlignment="1">
      <alignment horizontal="center"/>
    </xf>
    <xf numFmtId="181" fontId="125" fillId="0" borderId="12" xfId="0" applyNumberFormat="1" applyFont="1" applyBorder="1" applyAlignment="1">
      <alignment horizontal="right"/>
    </xf>
    <xf numFmtId="0" fontId="125" fillId="0" borderId="28" xfId="0" applyFont="1" applyBorder="1" applyAlignment="1">
      <alignment horizontal="center"/>
    </xf>
    <xf numFmtId="181" fontId="125" fillId="0" borderId="50" xfId="0" applyNumberFormat="1" applyFont="1" applyBorder="1" applyAlignment="1">
      <alignment/>
    </xf>
    <xf numFmtId="181" fontId="125" fillId="0" borderId="51" xfId="0" applyNumberFormat="1" applyFont="1" applyBorder="1" applyAlignment="1">
      <alignment/>
    </xf>
    <xf numFmtId="0" fontId="125" fillId="0" borderId="0" xfId="0" applyFont="1" applyAlignment="1">
      <alignment horizontal="right"/>
    </xf>
    <xf numFmtId="0" fontId="4" fillId="0" borderId="0" xfId="52" applyFont="1">
      <alignment/>
      <protection/>
    </xf>
    <xf numFmtId="0" fontId="11" fillId="0" borderId="17" xfId="77" applyFont="1" applyFill="1" applyBorder="1" applyAlignment="1">
      <alignment horizontal="left" vertical="center"/>
      <protection/>
    </xf>
    <xf numFmtId="0" fontId="11" fillId="0" borderId="17" xfId="52" applyFont="1" applyFill="1" applyBorder="1" applyAlignment="1">
      <alignment horizontal="center" vertical="center"/>
      <protection/>
    </xf>
    <xf numFmtId="0" fontId="11" fillId="0" borderId="17" xfId="78" applyFont="1" applyFill="1" applyBorder="1" applyAlignment="1">
      <alignment horizontal="center" vertical="center"/>
      <protection/>
    </xf>
    <xf numFmtId="0" fontId="11" fillId="0" borderId="16" xfId="52" applyFont="1" applyBorder="1" applyAlignment="1">
      <alignment vertical="center"/>
      <protection/>
    </xf>
    <xf numFmtId="0" fontId="11" fillId="0" borderId="16" xfId="76" applyFont="1" applyFill="1" applyBorder="1">
      <alignment/>
      <protection/>
    </xf>
    <xf numFmtId="0" fontId="9" fillId="0" borderId="16" xfId="75" applyFont="1" applyFill="1" applyBorder="1">
      <alignment horizontal="left"/>
      <protection/>
    </xf>
    <xf numFmtId="1" fontId="83" fillId="0" borderId="16" xfId="52" applyNumberFormat="1" applyFont="1" applyFill="1" applyBorder="1" quotePrefix="1">
      <alignment/>
      <protection/>
    </xf>
    <xf numFmtId="0" fontId="9" fillId="0" borderId="16" xfId="52" applyFont="1" applyBorder="1">
      <alignment/>
      <protection/>
    </xf>
    <xf numFmtId="3" fontId="4" fillId="0" borderId="0" xfId="52" applyNumberFormat="1" applyFont="1">
      <alignment/>
      <protection/>
    </xf>
    <xf numFmtId="0" fontId="9" fillId="0" borderId="13" xfId="52" applyFont="1" applyFill="1" applyBorder="1">
      <alignment/>
      <protection/>
    </xf>
    <xf numFmtId="0" fontId="9" fillId="0" borderId="13" xfId="75" applyFont="1" applyFill="1" applyBorder="1">
      <alignment horizontal="left"/>
      <protection/>
    </xf>
    <xf numFmtId="4" fontId="83" fillId="0" borderId="13" xfId="52" applyNumberFormat="1" applyFont="1" applyFill="1" applyBorder="1" quotePrefix="1">
      <alignment/>
      <protection/>
    </xf>
    <xf numFmtId="2" fontId="9" fillId="0" borderId="13" xfId="52" applyNumberFormat="1" applyFont="1" applyBorder="1">
      <alignment/>
      <protection/>
    </xf>
    <xf numFmtId="0" fontId="9" fillId="0" borderId="14" xfId="52" applyFont="1" applyFill="1" applyBorder="1">
      <alignment/>
      <protection/>
    </xf>
    <xf numFmtId="0" fontId="9" fillId="0" borderId="14" xfId="75" applyFont="1" applyFill="1" applyBorder="1">
      <alignment horizontal="left"/>
      <protection/>
    </xf>
    <xf numFmtId="4" fontId="83" fillId="0" borderId="14" xfId="52" applyNumberFormat="1" applyFont="1" applyFill="1" applyBorder="1" quotePrefix="1">
      <alignment/>
      <protection/>
    </xf>
    <xf numFmtId="2" fontId="9" fillId="0" borderId="14" xfId="52" applyNumberFormat="1" applyFont="1" applyBorder="1">
      <alignment/>
      <protection/>
    </xf>
    <xf numFmtId="0" fontId="11" fillId="0" borderId="13" xfId="76" applyFont="1" applyFill="1" applyBorder="1">
      <alignment/>
      <protection/>
    </xf>
    <xf numFmtId="0" fontId="9" fillId="0" borderId="13" xfId="52" applyFont="1" applyBorder="1">
      <alignment/>
      <protection/>
    </xf>
    <xf numFmtId="0" fontId="11" fillId="0" borderId="16" xfId="52" applyFont="1" applyFill="1" applyBorder="1">
      <alignment/>
      <protection/>
    </xf>
    <xf numFmtId="1" fontId="83" fillId="0" borderId="13" xfId="52" applyNumberFormat="1" applyFont="1" applyFill="1" applyBorder="1" quotePrefix="1">
      <alignment/>
      <protection/>
    </xf>
    <xf numFmtId="1" fontId="9" fillId="0" borderId="16" xfId="52" applyNumberFormat="1" applyFont="1" applyBorder="1">
      <alignment/>
      <protection/>
    </xf>
    <xf numFmtId="49" fontId="11" fillId="0" borderId="13" xfId="52" applyNumberFormat="1" applyFont="1" applyFill="1" applyBorder="1">
      <alignment/>
      <protection/>
    </xf>
    <xf numFmtId="0" fontId="9" fillId="0" borderId="14" xfId="52" applyFont="1" applyBorder="1">
      <alignment/>
      <protection/>
    </xf>
    <xf numFmtId="1" fontId="9" fillId="0" borderId="13" xfId="52" applyNumberFormat="1" applyFont="1" applyBorder="1">
      <alignment/>
      <protection/>
    </xf>
    <xf numFmtId="0" fontId="4" fillId="0" borderId="0" xfId="52" applyFont="1" applyFill="1">
      <alignment/>
      <protection/>
    </xf>
    <xf numFmtId="177" fontId="4" fillId="0" borderId="0" xfId="45" applyNumberFormat="1" applyFont="1" applyFill="1" applyAlignment="1" applyProtection="1">
      <alignment horizontal="left"/>
      <protection/>
    </xf>
    <xf numFmtId="0" fontId="84" fillId="0" borderId="0" xfId="52" applyFont="1" applyFill="1" applyAlignment="1">
      <alignment horizontal="left"/>
      <protection/>
    </xf>
    <xf numFmtId="2" fontId="131" fillId="0" borderId="109" xfId="0" applyNumberFormat="1" applyFont="1" applyBorder="1" applyAlignment="1">
      <alignment/>
    </xf>
    <xf numFmtId="2" fontId="131" fillId="0" borderId="110" xfId="0" applyNumberFormat="1" applyFont="1" applyBorder="1" applyAlignment="1">
      <alignment/>
    </xf>
    <xf numFmtId="2" fontId="131" fillId="0" borderId="36" xfId="0" applyNumberFormat="1" applyFont="1" applyBorder="1" applyAlignment="1">
      <alignment/>
    </xf>
    <xf numFmtId="2" fontId="131" fillId="0" borderId="83" xfId="0" applyNumberFormat="1" applyFont="1" applyBorder="1" applyAlignment="1">
      <alignment/>
    </xf>
    <xf numFmtId="2" fontId="132" fillId="0" borderId="111" xfId="0" applyNumberFormat="1" applyFont="1" applyFill="1" applyBorder="1" applyAlignment="1">
      <alignment/>
    </xf>
    <xf numFmtId="2" fontId="132" fillId="0" borderId="111" xfId="0" applyNumberFormat="1" applyFont="1" applyBorder="1" applyAlignment="1">
      <alignment/>
    </xf>
    <xf numFmtId="2" fontId="132" fillId="0" borderId="84" xfId="0" applyNumberFormat="1" applyFont="1" applyBorder="1" applyAlignment="1">
      <alignment/>
    </xf>
    <xf numFmtId="2" fontId="9" fillId="0" borderId="83" xfId="0" applyNumberFormat="1" applyFont="1" applyFill="1" applyBorder="1" applyAlignment="1">
      <alignment/>
    </xf>
    <xf numFmtId="165" fontId="3" fillId="0" borderId="0" xfId="0" applyNumberFormat="1" applyFont="1" applyAlignment="1">
      <alignment vertical="center"/>
    </xf>
    <xf numFmtId="0" fontId="2" fillId="33" borderId="8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96" xfId="0" applyFont="1" applyFill="1" applyBorder="1" applyAlignment="1">
      <alignment horizontal="center"/>
    </xf>
    <xf numFmtId="164" fontId="4" fillId="33" borderId="16" xfId="0" applyNumberFormat="1" applyFont="1" applyFill="1" applyBorder="1" applyAlignment="1" applyProtection="1">
      <alignment/>
      <protection locked="0"/>
    </xf>
    <xf numFmtId="164" fontId="4" fillId="33" borderId="92" xfId="0" applyNumberFormat="1" applyFont="1" applyFill="1" applyBorder="1" applyAlignment="1">
      <alignment horizontal="right"/>
    </xf>
    <xf numFmtId="164" fontId="4" fillId="33" borderId="16" xfId="0" applyNumberFormat="1" applyFont="1" applyFill="1" applyBorder="1" applyAlignment="1">
      <alignment horizontal="right"/>
    </xf>
    <xf numFmtId="164" fontId="4" fillId="33" borderId="19" xfId="0" applyNumberFormat="1" applyFont="1" applyFill="1" applyBorder="1" applyAlignment="1">
      <alignment horizontal="right"/>
    </xf>
    <xf numFmtId="164" fontId="4" fillId="33" borderId="13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 horizontal="right"/>
    </xf>
    <xf numFmtId="164" fontId="4" fillId="33" borderId="18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165" fontId="4" fillId="33" borderId="17" xfId="0" applyNumberFormat="1" applyFont="1" applyFill="1" applyBorder="1" applyAlignment="1">
      <alignment horizontal="right"/>
    </xf>
    <xf numFmtId="164" fontId="4" fillId="33" borderId="17" xfId="0" applyNumberFormat="1" applyFont="1" applyFill="1" applyBorder="1" applyAlignment="1">
      <alignment horizontal="right"/>
    </xf>
    <xf numFmtId="164" fontId="4" fillId="33" borderId="13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 horizontal="right"/>
    </xf>
    <xf numFmtId="165" fontId="4" fillId="33" borderId="16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/>
    </xf>
    <xf numFmtId="165" fontId="4" fillId="33" borderId="13" xfId="0" applyNumberFormat="1" applyFont="1" applyFill="1" applyBorder="1" applyAlignment="1">
      <alignment horizontal="right"/>
    </xf>
    <xf numFmtId="165" fontId="4" fillId="33" borderId="13" xfId="0" applyNumberFormat="1" applyFont="1" applyFill="1" applyBorder="1" applyAlignment="1">
      <alignment wrapText="1"/>
    </xf>
    <xf numFmtId="165" fontId="4" fillId="33" borderId="13" xfId="0" applyNumberFormat="1" applyFont="1" applyFill="1" applyBorder="1" applyAlignment="1">
      <alignment horizontal="right" wrapText="1"/>
    </xf>
    <xf numFmtId="1" fontId="4" fillId="33" borderId="17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/>
    </xf>
    <xf numFmtId="164" fontId="3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164" fontId="3" fillId="33" borderId="18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/>
    </xf>
    <xf numFmtId="164" fontId="3" fillId="33" borderId="17" xfId="0" applyNumberFormat="1" applyFont="1" applyFill="1" applyBorder="1" applyAlignment="1">
      <alignment horizontal="right"/>
    </xf>
    <xf numFmtId="2" fontId="8" fillId="33" borderId="18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2" fontId="133" fillId="33" borderId="13" xfId="0" applyNumberFormat="1" applyFont="1" applyFill="1" applyBorder="1" applyAlignment="1">
      <alignment horizontal="right"/>
    </xf>
    <xf numFmtId="2" fontId="133" fillId="33" borderId="0" xfId="0" applyNumberFormat="1" applyFont="1" applyFill="1" applyBorder="1" applyAlignment="1">
      <alignment horizontal="right"/>
    </xf>
    <xf numFmtId="0" fontId="133" fillId="33" borderId="0" xfId="0" applyFont="1" applyFill="1" applyAlignment="1">
      <alignment horizontal="right"/>
    </xf>
    <xf numFmtId="0" fontId="133" fillId="33" borderId="13" xfId="0" applyFont="1" applyFill="1" applyBorder="1" applyAlignment="1">
      <alignment horizontal="right"/>
    </xf>
    <xf numFmtId="2" fontId="133" fillId="33" borderId="13" xfId="0" applyNumberFormat="1" applyFont="1" applyFill="1" applyBorder="1" applyAlignment="1">
      <alignment/>
    </xf>
    <xf numFmtId="0" fontId="133" fillId="33" borderId="13" xfId="0" applyFont="1" applyFill="1" applyBorder="1" applyAlignment="1">
      <alignment/>
    </xf>
    <xf numFmtId="0" fontId="133" fillId="33" borderId="0" xfId="0" applyFont="1" applyFill="1" applyAlignment="1">
      <alignment/>
    </xf>
    <xf numFmtId="2" fontId="133" fillId="33" borderId="0" xfId="0" applyNumberFormat="1" applyFont="1" applyFill="1" applyAlignment="1">
      <alignment/>
    </xf>
    <xf numFmtId="164" fontId="3" fillId="33" borderId="17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 horizontal="right"/>
    </xf>
    <xf numFmtId="0" fontId="133" fillId="33" borderId="0" xfId="0" applyFont="1" applyFill="1" applyBorder="1" applyAlignment="1">
      <alignment horizontal="right"/>
    </xf>
    <xf numFmtId="2" fontId="3" fillId="33" borderId="16" xfId="0" applyNumberFormat="1" applyFont="1" applyFill="1" applyBorder="1" applyAlignment="1" applyProtection="1">
      <alignment/>
      <protection locked="0"/>
    </xf>
    <xf numFmtId="2" fontId="8" fillId="33" borderId="18" xfId="0" applyNumberFormat="1" applyFont="1" applyFill="1" applyBorder="1" applyAlignment="1">
      <alignment horizontal="right"/>
    </xf>
    <xf numFmtId="2" fontId="3" fillId="33" borderId="13" xfId="0" applyNumberFormat="1" applyFont="1" applyFill="1" applyBorder="1" applyAlignment="1" applyProtection="1">
      <alignment/>
      <protection locked="0"/>
    </xf>
    <xf numFmtId="2" fontId="3" fillId="33" borderId="0" xfId="0" applyNumberFormat="1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65" fontId="106" fillId="33" borderId="13" xfId="0" applyNumberFormat="1" applyFont="1" applyFill="1" applyBorder="1" applyAlignment="1">
      <alignment/>
    </xf>
    <xf numFmtId="164" fontId="9" fillId="33" borderId="14" xfId="0" applyNumberFormat="1" applyFont="1" applyFill="1" applyBorder="1" applyAlignment="1">
      <alignment horizontal="right"/>
    </xf>
    <xf numFmtId="4" fontId="9" fillId="33" borderId="13" xfId="0" applyNumberFormat="1" applyFont="1" applyFill="1" applyBorder="1" applyAlignment="1">
      <alignment horizontal="right"/>
    </xf>
    <xf numFmtId="165" fontId="107" fillId="33" borderId="13" xfId="0" applyNumberFormat="1" applyFont="1" applyFill="1" applyBorder="1" applyAlignment="1">
      <alignment/>
    </xf>
    <xf numFmtId="165" fontId="0" fillId="33" borderId="14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165" fontId="4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64" fontId="7" fillId="33" borderId="13" xfId="0" applyNumberFormat="1" applyFont="1" applyFill="1" applyBorder="1" applyAlignment="1">
      <alignment horizontal="right"/>
    </xf>
    <xf numFmtId="3" fontId="14" fillId="33" borderId="13" xfId="0" applyNumberFormat="1" applyFont="1" applyFill="1" applyBorder="1" applyAlignment="1">
      <alignment horizontal="right"/>
    </xf>
    <xf numFmtId="165" fontId="14" fillId="33" borderId="13" xfId="0" applyNumberFormat="1" applyFont="1" applyFill="1" applyBorder="1" applyAlignment="1">
      <alignment horizontal="right"/>
    </xf>
    <xf numFmtId="164" fontId="14" fillId="33" borderId="13" xfId="0" applyNumberFormat="1" applyFont="1" applyFill="1" applyBorder="1" applyAlignment="1">
      <alignment/>
    </xf>
    <xf numFmtId="165" fontId="9" fillId="0" borderId="16" xfId="0" applyNumberFormat="1" applyFont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165" fontId="9" fillId="33" borderId="19" xfId="0" applyNumberFormat="1" applyFont="1" applyFill="1" applyBorder="1" applyAlignment="1">
      <alignment horizontal="right"/>
    </xf>
    <xf numFmtId="165" fontId="9" fillId="33" borderId="16" xfId="0" applyNumberFormat="1" applyFont="1" applyFill="1" applyBorder="1" applyAlignment="1">
      <alignment horizontal="right"/>
    </xf>
    <xf numFmtId="165" fontId="9" fillId="33" borderId="13" xfId="0" applyNumberFormat="1" applyFont="1" applyFill="1" applyBorder="1" applyAlignment="1">
      <alignment horizontal="right"/>
    </xf>
    <xf numFmtId="165" fontId="9" fillId="0" borderId="14" xfId="0" applyNumberFormat="1" applyFont="1" applyBorder="1" applyAlignment="1">
      <alignment horizontal="right"/>
    </xf>
    <xf numFmtId="165" fontId="9" fillId="0" borderId="39" xfId="0" applyNumberFormat="1" applyFont="1" applyBorder="1" applyAlignment="1">
      <alignment horizontal="right"/>
    </xf>
    <xf numFmtId="165" fontId="9" fillId="33" borderId="39" xfId="0" applyNumberFormat="1" applyFont="1" applyFill="1" applyBorder="1" applyAlignment="1">
      <alignment horizontal="right"/>
    </xf>
    <xf numFmtId="165" fontId="9" fillId="33" borderId="14" xfId="0" applyNumberFormat="1" applyFont="1" applyFill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165" fontId="125" fillId="0" borderId="14" xfId="0" applyNumberFormat="1" applyFont="1" applyBorder="1" applyAlignment="1">
      <alignment horizontal="right"/>
    </xf>
    <xf numFmtId="165" fontId="9" fillId="0" borderId="13" xfId="0" applyNumberFormat="1" applyFont="1" applyFill="1" applyBorder="1" applyAlignment="1">
      <alignment horizontal="right"/>
    </xf>
    <xf numFmtId="165" fontId="9" fillId="0" borderId="18" xfId="0" applyNumberFormat="1" applyFont="1" applyFill="1" applyBorder="1" applyAlignment="1">
      <alignment horizontal="right"/>
    </xf>
    <xf numFmtId="165" fontId="125" fillId="0" borderId="13" xfId="0" applyNumberFormat="1" applyFont="1" applyBorder="1" applyAlignment="1">
      <alignment horizontal="right"/>
    </xf>
    <xf numFmtId="165" fontId="9" fillId="0" borderId="39" xfId="0" applyNumberFormat="1" applyFont="1" applyFill="1" applyBorder="1" applyAlignment="1">
      <alignment horizontal="right"/>
    </xf>
    <xf numFmtId="0" fontId="10" fillId="33" borderId="112" xfId="0" applyFont="1" applyFill="1" applyBorder="1" applyAlignment="1">
      <alignment horizontal="center" vertical="center" wrapText="1"/>
    </xf>
    <xf numFmtId="0" fontId="10" fillId="33" borderId="113" xfId="0" applyFont="1" applyFill="1" applyBorder="1" applyAlignment="1">
      <alignment horizontal="center" vertical="center" wrapText="1"/>
    </xf>
    <xf numFmtId="0" fontId="10" fillId="33" borderId="114" xfId="0" applyFont="1" applyFill="1" applyBorder="1" applyAlignment="1">
      <alignment horizontal="center" vertical="center" wrapText="1"/>
    </xf>
    <xf numFmtId="165" fontId="2" fillId="33" borderId="16" xfId="0" applyNumberFormat="1" applyFont="1" applyFill="1" applyBorder="1" applyAlignment="1">
      <alignment horizontal="right"/>
    </xf>
    <xf numFmtId="165" fontId="3" fillId="33" borderId="14" xfId="0" applyNumberFormat="1" applyFont="1" applyFill="1" applyBorder="1" applyAlignment="1">
      <alignment horizontal="right"/>
    </xf>
    <xf numFmtId="164" fontId="3" fillId="33" borderId="0" xfId="0" applyNumberFormat="1" applyFont="1" applyFill="1" applyAlignment="1">
      <alignment/>
    </xf>
    <xf numFmtId="0" fontId="2" fillId="33" borderId="48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2" fontId="3" fillId="33" borderId="48" xfId="0" applyNumberFormat="1" applyFont="1" applyFill="1" applyBorder="1" applyAlignment="1">
      <alignment horizontal="right"/>
    </xf>
    <xf numFmtId="2" fontId="3" fillId="33" borderId="92" xfId="0" applyNumberFormat="1" applyFont="1" applyFill="1" applyBorder="1" applyAlignment="1">
      <alignment horizontal="right"/>
    </xf>
    <xf numFmtId="2" fontId="3" fillId="33" borderId="12" xfId="0" applyNumberFormat="1" applyFont="1" applyFill="1" applyBorder="1" applyAlignment="1">
      <alignment horizontal="right"/>
    </xf>
    <xf numFmtId="2" fontId="3" fillId="33" borderId="45" xfId="0" applyNumberFormat="1" applyFont="1" applyFill="1" applyBorder="1" applyAlignment="1">
      <alignment horizontal="right"/>
    </xf>
    <xf numFmtId="2" fontId="3" fillId="33" borderId="14" xfId="0" applyNumberFormat="1" applyFont="1" applyFill="1" applyBorder="1" applyAlignment="1">
      <alignment horizontal="right"/>
    </xf>
    <xf numFmtId="2" fontId="3" fillId="33" borderId="32" xfId="0" applyNumberFormat="1" applyFont="1" applyFill="1" applyBorder="1" applyAlignment="1">
      <alignment horizontal="right"/>
    </xf>
    <xf numFmtId="0" fontId="80" fillId="0" borderId="0" xfId="52" applyFont="1">
      <alignment/>
      <protection/>
    </xf>
    <xf numFmtId="0" fontId="9" fillId="0" borderId="0" xfId="52" applyFont="1">
      <alignment/>
      <protection/>
    </xf>
    <xf numFmtId="0" fontId="0" fillId="0" borderId="0" xfId="0" applyFont="1" applyAlignment="1">
      <alignment/>
    </xf>
    <xf numFmtId="0" fontId="11" fillId="0" borderId="0" xfId="52" applyFont="1" applyAlignment="1">
      <alignment vertical="center"/>
      <protection/>
    </xf>
    <xf numFmtId="3" fontId="9" fillId="0" borderId="0" xfId="52" applyNumberFormat="1" applyFont="1">
      <alignment/>
      <protection/>
    </xf>
    <xf numFmtId="49" fontId="0" fillId="0" borderId="0" xfId="0" applyNumberFormat="1" applyFont="1" applyAlignment="1">
      <alignment/>
    </xf>
    <xf numFmtId="1" fontId="83" fillId="0" borderId="16" xfId="52" applyNumberFormat="1" applyFont="1" applyFill="1" applyBorder="1">
      <alignment/>
      <protection/>
    </xf>
    <xf numFmtId="3" fontId="9" fillId="0" borderId="0" xfId="52" applyNumberFormat="1" applyFont="1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horizontal="right"/>
      <protection/>
    </xf>
    <xf numFmtId="0" fontId="85" fillId="0" borderId="0" xfId="52" applyFont="1">
      <alignment/>
      <protection/>
    </xf>
    <xf numFmtId="0" fontId="50" fillId="0" borderId="0" xfId="52" applyFont="1" applyFill="1" applyAlignment="1">
      <alignment horizontal="left"/>
      <protection/>
    </xf>
    <xf numFmtId="0" fontId="85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4" fillId="0" borderId="0" xfId="52" applyFont="1" applyFill="1" applyAlignment="1">
      <alignment horizontal="right"/>
      <protection/>
    </xf>
    <xf numFmtId="0" fontId="14" fillId="0" borderId="0" xfId="49" applyNumberFormat="1" applyFont="1" applyFill="1" applyBorder="1" applyAlignment="1">
      <alignment/>
      <protection/>
    </xf>
    <xf numFmtId="0" fontId="134" fillId="0" borderId="0" xfId="49" applyFont="1">
      <alignment/>
      <protection/>
    </xf>
    <xf numFmtId="0" fontId="7" fillId="0" borderId="0" xfId="49" applyFont="1" applyFill="1">
      <alignment/>
      <protection/>
    </xf>
    <xf numFmtId="0" fontId="134" fillId="0" borderId="0" xfId="49" applyFont="1" applyFill="1">
      <alignment/>
      <protection/>
    </xf>
    <xf numFmtId="0" fontId="9" fillId="0" borderId="0" xfId="49" applyFont="1" applyFill="1">
      <alignment/>
      <protection/>
    </xf>
    <xf numFmtId="0" fontId="125" fillId="0" borderId="0" xfId="49" applyFont="1" applyFill="1">
      <alignment/>
      <protection/>
    </xf>
    <xf numFmtId="0" fontId="11" fillId="0" borderId="16" xfId="49" applyFont="1" applyFill="1" applyBorder="1">
      <alignment/>
      <protection/>
    </xf>
    <xf numFmtId="0" fontId="11" fillId="0" borderId="0" xfId="49" applyFont="1" applyFill="1">
      <alignment/>
      <protection/>
    </xf>
    <xf numFmtId="0" fontId="11" fillId="0" borderId="13" xfId="49" applyFont="1" applyFill="1" applyBorder="1">
      <alignment/>
      <protection/>
    </xf>
    <xf numFmtId="0" fontId="17" fillId="0" borderId="17" xfId="49" applyNumberFormat="1" applyFont="1" applyFill="1" applyBorder="1" applyAlignment="1">
      <alignment horizontal="center"/>
      <protection/>
    </xf>
    <xf numFmtId="0" fontId="17" fillId="0" borderId="14" xfId="49" applyNumberFormat="1" applyFont="1" applyFill="1" applyBorder="1" applyAlignment="1">
      <alignment horizontal="center"/>
      <protection/>
    </xf>
    <xf numFmtId="0" fontId="125" fillId="0" borderId="0" xfId="49" applyFont="1" applyFill="1" applyAlignment="1">
      <alignment horizontal="center"/>
      <protection/>
    </xf>
    <xf numFmtId="0" fontId="125" fillId="0" borderId="17" xfId="49" applyFont="1" applyFill="1" applyBorder="1">
      <alignment/>
      <protection/>
    </xf>
    <xf numFmtId="0" fontId="4" fillId="0" borderId="17" xfId="49" applyNumberFormat="1" applyFont="1" applyFill="1" applyBorder="1" applyAlignment="1">
      <alignment/>
      <protection/>
    </xf>
    <xf numFmtId="165" fontId="4" fillId="0" borderId="17" xfId="49" applyNumberFormat="1" applyFont="1" applyFill="1" applyBorder="1" applyAlignment="1">
      <alignment/>
      <protection/>
    </xf>
    <xf numFmtId="164" fontId="125" fillId="0" borderId="17" xfId="49" applyNumberFormat="1" applyFont="1" applyFill="1" applyBorder="1">
      <alignment/>
      <protection/>
    </xf>
    <xf numFmtId="164" fontId="4" fillId="0" borderId="17" xfId="49" applyNumberFormat="1" applyFont="1" applyFill="1" applyBorder="1" applyAlignment="1">
      <alignment/>
      <protection/>
    </xf>
    <xf numFmtId="0" fontId="11" fillId="0" borderId="17" xfId="49" applyFont="1" applyFill="1" applyBorder="1">
      <alignment/>
      <protection/>
    </xf>
    <xf numFmtId="165" fontId="17" fillId="0" borderId="17" xfId="49" applyNumberFormat="1" applyFont="1" applyFill="1" applyBorder="1" applyAlignment="1">
      <alignment/>
      <protection/>
    </xf>
    <xf numFmtId="164" fontId="17" fillId="0" borderId="17" xfId="49" applyNumberFormat="1" applyFont="1" applyFill="1" applyBorder="1" applyAlignment="1">
      <alignment/>
      <protection/>
    </xf>
    <xf numFmtId="164" fontId="11" fillId="0" borderId="17" xfId="49" applyNumberFormat="1" applyFont="1" applyFill="1" applyBorder="1">
      <alignment/>
      <protection/>
    </xf>
    <xf numFmtId="0" fontId="4" fillId="0" borderId="0" xfId="49" applyNumberFormat="1" applyFont="1" applyFill="1" applyBorder="1" applyAlignment="1">
      <alignment/>
      <protection/>
    </xf>
    <xf numFmtId="164" fontId="4" fillId="0" borderId="0" xfId="49" applyNumberFormat="1" applyFont="1" applyFill="1" applyBorder="1" applyAlignment="1">
      <alignment/>
      <protection/>
    </xf>
    <xf numFmtId="164" fontId="125" fillId="0" borderId="0" xfId="49" applyNumberFormat="1" applyFont="1" applyFill="1" applyBorder="1">
      <alignment/>
      <protection/>
    </xf>
    <xf numFmtId="0" fontId="135" fillId="0" borderId="0" xfId="49" applyNumberFormat="1" applyFont="1" applyFill="1" applyBorder="1" applyAlignment="1">
      <alignment/>
      <protection/>
    </xf>
    <xf numFmtId="0" fontId="18" fillId="0" borderId="0" xfId="49" applyFont="1" applyFill="1">
      <alignment/>
      <protection/>
    </xf>
    <xf numFmtId="0" fontId="126" fillId="0" borderId="0" xfId="49" applyFont="1" applyFill="1">
      <alignment/>
      <protection/>
    </xf>
    <xf numFmtId="0" fontId="17" fillId="0" borderId="14" xfId="49" applyNumberFormat="1" applyFont="1" applyFill="1" applyBorder="1" applyAlignment="1">
      <alignment horizontal="left"/>
      <protection/>
    </xf>
    <xf numFmtId="0" fontId="12" fillId="0" borderId="0" xfId="49" applyNumberFormat="1" applyFont="1" applyFill="1" applyBorder="1" applyAlignment="1">
      <alignment/>
      <protection/>
    </xf>
    <xf numFmtId="0" fontId="12" fillId="0" borderId="0" xfId="49" applyFont="1" applyFill="1">
      <alignment/>
      <protection/>
    </xf>
    <xf numFmtId="0" fontId="12" fillId="0" borderId="0" xfId="49" applyFont="1">
      <alignment/>
      <protection/>
    </xf>
    <xf numFmtId="0" fontId="125" fillId="0" borderId="0" xfId="49" applyFont="1" applyBorder="1">
      <alignment/>
      <protection/>
    </xf>
    <xf numFmtId="168" fontId="3" fillId="0" borderId="14" xfId="62" applyNumberFormat="1" applyFont="1" applyFill="1" applyBorder="1" applyAlignment="1">
      <alignment horizontal="right" vertical="center"/>
      <protection/>
    </xf>
    <xf numFmtId="0" fontId="8" fillId="0" borderId="0" xfId="0" applyFont="1" applyAlignment="1" quotePrefix="1">
      <alignment horizontal="left"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46" xfId="0" applyNumberFormat="1" applyFont="1" applyBorder="1" applyAlignment="1">
      <alignment/>
    </xf>
    <xf numFmtId="3" fontId="86" fillId="0" borderId="13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/>
    </xf>
    <xf numFmtId="3" fontId="7" fillId="0" borderId="29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/>
    </xf>
    <xf numFmtId="172" fontId="8" fillId="0" borderId="40" xfId="70" applyNumberFormat="1" applyFont="1" applyBorder="1">
      <alignment/>
      <protection/>
    </xf>
    <xf numFmtId="3" fontId="8" fillId="0" borderId="7" xfId="70" applyNumberFormat="1" applyFont="1" applyBorder="1">
      <alignment/>
      <protection/>
    </xf>
    <xf numFmtId="3" fontId="8" fillId="0" borderId="24" xfId="70" applyNumberFormat="1" applyFont="1" applyBorder="1">
      <alignment/>
      <protection/>
    </xf>
    <xf numFmtId="3" fontId="8" fillId="0" borderId="7" xfId="69" applyNumberFormat="1" applyFont="1" applyBorder="1">
      <alignment/>
      <protection/>
    </xf>
    <xf numFmtId="3" fontId="8" fillId="0" borderId="24" xfId="69" applyNumberFormat="1" applyFont="1" applyBorder="1">
      <alignment/>
      <protection/>
    </xf>
    <xf numFmtId="3" fontId="8" fillId="0" borderId="56" xfId="70" applyNumberFormat="1" applyFont="1" applyBorder="1">
      <alignment/>
      <protection/>
    </xf>
    <xf numFmtId="172" fontId="8" fillId="0" borderId="42" xfId="70" applyNumberFormat="1" applyFont="1" applyBorder="1">
      <alignment/>
      <protection/>
    </xf>
    <xf numFmtId="3" fontId="8" fillId="0" borderId="0" xfId="70" applyNumberFormat="1" applyFont="1" applyBorder="1">
      <alignment/>
      <protection/>
    </xf>
    <xf numFmtId="3" fontId="8" fillId="0" borderId="13" xfId="70" applyNumberFormat="1" applyFont="1" applyBorder="1">
      <alignment/>
      <protection/>
    </xf>
    <xf numFmtId="3" fontId="8" fillId="0" borderId="0" xfId="69" applyNumberFormat="1" applyFont="1" applyBorder="1">
      <alignment/>
      <protection/>
    </xf>
    <xf numFmtId="3" fontId="8" fillId="0" borderId="13" xfId="69" applyNumberFormat="1" applyFont="1" applyBorder="1">
      <alignment/>
      <protection/>
    </xf>
    <xf numFmtId="3" fontId="8" fillId="0" borderId="43" xfId="70" applyNumberFormat="1" applyFont="1" applyBorder="1">
      <alignment/>
      <protection/>
    </xf>
    <xf numFmtId="3" fontId="8" fillId="0" borderId="29" xfId="70" applyNumberFormat="1" applyFont="1" applyBorder="1">
      <alignment/>
      <protection/>
    </xf>
    <xf numFmtId="3" fontId="8" fillId="0" borderId="29" xfId="69" applyNumberFormat="1" applyFont="1" applyBorder="1">
      <alignment/>
      <protection/>
    </xf>
    <xf numFmtId="3" fontId="8" fillId="0" borderId="51" xfId="70" applyNumberFormat="1" applyFont="1" applyBorder="1">
      <alignment/>
      <protection/>
    </xf>
    <xf numFmtId="172" fontId="8" fillId="0" borderId="24" xfId="0" applyNumberFormat="1" applyFont="1" applyBorder="1" applyAlignment="1">
      <alignment horizontal="right" vertical="center"/>
    </xf>
    <xf numFmtId="173" fontId="8" fillId="0" borderId="24" xfId="0" applyNumberFormat="1" applyFont="1" applyBorder="1" applyAlignment="1">
      <alignment horizontal="right" vertical="center"/>
    </xf>
    <xf numFmtId="173" fontId="8" fillId="0" borderId="56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3" fontId="8" fillId="0" borderId="13" xfId="0" applyNumberFormat="1" applyFont="1" applyBorder="1" applyAlignment="1">
      <alignment horizontal="right" vertical="center"/>
    </xf>
    <xf numFmtId="173" fontId="8" fillId="0" borderId="43" xfId="0" applyNumberFormat="1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4" xfId="0" applyNumberFormat="1" applyFont="1" applyBorder="1" applyAlignment="1">
      <alignment horizontal="right" vertical="center"/>
    </xf>
    <xf numFmtId="173" fontId="8" fillId="0" borderId="14" xfId="0" applyNumberFormat="1" applyFont="1" applyBorder="1" applyAlignment="1">
      <alignment horizontal="right" vertical="center"/>
    </xf>
    <xf numFmtId="173" fontId="8" fillId="0" borderId="46" xfId="0" applyNumberFormat="1" applyFont="1" applyBorder="1" applyAlignment="1">
      <alignment horizontal="right" vertical="center"/>
    </xf>
    <xf numFmtId="172" fontId="6" fillId="0" borderId="29" xfId="0" applyNumberFormat="1" applyFont="1" applyBorder="1" applyAlignment="1">
      <alignment horizontal="right" vertical="center"/>
    </xf>
    <xf numFmtId="173" fontId="6" fillId="0" borderId="29" xfId="0" applyNumberFormat="1" applyFont="1" applyBorder="1" applyAlignment="1">
      <alignment horizontal="right" vertical="center"/>
    </xf>
    <xf numFmtId="173" fontId="6" fillId="0" borderId="51" xfId="0" applyNumberFormat="1" applyFont="1" applyBorder="1" applyAlignment="1">
      <alignment horizontal="right" vertical="center"/>
    </xf>
    <xf numFmtId="0" fontId="3" fillId="0" borderId="0" xfId="51" applyFont="1" applyFill="1" applyBorder="1" applyAlignment="1">
      <alignment horizontal="center"/>
      <protection/>
    </xf>
    <xf numFmtId="3" fontId="0" fillId="0" borderId="0" xfId="0" applyNumberFormat="1" applyFill="1" applyAlignment="1">
      <alignment/>
    </xf>
    <xf numFmtId="3" fontId="2" fillId="0" borderId="17" xfId="51" applyNumberFormat="1" applyFont="1" applyFill="1" applyBorder="1">
      <alignment/>
      <protection/>
    </xf>
    <xf numFmtId="0" fontId="2" fillId="0" borderId="14" xfId="50" applyFont="1" applyFill="1" applyBorder="1">
      <alignment/>
      <protection/>
    </xf>
    <xf numFmtId="0" fontId="2" fillId="0" borderId="17" xfId="50" applyFont="1" applyFill="1" applyBorder="1">
      <alignment/>
      <protection/>
    </xf>
    <xf numFmtId="165" fontId="2" fillId="0" borderId="17" xfId="51" applyNumberFormat="1" applyFont="1" applyFill="1" applyBorder="1">
      <alignment/>
      <protection/>
    </xf>
    <xf numFmtId="0" fontId="127" fillId="0" borderId="17" xfId="0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 horizontal="center"/>
    </xf>
    <xf numFmtId="0" fontId="52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2" fillId="0" borderId="23" xfId="0" applyFont="1" applyFill="1" applyBorder="1" applyAlignment="1">
      <alignment vertical="center" wrapText="1"/>
    </xf>
    <xf numFmtId="0" fontId="52" fillId="0" borderId="22" xfId="0" applyFont="1" applyFill="1" applyBorder="1" applyAlignment="1">
      <alignment vertical="center" wrapText="1"/>
    </xf>
    <xf numFmtId="0" fontId="52" fillId="0" borderId="103" xfId="0" applyFont="1" applyFill="1" applyBorder="1" applyAlignment="1">
      <alignment vertical="center" wrapText="1"/>
    </xf>
    <xf numFmtId="0" fontId="128" fillId="0" borderId="23" xfId="0" applyFont="1" applyFill="1" applyBorder="1" applyAlignment="1">
      <alignment vertical="center"/>
    </xf>
    <xf numFmtId="0" fontId="17" fillId="0" borderId="47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3" fontId="52" fillId="0" borderId="16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/>
    </xf>
    <xf numFmtId="3" fontId="52" fillId="0" borderId="48" xfId="0" applyNumberFormat="1" applyFont="1" applyFill="1" applyBorder="1" applyAlignment="1">
      <alignment vertical="center"/>
    </xf>
    <xf numFmtId="0" fontId="128" fillId="0" borderId="16" xfId="0" applyFont="1" applyFill="1" applyBorder="1" applyAlignment="1">
      <alignment/>
    </xf>
    <xf numFmtId="3" fontId="52" fillId="0" borderId="49" xfId="0" applyNumberFormat="1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 wrapText="1"/>
    </xf>
    <xf numFmtId="0" fontId="52" fillId="0" borderId="96" xfId="0" applyFont="1" applyFill="1" applyBorder="1" applyAlignment="1">
      <alignment vertical="center" wrapText="1"/>
    </xf>
    <xf numFmtId="0" fontId="52" fillId="0" borderId="89" xfId="0" applyFont="1" applyFill="1" applyBorder="1" applyAlignment="1">
      <alignment vertical="center" wrapText="1"/>
    </xf>
    <xf numFmtId="3" fontId="6" fillId="0" borderId="13" xfId="51" applyNumberFormat="1" applyFont="1" applyBorder="1">
      <alignment/>
      <protection/>
    </xf>
    <xf numFmtId="3" fontId="8" fillId="0" borderId="13" xfId="51" applyNumberFormat="1" applyFont="1" applyBorder="1">
      <alignment/>
      <protection/>
    </xf>
    <xf numFmtId="164" fontId="6" fillId="0" borderId="17" xfId="51" applyNumberFormat="1" applyFont="1" applyBorder="1">
      <alignment/>
      <protection/>
    </xf>
    <xf numFmtId="0" fontId="6" fillId="0" borderId="13" xfId="51" applyFont="1" applyBorder="1">
      <alignment/>
      <protection/>
    </xf>
    <xf numFmtId="164" fontId="8" fillId="0" borderId="13" xfId="51" applyNumberFormat="1" applyFont="1" applyBorder="1">
      <alignment/>
      <protection/>
    </xf>
    <xf numFmtId="164" fontId="6" fillId="0" borderId="16" xfId="51" applyNumberFormat="1" applyFont="1" applyBorder="1">
      <alignment/>
      <protection/>
    </xf>
    <xf numFmtId="164" fontId="8" fillId="0" borderId="14" xfId="51" applyNumberFormat="1" applyFont="1" applyBorder="1">
      <alignment/>
      <protection/>
    </xf>
    <xf numFmtId="164" fontId="6" fillId="0" borderId="14" xfId="51" applyNumberFormat="1" applyFont="1" applyBorder="1">
      <alignment/>
      <protection/>
    </xf>
    <xf numFmtId="0" fontId="8" fillId="0" borderId="16" xfId="51" applyFont="1" applyBorder="1">
      <alignment/>
      <protection/>
    </xf>
    <xf numFmtId="0" fontId="60" fillId="0" borderId="16" xfId="51" applyFont="1" applyBorder="1" applyAlignment="1">
      <alignment horizontal="center"/>
      <protection/>
    </xf>
    <xf numFmtId="0" fontId="61" fillId="0" borderId="19" xfId="51" applyFont="1" applyBorder="1" applyAlignment="1">
      <alignment horizontal="center"/>
      <protection/>
    </xf>
    <xf numFmtId="0" fontId="6" fillId="0" borderId="77" xfId="51" applyFont="1" applyBorder="1" applyAlignment="1">
      <alignment horizontal="center"/>
      <protection/>
    </xf>
    <xf numFmtId="0" fontId="6" fillId="0" borderId="77" xfId="51" applyFont="1" applyFill="1" applyBorder="1" applyAlignment="1">
      <alignment horizontal="center"/>
      <protection/>
    </xf>
    <xf numFmtId="0" fontId="63" fillId="0" borderId="77" xfId="51" applyFont="1" applyFill="1" applyBorder="1" applyAlignment="1">
      <alignment horizontal="center"/>
      <protection/>
    </xf>
    <xf numFmtId="0" fontId="6" fillId="0" borderId="77" xfId="51" applyFont="1" applyBorder="1" applyAlignment="1">
      <alignment horizontal="center"/>
      <protection/>
    </xf>
    <xf numFmtId="3" fontId="6" fillId="0" borderId="13" xfId="51" applyNumberFormat="1" applyFont="1" applyBorder="1">
      <alignment/>
      <protection/>
    </xf>
    <xf numFmtId="3" fontId="63" fillId="0" borderId="13" xfId="51" applyNumberFormat="1" applyFont="1" applyBorder="1">
      <alignment/>
      <protection/>
    </xf>
    <xf numFmtId="3" fontId="63" fillId="34" borderId="13" xfId="51" applyNumberFormat="1" applyFont="1" applyFill="1" applyBorder="1">
      <alignment/>
      <protection/>
    </xf>
    <xf numFmtId="3" fontId="63" fillId="0" borderId="18" xfId="51" applyNumberFormat="1" applyFont="1" applyBorder="1">
      <alignment/>
      <protection/>
    </xf>
    <xf numFmtId="3" fontId="65" fillId="0" borderId="13" xfId="51" applyNumberFormat="1" applyFont="1" applyBorder="1">
      <alignment/>
      <protection/>
    </xf>
    <xf numFmtId="3" fontId="65" fillId="34" borderId="13" xfId="51" applyNumberFormat="1" applyFont="1" applyFill="1" applyBorder="1">
      <alignment/>
      <protection/>
    </xf>
    <xf numFmtId="3" fontId="65" fillId="0" borderId="18" xfId="51" applyNumberFormat="1" applyFont="1" applyBorder="1">
      <alignment/>
      <protection/>
    </xf>
    <xf numFmtId="165" fontId="6" fillId="0" borderId="17" xfId="51" applyNumberFormat="1" applyFont="1" applyBorder="1">
      <alignment/>
      <protection/>
    </xf>
    <xf numFmtId="165" fontId="63" fillId="0" borderId="17" xfId="51" applyNumberFormat="1" applyFont="1" applyBorder="1">
      <alignment/>
      <protection/>
    </xf>
    <xf numFmtId="165" fontId="63" fillId="34" borderId="17" xfId="51" applyNumberFormat="1" applyFont="1" applyFill="1" applyBorder="1">
      <alignment/>
      <protection/>
    </xf>
    <xf numFmtId="164" fontId="6" fillId="0" borderId="17" xfId="51" applyNumberFormat="1" applyFont="1" applyFill="1" applyBorder="1">
      <alignment/>
      <protection/>
    </xf>
    <xf numFmtId="165" fontId="8" fillId="0" borderId="13" xfId="51" applyNumberFormat="1" applyFont="1" applyBorder="1">
      <alignment/>
      <protection/>
    </xf>
    <xf numFmtId="164" fontId="8" fillId="0" borderId="13" xfId="51" applyNumberFormat="1" applyFont="1" applyFill="1" applyBorder="1">
      <alignment/>
      <protection/>
    </xf>
    <xf numFmtId="165" fontId="65" fillId="0" borderId="13" xfId="51" applyNumberFormat="1" applyFont="1" applyBorder="1">
      <alignment/>
      <protection/>
    </xf>
    <xf numFmtId="165" fontId="65" fillId="34" borderId="13" xfId="51" applyNumberFormat="1" applyFont="1" applyFill="1" applyBorder="1">
      <alignment/>
      <protection/>
    </xf>
    <xf numFmtId="165" fontId="65" fillId="0" borderId="18" xfId="51" applyNumberFormat="1" applyFont="1" applyBorder="1">
      <alignment/>
      <protection/>
    </xf>
    <xf numFmtId="165" fontId="6" fillId="0" borderId="16" xfId="51" applyNumberFormat="1" applyFont="1" applyBorder="1">
      <alignment/>
      <protection/>
    </xf>
    <xf numFmtId="164" fontId="8" fillId="0" borderId="16" xfId="51" applyNumberFormat="1" applyFont="1" applyBorder="1">
      <alignment/>
      <protection/>
    </xf>
    <xf numFmtId="165" fontId="65" fillId="0" borderId="16" xfId="51" applyNumberFormat="1" applyFont="1" applyBorder="1">
      <alignment/>
      <protection/>
    </xf>
    <xf numFmtId="165" fontId="65" fillId="34" borderId="16" xfId="51" applyNumberFormat="1" applyFont="1" applyFill="1" applyBorder="1">
      <alignment/>
      <protection/>
    </xf>
    <xf numFmtId="165" fontId="8" fillId="0" borderId="14" xfId="51" applyNumberFormat="1" applyFont="1" applyBorder="1">
      <alignment/>
      <protection/>
    </xf>
    <xf numFmtId="165" fontId="65" fillId="0" borderId="14" xfId="51" applyNumberFormat="1" applyFont="1" applyBorder="1">
      <alignment/>
      <protection/>
    </xf>
    <xf numFmtId="165" fontId="65" fillId="34" borderId="14" xfId="51" applyNumberFormat="1" applyFont="1" applyFill="1" applyBorder="1">
      <alignment/>
      <protection/>
    </xf>
    <xf numFmtId="165" fontId="6" fillId="0" borderId="14" xfId="51" applyNumberFormat="1" applyFont="1" applyBorder="1">
      <alignment/>
      <protection/>
    </xf>
    <xf numFmtId="165" fontId="63" fillId="0" borderId="14" xfId="51" applyNumberFormat="1" applyFont="1" applyBorder="1">
      <alignment/>
      <protection/>
    </xf>
    <xf numFmtId="165" fontId="63" fillId="34" borderId="14" xfId="51" applyNumberFormat="1" applyFont="1" applyFill="1" applyBorder="1">
      <alignment/>
      <protection/>
    </xf>
    <xf numFmtId="165" fontId="63" fillId="0" borderId="14" xfId="51" applyNumberFormat="1" applyFont="1" applyBorder="1" applyAlignment="1">
      <alignment horizontal="right"/>
      <protection/>
    </xf>
    <xf numFmtId="164" fontId="6" fillId="0" borderId="17" xfId="51" applyNumberFormat="1" applyFont="1" applyBorder="1">
      <alignment/>
      <protection/>
    </xf>
    <xf numFmtId="2" fontId="8" fillId="0" borderId="17" xfId="66" applyNumberFormat="1" applyFont="1" applyBorder="1" applyAlignment="1">
      <alignment vertical="center"/>
      <protection/>
    </xf>
    <xf numFmtId="1" fontId="9" fillId="0" borderId="13" xfId="50" applyNumberFormat="1" applyFont="1" applyBorder="1" applyAlignment="1">
      <alignment horizontal="center"/>
      <protection/>
    </xf>
    <xf numFmtId="164" fontId="8" fillId="33" borderId="115" xfId="61" applyNumberFormat="1" applyFont="1" applyFill="1" applyBorder="1" applyAlignment="1">
      <alignment vertical="center"/>
      <protection/>
    </xf>
    <xf numFmtId="164" fontId="8" fillId="33" borderId="116" xfId="61" applyNumberFormat="1" applyFont="1" applyFill="1" applyBorder="1" applyAlignment="1">
      <alignment vertical="center"/>
      <protection/>
    </xf>
    <xf numFmtId="164" fontId="8" fillId="33" borderId="117" xfId="61" applyNumberFormat="1" applyFont="1" applyFill="1" applyBorder="1" applyAlignment="1">
      <alignment vertical="center"/>
      <protection/>
    </xf>
    <xf numFmtId="175" fontId="28" fillId="33" borderId="13" xfId="0" applyNumberFormat="1" applyFont="1" applyFill="1" applyBorder="1" applyAlignment="1">
      <alignment horizontal="right"/>
    </xf>
    <xf numFmtId="175" fontId="28" fillId="33" borderId="13" xfId="0" applyNumberFormat="1" applyFont="1" applyFill="1" applyBorder="1" applyAlignment="1">
      <alignment horizontal="right" vertical="center"/>
    </xf>
    <xf numFmtId="175" fontId="28" fillId="33" borderId="118" xfId="0" applyNumberFormat="1" applyFont="1" applyFill="1" applyBorder="1" applyAlignment="1">
      <alignment horizontal="right"/>
    </xf>
    <xf numFmtId="0" fontId="8" fillId="0" borderId="23" xfId="56" applyFont="1" applyFill="1" applyBorder="1" applyAlignment="1">
      <alignment horizontal="center"/>
      <protection/>
    </xf>
    <xf numFmtId="0" fontId="8" fillId="0" borderId="25" xfId="56" applyFont="1" applyFill="1" applyBorder="1" applyAlignment="1">
      <alignment horizontal="center"/>
      <protection/>
    </xf>
    <xf numFmtId="0" fontId="8" fillId="0" borderId="107" xfId="56" applyFont="1" applyFill="1" applyBorder="1" applyAlignment="1">
      <alignment horizontal="center"/>
      <protection/>
    </xf>
    <xf numFmtId="0" fontId="106" fillId="0" borderId="0" xfId="0" applyFont="1" applyFill="1" applyAlignment="1">
      <alignment/>
    </xf>
    <xf numFmtId="0" fontId="11" fillId="0" borderId="72" xfId="0" applyFont="1" applyBorder="1" applyAlignment="1">
      <alignment horizontal="center"/>
    </xf>
    <xf numFmtId="0" fontId="11" fillId="0" borderId="119" xfId="0" applyFont="1" applyBorder="1" applyAlignment="1">
      <alignment horizontal="center"/>
    </xf>
    <xf numFmtId="0" fontId="11" fillId="0" borderId="104" xfId="0" applyFont="1" applyBorder="1" applyAlignment="1">
      <alignment horizontal="center"/>
    </xf>
    <xf numFmtId="174" fontId="9" fillId="0" borderId="12" xfId="0" applyNumberFormat="1" applyFont="1" applyBorder="1" applyAlignment="1">
      <alignment vertical="center"/>
    </xf>
    <xf numFmtId="174" fontId="9" fillId="0" borderId="12" xfId="0" applyNumberFormat="1" applyFont="1" applyBorder="1" applyAlignment="1">
      <alignment vertical="center"/>
    </xf>
    <xf numFmtId="174" fontId="11" fillId="0" borderId="50" xfId="0" applyNumberFormat="1" applyFont="1" applyBorder="1" applyAlignment="1">
      <alignment vertical="center"/>
    </xf>
    <xf numFmtId="0" fontId="9" fillId="0" borderId="94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/>
    </xf>
    <xf numFmtId="4" fontId="9" fillId="0" borderId="108" xfId="47" applyNumberFormat="1" applyFont="1" applyBorder="1" applyAlignment="1">
      <alignment horizontal="center" vertical="center"/>
      <protection/>
    </xf>
    <xf numFmtId="164" fontId="9" fillId="0" borderId="80" xfId="48" applyNumberFormat="1" applyFont="1" applyBorder="1" applyAlignment="1">
      <alignment horizontal="center" vertical="center"/>
      <protection/>
    </xf>
    <xf numFmtId="164" fontId="9" fillId="0" borderId="108" xfId="48" applyNumberFormat="1" applyFont="1" applyBorder="1" applyAlignment="1">
      <alignment horizontal="center" vertical="center"/>
      <protection/>
    </xf>
    <xf numFmtId="4" fontId="9" fillId="0" borderId="43" xfId="47" applyNumberFormat="1" applyFont="1" applyBorder="1" applyAlignment="1">
      <alignment horizontal="center" vertical="center"/>
      <protection/>
    </xf>
    <xf numFmtId="164" fontId="9" fillId="0" borderId="0" xfId="48" applyNumberFormat="1" applyFont="1" applyBorder="1" applyAlignment="1">
      <alignment horizontal="center" vertical="center"/>
      <protection/>
    </xf>
    <xf numFmtId="164" fontId="9" fillId="0" borderId="43" xfId="48" applyNumberFormat="1" applyFont="1" applyBorder="1" applyAlignment="1">
      <alignment horizontal="center" vertical="center"/>
      <protection/>
    </xf>
    <xf numFmtId="4" fontId="9" fillId="0" borderId="51" xfId="47" applyNumberFormat="1" applyFont="1" applyBorder="1" applyAlignment="1">
      <alignment horizontal="center" vertical="center"/>
      <protection/>
    </xf>
    <xf numFmtId="164" fontId="9" fillId="0" borderId="27" xfId="48" applyNumberFormat="1" applyFont="1" applyBorder="1" applyAlignment="1">
      <alignment horizontal="center" vertical="center"/>
      <protection/>
    </xf>
    <xf numFmtId="164" fontId="9" fillId="0" borderId="51" xfId="48" applyNumberFormat="1" applyFont="1" applyBorder="1" applyAlignment="1">
      <alignment horizontal="center" vertical="center"/>
      <protection/>
    </xf>
    <xf numFmtId="0" fontId="8" fillId="0" borderId="12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4" fontId="8" fillId="0" borderId="7" xfId="47" applyNumberFormat="1" applyFont="1" applyBorder="1" applyAlignment="1">
      <alignment horizontal="center" vertical="center"/>
      <protection/>
    </xf>
    <xf numFmtId="4" fontId="8" fillId="0" borderId="56" xfId="47" applyNumberFormat="1" applyFont="1" applyBorder="1" applyAlignment="1">
      <alignment horizontal="center" vertical="center"/>
      <protection/>
    </xf>
    <xf numFmtId="164" fontId="8" fillId="0" borderId="7" xfId="48" applyNumberFormat="1" applyFont="1" applyBorder="1" applyAlignment="1">
      <alignment horizontal="center" vertical="center"/>
      <protection/>
    </xf>
    <xf numFmtId="164" fontId="8" fillId="0" borderId="56" xfId="48" applyNumberFormat="1" applyFont="1" applyBorder="1" applyAlignment="1">
      <alignment horizontal="center" vertical="center"/>
      <protection/>
    </xf>
    <xf numFmtId="4" fontId="8" fillId="0" borderId="0" xfId="47" applyNumberFormat="1" applyFont="1" applyBorder="1" applyAlignment="1">
      <alignment horizontal="center" vertical="center"/>
      <protection/>
    </xf>
    <xf numFmtId="4" fontId="8" fillId="0" borderId="43" xfId="47" applyNumberFormat="1" applyFont="1" applyBorder="1" applyAlignment="1">
      <alignment horizontal="center" vertical="center"/>
      <protection/>
    </xf>
    <xf numFmtId="164" fontId="8" fillId="0" borderId="0" xfId="48" applyNumberFormat="1" applyFont="1" applyBorder="1" applyAlignment="1">
      <alignment horizontal="center" vertical="center"/>
      <protection/>
    </xf>
    <xf numFmtId="164" fontId="8" fillId="0" borderId="43" xfId="48" applyNumberFormat="1" applyFont="1" applyBorder="1" applyAlignment="1">
      <alignment horizontal="center" vertical="center"/>
      <protection/>
    </xf>
    <xf numFmtId="4" fontId="8" fillId="0" borderId="27" xfId="47" applyNumberFormat="1" applyFont="1" applyBorder="1" applyAlignment="1">
      <alignment horizontal="center" vertical="center"/>
      <protection/>
    </xf>
    <xf numFmtId="4" fontId="8" fillId="0" borderId="51" xfId="47" applyNumberFormat="1" applyFont="1" applyBorder="1" applyAlignment="1">
      <alignment horizontal="center" vertical="center"/>
      <protection/>
    </xf>
    <xf numFmtId="164" fontId="8" fillId="0" borderId="27" xfId="48" applyNumberFormat="1" applyFont="1" applyBorder="1" applyAlignment="1">
      <alignment horizontal="center" vertical="center"/>
      <protection/>
    </xf>
    <xf numFmtId="164" fontId="8" fillId="0" borderId="51" xfId="48" applyNumberFormat="1" applyFont="1" applyBorder="1" applyAlignment="1">
      <alignment horizontal="center" vertical="center"/>
      <protection/>
    </xf>
    <xf numFmtId="49" fontId="9" fillId="0" borderId="121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173" fontId="9" fillId="0" borderId="7" xfId="49" applyNumberFormat="1" applyFont="1" applyFill="1" applyBorder="1" applyAlignment="1">
      <alignment/>
      <protection/>
    </xf>
    <xf numFmtId="173" fontId="9" fillId="0" borderId="56" xfId="49" applyNumberFormat="1" applyFont="1" applyFill="1" applyBorder="1" applyAlignment="1">
      <alignment/>
      <protection/>
    </xf>
    <xf numFmtId="173" fontId="9" fillId="0" borderId="0" xfId="49" applyNumberFormat="1" applyFont="1" applyFill="1" applyBorder="1" applyAlignment="1">
      <alignment/>
      <protection/>
    </xf>
    <xf numFmtId="173" fontId="9" fillId="0" borderId="43" xfId="49" applyNumberFormat="1" applyFont="1" applyFill="1" applyBorder="1" applyAlignment="1">
      <alignment/>
      <protection/>
    </xf>
    <xf numFmtId="173" fontId="9" fillId="0" borderId="92" xfId="49" applyNumberFormat="1" applyFont="1" applyFill="1" applyBorder="1" applyAlignment="1">
      <alignment/>
      <protection/>
    </xf>
    <xf numFmtId="173" fontId="9" fillId="0" borderId="49" xfId="49" applyNumberFormat="1" applyFont="1" applyFill="1" applyBorder="1" applyAlignment="1">
      <alignment/>
      <protection/>
    </xf>
    <xf numFmtId="173" fontId="9" fillId="0" borderId="0" xfId="49" applyNumberFormat="1" applyFont="1" applyFill="1" applyBorder="1" applyAlignment="1">
      <alignment/>
      <protection/>
    </xf>
    <xf numFmtId="173" fontId="9" fillId="0" borderId="43" xfId="49" applyNumberFormat="1" applyFont="1" applyFill="1" applyBorder="1" applyAlignment="1">
      <alignment/>
      <protection/>
    </xf>
    <xf numFmtId="173" fontId="9" fillId="0" borderId="32" xfId="49" applyNumberFormat="1" applyFont="1" applyFill="1" applyBorder="1" applyAlignment="1">
      <alignment/>
      <protection/>
    </xf>
    <xf numFmtId="173" fontId="9" fillId="0" borderId="46" xfId="49" applyNumberFormat="1" applyFont="1" applyFill="1" applyBorder="1" applyAlignment="1">
      <alignment/>
      <protection/>
    </xf>
    <xf numFmtId="173" fontId="9" fillId="0" borderId="27" xfId="49" applyNumberFormat="1" applyFont="1" applyFill="1" applyBorder="1" applyAlignment="1">
      <alignment/>
      <protection/>
    </xf>
    <xf numFmtId="173" fontId="9" fillId="0" borderId="51" xfId="49" applyNumberFormat="1" applyFont="1" applyFill="1" applyBorder="1" applyAlignment="1">
      <alignment/>
      <protection/>
    </xf>
    <xf numFmtId="0" fontId="7" fillId="0" borderId="122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2" fontId="7" fillId="0" borderId="80" xfId="46" applyNumberFormat="1" applyFont="1" applyBorder="1" applyAlignment="1">
      <alignment horizontal="center" vertical="center"/>
      <protection/>
    </xf>
    <xf numFmtId="2" fontId="7" fillId="0" borderId="108" xfId="46" applyNumberFormat="1" applyFont="1" applyBorder="1" applyAlignment="1">
      <alignment horizontal="center" vertical="center"/>
      <protection/>
    </xf>
    <xf numFmtId="2" fontId="7" fillId="0" borderId="0" xfId="46" applyNumberFormat="1" applyFont="1" applyBorder="1" applyAlignment="1">
      <alignment horizontal="center" vertical="center"/>
      <protection/>
    </xf>
    <xf numFmtId="2" fontId="7" fillId="0" borderId="43" xfId="46" applyNumberFormat="1" applyFont="1" applyBorder="1" applyAlignment="1">
      <alignment horizontal="center" vertical="center"/>
      <protection/>
    </xf>
    <xf numFmtId="2" fontId="7" fillId="0" borderId="0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0" fontId="130" fillId="0" borderId="59" xfId="0" applyFont="1" applyBorder="1" applyAlignment="1">
      <alignment wrapText="1"/>
    </xf>
    <xf numFmtId="0" fontId="130" fillId="0" borderId="59" xfId="0" applyFont="1" applyBorder="1" applyAlignment="1">
      <alignment horizontal="left" vertical="center" wrapText="1"/>
    </xf>
    <xf numFmtId="3" fontId="131" fillId="33" borderId="53" xfId="0" applyNumberFormat="1" applyFont="1" applyFill="1" applyBorder="1" applyAlignment="1">
      <alignment horizontal="right"/>
    </xf>
    <xf numFmtId="3" fontId="131" fillId="33" borderId="38" xfId="0" applyNumberFormat="1" applyFont="1" applyFill="1" applyBorder="1" applyAlignment="1">
      <alignment horizontal="right"/>
    </xf>
    <xf numFmtId="3" fontId="131" fillId="33" borderId="110" xfId="0" applyNumberFormat="1" applyFont="1" applyFill="1" applyBorder="1" applyAlignment="1">
      <alignment/>
    </xf>
    <xf numFmtId="3" fontId="131" fillId="33" borderId="37" xfId="0" applyNumberFormat="1" applyFont="1" applyFill="1" applyBorder="1" applyAlignment="1">
      <alignment/>
    </xf>
    <xf numFmtId="3" fontId="131" fillId="33" borderId="110" xfId="0" applyNumberFormat="1" applyFont="1" applyFill="1" applyBorder="1" applyAlignment="1">
      <alignment horizontal="right"/>
    </xf>
    <xf numFmtId="3" fontId="131" fillId="33" borderId="37" xfId="0" applyNumberFormat="1" applyFont="1" applyFill="1" applyBorder="1" applyAlignment="1">
      <alignment horizontal="right"/>
    </xf>
    <xf numFmtId="3" fontId="11" fillId="0" borderId="123" xfId="0" applyNumberFormat="1" applyFont="1" applyFill="1" applyBorder="1" applyAlignment="1">
      <alignment horizontal="right"/>
    </xf>
    <xf numFmtId="3" fontId="131" fillId="33" borderId="33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136" fillId="33" borderId="54" xfId="0" applyNumberFormat="1" applyFont="1" applyFill="1" applyBorder="1" applyAlignment="1">
      <alignment horizontal="right"/>
    </xf>
    <xf numFmtId="3" fontId="130" fillId="33" borderId="123" xfId="0" applyNumberFormat="1" applyFont="1" applyFill="1" applyBorder="1" applyAlignment="1">
      <alignment horizontal="right"/>
    </xf>
    <xf numFmtId="3" fontId="130" fillId="33" borderId="75" xfId="0" applyNumberFormat="1" applyFont="1" applyFill="1" applyBorder="1" applyAlignment="1">
      <alignment horizontal="right"/>
    </xf>
    <xf numFmtId="0" fontId="10" fillId="33" borderId="19" xfId="0" applyFont="1" applyFill="1" applyBorder="1" applyAlignment="1">
      <alignment horizontal="center" vertical="center" wrapText="1"/>
    </xf>
    <xf numFmtId="2" fontId="8" fillId="0" borderId="17" xfId="66" applyNumberFormat="1" applyFont="1" applyBorder="1" applyAlignment="1">
      <alignment horizontal="centerContinuous" vertical="center" wrapText="1"/>
      <protection/>
    </xf>
    <xf numFmtId="0" fontId="8" fillId="0" borderId="17" xfId="66" applyFont="1" applyBorder="1" applyAlignment="1">
      <alignment horizontal="centerContinuous" vertical="center"/>
      <protection/>
    </xf>
    <xf numFmtId="0" fontId="8" fillId="0" borderId="17" xfId="66" applyFont="1" applyBorder="1" applyAlignment="1">
      <alignment horizontal="center" vertical="center"/>
      <protection/>
    </xf>
    <xf numFmtId="0" fontId="6" fillId="0" borderId="17" xfId="66" applyFont="1" applyBorder="1" applyAlignment="1">
      <alignment vertical="center"/>
      <protection/>
    </xf>
    <xf numFmtId="2" fontId="8" fillId="0" borderId="17" xfId="66" applyNumberFormat="1" applyFont="1" applyBorder="1" applyAlignment="1">
      <alignment horizontal="center" vertical="center"/>
      <protection/>
    </xf>
    <xf numFmtId="0" fontId="8" fillId="0" borderId="17" xfId="66" applyFont="1" applyBorder="1" applyAlignment="1">
      <alignment vertical="center"/>
      <protection/>
    </xf>
    <xf numFmtId="0" fontId="8" fillId="0" borderId="17" xfId="66" applyFont="1" applyFill="1" applyBorder="1" applyAlignment="1">
      <alignment vertical="center"/>
      <protection/>
    </xf>
    <xf numFmtId="1" fontId="8" fillId="0" borderId="17" xfId="66" applyNumberFormat="1" applyFont="1" applyBorder="1" applyAlignment="1">
      <alignment horizontal="right" vertical="center"/>
      <protection/>
    </xf>
    <xf numFmtId="3" fontId="8" fillId="0" borderId="17" xfId="66" applyNumberFormat="1" applyFont="1" applyBorder="1" applyAlignment="1">
      <alignment horizontal="right" vertical="center"/>
      <protection/>
    </xf>
    <xf numFmtId="0" fontId="8" fillId="0" borderId="23" xfId="66" applyFont="1" applyBorder="1" applyAlignment="1">
      <alignment horizontal="centerContinuous" vertical="center"/>
      <protection/>
    </xf>
    <xf numFmtId="2" fontId="8" fillId="0" borderId="103" xfId="66" applyNumberFormat="1" applyFont="1" applyBorder="1" applyAlignment="1">
      <alignment horizontal="centerContinuous" vertical="center"/>
      <protection/>
    </xf>
    <xf numFmtId="0" fontId="8" fillId="0" borderId="90" xfId="67" applyFont="1" applyBorder="1">
      <alignment/>
      <protection/>
    </xf>
    <xf numFmtId="164" fontId="8" fillId="0" borderId="17" xfId="67" applyNumberFormat="1" applyFont="1" applyBorder="1" applyAlignment="1">
      <alignment horizontal="center"/>
      <protection/>
    </xf>
    <xf numFmtId="0" fontId="8" fillId="0" borderId="90" xfId="67" applyFont="1" applyBorder="1">
      <alignment/>
      <protection/>
    </xf>
    <xf numFmtId="0" fontId="8" fillId="0" borderId="61" xfId="67" applyFont="1" applyBorder="1">
      <alignment/>
      <protection/>
    </xf>
    <xf numFmtId="164" fontId="8" fillId="0" borderId="54" xfId="67" applyNumberFormat="1" applyFont="1" applyBorder="1" applyAlignment="1">
      <alignment horizontal="center"/>
      <protection/>
    </xf>
    <xf numFmtId="0" fontId="8" fillId="0" borderId="44" xfId="67" applyFont="1" applyBorder="1">
      <alignment/>
      <protection/>
    </xf>
    <xf numFmtId="165" fontId="8" fillId="0" borderId="14" xfId="67" applyNumberFormat="1" applyFont="1" applyBorder="1">
      <alignment/>
      <protection/>
    </xf>
    <xf numFmtId="164" fontId="8" fillId="0" borderId="14" xfId="67" applyNumberFormat="1" applyFont="1" applyBorder="1" applyAlignment="1">
      <alignment horizontal="center"/>
      <protection/>
    </xf>
    <xf numFmtId="164" fontId="8" fillId="0" borderId="46" xfId="67" applyNumberFormat="1" applyFont="1" applyBorder="1" applyAlignment="1">
      <alignment horizontal="center"/>
      <protection/>
    </xf>
    <xf numFmtId="0" fontId="8" fillId="0" borderId="14" xfId="66" applyFont="1" applyBorder="1" applyAlignment="1">
      <alignment horizontal="centerContinuous" vertical="center"/>
      <protection/>
    </xf>
    <xf numFmtId="2" fontId="8" fillId="0" borderId="14" xfId="66" applyNumberFormat="1" applyFont="1" applyBorder="1" applyAlignment="1">
      <alignment horizontal="centerContinuous" vertical="center" wrapText="1"/>
      <protection/>
    </xf>
    <xf numFmtId="2" fontId="8" fillId="0" borderId="46" xfId="66" applyNumberFormat="1" applyFont="1" applyBorder="1" applyAlignment="1">
      <alignment horizontal="centerContinuous" vertical="center" wrapText="1"/>
      <protection/>
    </xf>
    <xf numFmtId="2" fontId="6" fillId="33" borderId="23" xfId="68" applyNumberFormat="1" applyFont="1" applyFill="1" applyBorder="1" applyAlignment="1">
      <alignment horizontal="centerContinuous" vertical="center"/>
      <protection/>
    </xf>
    <xf numFmtId="0" fontId="6" fillId="33" borderId="17" xfId="66" applyFont="1" applyFill="1" applyBorder="1" applyAlignment="1">
      <alignment horizontal="centerContinuous" vertical="center"/>
      <protection/>
    </xf>
    <xf numFmtId="0" fontId="6" fillId="33" borderId="17" xfId="66" applyFont="1" applyFill="1" applyBorder="1" applyAlignment="1">
      <alignment horizontal="center" vertical="center"/>
      <protection/>
    </xf>
    <xf numFmtId="2" fontId="6" fillId="33" borderId="17" xfId="66" applyNumberFormat="1" applyFont="1" applyFill="1" applyBorder="1" applyAlignment="1">
      <alignment horizontal="centerContinuous" vertical="center" wrapText="1"/>
      <protection/>
    </xf>
    <xf numFmtId="2" fontId="6" fillId="33" borderId="89" xfId="66" applyNumberFormat="1" applyFont="1" applyFill="1" applyBorder="1" applyAlignment="1">
      <alignment horizontal="centerContinuous" vertical="center" wrapText="1"/>
      <protection/>
    </xf>
    <xf numFmtId="0" fontId="8" fillId="33" borderId="90" xfId="60" applyFont="1" applyFill="1" applyBorder="1" applyAlignment="1">
      <alignment vertical="center"/>
      <protection/>
    </xf>
    <xf numFmtId="165" fontId="8" fillId="33" borderId="17" xfId="60" applyNumberFormat="1" applyFont="1" applyFill="1" applyBorder="1" applyAlignment="1">
      <alignment vertical="center"/>
      <protection/>
    </xf>
    <xf numFmtId="1" fontId="8" fillId="33" borderId="17" xfId="60" applyNumberFormat="1" applyFont="1" applyFill="1" applyBorder="1" applyAlignment="1">
      <alignment horizontal="center" vertical="center"/>
      <protection/>
    </xf>
    <xf numFmtId="164" fontId="8" fillId="33" borderId="17" xfId="60" applyNumberFormat="1" applyFont="1" applyFill="1" applyBorder="1" applyAlignment="1">
      <alignment vertical="center"/>
      <protection/>
    </xf>
    <xf numFmtId="1" fontId="8" fillId="33" borderId="89" xfId="60" applyNumberFormat="1" applyFont="1" applyFill="1" applyBorder="1" applyAlignment="1">
      <alignment horizontal="center" vertical="center"/>
      <protection/>
    </xf>
    <xf numFmtId="0" fontId="6" fillId="33" borderId="90" xfId="60" applyFont="1" applyFill="1" applyBorder="1" applyAlignment="1">
      <alignment vertical="center"/>
      <protection/>
    </xf>
    <xf numFmtId="165" fontId="6" fillId="33" borderId="17" xfId="60" applyNumberFormat="1" applyFont="1" applyFill="1" applyBorder="1" applyAlignment="1">
      <alignment vertical="center"/>
      <protection/>
    </xf>
    <xf numFmtId="1" fontId="6" fillId="33" borderId="17" xfId="60" applyNumberFormat="1" applyFont="1" applyFill="1" applyBorder="1" applyAlignment="1">
      <alignment horizontal="center" vertical="center"/>
      <protection/>
    </xf>
    <xf numFmtId="164" fontId="6" fillId="33" borderId="17" xfId="60" applyNumberFormat="1" applyFont="1" applyFill="1" applyBorder="1" applyAlignment="1">
      <alignment vertical="center"/>
      <protection/>
    </xf>
    <xf numFmtId="1" fontId="6" fillId="33" borderId="89" xfId="60" applyNumberFormat="1" applyFont="1" applyFill="1" applyBorder="1" applyAlignment="1">
      <alignment horizontal="center" vertical="center"/>
      <protection/>
    </xf>
    <xf numFmtId="164" fontId="8" fillId="33" borderId="17" xfId="60" applyNumberFormat="1" applyFont="1" applyFill="1" applyBorder="1" applyAlignment="1">
      <alignment horizontal="center" vertical="center"/>
      <protection/>
    </xf>
    <xf numFmtId="164" fontId="6" fillId="33" borderId="17" xfId="60" applyNumberFormat="1" applyFont="1" applyFill="1" applyBorder="1" applyAlignment="1">
      <alignment horizontal="center" vertical="center"/>
      <protection/>
    </xf>
    <xf numFmtId="0" fontId="8" fillId="33" borderId="61" xfId="60" applyFont="1" applyFill="1" applyBorder="1" applyAlignment="1">
      <alignment vertical="center"/>
      <protection/>
    </xf>
    <xf numFmtId="0" fontId="8" fillId="33" borderId="54" xfId="60" applyFont="1" applyFill="1" applyBorder="1" applyAlignment="1">
      <alignment horizontal="center" vertical="center"/>
      <protection/>
    </xf>
    <xf numFmtId="1" fontId="8" fillId="33" borderId="54" xfId="60" applyNumberFormat="1" applyFont="1" applyFill="1" applyBorder="1" applyAlignment="1">
      <alignment horizontal="center" vertical="center"/>
      <protection/>
    </xf>
    <xf numFmtId="1" fontId="8" fillId="33" borderId="57" xfId="60" applyNumberFormat="1" applyFont="1" applyFill="1" applyBorder="1" applyAlignment="1">
      <alignment horizontal="center" vertical="center"/>
      <protection/>
    </xf>
    <xf numFmtId="2" fontId="8" fillId="33" borderId="86" xfId="66" applyNumberFormat="1" applyFont="1" applyFill="1" applyBorder="1" applyAlignment="1">
      <alignment horizontal="centerContinuous" vertical="center" wrapText="1"/>
      <protection/>
    </xf>
    <xf numFmtId="0" fontId="8" fillId="33" borderId="124" xfId="61" applyFont="1" applyFill="1" applyBorder="1" applyAlignment="1">
      <alignment vertical="center"/>
      <protection/>
    </xf>
    <xf numFmtId="164" fontId="8" fillId="33" borderId="116" xfId="61" applyNumberFormat="1" applyFont="1" applyFill="1" applyBorder="1" applyAlignment="1">
      <alignment horizontal="center" vertical="center"/>
      <protection/>
    </xf>
    <xf numFmtId="0" fontId="8" fillId="33" borderId="125" xfId="61" applyFont="1" applyFill="1" applyBorder="1" applyAlignment="1">
      <alignment vertical="center"/>
      <protection/>
    </xf>
    <xf numFmtId="0" fontId="8" fillId="33" borderId="126" xfId="61" applyFont="1" applyFill="1" applyBorder="1" applyAlignment="1">
      <alignment vertical="center"/>
      <protection/>
    </xf>
    <xf numFmtId="164" fontId="8" fillId="33" borderId="117" xfId="61" applyNumberFormat="1" applyFont="1" applyFill="1" applyBorder="1" applyAlignment="1">
      <alignment horizontal="center" vertical="center"/>
      <protection/>
    </xf>
    <xf numFmtId="164" fontId="8" fillId="33" borderId="127" xfId="61" applyNumberFormat="1" applyFont="1" applyFill="1" applyBorder="1" applyAlignment="1">
      <alignment horizontal="center" vertical="center"/>
      <protection/>
    </xf>
    <xf numFmtId="0" fontId="8" fillId="0" borderId="34" xfId="50" applyFont="1" applyFill="1" applyBorder="1">
      <alignment/>
      <protection/>
    </xf>
    <xf numFmtId="0" fontId="6" fillId="0" borderId="34" xfId="50" applyFont="1" applyFill="1" applyBorder="1">
      <alignment/>
      <protection/>
    </xf>
    <xf numFmtId="0" fontId="8" fillId="0" borderId="26" xfId="50" applyFont="1" applyFill="1" applyBorder="1">
      <alignment/>
      <protection/>
    </xf>
    <xf numFmtId="0" fontId="8" fillId="0" borderId="82" xfId="50" applyFont="1" applyFill="1" applyBorder="1" applyAlignment="1">
      <alignment horizontal="left"/>
      <protection/>
    </xf>
    <xf numFmtId="0" fontId="8" fillId="0" borderId="58" xfId="50" applyFont="1" applyFill="1" applyBorder="1" applyAlignment="1">
      <alignment horizontal="center"/>
      <protection/>
    </xf>
    <xf numFmtId="0" fontId="8" fillId="0" borderId="59" xfId="50" applyFont="1" applyFill="1" applyBorder="1" applyAlignment="1">
      <alignment horizontal="center"/>
      <protection/>
    </xf>
    <xf numFmtId="164" fontId="9" fillId="0" borderId="18" xfId="50" applyNumberFormat="1" applyFont="1" applyBorder="1">
      <alignment/>
      <protection/>
    </xf>
    <xf numFmtId="164" fontId="11" fillId="0" borderId="28" xfId="50" applyNumberFormat="1" applyFont="1" applyBorder="1">
      <alignment/>
      <protection/>
    </xf>
    <xf numFmtId="49" fontId="9" fillId="0" borderId="42" xfId="64" applyNumberFormat="1" applyFont="1" applyFill="1" applyBorder="1">
      <alignment/>
      <protection/>
    </xf>
    <xf numFmtId="49" fontId="9" fillId="0" borderId="42" xfId="64" applyNumberFormat="1" applyFont="1" applyFill="1" applyBorder="1">
      <alignment/>
      <protection/>
    </xf>
    <xf numFmtId="49" fontId="11" fillId="0" borderId="41" xfId="64" applyNumberFormat="1" applyFont="1" applyFill="1" applyBorder="1">
      <alignment/>
      <protection/>
    </xf>
    <xf numFmtId="1" fontId="28" fillId="0" borderId="88" xfId="64" applyNumberFormat="1" applyFont="1" applyBorder="1" applyAlignment="1">
      <alignment horizontal="center" wrapText="1"/>
      <protection/>
    </xf>
    <xf numFmtId="1" fontId="28" fillId="0" borderId="17" xfId="64" applyNumberFormat="1" applyFont="1" applyBorder="1" applyAlignment="1">
      <alignment horizontal="center" wrapText="1"/>
      <protection/>
    </xf>
    <xf numFmtId="1" fontId="28" fillId="0" borderId="17" xfId="64" applyNumberFormat="1" applyFont="1" applyFill="1" applyBorder="1" applyAlignment="1">
      <alignment horizontal="center" wrapText="1"/>
      <protection/>
    </xf>
    <xf numFmtId="1" fontId="28" fillId="0" borderId="88" xfId="64" applyNumberFormat="1" applyFont="1" applyFill="1" applyBorder="1" applyAlignment="1">
      <alignment horizontal="center" wrapText="1"/>
      <protection/>
    </xf>
    <xf numFmtId="1" fontId="28" fillId="0" borderId="38" xfId="64" applyNumberFormat="1" applyFont="1" applyBorder="1" applyAlignment="1">
      <alignment horizontal="center" wrapText="1"/>
      <protection/>
    </xf>
    <xf numFmtId="165" fontId="28" fillId="0" borderId="43" xfId="64" applyNumberFormat="1" applyFont="1" applyFill="1" applyBorder="1">
      <alignment/>
      <protection/>
    </xf>
    <xf numFmtId="165" fontId="28" fillId="0" borderId="43" xfId="64" applyNumberFormat="1" applyFont="1" applyFill="1" applyBorder="1" applyAlignment="1">
      <alignment/>
      <protection/>
    </xf>
    <xf numFmtId="165" fontId="28" fillId="0" borderId="51" xfId="64" applyNumberFormat="1" applyFont="1" applyFill="1" applyBorder="1">
      <alignment/>
      <protection/>
    </xf>
    <xf numFmtId="0" fontId="28" fillId="0" borderId="20" xfId="64" applyFont="1" applyBorder="1" applyAlignment="1">
      <alignment horizontal="left"/>
      <protection/>
    </xf>
    <xf numFmtId="1" fontId="28" fillId="0" borderId="44" xfId="64" applyNumberFormat="1" applyFont="1" applyBorder="1" applyAlignment="1">
      <alignment horizontal="left" wrapText="1"/>
      <protection/>
    </xf>
    <xf numFmtId="1" fontId="28" fillId="0" borderId="14" xfId="64" applyNumberFormat="1" applyFont="1" applyFill="1" applyBorder="1" applyAlignment="1">
      <alignment horizontal="center" wrapText="1"/>
      <protection/>
    </xf>
    <xf numFmtId="1" fontId="28" fillId="0" borderId="46" xfId="64" applyNumberFormat="1" applyFont="1" applyFill="1" applyBorder="1" applyAlignment="1">
      <alignment horizontal="center" wrapText="1"/>
      <protection/>
    </xf>
    <xf numFmtId="0" fontId="9" fillId="0" borderId="83" xfId="0" applyFont="1" applyBorder="1" applyAlignment="1">
      <alignment/>
    </xf>
    <xf numFmtId="0" fontId="9" fillId="0" borderId="84" xfId="0" applyFont="1" applyBorder="1" applyAlignment="1">
      <alignment/>
    </xf>
    <xf numFmtId="0" fontId="125" fillId="0" borderId="63" xfId="0" applyFont="1" applyBorder="1" applyAlignment="1">
      <alignment/>
    </xf>
    <xf numFmtId="0" fontId="125" fillId="0" borderId="83" xfId="0" applyFont="1" applyBorder="1" applyAlignment="1">
      <alignment/>
    </xf>
    <xf numFmtId="0" fontId="9" fillId="0" borderId="110" xfId="0" applyFont="1" applyBorder="1" applyAlignment="1">
      <alignment horizontal="left"/>
    </xf>
    <xf numFmtId="0" fontId="9" fillId="0" borderId="110" xfId="0" applyFont="1" applyBorder="1" applyAlignment="1">
      <alignment/>
    </xf>
    <xf numFmtId="0" fontId="125" fillId="0" borderId="65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72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left"/>
    </xf>
    <xf numFmtId="172" fontId="9" fillId="0" borderId="92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right"/>
    </xf>
    <xf numFmtId="172" fontId="9" fillId="0" borderId="32" xfId="0" applyNumberFormat="1" applyFont="1" applyBorder="1" applyAlignment="1">
      <alignment/>
    </xf>
    <xf numFmtId="172" fontId="9" fillId="0" borderId="27" xfId="0" applyNumberFormat="1" applyFont="1" applyBorder="1" applyAlignment="1">
      <alignment/>
    </xf>
    <xf numFmtId="0" fontId="9" fillId="0" borderId="40" xfId="0" applyFont="1" applyBorder="1" applyAlignment="1">
      <alignment horizontal="left"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 horizontal="left"/>
    </xf>
    <xf numFmtId="0" fontId="9" fillId="0" borderId="47" xfId="0" applyFont="1" applyBorder="1" applyAlignment="1">
      <alignment/>
    </xf>
    <xf numFmtId="0" fontId="40" fillId="0" borderId="42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54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130" fillId="0" borderId="55" xfId="0" applyFont="1" applyBorder="1" applyAlignment="1">
      <alignment horizontal="left" vertical="center" wrapText="1"/>
    </xf>
    <xf numFmtId="3" fontId="136" fillId="33" borderId="57" xfId="0" applyNumberFormat="1" applyFont="1" applyFill="1" applyBorder="1" applyAlignment="1">
      <alignment horizontal="right"/>
    </xf>
    <xf numFmtId="3" fontId="2" fillId="0" borderId="14" xfId="51" applyNumberFormat="1" applyFont="1" applyFill="1" applyBorder="1">
      <alignment/>
      <protection/>
    </xf>
    <xf numFmtId="165" fontId="3" fillId="0" borderId="14" xfId="51" applyNumberFormat="1" applyFont="1" applyFill="1" applyBorder="1">
      <alignment/>
      <protection/>
    </xf>
    <xf numFmtId="0" fontId="3" fillId="0" borderId="14" xfId="51" applyFont="1" applyFill="1" applyBorder="1" applyAlignment="1">
      <alignment horizontal="center"/>
      <protection/>
    </xf>
    <xf numFmtId="0" fontId="127" fillId="0" borderId="14" xfId="0" applyFont="1" applyFill="1" applyBorder="1" applyAlignment="1">
      <alignment horizontal="center"/>
    </xf>
    <xf numFmtId="165" fontId="26" fillId="0" borderId="88" xfId="51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9" fillId="0" borderId="77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40" fillId="0" borderId="77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135" fillId="0" borderId="0" xfId="49" applyFont="1">
      <alignment/>
      <protection/>
    </xf>
    <xf numFmtId="2" fontId="7" fillId="0" borderId="43" xfId="46" applyNumberFormat="1" applyFont="1" applyFill="1" applyBorder="1" applyAlignment="1">
      <alignment horizontal="center" vertical="center"/>
      <protection/>
    </xf>
    <xf numFmtId="0" fontId="7" fillId="0" borderId="91" xfId="49" applyFont="1" applyFill="1" applyBorder="1">
      <alignment/>
      <protection/>
    </xf>
    <xf numFmtId="0" fontId="7" fillId="0" borderId="92" xfId="49" applyFont="1" applyFill="1" applyBorder="1" applyAlignment="1">
      <alignment horizontal="centerContinuous"/>
      <protection/>
    </xf>
    <xf numFmtId="0" fontId="7" fillId="0" borderId="16" xfId="49" applyFont="1" applyFill="1" applyBorder="1">
      <alignment/>
      <protection/>
    </xf>
    <xf numFmtId="0" fontId="7" fillId="0" borderId="99" xfId="49" applyFont="1" applyFill="1" applyBorder="1" applyAlignment="1">
      <alignment horizontal="center"/>
      <protection/>
    </xf>
    <xf numFmtId="0" fontId="7" fillId="0" borderId="32" xfId="49" applyFont="1" applyFill="1" applyBorder="1" applyAlignment="1">
      <alignment horizontal="centerContinuous" vertical="justify"/>
      <protection/>
    </xf>
    <xf numFmtId="0" fontId="7" fillId="0" borderId="39" xfId="49" applyFont="1" applyFill="1" applyBorder="1" applyAlignment="1">
      <alignment horizontal="centerContinuous" vertical="justify"/>
      <protection/>
    </xf>
    <xf numFmtId="0" fontId="7" fillId="0" borderId="14" xfId="49" applyFont="1" applyFill="1" applyBorder="1" applyAlignment="1">
      <alignment horizontal="centerContinuous" vertical="justify"/>
      <protection/>
    </xf>
    <xf numFmtId="0" fontId="7" fillId="0" borderId="13" xfId="49" applyFont="1" applyFill="1" applyBorder="1" applyAlignment="1">
      <alignment horizontal="center"/>
      <protection/>
    </xf>
    <xf numFmtId="0" fontId="7" fillId="0" borderId="93" xfId="49" applyFont="1" applyFill="1" applyBorder="1" applyAlignment="1">
      <alignment vertical="center"/>
      <protection/>
    </xf>
    <xf numFmtId="0" fontId="7" fillId="0" borderId="122" xfId="49" applyFont="1" applyFill="1" applyBorder="1" applyAlignment="1">
      <alignment horizontal="center" vertical="center"/>
      <protection/>
    </xf>
    <xf numFmtId="0" fontId="7" fillId="0" borderId="86" xfId="49" applyFont="1" applyFill="1" applyBorder="1" applyAlignment="1">
      <alignment horizontal="center" vertical="center"/>
      <protection/>
    </xf>
    <xf numFmtId="0" fontId="42" fillId="0" borderId="86" xfId="49" applyFont="1" applyFill="1" applyBorder="1" applyAlignment="1">
      <alignment horizontal="center" vertical="center"/>
      <protection/>
    </xf>
    <xf numFmtId="0" fontId="42" fillId="0" borderId="77" xfId="49" applyFont="1" applyFill="1" applyBorder="1" applyAlignment="1">
      <alignment horizontal="center" vertical="center"/>
      <protection/>
    </xf>
    <xf numFmtId="0" fontId="7" fillId="0" borderId="77" xfId="49" applyFont="1" applyFill="1" applyBorder="1" applyAlignment="1">
      <alignment horizontal="center" vertical="center"/>
      <protection/>
    </xf>
    <xf numFmtId="0" fontId="7" fillId="0" borderId="77" xfId="49" applyFont="1" applyFill="1" applyBorder="1" applyAlignment="1">
      <alignment vertical="center"/>
      <protection/>
    </xf>
    <xf numFmtId="0" fontId="7" fillId="0" borderId="99" xfId="49" applyFont="1" applyFill="1" applyBorder="1">
      <alignment/>
      <protection/>
    </xf>
    <xf numFmtId="3" fontId="7" fillId="0" borderId="0" xfId="49" applyNumberFormat="1" applyFont="1" applyFill="1" applyBorder="1">
      <alignment/>
      <protection/>
    </xf>
    <xf numFmtId="3" fontId="7" fillId="0" borderId="13" xfId="49" applyNumberFormat="1" applyFont="1" applyFill="1" applyBorder="1">
      <alignment/>
      <protection/>
    </xf>
    <xf numFmtId="3" fontId="49" fillId="0" borderId="13" xfId="63" applyNumberFormat="1" applyFont="1" applyFill="1" applyBorder="1" applyAlignment="1">
      <alignment horizontal="right"/>
      <protection/>
    </xf>
    <xf numFmtId="164" fontId="42" fillId="0" borderId="13" xfId="49" applyNumberFormat="1" applyFont="1" applyFill="1" applyBorder="1">
      <alignment/>
      <protection/>
    </xf>
    <xf numFmtId="165" fontId="49" fillId="0" borderId="81" xfId="63" applyNumberFormat="1" applyFont="1" applyFill="1" applyBorder="1" applyAlignment="1">
      <alignment horizontal="right"/>
      <protection/>
    </xf>
    <xf numFmtId="165" fontId="49" fillId="0" borderId="13" xfId="63" applyNumberFormat="1" applyFont="1" applyFill="1" applyBorder="1" applyAlignment="1">
      <alignment horizontal="right"/>
      <protection/>
    </xf>
    <xf numFmtId="0" fontId="7" fillId="0" borderId="101" xfId="49" applyFont="1" applyFill="1" applyBorder="1">
      <alignment/>
      <protection/>
    </xf>
    <xf numFmtId="3" fontId="7" fillId="0" borderId="32" xfId="49" applyNumberFormat="1" applyFont="1" applyFill="1" applyBorder="1">
      <alignment/>
      <protection/>
    </xf>
    <xf numFmtId="3" fontId="7" fillId="0" borderId="14" xfId="49" applyNumberFormat="1" applyFont="1" applyFill="1" applyBorder="1">
      <alignment/>
      <protection/>
    </xf>
    <xf numFmtId="3" fontId="49" fillId="0" borderId="14" xfId="63" applyNumberFormat="1" applyFont="1" applyFill="1" applyBorder="1" applyAlignment="1">
      <alignment horizontal="right"/>
      <protection/>
    </xf>
    <xf numFmtId="164" fontId="42" fillId="0" borderId="14" xfId="49" applyNumberFormat="1" applyFont="1" applyFill="1" applyBorder="1">
      <alignment/>
      <protection/>
    </xf>
    <xf numFmtId="165" fontId="49" fillId="0" borderId="14" xfId="63" applyNumberFormat="1" applyFont="1" applyFill="1" applyBorder="1" applyAlignment="1">
      <alignment horizontal="right"/>
      <protection/>
    </xf>
    <xf numFmtId="0" fontId="9" fillId="0" borderId="101" xfId="49" applyFont="1" applyFill="1" applyBorder="1">
      <alignment/>
      <protection/>
    </xf>
    <xf numFmtId="3" fontId="7" fillId="0" borderId="45" xfId="49" applyNumberFormat="1" applyFont="1" applyFill="1" applyBorder="1">
      <alignment/>
      <protection/>
    </xf>
    <xf numFmtId="0" fontId="41" fillId="0" borderId="0" xfId="49" applyFont="1" applyFill="1">
      <alignment/>
      <protection/>
    </xf>
    <xf numFmtId="0" fontId="7" fillId="0" borderId="0" xfId="49" applyFont="1" applyFill="1">
      <alignment/>
      <protection/>
    </xf>
    <xf numFmtId="0" fontId="4" fillId="0" borderId="0" xfId="49" applyFont="1" applyFill="1">
      <alignment/>
      <protection/>
    </xf>
    <xf numFmtId="0" fontId="15" fillId="0" borderId="0" xfId="49" applyFill="1">
      <alignment/>
      <protection/>
    </xf>
    <xf numFmtId="0" fontId="9" fillId="0" borderId="128" xfId="49" applyFont="1" applyFill="1" applyBorder="1" applyAlignment="1">
      <alignment wrapText="1"/>
      <protection/>
    </xf>
    <xf numFmtId="3" fontId="9" fillId="0" borderId="0" xfId="49" applyNumberFormat="1" applyFont="1" applyFill="1" applyBorder="1">
      <alignment/>
      <protection/>
    </xf>
    <xf numFmtId="165" fontId="9" fillId="0" borderId="129" xfId="49" applyNumberFormat="1" applyFont="1" applyFill="1" applyBorder="1">
      <alignment/>
      <protection/>
    </xf>
    <xf numFmtId="3" fontId="9" fillId="0" borderId="81" xfId="49" applyNumberFormat="1" applyFont="1" applyFill="1" applyBorder="1">
      <alignment/>
      <protection/>
    </xf>
    <xf numFmtId="165" fontId="9" fillId="0" borderId="0" xfId="49" applyNumberFormat="1" applyFont="1" applyFill="1" applyBorder="1">
      <alignment/>
      <protection/>
    </xf>
    <xf numFmtId="3" fontId="8" fillId="0" borderId="81" xfId="63" applyNumberFormat="1" applyFont="1" applyFill="1" applyBorder="1" applyAlignment="1">
      <alignment horizontal="right"/>
      <protection/>
    </xf>
    <xf numFmtId="164" fontId="9" fillId="0" borderId="0" xfId="49" applyNumberFormat="1" applyFont="1" applyFill="1" applyBorder="1">
      <alignment/>
      <protection/>
    </xf>
    <xf numFmtId="4" fontId="8" fillId="0" borderId="81" xfId="63" applyNumberFormat="1" applyFont="1" applyFill="1" applyBorder="1" applyAlignment="1">
      <alignment horizontal="right"/>
      <protection/>
    </xf>
    <xf numFmtId="3" fontId="137" fillId="0" borderId="81" xfId="63" applyNumberFormat="1" applyFont="1" applyFill="1" applyBorder="1" applyAlignment="1">
      <alignment horizontal="right"/>
      <protection/>
    </xf>
    <xf numFmtId="0" fontId="125" fillId="0" borderId="81" xfId="0" applyFont="1" applyFill="1" applyBorder="1" applyAlignment="1">
      <alignment/>
    </xf>
    <xf numFmtId="164" fontId="125" fillId="0" borderId="81" xfId="0" applyNumberFormat="1" applyFont="1" applyFill="1" applyBorder="1" applyAlignment="1">
      <alignment/>
    </xf>
    <xf numFmtId="0" fontId="9" fillId="0" borderId="99" xfId="49" applyFont="1" applyFill="1" applyBorder="1">
      <alignment/>
      <protection/>
    </xf>
    <xf numFmtId="165" fontId="9" fillId="0" borderId="12" xfId="49" applyNumberFormat="1" applyFont="1" applyFill="1" applyBorder="1">
      <alignment/>
      <protection/>
    </xf>
    <xf numFmtId="3" fontId="9" fillId="0" borderId="13" xfId="49" applyNumberFormat="1" applyFont="1" applyFill="1" applyBorder="1">
      <alignment/>
      <protection/>
    </xf>
    <xf numFmtId="3" fontId="8" fillId="0" borderId="13" xfId="63" applyNumberFormat="1" applyFont="1" applyFill="1" applyBorder="1" applyAlignment="1">
      <alignment horizontal="right"/>
      <protection/>
    </xf>
    <xf numFmtId="4" fontId="8" fillId="0" borderId="13" xfId="63" applyNumberFormat="1" applyFont="1" applyFill="1" applyBorder="1" applyAlignment="1">
      <alignment horizontal="right"/>
      <protection/>
    </xf>
    <xf numFmtId="3" fontId="137" fillId="0" borderId="13" xfId="63" applyNumberFormat="1" applyFont="1" applyFill="1" applyBorder="1" applyAlignment="1">
      <alignment horizontal="right"/>
      <protection/>
    </xf>
    <xf numFmtId="0" fontId="125" fillId="0" borderId="13" xfId="0" applyFont="1" applyFill="1" applyBorder="1" applyAlignment="1">
      <alignment/>
    </xf>
    <xf numFmtId="164" fontId="125" fillId="0" borderId="13" xfId="0" applyNumberFormat="1" applyFont="1" applyFill="1" applyBorder="1" applyAlignment="1">
      <alignment/>
    </xf>
    <xf numFmtId="0" fontId="9" fillId="0" borderId="99" xfId="49" applyFont="1" applyFill="1" applyBorder="1" applyAlignment="1">
      <alignment wrapText="1"/>
      <protection/>
    </xf>
    <xf numFmtId="3" fontId="9" fillId="0" borderId="32" xfId="49" applyNumberFormat="1" applyFont="1" applyFill="1" applyBorder="1">
      <alignment/>
      <protection/>
    </xf>
    <xf numFmtId="165" fontId="9" fillId="0" borderId="45" xfId="49" applyNumberFormat="1" applyFont="1" applyFill="1" applyBorder="1">
      <alignment/>
      <protection/>
    </xf>
    <xf numFmtId="3" fontId="9" fillId="0" borderId="14" xfId="49" applyNumberFormat="1" applyFont="1" applyFill="1" applyBorder="1">
      <alignment/>
      <protection/>
    </xf>
    <xf numFmtId="165" fontId="9" fillId="0" borderId="32" xfId="49" applyNumberFormat="1" applyFont="1" applyFill="1" applyBorder="1">
      <alignment/>
      <protection/>
    </xf>
    <xf numFmtId="3" fontId="8" fillId="0" borderId="14" xfId="63" applyNumberFormat="1" applyFont="1" applyFill="1" applyBorder="1" applyAlignment="1">
      <alignment horizontal="right"/>
      <protection/>
    </xf>
    <xf numFmtId="164" fontId="9" fillId="0" borderId="32" xfId="49" applyNumberFormat="1" applyFont="1" applyFill="1" applyBorder="1">
      <alignment/>
      <protection/>
    </xf>
    <xf numFmtId="4" fontId="8" fillId="0" borderId="14" xfId="63" applyNumberFormat="1" applyFont="1" applyFill="1" applyBorder="1" applyAlignment="1">
      <alignment horizontal="right"/>
      <protection/>
    </xf>
    <xf numFmtId="3" fontId="137" fillId="0" borderId="14" xfId="63" applyNumberFormat="1" applyFont="1" applyFill="1" applyBorder="1" applyAlignment="1">
      <alignment horizontal="right"/>
      <protection/>
    </xf>
    <xf numFmtId="164" fontId="125" fillId="0" borderId="32" xfId="49" applyNumberFormat="1" applyFont="1" applyFill="1" applyBorder="1">
      <alignment/>
      <protection/>
    </xf>
    <xf numFmtId="0" fontId="125" fillId="0" borderId="14" xfId="0" applyFont="1" applyFill="1" applyBorder="1" applyAlignment="1">
      <alignment/>
    </xf>
    <xf numFmtId="164" fontId="125" fillId="0" borderId="14" xfId="0" applyNumberFormat="1" applyFont="1" applyFill="1" applyBorder="1" applyAlignment="1">
      <alignment/>
    </xf>
    <xf numFmtId="3" fontId="9" fillId="0" borderId="39" xfId="49" applyNumberFormat="1" applyFont="1" applyFill="1" applyBorder="1">
      <alignment/>
      <protection/>
    </xf>
    <xf numFmtId="165" fontId="9" fillId="0" borderId="14" xfId="49" applyNumberFormat="1" applyFont="1" applyFill="1" applyBorder="1">
      <alignment/>
      <protection/>
    </xf>
    <xf numFmtId="164" fontId="9" fillId="0" borderId="14" xfId="49" applyNumberFormat="1" applyFont="1" applyFill="1" applyBorder="1">
      <alignment/>
      <protection/>
    </xf>
    <xf numFmtId="164" fontId="9" fillId="0" borderId="14" xfId="49" applyNumberFormat="1" applyFont="1" applyFill="1" applyBorder="1">
      <alignment/>
      <protection/>
    </xf>
    <xf numFmtId="164" fontId="125" fillId="0" borderId="14" xfId="49" applyNumberFormat="1" applyFont="1" applyFill="1" applyBorder="1">
      <alignment/>
      <protection/>
    </xf>
    <xf numFmtId="0" fontId="9" fillId="0" borderId="0" xfId="49" applyFont="1" applyFill="1">
      <alignment/>
      <protection/>
    </xf>
    <xf numFmtId="0" fontId="9" fillId="0" borderId="130" xfId="49" applyFont="1" applyFill="1" applyBorder="1" applyAlignment="1" applyProtection="1">
      <alignment horizontal="left" vertical="center" indent="1"/>
      <protection/>
    </xf>
    <xf numFmtId="0" fontId="9" fillId="0" borderId="131" xfId="49" applyFont="1" applyFill="1" applyBorder="1" applyAlignment="1">
      <alignment vertical="center"/>
      <protection/>
    </xf>
    <xf numFmtId="0" fontId="9" fillId="0" borderId="86" xfId="49" applyFont="1" applyFill="1" applyBorder="1" applyAlignment="1">
      <alignment vertical="center"/>
      <protection/>
    </xf>
    <xf numFmtId="164" fontId="9" fillId="0" borderId="86" xfId="49" applyNumberFormat="1" applyFont="1" applyFill="1" applyBorder="1" applyAlignment="1">
      <alignment vertical="center"/>
      <protection/>
    </xf>
    <xf numFmtId="164" fontId="9" fillId="0" borderId="104" xfId="49" applyNumberFormat="1" applyFont="1" applyFill="1" applyBorder="1" applyAlignment="1">
      <alignment vertical="center"/>
      <protection/>
    </xf>
    <xf numFmtId="0" fontId="9" fillId="0" borderId="34" xfId="49" applyFont="1" applyFill="1" applyBorder="1">
      <alignment/>
      <protection/>
    </xf>
    <xf numFmtId="0" fontId="9" fillId="0" borderId="0" xfId="49" applyFont="1" applyFill="1" applyBorder="1">
      <alignment/>
      <protection/>
    </xf>
    <xf numFmtId="0" fontId="9" fillId="0" borderId="35" xfId="49" applyFont="1" applyFill="1" applyBorder="1">
      <alignment/>
      <protection/>
    </xf>
    <xf numFmtId="0" fontId="9" fillId="0" borderId="85" xfId="49" applyFont="1" applyFill="1" applyBorder="1" applyAlignment="1">
      <alignment horizontal="center"/>
      <protection/>
    </xf>
    <xf numFmtId="164" fontId="9" fillId="0" borderId="47" xfId="49" applyNumberFormat="1" applyFont="1" applyFill="1" applyBorder="1">
      <alignment/>
      <protection/>
    </xf>
    <xf numFmtId="0" fontId="9" fillId="0" borderId="16" xfId="49" applyFont="1" applyFill="1" applyBorder="1">
      <alignment/>
      <protection/>
    </xf>
    <xf numFmtId="164" fontId="9" fillId="0" borderId="16" xfId="49" applyNumberFormat="1" applyFont="1" applyFill="1" applyBorder="1">
      <alignment/>
      <protection/>
    </xf>
    <xf numFmtId="164" fontId="9" fillId="0" borderId="49" xfId="49" applyNumberFormat="1" applyFont="1" applyFill="1" applyBorder="1">
      <alignment/>
      <protection/>
    </xf>
    <xf numFmtId="0" fontId="9" fillId="0" borderId="31" xfId="49" applyFont="1" applyFill="1" applyBorder="1" applyAlignment="1">
      <alignment horizontal="center"/>
      <protection/>
    </xf>
    <xf numFmtId="0" fontId="9" fillId="0" borderId="44" xfId="49" applyFont="1" applyFill="1" applyBorder="1">
      <alignment/>
      <protection/>
    </xf>
    <xf numFmtId="0" fontId="9" fillId="0" borderId="14" xfId="49" applyFont="1" applyFill="1" applyBorder="1">
      <alignment/>
      <protection/>
    </xf>
    <xf numFmtId="0" fontId="9" fillId="0" borderId="46" xfId="49" applyFont="1" applyFill="1" applyBorder="1">
      <alignment/>
      <protection/>
    </xf>
    <xf numFmtId="0" fontId="9" fillId="0" borderId="47" xfId="49" applyFont="1" applyFill="1" applyBorder="1" applyAlignment="1">
      <alignment horizontal="right"/>
      <protection/>
    </xf>
    <xf numFmtId="0" fontId="9" fillId="0" borderId="48" xfId="49" applyFont="1" applyFill="1" applyBorder="1" applyAlignment="1">
      <alignment horizontal="right"/>
      <protection/>
    </xf>
    <xf numFmtId="0" fontId="9" fillId="0" borderId="16" xfId="49" applyFont="1" applyFill="1" applyBorder="1" applyAlignment="1">
      <alignment horizontal="right"/>
      <protection/>
    </xf>
    <xf numFmtId="0" fontId="9" fillId="0" borderId="49" xfId="49" applyFont="1" applyFill="1" applyBorder="1" applyAlignment="1">
      <alignment horizontal="right"/>
      <protection/>
    </xf>
    <xf numFmtId="0" fontId="9" fillId="0" borderId="34" xfId="49" applyFont="1" applyFill="1" applyBorder="1" applyAlignment="1">
      <alignment horizontal="center"/>
      <protection/>
    </xf>
    <xf numFmtId="164" fontId="9" fillId="0" borderId="42" xfId="49" applyNumberFormat="1" applyFont="1" applyFill="1" applyBorder="1">
      <alignment/>
      <protection/>
    </xf>
    <xf numFmtId="0" fontId="9" fillId="0" borderId="12" xfId="49" applyFont="1" applyFill="1" applyBorder="1">
      <alignment/>
      <protection/>
    </xf>
    <xf numFmtId="164" fontId="9" fillId="0" borderId="13" xfId="49" applyNumberFormat="1" applyFont="1" applyFill="1" applyBorder="1">
      <alignment/>
      <protection/>
    </xf>
    <xf numFmtId="0" fontId="9" fillId="0" borderId="12" xfId="49" applyFont="1" applyFill="1" applyBorder="1" applyAlignment="1">
      <alignment horizontal="right"/>
      <protection/>
    </xf>
    <xf numFmtId="164" fontId="9" fillId="0" borderId="43" xfId="49" applyNumberFormat="1" applyFont="1" applyFill="1" applyBorder="1" applyAlignment="1">
      <alignment horizontal="right"/>
      <protection/>
    </xf>
    <xf numFmtId="0" fontId="9" fillId="0" borderId="42" xfId="49" applyFont="1" applyFill="1" applyBorder="1">
      <alignment/>
      <protection/>
    </xf>
    <xf numFmtId="0" fontId="9" fillId="0" borderId="13" xfId="49" applyFont="1" applyFill="1" applyBorder="1">
      <alignment/>
      <protection/>
    </xf>
    <xf numFmtId="0" fontId="9" fillId="0" borderId="43" xfId="49" applyFont="1" applyFill="1" applyBorder="1" applyAlignment="1">
      <alignment horizontal="right"/>
      <protection/>
    </xf>
    <xf numFmtId="164" fontId="9" fillId="0" borderId="12" xfId="49" applyNumberFormat="1" applyFont="1" applyFill="1" applyBorder="1">
      <alignment/>
      <protection/>
    </xf>
    <xf numFmtId="0" fontId="9" fillId="0" borderId="45" xfId="49" applyFont="1" applyFill="1" applyBorder="1" applyAlignment="1">
      <alignment horizontal="right"/>
      <protection/>
    </xf>
    <xf numFmtId="0" fontId="9" fillId="0" borderId="46" xfId="49" applyFont="1" applyFill="1" applyBorder="1" applyAlignment="1">
      <alignment horizontal="right"/>
      <protection/>
    </xf>
    <xf numFmtId="0" fontId="11" fillId="0" borderId="36" xfId="49" applyFont="1" applyFill="1" applyBorder="1">
      <alignment/>
      <protection/>
    </xf>
    <xf numFmtId="0" fontId="9" fillId="0" borderId="36" xfId="49" applyFont="1" applyFill="1" applyBorder="1">
      <alignment/>
      <protection/>
    </xf>
    <xf numFmtId="0" fontId="9" fillId="0" borderId="37" xfId="49" applyFont="1" applyFill="1" applyBorder="1">
      <alignment/>
      <protection/>
    </xf>
    <xf numFmtId="0" fontId="9" fillId="0" borderId="38" xfId="49" applyFont="1" applyFill="1" applyBorder="1">
      <alignment/>
      <protection/>
    </xf>
    <xf numFmtId="0" fontId="9" fillId="0" borderId="85" xfId="49" applyFont="1" applyFill="1" applyBorder="1" applyAlignment="1" applyProtection="1">
      <alignment horizontal="left" indent="3"/>
      <protection/>
    </xf>
    <xf numFmtId="0" fontId="9" fillId="0" borderId="47" xfId="49" applyFont="1" applyFill="1" applyBorder="1">
      <alignment/>
      <protection/>
    </xf>
    <xf numFmtId="164" fontId="9" fillId="0" borderId="48" xfId="49" applyNumberFormat="1" applyFont="1" applyFill="1" applyBorder="1">
      <alignment/>
      <protection/>
    </xf>
    <xf numFmtId="164" fontId="9" fillId="0" borderId="35" xfId="49" applyNumberFormat="1" applyFont="1" applyFill="1" applyBorder="1">
      <alignment/>
      <protection/>
    </xf>
    <xf numFmtId="0" fontId="9" fillId="0" borderId="34" xfId="49" applyFont="1" applyFill="1" applyBorder="1" applyAlignment="1" applyProtection="1">
      <alignment horizontal="left" indent="3"/>
      <protection/>
    </xf>
    <xf numFmtId="0" fontId="9" fillId="0" borderId="42" xfId="49" applyFont="1" applyFill="1" applyBorder="1" applyAlignment="1">
      <alignment horizontal="right"/>
      <protection/>
    </xf>
    <xf numFmtId="0" fontId="9" fillId="0" borderId="13" xfId="49" applyFont="1" applyFill="1" applyBorder="1" applyAlignment="1">
      <alignment horizontal="right"/>
      <protection/>
    </xf>
    <xf numFmtId="0" fontId="9" fillId="0" borderId="26" xfId="49" applyFont="1" applyFill="1" applyBorder="1" applyAlignment="1" applyProtection="1">
      <alignment horizontal="left" indent="3"/>
      <protection/>
    </xf>
    <xf numFmtId="0" fontId="9" fillId="0" borderId="41" xfId="49" applyFont="1" applyFill="1" applyBorder="1">
      <alignment/>
      <protection/>
    </xf>
    <xf numFmtId="0" fontId="9" fillId="0" borderId="50" xfId="49" applyFont="1" applyFill="1" applyBorder="1">
      <alignment/>
      <protection/>
    </xf>
    <xf numFmtId="0" fontId="9" fillId="0" borderId="29" xfId="49" applyFont="1" applyFill="1" applyBorder="1">
      <alignment/>
      <protection/>
    </xf>
    <xf numFmtId="164" fontId="9" fillId="0" borderId="51" xfId="49" applyNumberFormat="1" applyFont="1" applyFill="1" applyBorder="1">
      <alignment/>
      <protection/>
    </xf>
    <xf numFmtId="164" fontId="9" fillId="0" borderId="30" xfId="49" applyNumberFormat="1" applyFont="1" applyFill="1" applyBorder="1">
      <alignment/>
      <protection/>
    </xf>
    <xf numFmtId="0" fontId="2" fillId="33" borderId="9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9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0" fontId="10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88" xfId="0" applyFont="1" applyFill="1" applyBorder="1" applyAlignment="1">
      <alignment horizontal="center" vertical="center" wrapText="1"/>
    </xf>
    <xf numFmtId="0" fontId="10" fillId="33" borderId="9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165" fontId="11" fillId="33" borderId="16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9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4" fontId="7" fillId="33" borderId="32" xfId="0" applyNumberFormat="1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3" fontId="14" fillId="33" borderId="48" xfId="0" applyNumberFormat="1" applyFont="1" applyFill="1" applyBorder="1" applyAlignment="1">
      <alignment horizontal="center" vertical="center" wrapText="1"/>
    </xf>
    <xf numFmtId="0" fontId="15" fillId="33" borderId="92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3" fontId="14" fillId="33" borderId="45" xfId="0" applyNumberFormat="1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3" fontId="14" fillId="33" borderId="92" xfId="0" applyNumberFormat="1" applyFont="1" applyFill="1" applyBorder="1" applyAlignment="1">
      <alignment horizontal="center" vertical="center" wrapText="1"/>
    </xf>
    <xf numFmtId="3" fontId="14" fillId="33" borderId="19" xfId="0" applyNumberFormat="1" applyFont="1" applyFill="1" applyBorder="1" applyAlignment="1">
      <alignment horizontal="center" vertical="center" wrapText="1"/>
    </xf>
    <xf numFmtId="3" fontId="14" fillId="33" borderId="32" xfId="0" applyNumberFormat="1" applyFont="1" applyFill="1" applyBorder="1" applyAlignment="1">
      <alignment horizontal="center" vertical="center" wrapText="1"/>
    </xf>
    <xf numFmtId="3" fontId="14" fillId="33" borderId="39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right"/>
    </xf>
    <xf numFmtId="0" fontId="17" fillId="0" borderId="16" xfId="49" applyNumberFormat="1" applyFont="1" applyFill="1" applyBorder="1" applyAlignment="1">
      <alignment horizontal="center" wrapText="1"/>
      <protection/>
    </xf>
    <xf numFmtId="0" fontId="17" fillId="0" borderId="14" xfId="49" applyNumberFormat="1" applyFont="1" applyFill="1" applyBorder="1" applyAlignment="1">
      <alignment horizontal="center" wrapText="1"/>
      <protection/>
    </xf>
    <xf numFmtId="0" fontId="13" fillId="0" borderId="17" xfId="49" applyNumberFormat="1" applyFont="1" applyFill="1" applyBorder="1" applyAlignment="1">
      <alignment horizontal="center"/>
      <protection/>
    </xf>
    <xf numFmtId="0" fontId="17" fillId="0" borderId="16" xfId="49" applyNumberFormat="1" applyFont="1" applyFill="1" applyBorder="1" applyAlignment="1">
      <alignment horizontal="center"/>
      <protection/>
    </xf>
    <xf numFmtId="0" fontId="17" fillId="0" borderId="14" xfId="49" applyNumberFormat="1" applyFont="1" applyFill="1" applyBorder="1" applyAlignment="1">
      <alignment horizontal="center"/>
      <protection/>
    </xf>
    <xf numFmtId="0" fontId="17" fillId="0" borderId="17" xfId="49" applyNumberFormat="1" applyFont="1" applyFill="1" applyBorder="1" applyAlignment="1">
      <alignment horizontal="center"/>
      <protection/>
    </xf>
    <xf numFmtId="0" fontId="17" fillId="0" borderId="96" xfId="49" applyNumberFormat="1" applyFont="1" applyFill="1" applyBorder="1" applyAlignment="1">
      <alignment horizontal="center"/>
      <protection/>
    </xf>
    <xf numFmtId="0" fontId="17" fillId="0" borderId="37" xfId="49" applyNumberFormat="1" applyFont="1" applyFill="1" applyBorder="1" applyAlignment="1">
      <alignment horizontal="center"/>
      <protection/>
    </xf>
    <xf numFmtId="0" fontId="17" fillId="0" borderId="88" xfId="49" applyNumberFormat="1" applyFont="1" applyFill="1" applyBorder="1" applyAlignment="1">
      <alignment horizontal="center"/>
      <protection/>
    </xf>
    <xf numFmtId="0" fontId="11" fillId="0" borderId="96" xfId="49" applyFont="1" applyFill="1" applyBorder="1" applyAlignment="1">
      <alignment horizontal="center"/>
      <protection/>
    </xf>
    <xf numFmtId="0" fontId="11" fillId="0" borderId="37" xfId="49" applyFont="1" applyFill="1" applyBorder="1" applyAlignment="1">
      <alignment horizontal="center"/>
      <protection/>
    </xf>
    <xf numFmtId="0" fontId="11" fillId="0" borderId="88" xfId="49" applyFont="1" applyFill="1" applyBorder="1" applyAlignment="1">
      <alignment horizontal="center"/>
      <protection/>
    </xf>
    <xf numFmtId="0" fontId="3" fillId="0" borderId="0" xfId="66" applyFont="1" applyBorder="1" applyAlignment="1">
      <alignment vertical="center"/>
      <protection/>
    </xf>
    <xf numFmtId="0" fontId="15" fillId="0" borderId="0" xfId="50" applyBorder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15" fillId="0" borderId="0" xfId="50" applyAlignment="1">
      <alignment vertical="center"/>
      <protection/>
    </xf>
    <xf numFmtId="0" fontId="8" fillId="0" borderId="0" xfId="58" applyFont="1" applyBorder="1" applyAlignment="1">
      <alignment horizontal="left" vertical="center"/>
      <protection/>
    </xf>
    <xf numFmtId="2" fontId="8" fillId="0" borderId="0" xfId="58" applyNumberFormat="1" applyFont="1" applyBorder="1" applyAlignment="1">
      <alignment horizontal="right" vertical="center"/>
      <protection/>
    </xf>
    <xf numFmtId="0" fontId="15" fillId="0" borderId="0" xfId="50" applyBorder="1" applyAlignment="1">
      <alignment horizontal="right" vertical="center"/>
      <protection/>
    </xf>
    <xf numFmtId="0" fontId="6" fillId="0" borderId="17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/>
      <protection/>
    </xf>
    <xf numFmtId="0" fontId="15" fillId="0" borderId="17" xfId="50" applyBorder="1" applyAlignment="1">
      <alignment horizontal="center"/>
      <protection/>
    </xf>
    <xf numFmtId="0" fontId="4" fillId="0" borderId="32" xfId="50" applyFont="1" applyBorder="1" applyAlignment="1">
      <alignment horizontal="right"/>
      <protection/>
    </xf>
    <xf numFmtId="0" fontId="17" fillId="0" borderId="96" xfId="50" applyFont="1" applyBorder="1" applyAlignment="1">
      <alignment horizontal="center" vertical="center" wrapText="1"/>
      <protection/>
    </xf>
    <xf numFmtId="0" fontId="17" fillId="0" borderId="88" xfId="50" applyFont="1" applyBorder="1" applyAlignment="1">
      <alignment horizontal="center" vertical="center" wrapText="1"/>
      <protection/>
    </xf>
    <xf numFmtId="0" fontId="17" fillId="0" borderId="96" xfId="50" applyFont="1" applyFill="1" applyBorder="1" applyAlignment="1">
      <alignment horizontal="center" vertical="center" wrapText="1"/>
      <protection/>
    </xf>
    <xf numFmtId="0" fontId="17" fillId="0" borderId="88" xfId="50" applyFont="1" applyFill="1" applyBorder="1" applyAlignment="1">
      <alignment horizontal="center" vertical="center" wrapText="1"/>
      <protection/>
    </xf>
    <xf numFmtId="0" fontId="6" fillId="0" borderId="40" xfId="66" applyFont="1" applyBorder="1" applyAlignment="1">
      <alignment horizontal="center" vertical="center"/>
      <protection/>
    </xf>
    <xf numFmtId="0" fontId="6" fillId="0" borderId="44" xfId="59" applyFont="1" applyBorder="1" applyAlignment="1">
      <alignment horizontal="center" vertical="center"/>
      <protection/>
    </xf>
    <xf numFmtId="0" fontId="8" fillId="0" borderId="23" xfId="66" applyFont="1" applyBorder="1" applyAlignment="1">
      <alignment horizontal="center" vertical="center"/>
      <protection/>
    </xf>
    <xf numFmtId="0" fontId="3" fillId="33" borderId="0" xfId="60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2" fontId="3" fillId="33" borderId="0" xfId="61" applyNumberFormat="1" applyFont="1" applyFill="1" applyAlignment="1">
      <alignment horizontal="right" vertical="center"/>
      <protection/>
    </xf>
    <xf numFmtId="0" fontId="0" fillId="33" borderId="0" xfId="0" applyFill="1" applyAlignment="1">
      <alignment horizontal="right" vertical="center"/>
    </xf>
    <xf numFmtId="0" fontId="6" fillId="33" borderId="0" xfId="60" applyFont="1" applyFill="1" applyAlignment="1">
      <alignment vertical="center" shrinkToFit="1"/>
      <protection/>
    </xf>
    <xf numFmtId="0" fontId="0" fillId="33" borderId="0" xfId="0" applyFill="1" applyAlignment="1">
      <alignment vertical="center" shrinkToFit="1"/>
    </xf>
    <xf numFmtId="0" fontId="8" fillId="33" borderId="27" xfId="60" applyFont="1" applyFill="1" applyBorder="1" applyAlignment="1">
      <alignment horizontal="left" vertical="center" indent="1"/>
      <protection/>
    </xf>
    <xf numFmtId="0" fontId="0" fillId="33" borderId="27" xfId="0" applyFill="1" applyBorder="1" applyAlignment="1">
      <alignment horizontal="left" vertical="center" indent="1"/>
    </xf>
    <xf numFmtId="2" fontId="8" fillId="33" borderId="27" xfId="60" applyNumberFormat="1" applyFont="1" applyFill="1" applyBorder="1" applyAlignment="1">
      <alignment horizontal="right" vertical="center"/>
      <protection/>
    </xf>
    <xf numFmtId="0" fontId="0" fillId="33" borderId="27" xfId="0" applyFill="1" applyBorder="1" applyAlignment="1">
      <alignment vertical="center"/>
    </xf>
    <xf numFmtId="0" fontId="6" fillId="33" borderId="97" xfId="60" applyFont="1" applyFill="1" applyBorder="1" applyAlignment="1">
      <alignment horizontal="center" vertical="center"/>
      <protection/>
    </xf>
    <xf numFmtId="0" fontId="6" fillId="33" borderId="90" xfId="60" applyFont="1" applyFill="1" applyBorder="1" applyAlignment="1">
      <alignment horizontal="center" vertical="center"/>
      <protection/>
    </xf>
    <xf numFmtId="0" fontId="3" fillId="33" borderId="7" xfId="60" applyFont="1" applyFill="1" applyBorder="1" applyAlignment="1">
      <alignment vertical="center"/>
      <protection/>
    </xf>
    <xf numFmtId="0" fontId="0" fillId="33" borderId="7" xfId="0" applyFill="1" applyBorder="1" applyAlignment="1">
      <alignment vertical="center"/>
    </xf>
    <xf numFmtId="0" fontId="3" fillId="33" borderId="7" xfId="60" applyFont="1" applyFill="1" applyBorder="1" applyAlignment="1">
      <alignment horizontal="right" vertical="center"/>
      <protection/>
    </xf>
    <xf numFmtId="0" fontId="0" fillId="33" borderId="7" xfId="0" applyFill="1" applyBorder="1" applyAlignment="1">
      <alignment horizontal="right" vertical="center"/>
    </xf>
    <xf numFmtId="0" fontId="8" fillId="33" borderId="23" xfId="68" applyFont="1" applyFill="1" applyBorder="1" applyAlignment="1">
      <alignment horizontal="center" vertical="center"/>
      <protection/>
    </xf>
    <xf numFmtId="0" fontId="0" fillId="33" borderId="23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3" fillId="33" borderId="7" xfId="61" applyFont="1" applyFill="1" applyBorder="1" applyAlignment="1">
      <alignment vertical="center"/>
      <protection/>
    </xf>
    <xf numFmtId="2" fontId="3" fillId="33" borderId="7" xfId="61" applyNumberFormat="1" applyFont="1" applyFill="1" applyBorder="1" applyAlignment="1">
      <alignment horizontal="right" vertical="center"/>
      <protection/>
    </xf>
    <xf numFmtId="0" fontId="3" fillId="33" borderId="0" xfId="66" applyFont="1" applyFill="1" applyAlignment="1">
      <alignment vertical="center"/>
      <protection/>
    </xf>
    <xf numFmtId="0" fontId="72" fillId="33" borderId="0" xfId="61" applyFont="1" applyFill="1" applyAlignment="1">
      <alignment vertical="center"/>
      <protection/>
    </xf>
    <xf numFmtId="0" fontId="28" fillId="33" borderId="0" xfId="61" applyFill="1" applyAlignment="1">
      <alignment vertical="center"/>
      <protection/>
    </xf>
    <xf numFmtId="0" fontId="28" fillId="33" borderId="27" xfId="61" applyFont="1" applyFill="1" applyBorder="1" applyAlignment="1">
      <alignment horizontal="left" vertical="center" indent="1"/>
      <protection/>
    </xf>
    <xf numFmtId="0" fontId="28" fillId="33" borderId="27" xfId="61" applyFont="1" applyFill="1" applyBorder="1" applyAlignment="1">
      <alignment horizontal="right" vertical="center"/>
      <protection/>
    </xf>
    <xf numFmtId="0" fontId="8" fillId="33" borderId="40" xfId="61" applyFont="1" applyFill="1" applyBorder="1" applyAlignment="1">
      <alignment horizontal="center" vertical="center"/>
      <protection/>
    </xf>
    <xf numFmtId="0" fontId="8" fillId="33" borderId="132" xfId="61" applyFont="1" applyFill="1" applyBorder="1" applyAlignment="1">
      <alignment horizontal="center" vertical="center"/>
      <protection/>
    </xf>
    <xf numFmtId="0" fontId="3" fillId="0" borderId="0" xfId="64" applyFont="1" applyAlignment="1">
      <alignment horizontal="left" wrapText="1"/>
      <protection/>
    </xf>
    <xf numFmtId="0" fontId="28" fillId="0" borderId="22" xfId="64" applyFont="1" applyBorder="1" applyAlignment="1">
      <alignment horizontal="center" wrapText="1"/>
      <protection/>
    </xf>
    <xf numFmtId="0" fontId="28" fillId="0" borderId="53" xfId="64" applyFont="1" applyBorder="1" applyAlignment="1">
      <alignment horizontal="center" wrapText="1"/>
      <protection/>
    </xf>
    <xf numFmtId="1" fontId="28" fillId="0" borderId="40" xfId="64" applyNumberFormat="1" applyFont="1" applyBorder="1" applyAlignment="1">
      <alignment horizontal="left" vertical="center" wrapText="1"/>
      <protection/>
    </xf>
    <xf numFmtId="0" fontId="0" fillId="0" borderId="44" xfId="0" applyBorder="1" applyAlignment="1">
      <alignment horizontal="left" vertical="center" wrapText="1"/>
    </xf>
    <xf numFmtId="0" fontId="28" fillId="0" borderId="8" xfId="64" applyFont="1" applyBorder="1" applyAlignment="1">
      <alignment horizontal="center" vertical="center"/>
      <protection/>
    </xf>
    <xf numFmtId="0" fontId="28" fillId="0" borderId="23" xfId="64" applyFont="1" applyBorder="1" applyAlignment="1">
      <alignment horizontal="center" vertical="center"/>
      <protection/>
    </xf>
    <xf numFmtId="0" fontId="28" fillId="0" borderId="52" xfId="64" applyFont="1" applyBorder="1" applyAlignment="1">
      <alignment horizontal="center" wrapText="1"/>
      <protection/>
    </xf>
    <xf numFmtId="0" fontId="28" fillId="0" borderId="22" xfId="64" applyFont="1" applyFill="1" applyBorder="1" applyAlignment="1">
      <alignment horizontal="center"/>
      <protection/>
    </xf>
    <xf numFmtId="0" fontId="28" fillId="0" borderId="8" xfId="64" applyFont="1" applyFill="1" applyBorder="1" applyAlignment="1">
      <alignment horizontal="center"/>
      <protection/>
    </xf>
    <xf numFmtId="0" fontId="28" fillId="0" borderId="52" xfId="64" applyFont="1" applyFill="1" applyBorder="1" applyAlignment="1">
      <alignment horizontal="center"/>
      <protection/>
    </xf>
    <xf numFmtId="0" fontId="28" fillId="0" borderId="23" xfId="64" applyFont="1" applyFill="1" applyBorder="1" applyAlignment="1">
      <alignment horizontal="center"/>
      <protection/>
    </xf>
    <xf numFmtId="0" fontId="28" fillId="0" borderId="53" xfId="64" applyFont="1" applyFill="1" applyBorder="1" applyAlignment="1">
      <alignment horizontal="center"/>
      <protection/>
    </xf>
    <xf numFmtId="0" fontId="7" fillId="0" borderId="27" xfId="0" applyFont="1" applyBorder="1" applyAlignment="1">
      <alignment horizontal="right"/>
    </xf>
    <xf numFmtId="0" fontId="9" fillId="0" borderId="6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03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6" fillId="0" borderId="0" xfId="0" applyFont="1" applyBorder="1" applyAlignment="1" quotePrefix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 quotePrefix="1">
      <alignment vertical="center" wrapText="1"/>
    </xf>
    <xf numFmtId="0" fontId="9" fillId="0" borderId="13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11" fillId="0" borderId="27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5" fillId="0" borderId="0" xfId="0" applyFont="1" applyAlignment="1" applyProtection="1">
      <alignment horizontal="left"/>
      <protection locked="0"/>
    </xf>
    <xf numFmtId="0" fontId="9" fillId="0" borderId="27" xfId="0" applyFont="1" applyFill="1" applyBorder="1" applyAlignment="1">
      <alignment horizontal="right"/>
    </xf>
    <xf numFmtId="0" fontId="7" fillId="0" borderId="8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8" fillId="0" borderId="22" xfId="56" applyFont="1" applyFill="1" applyBorder="1" applyAlignment="1">
      <alignment horizontal="center"/>
      <protection/>
    </xf>
    <xf numFmtId="0" fontId="8" fillId="0" borderId="8" xfId="56" applyFont="1" applyFill="1" applyBorder="1" applyAlignment="1">
      <alignment horizontal="center"/>
      <protection/>
    </xf>
    <xf numFmtId="0" fontId="8" fillId="0" borderId="52" xfId="56" applyFont="1" applyFill="1" applyBorder="1" applyAlignment="1">
      <alignment horizontal="center"/>
      <protection/>
    </xf>
    <xf numFmtId="0" fontId="8" fillId="0" borderId="56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right" wrapText="1"/>
    </xf>
    <xf numFmtId="0" fontId="8" fillId="0" borderId="70" xfId="0" applyFont="1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0" fontId="8" fillId="0" borderId="13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0" fontId="0" fillId="33" borderId="77" xfId="0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28" fillId="0" borderId="88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3" fontId="6" fillId="0" borderId="96" xfId="0" applyNumberFormat="1" applyFont="1" applyBorder="1" applyAlignment="1">
      <alignment horizontal="center" vertical="center"/>
    </xf>
    <xf numFmtId="3" fontId="6" fillId="0" borderId="88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53" xfId="0" applyNumberFormat="1" applyFont="1" applyFill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53" xfId="0" applyNumberFormat="1" applyFont="1" applyBorder="1" applyAlignment="1">
      <alignment horizontal="center"/>
    </xf>
    <xf numFmtId="1" fontId="6" fillId="0" borderId="36" xfId="0" applyNumberFormat="1" applyFont="1" applyFill="1" applyBorder="1" applyAlignment="1">
      <alignment horizontal="center"/>
    </xf>
    <xf numFmtId="1" fontId="6" fillId="0" borderId="37" xfId="0" applyNumberFormat="1" applyFont="1" applyFill="1" applyBorder="1" applyAlignment="1">
      <alignment horizontal="center"/>
    </xf>
    <xf numFmtId="1" fontId="6" fillId="0" borderId="88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3" fontId="6" fillId="0" borderId="45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53" xfId="0" applyFont="1" applyBorder="1" applyAlignment="1">
      <alignment/>
    </xf>
    <xf numFmtId="0" fontId="8" fillId="0" borderId="6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9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8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32" xfId="0" applyFont="1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8" fillId="0" borderId="96" xfId="50" applyFont="1" applyFill="1" applyBorder="1" applyAlignment="1">
      <alignment horizontal="center"/>
      <protection/>
    </xf>
    <xf numFmtId="0" fontId="8" fillId="0" borderId="37" xfId="50" applyFont="1" applyFill="1" applyBorder="1" applyAlignment="1">
      <alignment horizontal="center"/>
      <protection/>
    </xf>
    <xf numFmtId="0" fontId="8" fillId="0" borderId="88" xfId="50" applyFont="1" applyFill="1" applyBorder="1" applyAlignment="1">
      <alignment horizontal="center"/>
      <protection/>
    </xf>
    <xf numFmtId="0" fontId="8" fillId="0" borderId="16" xfId="50" applyFont="1" applyFill="1" applyBorder="1" applyAlignment="1">
      <alignment horizontal="left"/>
      <protection/>
    </xf>
    <xf numFmtId="0" fontId="8" fillId="0" borderId="14" xfId="50" applyFont="1" applyFill="1" applyBorder="1" applyAlignment="1">
      <alignment horizontal="left"/>
      <protection/>
    </xf>
    <xf numFmtId="0" fontId="3" fillId="0" borderId="96" xfId="50" applyFont="1" applyFill="1" applyBorder="1" applyAlignment="1">
      <alignment horizontal="center"/>
      <protection/>
    </xf>
    <xf numFmtId="0" fontId="3" fillId="0" borderId="37" xfId="50" applyFont="1" applyFill="1" applyBorder="1" applyAlignment="1">
      <alignment horizontal="center"/>
      <protection/>
    </xf>
    <xf numFmtId="0" fontId="3" fillId="0" borderId="88" xfId="50" applyFont="1" applyFill="1" applyBorder="1" applyAlignment="1">
      <alignment horizontal="center"/>
      <protection/>
    </xf>
    <xf numFmtId="0" fontId="3" fillId="0" borderId="96" xfId="50" applyFont="1" applyFill="1" applyBorder="1" applyAlignment="1">
      <alignment horizontal="center"/>
      <protection/>
    </xf>
    <xf numFmtId="0" fontId="3" fillId="0" borderId="37" xfId="50" applyFont="1" applyFill="1" applyBorder="1" applyAlignment="1">
      <alignment horizontal="center"/>
      <protection/>
    </xf>
    <xf numFmtId="0" fontId="3" fillId="0" borderId="88" xfId="50" applyFont="1" applyFill="1" applyBorder="1" applyAlignment="1">
      <alignment horizontal="center"/>
      <protection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9" fillId="0" borderId="70" xfId="53" applyFont="1" applyFill="1" applyBorder="1" applyAlignment="1">
      <alignment horizontal="center" vertical="center"/>
      <protection/>
    </xf>
    <xf numFmtId="0" fontId="9" fillId="0" borderId="71" xfId="53" applyFont="1" applyFill="1" applyBorder="1" applyAlignment="1">
      <alignment horizontal="center" vertical="center"/>
      <protection/>
    </xf>
    <xf numFmtId="3" fontId="9" fillId="0" borderId="24" xfId="53" applyNumberFormat="1" applyFont="1" applyFill="1" applyBorder="1" applyAlignment="1">
      <alignment horizontal="center" vertical="center"/>
      <protection/>
    </xf>
    <xf numFmtId="3" fontId="9" fillId="0" borderId="77" xfId="53" applyNumberFormat="1" applyFont="1" applyFill="1" applyBorder="1" applyAlignment="1">
      <alignment horizontal="center" vertical="center"/>
      <protection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88" xfId="0" applyFont="1" applyFill="1" applyBorder="1" applyAlignment="1" applyProtection="1">
      <alignment horizontal="left" vertical="center"/>
      <protection locked="0"/>
    </xf>
    <xf numFmtId="0" fontId="4" fillId="0" borderId="9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17" fillId="0" borderId="88" xfId="0" applyFont="1" applyFill="1" applyBorder="1" applyAlignment="1">
      <alignment vertical="center" wrapText="1"/>
    </xf>
    <xf numFmtId="0" fontId="17" fillId="0" borderId="90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128" fillId="0" borderId="32" xfId="0" applyFont="1" applyFill="1" applyBorder="1" applyAlignment="1">
      <alignment horizontal="right" shrinkToFit="1"/>
    </xf>
    <xf numFmtId="0" fontId="0" fillId="0" borderId="32" xfId="0" applyBorder="1" applyAlignment="1">
      <alignment horizontal="right" shrinkToFit="1"/>
    </xf>
    <xf numFmtId="0" fontId="125" fillId="0" borderId="32" xfId="0" applyFont="1" applyBorder="1" applyAlignment="1">
      <alignment horizontal="right" wrapText="1"/>
    </xf>
    <xf numFmtId="0" fontId="11" fillId="0" borderId="67" xfId="49" applyFont="1" applyBorder="1" applyAlignment="1">
      <alignment/>
      <protection/>
    </xf>
    <xf numFmtId="0" fontId="117" fillId="0" borderId="8" xfId="0" applyFont="1" applyBorder="1" applyAlignment="1">
      <alignment/>
    </xf>
    <xf numFmtId="0" fontId="117" fillId="0" borderId="53" xfId="0" applyFont="1" applyBorder="1" applyAlignment="1">
      <alignment/>
    </xf>
    <xf numFmtId="2" fontId="131" fillId="0" borderId="84" xfId="0" applyNumberFormat="1" applyFont="1" applyBorder="1" applyAlignment="1">
      <alignment wrapText="1"/>
    </xf>
    <xf numFmtId="0" fontId="0" fillId="0" borderId="83" xfId="0" applyBorder="1" applyAlignment="1">
      <alignment wrapText="1"/>
    </xf>
    <xf numFmtId="3" fontId="131" fillId="33" borderId="84" xfId="0" applyNumberFormat="1" applyFont="1" applyFill="1" applyBorder="1" applyAlignment="1">
      <alignment horizontal="right" vertical="center"/>
    </xf>
    <xf numFmtId="3" fontId="131" fillId="33" borderId="83" xfId="0" applyNumberFormat="1" applyFont="1" applyFill="1" applyBorder="1" applyAlignment="1">
      <alignment horizontal="right" vertical="center"/>
    </xf>
  </cellXfs>
  <cellStyles count="7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MandOTableHeadline_TabIIImodel2001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ANNEXTAB23" xfId="45"/>
    <cellStyle name="Normal_ENE!H4" xfId="46"/>
    <cellStyle name="Normal_NCP!H3" xfId="47"/>
    <cellStyle name="Normal_NCP!H7a" xfId="48"/>
    <cellStyle name="normálne 2" xfId="49"/>
    <cellStyle name="normálne 3" xfId="50"/>
    <cellStyle name="normálne 4" xfId="51"/>
    <cellStyle name="normálne_Hárok1" xfId="52"/>
    <cellStyle name="normálne_Hárok1_P38" xfId="53"/>
    <cellStyle name="normálne_P10" xfId="54"/>
    <cellStyle name="normálne_P11" xfId="55"/>
    <cellStyle name="normálne_P24_25" xfId="56"/>
    <cellStyle name="normálne_P38" xfId="57"/>
    <cellStyle name="normálne_P6" xfId="58"/>
    <cellStyle name="normálne_P7" xfId="59"/>
    <cellStyle name="normálne_P8" xfId="60"/>
    <cellStyle name="normálne_P9" xfId="61"/>
    <cellStyle name="normální_HD5" xfId="62"/>
    <cellStyle name="normální_Hlavicky" xfId="63"/>
    <cellStyle name="normální_ODBORY aj cukrovarnicky  PROD 3_04_PRE EXCELOVSKE TABULKY DO PRILOH ZS" xfId="64"/>
    <cellStyle name="normální_spotreb.ceny" xfId="65"/>
    <cellStyle name="normální_T_33" xfId="66"/>
    <cellStyle name="normální_T_40" xfId="67"/>
    <cellStyle name="normální_T_41" xfId="68"/>
    <cellStyle name="normální_zelena sprava 2004 prilohy" xfId="69"/>
    <cellStyle name="normální_zelena sprava 2005 prilohy" xfId="70"/>
    <cellStyle name="normální_ZS 2009_Tabulky 1_44 STARE VZORY" xfId="71"/>
    <cellStyle name="Percent" xfId="72"/>
    <cellStyle name="Poznámka" xfId="73"/>
    <cellStyle name="Prepojená bunka" xfId="74"/>
    <cellStyle name="PSE1stCol" xfId="75"/>
    <cellStyle name="PSE1stColHead" xfId="76"/>
    <cellStyle name="PSE1stColYear" xfId="77"/>
    <cellStyle name="PSEHeadYear" xfId="78"/>
    <cellStyle name="Spolu" xfId="79"/>
    <cellStyle name="Text upozornenia" xfId="80"/>
    <cellStyle name="Titul" xfId="81"/>
    <cellStyle name="Vstup" xfId="82"/>
    <cellStyle name="Výpočet" xfId="83"/>
    <cellStyle name="Výstup" xfId="84"/>
    <cellStyle name="Vysvetľujúci text" xfId="85"/>
    <cellStyle name="Zlá" xfId="86"/>
    <cellStyle name="Zvýraznenie1" xfId="87"/>
    <cellStyle name="Zvýraznenie2" xfId="88"/>
    <cellStyle name="Zvýraznenie3" xfId="89"/>
    <cellStyle name="Zvýraznenie4" xfId="90"/>
    <cellStyle name="Zvýraznenie5" xfId="91"/>
    <cellStyle name="Zvýraznenie6" xfId="9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zoomScalePageLayoutView="0" workbookViewId="0" topLeftCell="A1">
      <selection activeCell="K49" sqref="K48:K49"/>
    </sheetView>
  </sheetViews>
  <sheetFormatPr defaultColWidth="11.140625" defaultRowHeight="15"/>
  <cols>
    <col min="1" max="1" width="16.7109375" style="1163" customWidth="1"/>
    <col min="2" max="2" width="14.8515625" style="1163" customWidth="1"/>
    <col min="3" max="3" width="11.00390625" style="1163" customWidth="1"/>
    <col min="4" max="4" width="12.421875" style="1163" customWidth="1"/>
    <col min="5" max="5" width="11.421875" style="1163" customWidth="1"/>
    <col min="6" max="6" width="11.140625" style="1163" customWidth="1"/>
    <col min="7" max="7" width="9.7109375" style="1163" customWidth="1"/>
    <col min="8" max="8" width="12.8515625" style="1152" customWidth="1"/>
    <col min="9" max="16384" width="11.140625" style="1152" customWidth="1"/>
  </cols>
  <sheetData>
    <row r="1" spans="1:10" ht="15">
      <c r="A1" s="911" t="s">
        <v>1105</v>
      </c>
      <c r="B1" s="912"/>
      <c r="C1" s="912"/>
      <c r="D1" s="912"/>
      <c r="E1" s="912"/>
      <c r="F1" s="912"/>
      <c r="G1" s="912"/>
      <c r="H1" s="912" t="s">
        <v>1106</v>
      </c>
      <c r="I1" s="1151"/>
      <c r="J1" s="1151"/>
    </row>
    <row r="2" spans="1:10" s="433" customFormat="1" ht="14.25">
      <c r="A2" s="1008" t="s">
        <v>77</v>
      </c>
      <c r="B2" s="1008"/>
      <c r="C2" s="1009" t="s">
        <v>1107</v>
      </c>
      <c r="D2" s="1010" t="s">
        <v>1108</v>
      </c>
      <c r="E2" s="1010" t="s">
        <v>1267</v>
      </c>
      <c r="F2" s="1009">
        <v>2010</v>
      </c>
      <c r="G2" s="1009">
        <v>2011</v>
      </c>
      <c r="H2" s="1011" t="s">
        <v>1268</v>
      </c>
      <c r="I2" s="1153"/>
      <c r="J2" s="1153"/>
    </row>
    <row r="3" spans="1:10" ht="15">
      <c r="A3" s="1012" t="s">
        <v>1109</v>
      </c>
      <c r="B3" s="1013" t="s">
        <v>1110</v>
      </c>
      <c r="C3" s="1014">
        <v>10</v>
      </c>
      <c r="D3" s="1014">
        <v>6</v>
      </c>
      <c r="E3" s="1014">
        <v>3</v>
      </c>
      <c r="F3" s="1014">
        <v>3</v>
      </c>
      <c r="G3" s="1014">
        <v>3</v>
      </c>
      <c r="H3" s="1015">
        <v>3</v>
      </c>
      <c r="I3" s="1154"/>
      <c r="J3" s="1154"/>
    </row>
    <row r="4" spans="1:10" ht="15">
      <c r="A4" s="1017"/>
      <c r="B4" s="1018" t="s">
        <v>1111</v>
      </c>
      <c r="C4" s="1019">
        <v>1.08</v>
      </c>
      <c r="D4" s="1019">
        <v>1.03</v>
      </c>
      <c r="E4" s="1019">
        <v>1</v>
      </c>
      <c r="F4" s="1019">
        <v>1</v>
      </c>
      <c r="G4" s="1019">
        <v>1</v>
      </c>
      <c r="H4" s="1020">
        <v>1</v>
      </c>
      <c r="I4" s="1154"/>
      <c r="J4" s="1154"/>
    </row>
    <row r="5" spans="1:10" ht="15">
      <c r="A5" s="1017"/>
      <c r="B5" s="1018" t="s">
        <v>1112</v>
      </c>
      <c r="C5" s="1019">
        <v>1.11</v>
      </c>
      <c r="D5" s="1019">
        <v>1.06</v>
      </c>
      <c r="E5" s="1019">
        <v>1.03</v>
      </c>
      <c r="F5" s="1019">
        <v>1.03</v>
      </c>
      <c r="G5" s="1019">
        <v>1.03</v>
      </c>
      <c r="H5" s="1020">
        <v>1.03</v>
      </c>
      <c r="I5" s="1154"/>
      <c r="J5" s="1154"/>
    </row>
    <row r="6" spans="1:10" ht="15">
      <c r="A6" s="1021"/>
      <c r="B6" s="1022" t="s">
        <v>1113</v>
      </c>
      <c r="C6" s="1023">
        <v>0.7</v>
      </c>
      <c r="D6" s="1023">
        <v>0.4</v>
      </c>
      <c r="E6" s="1023">
        <v>0.2</v>
      </c>
      <c r="F6" s="1023">
        <v>0.2</v>
      </c>
      <c r="G6" s="1023">
        <v>0.2</v>
      </c>
      <c r="H6" s="1024">
        <v>0.1</v>
      </c>
      <c r="I6" s="1154"/>
      <c r="J6" s="1154"/>
    </row>
    <row r="7" spans="1:10" ht="15">
      <c r="A7" s="1025" t="s">
        <v>63</v>
      </c>
      <c r="B7" s="1013" t="s">
        <v>1110</v>
      </c>
      <c r="C7" s="1014">
        <v>36</v>
      </c>
      <c r="D7" s="1014">
        <v>16</v>
      </c>
      <c r="E7" s="1014">
        <v>15</v>
      </c>
      <c r="F7" s="1014">
        <v>17</v>
      </c>
      <c r="G7" s="1014">
        <v>15</v>
      </c>
      <c r="H7" s="1015">
        <v>14</v>
      </c>
      <c r="I7" s="1154"/>
      <c r="J7" s="1154"/>
    </row>
    <row r="8" spans="1:15" ht="15">
      <c r="A8" s="1017"/>
      <c r="B8" s="1018" t="s">
        <v>1111</v>
      </c>
      <c r="C8" s="1019">
        <v>1.39</v>
      </c>
      <c r="D8" s="1019">
        <v>1.1</v>
      </c>
      <c r="E8" s="1019">
        <v>1.11</v>
      </c>
      <c r="F8" s="1019">
        <v>1.12</v>
      </c>
      <c r="G8" s="1019">
        <v>1.1</v>
      </c>
      <c r="H8" s="1020">
        <v>1.11</v>
      </c>
      <c r="I8" s="1154"/>
      <c r="J8" s="1154"/>
      <c r="K8" s="1155"/>
      <c r="L8" s="1155"/>
      <c r="M8" s="1155"/>
      <c r="N8" s="1155"/>
      <c r="O8" s="1155"/>
    </row>
    <row r="9" spans="1:15" ht="15">
      <c r="A9" s="1017"/>
      <c r="B9" s="1018" t="s">
        <v>1112</v>
      </c>
      <c r="C9" s="1019">
        <v>1.56</v>
      </c>
      <c r="D9" s="1019">
        <v>1.2</v>
      </c>
      <c r="E9" s="1019">
        <v>1.18</v>
      </c>
      <c r="F9" s="1019">
        <v>1.2</v>
      </c>
      <c r="G9" s="1019">
        <v>1.18</v>
      </c>
      <c r="H9" s="1020">
        <v>1.17</v>
      </c>
      <c r="I9" s="1154"/>
      <c r="J9" s="1154"/>
      <c r="K9" s="1155"/>
      <c r="L9" s="1155"/>
      <c r="M9" s="1155"/>
      <c r="N9" s="1155"/>
      <c r="O9" s="1155"/>
    </row>
    <row r="10" spans="1:10" ht="15">
      <c r="A10" s="1017"/>
      <c r="B10" s="1022" t="s">
        <v>1113</v>
      </c>
      <c r="C10" s="1023">
        <v>1.8</v>
      </c>
      <c r="D10" s="1023">
        <v>0.8</v>
      </c>
      <c r="E10" s="1024">
        <v>0.6</v>
      </c>
      <c r="F10" s="1024">
        <v>0.6</v>
      </c>
      <c r="G10" s="1024">
        <v>0.6</v>
      </c>
      <c r="H10" s="1024">
        <v>0.6</v>
      </c>
      <c r="I10" s="1154"/>
      <c r="J10" s="1154"/>
    </row>
    <row r="11" spans="1:10" ht="15">
      <c r="A11" s="1027" t="s">
        <v>1238</v>
      </c>
      <c r="B11" s="1013" t="s">
        <v>1110</v>
      </c>
      <c r="C11" s="1156"/>
      <c r="D11" s="1014">
        <v>8</v>
      </c>
      <c r="E11" s="1014">
        <v>3</v>
      </c>
      <c r="F11" s="1014">
        <v>3</v>
      </c>
      <c r="G11" s="1014">
        <v>3</v>
      </c>
      <c r="H11" s="1029">
        <v>3</v>
      </c>
      <c r="I11" s="1154"/>
      <c r="J11" s="1154"/>
    </row>
    <row r="12" spans="1:10" ht="15">
      <c r="A12" s="1017"/>
      <c r="B12" s="1018" t="s">
        <v>1111</v>
      </c>
      <c r="C12" s="1019"/>
      <c r="D12" s="1019">
        <v>1.07</v>
      </c>
      <c r="E12" s="1019">
        <v>1</v>
      </c>
      <c r="F12" s="1019">
        <v>1</v>
      </c>
      <c r="G12" s="1019">
        <v>1</v>
      </c>
      <c r="H12" s="1019">
        <v>1</v>
      </c>
      <c r="I12" s="1154"/>
      <c r="J12" s="1154"/>
    </row>
    <row r="13" spans="1:10" ht="15">
      <c r="A13" s="1017"/>
      <c r="B13" s="1018" t="s">
        <v>1112</v>
      </c>
      <c r="C13" s="1019"/>
      <c r="D13" s="1019">
        <v>1.09</v>
      </c>
      <c r="E13" s="1019">
        <v>1.03</v>
      </c>
      <c r="F13" s="1019">
        <v>1.03</v>
      </c>
      <c r="G13" s="1019">
        <v>1.03</v>
      </c>
      <c r="H13" s="1019">
        <v>1.03</v>
      </c>
      <c r="I13" s="1154"/>
      <c r="J13" s="1154"/>
    </row>
    <row r="14" spans="1:10" ht="15">
      <c r="A14" s="1021"/>
      <c r="B14" s="1022" t="s">
        <v>1113</v>
      </c>
      <c r="C14" s="1023"/>
      <c r="D14" s="1023">
        <v>0.6</v>
      </c>
      <c r="E14" s="1023">
        <v>0.3</v>
      </c>
      <c r="F14" s="1023">
        <v>0.3</v>
      </c>
      <c r="G14" s="1023">
        <v>0.3</v>
      </c>
      <c r="H14" s="1023">
        <v>0.3</v>
      </c>
      <c r="I14" s="1154"/>
      <c r="J14" s="1154"/>
    </row>
    <row r="15" spans="1:10" ht="17.25">
      <c r="A15" s="1012" t="s">
        <v>1239</v>
      </c>
      <c r="B15" s="1013" t="s">
        <v>1110</v>
      </c>
      <c r="C15" s="1028">
        <v>39</v>
      </c>
      <c r="D15" s="1028">
        <v>34</v>
      </c>
      <c r="E15" s="1028">
        <v>19</v>
      </c>
      <c r="F15" s="1028">
        <v>20</v>
      </c>
      <c r="G15" s="1028">
        <v>18</v>
      </c>
      <c r="H15" s="1026">
        <v>19</v>
      </c>
      <c r="I15" s="1154"/>
      <c r="J15" s="1154"/>
    </row>
    <row r="16" spans="1:10" ht="15">
      <c r="A16" s="1030"/>
      <c r="B16" s="1018" t="s">
        <v>1111</v>
      </c>
      <c r="C16" s="1019">
        <v>1.71</v>
      </c>
      <c r="D16" s="1019">
        <v>1.33</v>
      </c>
      <c r="E16" s="1019">
        <v>1.04</v>
      </c>
      <c r="F16" s="1019">
        <v>1.04</v>
      </c>
      <c r="G16" s="1019">
        <v>1.03</v>
      </c>
      <c r="H16" s="1026">
        <v>1.05</v>
      </c>
      <c r="I16" s="1154"/>
      <c r="J16" s="1154"/>
    </row>
    <row r="17" spans="1:10" ht="15">
      <c r="A17" s="1017"/>
      <c r="B17" s="1018" t="s">
        <v>1112</v>
      </c>
      <c r="C17" s="1019">
        <v>1.65</v>
      </c>
      <c r="D17" s="1019">
        <v>1.51</v>
      </c>
      <c r="E17" s="1019">
        <v>1.23</v>
      </c>
      <c r="F17" s="1019">
        <v>1.25</v>
      </c>
      <c r="G17" s="1019">
        <v>1.22</v>
      </c>
      <c r="H17" s="1026">
        <v>1.24</v>
      </c>
      <c r="I17" s="1154"/>
      <c r="J17" s="1154"/>
    </row>
    <row r="18" spans="1:10" ht="15">
      <c r="A18" s="1021"/>
      <c r="B18" s="1022" t="s">
        <v>1113</v>
      </c>
      <c r="C18" s="1023">
        <v>2.6</v>
      </c>
      <c r="D18" s="1023">
        <v>1.5</v>
      </c>
      <c r="E18" s="1023">
        <v>0.7</v>
      </c>
      <c r="F18" s="1023">
        <v>0.7</v>
      </c>
      <c r="G18" s="1023">
        <v>0.7</v>
      </c>
      <c r="H18" s="1026">
        <v>0.7</v>
      </c>
      <c r="I18" s="1154"/>
      <c r="J18" s="1154"/>
    </row>
    <row r="19" spans="1:10" ht="15">
      <c r="A19" s="1025" t="s">
        <v>1114</v>
      </c>
      <c r="B19" s="1013" t="s">
        <v>1110</v>
      </c>
      <c r="C19" s="1014">
        <v>77</v>
      </c>
      <c r="D19" s="1014">
        <v>59</v>
      </c>
      <c r="E19" s="1014">
        <v>45</v>
      </c>
      <c r="F19" s="1014">
        <v>44</v>
      </c>
      <c r="G19" s="1014">
        <v>44</v>
      </c>
      <c r="H19" s="1015">
        <v>47</v>
      </c>
      <c r="I19" s="1154"/>
      <c r="J19" s="1154"/>
    </row>
    <row r="20" spans="1:10" ht="15">
      <c r="A20" s="1017"/>
      <c r="B20" s="1018" t="s">
        <v>1111</v>
      </c>
      <c r="C20" s="1019">
        <v>4.22</v>
      </c>
      <c r="D20" s="1019">
        <v>2.32</v>
      </c>
      <c r="E20" s="1019">
        <v>1.61</v>
      </c>
      <c r="F20" s="1019">
        <v>1.57</v>
      </c>
      <c r="G20" s="1019">
        <v>1.59</v>
      </c>
      <c r="H20" s="1026">
        <v>1.68</v>
      </c>
      <c r="I20" s="1154"/>
      <c r="J20" s="1154"/>
    </row>
    <row r="21" spans="1:10" ht="15">
      <c r="A21" s="1017"/>
      <c r="B21" s="1018" t="s">
        <v>1112</v>
      </c>
      <c r="C21" s="1019">
        <v>4.34</v>
      </c>
      <c r="D21" s="1019">
        <v>2.45</v>
      </c>
      <c r="E21" s="1019">
        <v>1.83</v>
      </c>
      <c r="F21" s="1019">
        <v>1.79</v>
      </c>
      <c r="G21" s="1019">
        <v>1.79</v>
      </c>
      <c r="H21" s="1026">
        <v>1.9</v>
      </c>
      <c r="I21" s="1154"/>
      <c r="J21" s="1154"/>
    </row>
    <row r="22" spans="1:10" ht="15">
      <c r="A22" s="1017"/>
      <c r="B22" s="1022" t="s">
        <v>1113</v>
      </c>
      <c r="C22" s="1023">
        <v>5</v>
      </c>
      <c r="D22" s="1023">
        <v>2.1</v>
      </c>
      <c r="E22" s="1023">
        <v>1.1</v>
      </c>
      <c r="F22" s="1023">
        <v>1.1</v>
      </c>
      <c r="G22" s="1023">
        <v>1</v>
      </c>
      <c r="H22" s="1031">
        <v>1.2</v>
      </c>
      <c r="I22" s="1154"/>
      <c r="J22" s="1154"/>
    </row>
    <row r="23" spans="1:10" ht="15">
      <c r="A23" s="1027" t="s">
        <v>1240</v>
      </c>
      <c r="B23" s="1013" t="s">
        <v>1110</v>
      </c>
      <c r="C23" s="1028"/>
      <c r="D23" s="1028">
        <v>20</v>
      </c>
      <c r="E23" s="1028">
        <v>12</v>
      </c>
      <c r="F23" s="1028">
        <v>13</v>
      </c>
      <c r="G23" s="1028">
        <v>13</v>
      </c>
      <c r="H23" s="1032">
        <v>11</v>
      </c>
      <c r="I23" s="1154"/>
      <c r="J23" s="1154"/>
    </row>
    <row r="24" spans="1:10" ht="15">
      <c r="A24" s="1017"/>
      <c r="B24" s="1018" t="s">
        <v>1111</v>
      </c>
      <c r="C24" s="1019"/>
      <c r="D24" s="1019">
        <v>1.18</v>
      </c>
      <c r="E24" s="1019">
        <v>1.11</v>
      </c>
      <c r="F24" s="1019">
        <v>1.12</v>
      </c>
      <c r="G24" s="1019">
        <v>1.11</v>
      </c>
      <c r="H24" s="1026">
        <v>1.1</v>
      </c>
      <c r="I24" s="1154"/>
      <c r="J24" s="1154"/>
    </row>
    <row r="25" spans="1:10" ht="15">
      <c r="A25" s="1017"/>
      <c r="B25" s="1018" t="s">
        <v>1112</v>
      </c>
      <c r="C25" s="1019"/>
      <c r="D25" s="1019">
        <v>1.24</v>
      </c>
      <c r="E25" s="1019">
        <v>1.14</v>
      </c>
      <c r="F25" s="1019">
        <v>1.15</v>
      </c>
      <c r="G25" s="1019">
        <v>1.15</v>
      </c>
      <c r="H25" s="1026">
        <v>1.13</v>
      </c>
      <c r="I25" s="1154"/>
      <c r="J25" s="1154"/>
    </row>
    <row r="26" spans="1:10" ht="15">
      <c r="A26" s="1021"/>
      <c r="B26" s="1022" t="s">
        <v>1113</v>
      </c>
      <c r="C26" s="1019"/>
      <c r="D26" s="1019">
        <v>0.9</v>
      </c>
      <c r="E26" s="1019">
        <v>0.5</v>
      </c>
      <c r="F26" s="1019">
        <v>0.5</v>
      </c>
      <c r="G26" s="1019">
        <v>0.5</v>
      </c>
      <c r="H26" s="1026">
        <v>0.4</v>
      </c>
      <c r="I26" s="1154"/>
      <c r="J26" s="1154"/>
    </row>
    <row r="27" spans="1:10" ht="15">
      <c r="A27" s="1012" t="s">
        <v>66</v>
      </c>
      <c r="B27" s="1013" t="s">
        <v>1110</v>
      </c>
      <c r="C27" s="1014">
        <v>64</v>
      </c>
      <c r="D27" s="1014">
        <v>58</v>
      </c>
      <c r="E27" s="1014">
        <v>54</v>
      </c>
      <c r="F27" s="1014">
        <v>55</v>
      </c>
      <c r="G27" s="1014">
        <v>51</v>
      </c>
      <c r="H27" s="1015">
        <v>56</v>
      </c>
      <c r="I27" s="1154"/>
      <c r="J27" s="1154"/>
    </row>
    <row r="28" spans="1:10" ht="15">
      <c r="A28" s="1017"/>
      <c r="B28" s="1018" t="s">
        <v>1111</v>
      </c>
      <c r="C28" s="1019">
        <v>2.65</v>
      </c>
      <c r="D28" s="1019">
        <v>2.31</v>
      </c>
      <c r="E28" s="1019">
        <v>1.99</v>
      </c>
      <c r="F28" s="1019">
        <v>2.02</v>
      </c>
      <c r="G28" s="1019">
        <v>1.86</v>
      </c>
      <c r="H28" s="1020">
        <v>2.08</v>
      </c>
      <c r="I28" s="1154"/>
      <c r="J28" s="1154"/>
    </row>
    <row r="29" spans="1:10" ht="15">
      <c r="A29" s="1017"/>
      <c r="B29" s="1018" t="s">
        <v>1112</v>
      </c>
      <c r="C29" s="1019">
        <v>2.78</v>
      </c>
      <c r="D29" s="1019">
        <v>2.4</v>
      </c>
      <c r="E29" s="1019">
        <v>2.18</v>
      </c>
      <c r="F29" s="1019">
        <v>2.22</v>
      </c>
      <c r="G29" s="1019">
        <v>2.06</v>
      </c>
      <c r="H29" s="1020">
        <v>2.27</v>
      </c>
      <c r="I29" s="1154"/>
      <c r="J29" s="1154"/>
    </row>
    <row r="30" spans="1:10" ht="15">
      <c r="A30" s="1021"/>
      <c r="B30" s="1022" t="s">
        <v>1113</v>
      </c>
      <c r="C30" s="1023">
        <v>2.3</v>
      </c>
      <c r="D30" s="1023">
        <v>1.6</v>
      </c>
      <c r="E30" s="1023">
        <v>1.2</v>
      </c>
      <c r="F30" s="1023">
        <v>1.2</v>
      </c>
      <c r="G30" s="1023">
        <v>1.2</v>
      </c>
      <c r="H30" s="1024">
        <v>1.2</v>
      </c>
      <c r="I30" s="1154"/>
      <c r="J30" s="1154"/>
    </row>
    <row r="31" spans="1:10" ht="15">
      <c r="A31" s="1025" t="s">
        <v>1115</v>
      </c>
      <c r="B31" s="1013" t="s">
        <v>1110</v>
      </c>
      <c r="C31" s="1014">
        <v>70</v>
      </c>
      <c r="D31" s="1014">
        <v>67</v>
      </c>
      <c r="E31" s="1014">
        <v>49</v>
      </c>
      <c r="F31" s="1014">
        <v>40</v>
      </c>
      <c r="G31" s="1014">
        <v>52</v>
      </c>
      <c r="H31" s="1026">
        <v>54</v>
      </c>
      <c r="I31" s="1154"/>
      <c r="J31" s="1154"/>
    </row>
    <row r="32" spans="1:10" ht="15">
      <c r="A32" s="1017"/>
      <c r="B32" s="1018" t="s">
        <v>1111</v>
      </c>
      <c r="C32" s="1019">
        <v>3.35</v>
      </c>
      <c r="D32" s="1019">
        <v>2.97</v>
      </c>
      <c r="E32" s="1019">
        <v>1.87</v>
      </c>
      <c r="F32" s="1019">
        <v>1.58</v>
      </c>
      <c r="G32" s="1019">
        <v>1.99</v>
      </c>
      <c r="H32" s="1020">
        <v>2.05</v>
      </c>
      <c r="I32" s="1154"/>
      <c r="J32" s="1154"/>
    </row>
    <row r="33" spans="1:10" ht="15">
      <c r="A33" s="1017"/>
      <c r="B33" s="1018" t="s">
        <v>1112</v>
      </c>
      <c r="C33" s="1019">
        <v>3.38</v>
      </c>
      <c r="D33" s="1019">
        <v>3.09</v>
      </c>
      <c r="E33" s="1019">
        <v>1.98</v>
      </c>
      <c r="F33" s="1019">
        <v>1.67</v>
      </c>
      <c r="G33" s="1019">
        <v>2.1</v>
      </c>
      <c r="H33" s="1020">
        <v>2.16</v>
      </c>
      <c r="I33" s="1154"/>
      <c r="J33" s="1154"/>
    </row>
    <row r="34" spans="1:10" ht="15">
      <c r="A34" s="1017"/>
      <c r="B34" s="1022" t="s">
        <v>1113</v>
      </c>
      <c r="C34" s="1023">
        <v>9.1</v>
      </c>
      <c r="D34" s="1023">
        <v>4.9</v>
      </c>
      <c r="E34" s="1023">
        <v>2.2</v>
      </c>
      <c r="F34" s="1023">
        <v>1.8</v>
      </c>
      <c r="G34" s="1023">
        <v>2.1</v>
      </c>
      <c r="H34" s="1020">
        <v>2</v>
      </c>
      <c r="I34" s="1154"/>
      <c r="J34" s="1154"/>
    </row>
    <row r="35" spans="1:10" ht="17.25">
      <c r="A35" s="1012" t="s">
        <v>1241</v>
      </c>
      <c r="B35" s="1013" t="s">
        <v>1110</v>
      </c>
      <c r="C35" s="1014">
        <v>28</v>
      </c>
      <c r="D35" s="1014">
        <v>5</v>
      </c>
      <c r="E35" s="1014">
        <v>13</v>
      </c>
      <c r="F35" s="1014">
        <v>12</v>
      </c>
      <c r="G35" s="1014">
        <v>13</v>
      </c>
      <c r="H35" s="1015">
        <v>12</v>
      </c>
      <c r="I35" s="1154"/>
      <c r="J35" s="1154"/>
    </row>
    <row r="36" spans="1:10" ht="15">
      <c r="A36" s="1017"/>
      <c r="B36" s="1018" t="s">
        <v>1111</v>
      </c>
      <c r="C36" s="1019">
        <v>1.34</v>
      </c>
      <c r="D36" s="1019">
        <v>1</v>
      </c>
      <c r="E36" s="1019">
        <v>1.04</v>
      </c>
      <c r="F36" s="1019">
        <v>1.04</v>
      </c>
      <c r="G36" s="1019">
        <v>1.04</v>
      </c>
      <c r="H36" s="1020">
        <v>1.05</v>
      </c>
      <c r="I36" s="1154"/>
      <c r="J36" s="1154"/>
    </row>
    <row r="37" spans="1:10" ht="15">
      <c r="A37" s="1017"/>
      <c r="B37" s="1018" t="s">
        <v>1112</v>
      </c>
      <c r="C37" s="1019">
        <v>1.4</v>
      </c>
      <c r="D37" s="1019">
        <v>1.06</v>
      </c>
      <c r="E37" s="1019">
        <v>1.14</v>
      </c>
      <c r="F37" s="1019">
        <v>1.14</v>
      </c>
      <c r="G37" s="1019">
        <v>1.15</v>
      </c>
      <c r="H37" s="1019">
        <v>1.14</v>
      </c>
      <c r="I37" s="1154"/>
      <c r="J37" s="1154"/>
    </row>
    <row r="38" spans="1:10" ht="15">
      <c r="A38" s="1017"/>
      <c r="B38" s="1022" t="s">
        <v>1113</v>
      </c>
      <c r="C38" s="1023">
        <v>2.6</v>
      </c>
      <c r="D38" s="1023">
        <v>0.7</v>
      </c>
      <c r="E38" s="1023">
        <v>0.7</v>
      </c>
      <c r="F38" s="1023">
        <v>0.7</v>
      </c>
      <c r="G38" s="1023">
        <v>0.7</v>
      </c>
      <c r="H38" s="1023">
        <v>0.7</v>
      </c>
      <c r="I38" s="1157"/>
      <c r="J38" s="1154"/>
    </row>
    <row r="39" spans="1:10" ht="15">
      <c r="A39" s="1012" t="s">
        <v>68</v>
      </c>
      <c r="B39" s="1013" t="s">
        <v>1110</v>
      </c>
      <c r="C39" s="1014">
        <v>10</v>
      </c>
      <c r="D39" s="1014">
        <v>1</v>
      </c>
      <c r="E39" s="1014">
        <v>1</v>
      </c>
      <c r="F39" s="1014">
        <v>1</v>
      </c>
      <c r="G39" s="1014">
        <v>1</v>
      </c>
      <c r="H39" s="1026">
        <v>1</v>
      </c>
      <c r="I39" s="1154"/>
      <c r="J39" s="1154"/>
    </row>
    <row r="40" spans="1:10" ht="15">
      <c r="A40" s="1017"/>
      <c r="B40" s="1018" t="s">
        <v>1111</v>
      </c>
      <c r="C40" s="1019">
        <v>1.02</v>
      </c>
      <c r="D40" s="1019">
        <v>1.01</v>
      </c>
      <c r="E40" s="1019">
        <v>1.01</v>
      </c>
      <c r="F40" s="1019">
        <v>1.01</v>
      </c>
      <c r="G40" s="1019">
        <v>1.01</v>
      </c>
      <c r="H40" s="1019">
        <v>1.01</v>
      </c>
      <c r="I40" s="1154"/>
      <c r="J40" s="1154"/>
    </row>
    <row r="41" spans="1:10" ht="15">
      <c r="A41" s="1017"/>
      <c r="B41" s="1018" t="s">
        <v>1112</v>
      </c>
      <c r="C41" s="1019">
        <v>1.12</v>
      </c>
      <c r="D41" s="1019">
        <v>1.01</v>
      </c>
      <c r="E41" s="1019">
        <v>1.01</v>
      </c>
      <c r="F41" s="1019">
        <v>1.01</v>
      </c>
      <c r="G41" s="1019">
        <v>1.01</v>
      </c>
      <c r="H41" s="1020">
        <v>1.01</v>
      </c>
      <c r="I41" s="1154"/>
      <c r="J41" s="1154"/>
    </row>
    <row r="42" spans="1:10" ht="15">
      <c r="A42" s="1021"/>
      <c r="B42" s="1022" t="s">
        <v>1113</v>
      </c>
      <c r="C42" s="1023">
        <v>1.6</v>
      </c>
      <c r="D42" s="1023">
        <v>0.3</v>
      </c>
      <c r="E42" s="1023">
        <v>0.3</v>
      </c>
      <c r="F42" s="1023">
        <v>0.3</v>
      </c>
      <c r="G42" s="1023">
        <v>0.3</v>
      </c>
      <c r="H42" s="1020">
        <v>0.3</v>
      </c>
      <c r="I42" s="1154"/>
      <c r="J42" s="1154"/>
    </row>
    <row r="43" spans="1:10" ht="15">
      <c r="A43" s="1012" t="s">
        <v>69</v>
      </c>
      <c r="B43" s="1013" t="s">
        <v>1110</v>
      </c>
      <c r="C43" s="1014">
        <v>70</v>
      </c>
      <c r="D43" s="1014">
        <v>66</v>
      </c>
      <c r="E43" s="1014">
        <v>61</v>
      </c>
      <c r="F43" s="1014">
        <v>60</v>
      </c>
      <c r="G43" s="1014">
        <v>59</v>
      </c>
      <c r="H43" s="1015">
        <v>63</v>
      </c>
      <c r="I43" s="1154"/>
      <c r="J43" s="1154"/>
    </row>
    <row r="44" spans="1:10" ht="15">
      <c r="A44" s="1017"/>
      <c r="B44" s="1018" t="s">
        <v>1111</v>
      </c>
      <c r="C44" s="1019">
        <v>4.11</v>
      </c>
      <c r="D44" s="1019">
        <v>2.53</v>
      </c>
      <c r="E44" s="1019">
        <v>1.92</v>
      </c>
      <c r="F44" s="1019">
        <v>1.96</v>
      </c>
      <c r="G44" s="1019">
        <v>1.81</v>
      </c>
      <c r="H44" s="1026">
        <v>2.01</v>
      </c>
      <c r="I44" s="1154"/>
      <c r="J44" s="1154"/>
    </row>
    <row r="45" spans="1:10" ht="15">
      <c r="A45" s="1017"/>
      <c r="B45" s="1018" t="s">
        <v>1112</v>
      </c>
      <c r="C45" s="1019">
        <v>3.38</v>
      </c>
      <c r="D45" s="1019">
        <v>2.97</v>
      </c>
      <c r="E45" s="1019">
        <v>2.56</v>
      </c>
      <c r="F45" s="1019">
        <v>2.53</v>
      </c>
      <c r="G45" s="1019">
        <v>2.44</v>
      </c>
      <c r="H45" s="1026">
        <v>2.71</v>
      </c>
      <c r="I45" s="1154"/>
      <c r="J45" s="1154"/>
    </row>
    <row r="46" spans="1:10" ht="15">
      <c r="A46" s="1017"/>
      <c r="B46" s="1022" t="s">
        <v>1113</v>
      </c>
      <c r="C46" s="1023">
        <v>3.5</v>
      </c>
      <c r="D46" s="1023">
        <v>2</v>
      </c>
      <c r="E46" s="1023">
        <v>0.9</v>
      </c>
      <c r="F46" s="1023">
        <v>1</v>
      </c>
      <c r="G46" s="1023">
        <v>0.9</v>
      </c>
      <c r="H46" s="1031">
        <v>0.9</v>
      </c>
      <c r="I46" s="1154"/>
      <c r="J46" s="1154"/>
    </row>
    <row r="47" spans="1:10" ht="15">
      <c r="A47" s="1012" t="s">
        <v>72</v>
      </c>
      <c r="B47" s="1013" t="s">
        <v>1110</v>
      </c>
      <c r="C47" s="1014">
        <v>78</v>
      </c>
      <c r="D47" s="1014">
        <v>68</v>
      </c>
      <c r="E47" s="1014">
        <v>55</v>
      </c>
      <c r="F47" s="1014">
        <v>52</v>
      </c>
      <c r="G47" s="1014">
        <v>55</v>
      </c>
      <c r="H47" s="1026">
        <v>57</v>
      </c>
      <c r="I47" s="1154"/>
      <c r="J47" s="1154"/>
    </row>
    <row r="48" spans="1:10" ht="15">
      <c r="A48" s="1017"/>
      <c r="B48" s="1018" t="s">
        <v>1111</v>
      </c>
      <c r="C48" s="1019">
        <v>4.57</v>
      </c>
      <c r="D48" s="1019">
        <v>2.85</v>
      </c>
      <c r="E48" s="1019">
        <v>1.48</v>
      </c>
      <c r="F48" s="1019">
        <v>1.45</v>
      </c>
      <c r="G48" s="1019">
        <v>1.45</v>
      </c>
      <c r="H48" s="1026">
        <v>1.53</v>
      </c>
      <c r="I48" s="1154"/>
      <c r="J48" s="1154"/>
    </row>
    <row r="49" spans="1:10" ht="15">
      <c r="A49" s="1017"/>
      <c r="B49" s="1018" t="s">
        <v>1112</v>
      </c>
      <c r="C49" s="1019">
        <v>4.5</v>
      </c>
      <c r="D49" s="1019">
        <v>3.18</v>
      </c>
      <c r="E49" s="1019">
        <v>2.2</v>
      </c>
      <c r="F49" s="1019">
        <v>2.1</v>
      </c>
      <c r="G49" s="1019">
        <v>2.2</v>
      </c>
      <c r="H49" s="1026">
        <v>2.31</v>
      </c>
      <c r="I49" s="1154"/>
      <c r="J49" s="1154"/>
    </row>
    <row r="50" spans="1:10" ht="15">
      <c r="A50" s="1017"/>
      <c r="B50" s="1022" t="s">
        <v>1113</v>
      </c>
      <c r="C50" s="1023">
        <v>3.7</v>
      </c>
      <c r="D50" s="1023">
        <v>2.3</v>
      </c>
      <c r="E50" s="1023">
        <v>1</v>
      </c>
      <c r="F50" s="1023">
        <v>1</v>
      </c>
      <c r="G50" s="1023">
        <v>1</v>
      </c>
      <c r="H50" s="1023">
        <v>1</v>
      </c>
      <c r="I50" s="1154"/>
      <c r="J50" s="1154"/>
    </row>
    <row r="51" spans="1:10" ht="15">
      <c r="A51" s="1012" t="s">
        <v>73</v>
      </c>
      <c r="B51" s="1013" t="s">
        <v>1110</v>
      </c>
      <c r="C51" s="1014">
        <v>20</v>
      </c>
      <c r="D51" s="1014">
        <v>26</v>
      </c>
      <c r="E51" s="1014">
        <v>24</v>
      </c>
      <c r="F51" s="1014">
        <v>26</v>
      </c>
      <c r="G51" s="1014">
        <v>22</v>
      </c>
      <c r="H51" s="1015">
        <v>22</v>
      </c>
      <c r="I51" s="1154"/>
      <c r="J51" s="1154"/>
    </row>
    <row r="52" spans="1:10" ht="15">
      <c r="A52" s="1017"/>
      <c r="B52" s="1018" t="s">
        <v>1111</v>
      </c>
      <c r="C52" s="1019">
        <v>1.21</v>
      </c>
      <c r="D52" s="1019">
        <v>1.25</v>
      </c>
      <c r="E52" s="1019">
        <v>1.19</v>
      </c>
      <c r="F52" s="1019">
        <v>1.28</v>
      </c>
      <c r="G52" s="1019">
        <v>1.19</v>
      </c>
      <c r="H52" s="1020">
        <v>1.09</v>
      </c>
      <c r="I52" s="1154"/>
      <c r="J52" s="1154"/>
    </row>
    <row r="53" spans="1:10" ht="15">
      <c r="A53" s="1017"/>
      <c r="B53" s="1018" t="s">
        <v>1112</v>
      </c>
      <c r="C53" s="1019">
        <v>1.26</v>
      </c>
      <c r="D53" s="1019">
        <v>1.35</v>
      </c>
      <c r="E53" s="1019">
        <v>1.31</v>
      </c>
      <c r="F53" s="1019">
        <v>1.36</v>
      </c>
      <c r="G53" s="1019">
        <v>1.29</v>
      </c>
      <c r="H53" s="1020">
        <v>1.29</v>
      </c>
      <c r="I53" s="1154"/>
      <c r="J53" s="1154"/>
    </row>
    <row r="54" spans="1:10" ht="15">
      <c r="A54" s="1021"/>
      <c r="B54" s="1022" t="s">
        <v>1113</v>
      </c>
      <c r="C54" s="1023">
        <v>3.7</v>
      </c>
      <c r="D54" s="1023">
        <v>4</v>
      </c>
      <c r="E54" s="1023">
        <v>2.5</v>
      </c>
      <c r="F54" s="1023">
        <v>3.1</v>
      </c>
      <c r="G54" s="1023">
        <v>2.4</v>
      </c>
      <c r="H54" s="1024">
        <v>2.1</v>
      </c>
      <c r="I54" s="1154"/>
      <c r="J54" s="1154"/>
    </row>
    <row r="55" spans="1:10" ht="15">
      <c r="A55" s="1012" t="s">
        <v>74</v>
      </c>
      <c r="B55" s="1013" t="s">
        <v>1110</v>
      </c>
      <c r="C55" s="1014">
        <v>22</v>
      </c>
      <c r="D55" s="1014">
        <v>12</v>
      </c>
      <c r="E55" s="1014">
        <v>8</v>
      </c>
      <c r="F55" s="1014">
        <v>8</v>
      </c>
      <c r="G55" s="1014">
        <v>8</v>
      </c>
      <c r="H55" s="1026">
        <v>7</v>
      </c>
      <c r="I55" s="1154"/>
      <c r="J55" s="1154"/>
    </row>
    <row r="56" spans="1:10" ht="15">
      <c r="A56" s="1017"/>
      <c r="B56" s="1018" t="s">
        <v>1111</v>
      </c>
      <c r="C56" s="1019">
        <v>1.13</v>
      </c>
      <c r="D56" s="1019">
        <v>1.07</v>
      </c>
      <c r="E56" s="1019">
        <v>1.01</v>
      </c>
      <c r="F56" s="1019">
        <v>1.01</v>
      </c>
      <c r="G56" s="1019">
        <v>1.01</v>
      </c>
      <c r="H56" s="1020">
        <v>1.01</v>
      </c>
      <c r="I56" s="1154"/>
      <c r="J56" s="1154"/>
    </row>
    <row r="57" spans="1:10" ht="15">
      <c r="A57" s="1017"/>
      <c r="B57" s="1018" t="s">
        <v>1112</v>
      </c>
      <c r="C57" s="1019">
        <v>1.28</v>
      </c>
      <c r="D57" s="1019">
        <v>1.14</v>
      </c>
      <c r="E57" s="1019">
        <v>1.08</v>
      </c>
      <c r="F57" s="1019">
        <v>1.08</v>
      </c>
      <c r="G57" s="1019">
        <v>1.08</v>
      </c>
      <c r="H57" s="1020">
        <v>1.08</v>
      </c>
      <c r="I57" s="1154"/>
      <c r="J57" s="1154"/>
    </row>
    <row r="58" spans="1:10" ht="15">
      <c r="A58" s="1021"/>
      <c r="B58" s="1022" t="s">
        <v>1113</v>
      </c>
      <c r="C58" s="1023">
        <v>1.3</v>
      </c>
      <c r="D58" s="1023">
        <v>0.9</v>
      </c>
      <c r="E58" s="1023">
        <v>1</v>
      </c>
      <c r="F58" s="1023">
        <v>0.9</v>
      </c>
      <c r="G58" s="1023">
        <v>1</v>
      </c>
      <c r="H58" s="1024">
        <v>1</v>
      </c>
      <c r="I58" s="1154"/>
      <c r="J58" s="1154"/>
    </row>
    <row r="59" spans="1:10" s="638" customFormat="1" ht="12.75">
      <c r="A59" s="1033" t="s">
        <v>1269</v>
      </c>
      <c r="B59" s="1033"/>
      <c r="C59" s="1033"/>
      <c r="D59" s="1164"/>
      <c r="E59" s="1164"/>
      <c r="F59" s="1033"/>
      <c r="G59" s="1033"/>
      <c r="H59" s="1007"/>
      <c r="I59" s="1016"/>
      <c r="J59" s="1150"/>
    </row>
    <row r="60" spans="1:10" s="638" customFormat="1" ht="12.75">
      <c r="A60" s="1033" t="s">
        <v>1116</v>
      </c>
      <c r="B60" s="1034" t="s">
        <v>1117</v>
      </c>
      <c r="C60" s="1033"/>
      <c r="D60" s="1164"/>
      <c r="E60" s="1164"/>
      <c r="F60" s="1033"/>
      <c r="G60" s="1033"/>
      <c r="H60" s="1007"/>
      <c r="I60" s="1016"/>
      <c r="J60" s="1150"/>
    </row>
    <row r="61" spans="1:10" s="638" customFormat="1" ht="12.75">
      <c r="A61" s="1033" t="s">
        <v>1118</v>
      </c>
      <c r="B61" s="1033"/>
      <c r="C61" s="1033"/>
      <c r="D61" s="1164"/>
      <c r="E61" s="1164"/>
      <c r="F61" s="1033"/>
      <c r="G61" s="1033"/>
      <c r="H61" s="1007"/>
      <c r="I61" s="1016"/>
      <c r="J61" s="1150"/>
    </row>
    <row r="62" spans="1:10" s="638" customFormat="1" ht="15.75">
      <c r="A62" s="1035" t="s">
        <v>1242</v>
      </c>
      <c r="B62" s="1033"/>
      <c r="C62" s="1033"/>
      <c r="D62" s="1164"/>
      <c r="E62" s="1164"/>
      <c r="F62" s="1033"/>
      <c r="G62" s="1033"/>
      <c r="H62" s="1007"/>
      <c r="I62" s="1007"/>
      <c r="J62" s="1150"/>
    </row>
    <row r="63" spans="1:10" s="638" customFormat="1" ht="15.75">
      <c r="A63" s="1035" t="s">
        <v>1243</v>
      </c>
      <c r="B63" s="1033"/>
      <c r="C63" s="1033"/>
      <c r="D63" s="1164"/>
      <c r="E63" s="1164"/>
      <c r="F63" s="1033"/>
      <c r="G63" s="1033"/>
      <c r="H63" s="1007"/>
      <c r="I63" s="1007"/>
      <c r="J63" s="1150"/>
    </row>
    <row r="64" spans="1:10" ht="18">
      <c r="A64" s="1161"/>
      <c r="B64" s="1158"/>
      <c r="C64" s="1158"/>
      <c r="D64" s="1159"/>
      <c r="E64" s="1159"/>
      <c r="F64" s="1158"/>
      <c r="G64" s="1158"/>
      <c r="H64" s="1151"/>
      <c r="I64" s="1151"/>
      <c r="J64" s="1160"/>
    </row>
    <row r="65" spans="1:10" ht="15">
      <c r="A65" s="1162"/>
      <c r="B65" s="1162"/>
      <c r="C65" s="1162"/>
      <c r="D65" s="1162"/>
      <c r="E65" s="1162"/>
      <c r="F65" s="1162"/>
      <c r="G65" s="1162"/>
      <c r="H65" s="1160"/>
      <c r="I65" s="1160"/>
      <c r="J65" s="1160"/>
    </row>
    <row r="66" spans="1:10" ht="15">
      <c r="A66" s="1162"/>
      <c r="B66" s="1162"/>
      <c r="C66" s="1162"/>
      <c r="D66" s="1162"/>
      <c r="E66" s="1162"/>
      <c r="F66" s="1162"/>
      <c r="G66" s="1162"/>
      <c r="H66" s="1160"/>
      <c r="I66" s="1160"/>
      <c r="J66" s="1160"/>
    </row>
    <row r="67" spans="1:10" ht="15">
      <c r="A67" s="1162"/>
      <c r="B67" s="1162"/>
      <c r="C67" s="1162"/>
      <c r="D67" s="1162"/>
      <c r="E67" s="1162"/>
      <c r="F67" s="1162"/>
      <c r="G67" s="1162"/>
      <c r="H67" s="1160"/>
      <c r="I67" s="1160"/>
      <c r="J67" s="1160"/>
    </row>
    <row r="68" spans="1:10" ht="15">
      <c r="A68" s="1162"/>
      <c r="B68" s="1162"/>
      <c r="C68" s="1162"/>
      <c r="D68" s="1162"/>
      <c r="E68" s="1162"/>
      <c r="F68" s="1162"/>
      <c r="G68" s="1162"/>
      <c r="H68" s="1160"/>
      <c r="I68" s="1160"/>
      <c r="J68" s="1160"/>
    </row>
    <row r="69" spans="1:10" ht="15">
      <c r="A69" s="1162"/>
      <c r="B69" s="1162"/>
      <c r="C69" s="1162"/>
      <c r="D69" s="1162"/>
      <c r="E69" s="1162"/>
      <c r="F69" s="1162"/>
      <c r="G69" s="1162"/>
      <c r="H69" s="1160"/>
      <c r="I69" s="1160"/>
      <c r="J69" s="1160"/>
    </row>
    <row r="70" spans="1:10" ht="15">
      <c r="A70" s="1162"/>
      <c r="B70" s="1162"/>
      <c r="C70" s="1162"/>
      <c r="D70" s="1162"/>
      <c r="E70" s="1162"/>
      <c r="F70" s="1162"/>
      <c r="G70" s="1162"/>
      <c r="H70" s="1160"/>
      <c r="I70" s="1160"/>
      <c r="J70" s="1160"/>
    </row>
    <row r="71" spans="1:10" ht="15">
      <c r="A71" s="1162"/>
      <c r="B71" s="1162"/>
      <c r="C71" s="1162"/>
      <c r="D71" s="1162"/>
      <c r="E71" s="1162"/>
      <c r="F71" s="1162"/>
      <c r="G71" s="1162"/>
      <c r="H71" s="1160"/>
      <c r="I71" s="1160"/>
      <c r="J71" s="1160"/>
    </row>
    <row r="72" spans="1:10" ht="15">
      <c r="A72" s="1162"/>
      <c r="B72" s="1162"/>
      <c r="C72" s="1162"/>
      <c r="D72" s="1162"/>
      <c r="E72" s="1162"/>
      <c r="F72" s="1162"/>
      <c r="G72" s="1162"/>
      <c r="H72" s="1160"/>
      <c r="I72" s="1160"/>
      <c r="J72" s="1160"/>
    </row>
    <row r="73" spans="1:10" ht="15">
      <c r="A73" s="1162"/>
      <c r="B73" s="1162"/>
      <c r="C73" s="1162"/>
      <c r="D73" s="1162"/>
      <c r="E73" s="1162"/>
      <c r="F73" s="1162"/>
      <c r="G73" s="1162"/>
      <c r="H73" s="1160"/>
      <c r="I73" s="1160"/>
      <c r="J73" s="1160"/>
    </row>
    <row r="74" spans="1:10" ht="15">
      <c r="A74" s="1162"/>
      <c r="B74" s="1162"/>
      <c r="C74" s="1162"/>
      <c r="D74" s="1162"/>
      <c r="E74" s="1162"/>
      <c r="F74" s="1162"/>
      <c r="G74" s="1162"/>
      <c r="H74" s="1160"/>
      <c r="I74" s="1160"/>
      <c r="J74" s="1160"/>
    </row>
    <row r="75" spans="1:10" ht="15">
      <c r="A75" s="1162"/>
      <c r="B75" s="1162"/>
      <c r="C75" s="1162"/>
      <c r="D75" s="1162"/>
      <c r="E75" s="1162"/>
      <c r="F75" s="1162"/>
      <c r="G75" s="1162"/>
      <c r="H75" s="1160"/>
      <c r="I75" s="1160"/>
      <c r="J75" s="1160"/>
    </row>
    <row r="76" spans="1:10" ht="15">
      <c r="A76" s="1162"/>
      <c r="B76" s="1162"/>
      <c r="C76" s="1162"/>
      <c r="D76" s="1162"/>
      <c r="E76" s="1162"/>
      <c r="F76" s="1162"/>
      <c r="G76" s="1162"/>
      <c r="H76" s="1160"/>
      <c r="I76" s="1160"/>
      <c r="J76" s="1160"/>
    </row>
    <row r="77" spans="1:10" ht="15">
      <c r="A77" s="1162"/>
      <c r="B77" s="1162"/>
      <c r="C77" s="1162"/>
      <c r="D77" s="1162"/>
      <c r="E77" s="1162"/>
      <c r="F77" s="1162"/>
      <c r="G77" s="1162"/>
      <c r="H77" s="1160"/>
      <c r="I77" s="1160"/>
      <c r="J77" s="1160"/>
    </row>
    <row r="78" spans="1:10" ht="15">
      <c r="A78" s="1162"/>
      <c r="B78" s="1162"/>
      <c r="C78" s="1162"/>
      <c r="D78" s="1162"/>
      <c r="E78" s="1162"/>
      <c r="F78" s="1162"/>
      <c r="G78" s="1162"/>
      <c r="H78" s="1160"/>
      <c r="I78" s="1160"/>
      <c r="J78" s="1160"/>
    </row>
    <row r="79" spans="1:10" ht="15">
      <c r="A79" s="1162"/>
      <c r="B79" s="1162"/>
      <c r="C79" s="1162"/>
      <c r="D79" s="1162"/>
      <c r="E79" s="1162"/>
      <c r="F79" s="1162"/>
      <c r="G79" s="1162"/>
      <c r="H79" s="1160"/>
      <c r="I79" s="1160"/>
      <c r="J79" s="1160"/>
    </row>
    <row r="80" spans="1:10" ht="15">
      <c r="A80" s="1162"/>
      <c r="B80" s="1162"/>
      <c r="C80" s="1162"/>
      <c r="D80" s="1162"/>
      <c r="E80" s="1162"/>
      <c r="F80" s="1162"/>
      <c r="G80" s="1162"/>
      <c r="H80" s="1160"/>
      <c r="I80" s="1160"/>
      <c r="J80" s="1160"/>
    </row>
    <row r="81" spans="1:10" ht="15">
      <c r="A81" s="1162"/>
      <c r="B81" s="1162"/>
      <c r="C81" s="1162"/>
      <c r="D81" s="1162"/>
      <c r="E81" s="1162"/>
      <c r="F81" s="1162"/>
      <c r="G81" s="1162"/>
      <c r="H81" s="1160"/>
      <c r="I81" s="1160"/>
      <c r="J81" s="1160"/>
    </row>
    <row r="82" spans="1:10" ht="15">
      <c r="A82" s="1162"/>
      <c r="B82" s="1162"/>
      <c r="C82" s="1162"/>
      <c r="D82" s="1162"/>
      <c r="E82" s="1162"/>
      <c r="F82" s="1162"/>
      <c r="G82" s="1162"/>
      <c r="H82" s="1160"/>
      <c r="I82" s="1160"/>
      <c r="J82" s="1160"/>
    </row>
    <row r="83" spans="1:10" ht="15">
      <c r="A83" s="1162"/>
      <c r="B83" s="1162"/>
      <c r="C83" s="1162"/>
      <c r="D83" s="1162"/>
      <c r="E83" s="1162"/>
      <c r="F83" s="1162"/>
      <c r="G83" s="1162"/>
      <c r="H83" s="1160"/>
      <c r="I83" s="1160"/>
      <c r="J83" s="1160"/>
    </row>
    <row r="84" spans="1:10" ht="15">
      <c r="A84" s="1162"/>
      <c r="B84" s="1162"/>
      <c r="C84" s="1162"/>
      <c r="D84" s="1162"/>
      <c r="E84" s="1162"/>
      <c r="F84" s="1162"/>
      <c r="G84" s="1162"/>
      <c r="H84" s="1160"/>
      <c r="I84" s="1160"/>
      <c r="J84" s="1160"/>
    </row>
    <row r="85" spans="1:10" ht="15">
      <c r="A85" s="1162"/>
      <c r="B85" s="1162"/>
      <c r="C85" s="1162"/>
      <c r="D85" s="1162"/>
      <c r="E85" s="1162"/>
      <c r="F85" s="1162"/>
      <c r="G85" s="1162"/>
      <c r="H85" s="1160"/>
      <c r="I85" s="1160"/>
      <c r="J85" s="1160"/>
    </row>
    <row r="86" spans="1:10" ht="15">
      <c r="A86" s="1162"/>
      <c r="B86" s="1162"/>
      <c r="C86" s="1162"/>
      <c r="D86" s="1162"/>
      <c r="E86" s="1162"/>
      <c r="F86" s="1162"/>
      <c r="G86" s="1162"/>
      <c r="H86" s="1160"/>
      <c r="I86" s="1160"/>
      <c r="J86" s="1160"/>
    </row>
    <row r="87" spans="1:10" ht="15">
      <c r="A87" s="1162"/>
      <c r="B87" s="1162"/>
      <c r="C87" s="1162"/>
      <c r="D87" s="1162"/>
      <c r="E87" s="1162"/>
      <c r="F87" s="1162"/>
      <c r="G87" s="1162"/>
      <c r="H87" s="1160"/>
      <c r="I87" s="1160"/>
      <c r="J87" s="1160"/>
    </row>
    <row r="88" spans="1:10" ht="15">
      <c r="A88" s="1162"/>
      <c r="B88" s="1162"/>
      <c r="C88" s="1162"/>
      <c r="D88" s="1162"/>
      <c r="E88" s="1162"/>
      <c r="F88" s="1162"/>
      <c r="G88" s="1162"/>
      <c r="H88" s="1160"/>
      <c r="I88" s="1160"/>
      <c r="J88" s="1160"/>
    </row>
    <row r="89" spans="1:10" ht="15">
      <c r="A89" s="1162"/>
      <c r="B89" s="1162"/>
      <c r="C89" s="1162"/>
      <c r="D89" s="1162"/>
      <c r="E89" s="1162"/>
      <c r="F89" s="1162"/>
      <c r="G89" s="1162"/>
      <c r="H89" s="1160"/>
      <c r="I89" s="1160"/>
      <c r="J89" s="1160"/>
    </row>
    <row r="90" spans="1:10" ht="15">
      <c r="A90" s="1162"/>
      <c r="B90" s="1162"/>
      <c r="C90" s="1162"/>
      <c r="D90" s="1162"/>
      <c r="E90" s="1162"/>
      <c r="F90" s="1162"/>
      <c r="G90" s="1162"/>
      <c r="H90" s="1160"/>
      <c r="I90" s="1160"/>
      <c r="J90" s="1160"/>
    </row>
    <row r="91" spans="1:10" ht="15">
      <c r="A91" s="1162"/>
      <c r="B91" s="1162"/>
      <c r="C91" s="1162"/>
      <c r="D91" s="1162"/>
      <c r="E91" s="1162"/>
      <c r="F91" s="1162"/>
      <c r="G91" s="1162"/>
      <c r="H91" s="1160"/>
      <c r="I91" s="1160"/>
      <c r="J91" s="1160"/>
    </row>
    <row r="92" spans="1:10" ht="15">
      <c r="A92" s="1162"/>
      <c r="B92" s="1162"/>
      <c r="C92" s="1162"/>
      <c r="D92" s="1162"/>
      <c r="E92" s="1162"/>
      <c r="F92" s="1162"/>
      <c r="G92" s="1162"/>
      <c r="H92" s="1160"/>
      <c r="I92" s="1160"/>
      <c r="J92" s="1160"/>
    </row>
    <row r="93" spans="1:10" ht="15">
      <c r="A93" s="1162"/>
      <c r="B93" s="1162"/>
      <c r="C93" s="1162"/>
      <c r="D93" s="1162"/>
      <c r="E93" s="1162"/>
      <c r="F93" s="1162"/>
      <c r="G93" s="1162"/>
      <c r="H93" s="1160"/>
      <c r="I93" s="1160"/>
      <c r="J93" s="1160"/>
    </row>
    <row r="94" spans="1:10" ht="15">
      <c r="A94" s="1162"/>
      <c r="B94" s="1162"/>
      <c r="C94" s="1162"/>
      <c r="D94" s="1162"/>
      <c r="E94" s="1162"/>
      <c r="F94" s="1162"/>
      <c r="G94" s="1162"/>
      <c r="H94" s="1160"/>
      <c r="I94" s="1160"/>
      <c r="J94" s="1160"/>
    </row>
    <row r="95" spans="1:10" ht="15">
      <c r="A95" s="1162"/>
      <c r="B95" s="1162"/>
      <c r="C95" s="1162"/>
      <c r="D95" s="1162"/>
      <c r="E95" s="1162"/>
      <c r="F95" s="1162"/>
      <c r="G95" s="1162"/>
      <c r="H95" s="1160"/>
      <c r="I95" s="1160"/>
      <c r="J95" s="1160"/>
    </row>
    <row r="96" spans="1:10" ht="15">
      <c r="A96" s="1162"/>
      <c r="B96" s="1162"/>
      <c r="C96" s="1162"/>
      <c r="D96" s="1162"/>
      <c r="E96" s="1162"/>
      <c r="F96" s="1162"/>
      <c r="G96" s="1162"/>
      <c r="H96" s="1160"/>
      <c r="I96" s="1160"/>
      <c r="J96" s="1160"/>
    </row>
    <row r="97" spans="1:10" ht="15">
      <c r="A97" s="1162"/>
      <c r="B97" s="1162"/>
      <c r="C97" s="1162"/>
      <c r="D97" s="1162"/>
      <c r="E97" s="1162"/>
      <c r="F97" s="1162"/>
      <c r="G97" s="1162"/>
      <c r="H97" s="1160"/>
      <c r="I97" s="1160"/>
      <c r="J97" s="1160"/>
    </row>
    <row r="98" spans="1:10" ht="15">
      <c r="A98" s="1162"/>
      <c r="B98" s="1162"/>
      <c r="C98" s="1162"/>
      <c r="D98" s="1162"/>
      <c r="E98" s="1162"/>
      <c r="F98" s="1162"/>
      <c r="G98" s="1162"/>
      <c r="H98" s="1160"/>
      <c r="I98" s="1160"/>
      <c r="J98" s="1160"/>
    </row>
    <row r="99" spans="1:10" ht="15">
      <c r="A99" s="1162"/>
      <c r="B99" s="1162"/>
      <c r="C99" s="1162"/>
      <c r="D99" s="1162"/>
      <c r="E99" s="1162"/>
      <c r="F99" s="1162"/>
      <c r="G99" s="1162"/>
      <c r="H99" s="1160"/>
      <c r="I99" s="1160"/>
      <c r="J99" s="1160"/>
    </row>
    <row r="100" spans="1:10" ht="15">
      <c r="A100" s="1162"/>
      <c r="B100" s="1162"/>
      <c r="C100" s="1162"/>
      <c r="D100" s="1162"/>
      <c r="E100" s="1162"/>
      <c r="F100" s="1162"/>
      <c r="G100" s="1162"/>
      <c r="H100" s="1160"/>
      <c r="I100" s="1160"/>
      <c r="J100" s="1160"/>
    </row>
    <row r="101" spans="1:10" ht="15">
      <c r="A101" s="1162"/>
      <c r="B101" s="1162"/>
      <c r="C101" s="1162"/>
      <c r="D101" s="1162"/>
      <c r="E101" s="1162"/>
      <c r="F101" s="1162"/>
      <c r="G101" s="1162"/>
      <c r="H101" s="1160"/>
      <c r="I101" s="1160"/>
      <c r="J101" s="1160"/>
    </row>
    <row r="102" spans="1:10" ht="15">
      <c r="A102" s="1162"/>
      <c r="B102" s="1162"/>
      <c r="C102" s="1162"/>
      <c r="D102" s="1162"/>
      <c r="E102" s="1162"/>
      <c r="F102" s="1162"/>
      <c r="G102" s="1162"/>
      <c r="H102" s="1160"/>
      <c r="I102" s="1160"/>
      <c r="J102" s="1160"/>
    </row>
    <row r="103" spans="1:10" ht="15">
      <c r="A103" s="1162"/>
      <c r="B103" s="1162"/>
      <c r="C103" s="1162"/>
      <c r="D103" s="1162"/>
      <c r="E103" s="1162"/>
      <c r="F103" s="1162"/>
      <c r="G103" s="1162"/>
      <c r="H103" s="1160"/>
      <c r="I103" s="1160"/>
      <c r="J103" s="1160"/>
    </row>
    <row r="104" spans="1:10" ht="15">
      <c r="A104" s="1162"/>
      <c r="B104" s="1162"/>
      <c r="C104" s="1162"/>
      <c r="D104" s="1162"/>
      <c r="E104" s="1162"/>
      <c r="F104" s="1162"/>
      <c r="G104" s="1162"/>
      <c r="H104" s="1160"/>
      <c r="I104" s="1160"/>
      <c r="J104" s="1160"/>
    </row>
    <row r="105" spans="1:10" ht="15">
      <c r="A105" s="1162"/>
      <c r="B105" s="1162"/>
      <c r="C105" s="1162"/>
      <c r="D105" s="1162"/>
      <c r="E105" s="1162"/>
      <c r="F105" s="1162"/>
      <c r="G105" s="1162"/>
      <c r="H105" s="1160"/>
      <c r="I105" s="1160"/>
      <c r="J105" s="1160"/>
    </row>
    <row r="106" spans="1:10" ht="15">
      <c r="A106" s="1162"/>
      <c r="B106" s="1162"/>
      <c r="C106" s="1162"/>
      <c r="D106" s="1162"/>
      <c r="E106" s="1162"/>
      <c r="F106" s="1162"/>
      <c r="G106" s="1162"/>
      <c r="H106" s="1160"/>
      <c r="I106" s="1160"/>
      <c r="J106" s="1160"/>
    </row>
    <row r="107" spans="1:10" ht="15">
      <c r="A107" s="1162"/>
      <c r="B107" s="1162"/>
      <c r="C107" s="1162"/>
      <c r="D107" s="1162"/>
      <c r="E107" s="1162"/>
      <c r="F107" s="1162"/>
      <c r="G107" s="1162"/>
      <c r="H107" s="1160"/>
      <c r="I107" s="1160"/>
      <c r="J107" s="1160"/>
    </row>
    <row r="108" spans="1:10" ht="15">
      <c r="A108" s="1162"/>
      <c r="B108" s="1162"/>
      <c r="C108" s="1162"/>
      <c r="D108" s="1162"/>
      <c r="E108" s="1162"/>
      <c r="F108" s="1162"/>
      <c r="G108" s="1162"/>
      <c r="H108" s="1160"/>
      <c r="I108" s="1160"/>
      <c r="J108" s="1160"/>
    </row>
    <row r="109" spans="1:10" ht="15">
      <c r="A109" s="1162"/>
      <c r="B109" s="1162"/>
      <c r="C109" s="1162"/>
      <c r="D109" s="1162"/>
      <c r="E109" s="1162"/>
      <c r="F109" s="1162"/>
      <c r="G109" s="1162"/>
      <c r="H109" s="1160"/>
      <c r="I109" s="1160"/>
      <c r="J109" s="1160"/>
    </row>
    <row r="110" spans="1:10" ht="15">
      <c r="A110" s="1162"/>
      <c r="B110" s="1162"/>
      <c r="C110" s="1162"/>
      <c r="D110" s="1162"/>
      <c r="E110" s="1162"/>
      <c r="F110" s="1162"/>
      <c r="G110" s="1162"/>
      <c r="H110" s="1160"/>
      <c r="I110" s="1160"/>
      <c r="J110" s="1160"/>
    </row>
    <row r="111" spans="1:10" ht="15">
      <c r="A111" s="1162"/>
      <c r="B111" s="1162"/>
      <c r="C111" s="1162"/>
      <c r="D111" s="1162"/>
      <c r="E111" s="1162"/>
      <c r="F111" s="1162"/>
      <c r="G111" s="1162"/>
      <c r="H111" s="1160"/>
      <c r="I111" s="1160"/>
      <c r="J111" s="1160"/>
    </row>
    <row r="112" spans="1:10" ht="15">
      <c r="A112" s="1162"/>
      <c r="B112" s="1162"/>
      <c r="C112" s="1162"/>
      <c r="D112" s="1162"/>
      <c r="E112" s="1162"/>
      <c r="F112" s="1162"/>
      <c r="G112" s="1162"/>
      <c r="H112" s="1160"/>
      <c r="I112" s="1160"/>
      <c r="J112" s="1160"/>
    </row>
    <row r="113" spans="1:10" ht="15">
      <c r="A113" s="1162"/>
      <c r="B113" s="1162"/>
      <c r="C113" s="1162"/>
      <c r="D113" s="1162"/>
      <c r="E113" s="1162"/>
      <c r="F113" s="1162"/>
      <c r="G113" s="1162"/>
      <c r="H113" s="1160"/>
      <c r="I113" s="1160"/>
      <c r="J113" s="1160"/>
    </row>
    <row r="114" spans="1:10" ht="15">
      <c r="A114" s="1162"/>
      <c r="B114" s="1162"/>
      <c r="C114" s="1162"/>
      <c r="D114" s="1162"/>
      <c r="E114" s="1162"/>
      <c r="F114" s="1162"/>
      <c r="G114" s="1162"/>
      <c r="H114" s="1160"/>
      <c r="I114" s="1160"/>
      <c r="J114" s="1160"/>
    </row>
    <row r="115" spans="1:10" ht="15">
      <c r="A115" s="1162"/>
      <c r="B115" s="1162"/>
      <c r="C115" s="1162"/>
      <c r="D115" s="1162"/>
      <c r="E115" s="1162"/>
      <c r="F115" s="1162"/>
      <c r="G115" s="1162"/>
      <c r="H115" s="1160"/>
      <c r="I115" s="1160"/>
      <c r="J115" s="1160"/>
    </row>
    <row r="116" spans="1:10" ht="15">
      <c r="A116" s="1162"/>
      <c r="B116" s="1162"/>
      <c r="C116" s="1162"/>
      <c r="D116" s="1162"/>
      <c r="E116" s="1162"/>
      <c r="F116" s="1162"/>
      <c r="G116" s="1162"/>
      <c r="H116" s="1160"/>
      <c r="I116" s="1160"/>
      <c r="J116" s="1160"/>
    </row>
    <row r="117" spans="1:10" ht="15">
      <c r="A117" s="1162"/>
      <c r="B117" s="1162"/>
      <c r="C117" s="1162"/>
      <c r="D117" s="1162"/>
      <c r="E117" s="1162"/>
      <c r="F117" s="1162"/>
      <c r="G117" s="1162"/>
      <c r="H117" s="1160"/>
      <c r="I117" s="1160"/>
      <c r="J117" s="1160"/>
    </row>
    <row r="118" spans="1:10" ht="15">
      <c r="A118" s="1162"/>
      <c r="B118" s="1162"/>
      <c r="C118" s="1162"/>
      <c r="D118" s="1162"/>
      <c r="E118" s="1162"/>
      <c r="F118" s="1162"/>
      <c r="G118" s="1162"/>
      <c r="H118" s="1160"/>
      <c r="I118" s="1160"/>
      <c r="J118" s="1160"/>
    </row>
    <row r="119" spans="1:10" ht="15">
      <c r="A119" s="1162"/>
      <c r="B119" s="1162"/>
      <c r="C119" s="1162"/>
      <c r="D119" s="1162"/>
      <c r="E119" s="1162"/>
      <c r="F119" s="1162"/>
      <c r="G119" s="1162"/>
      <c r="H119" s="1160"/>
      <c r="I119" s="1160"/>
      <c r="J119" s="1160"/>
    </row>
    <row r="120" spans="1:10" ht="15">
      <c r="A120" s="1162"/>
      <c r="B120" s="1162"/>
      <c r="C120" s="1162"/>
      <c r="D120" s="1162"/>
      <c r="E120" s="1162"/>
      <c r="F120" s="1162"/>
      <c r="G120" s="1162"/>
      <c r="H120" s="1160"/>
      <c r="I120" s="1160"/>
      <c r="J120" s="1160"/>
    </row>
    <row r="121" spans="1:10" ht="15">
      <c r="A121" s="1162"/>
      <c r="B121" s="1162"/>
      <c r="C121" s="1162"/>
      <c r="D121" s="1162"/>
      <c r="E121" s="1162"/>
      <c r="F121" s="1162"/>
      <c r="G121" s="1162"/>
      <c r="H121" s="1160"/>
      <c r="I121" s="1160"/>
      <c r="J121" s="1160"/>
    </row>
    <row r="122" spans="1:10" ht="15">
      <c r="A122" s="1162"/>
      <c r="B122" s="1162"/>
      <c r="C122" s="1162"/>
      <c r="D122" s="1162"/>
      <c r="E122" s="1162"/>
      <c r="F122" s="1162"/>
      <c r="G122" s="1162"/>
      <c r="H122" s="1160"/>
      <c r="I122" s="1160"/>
      <c r="J122" s="1160"/>
    </row>
    <row r="123" spans="1:10" ht="15">
      <c r="A123" s="1162"/>
      <c r="B123" s="1162"/>
      <c r="C123" s="1162"/>
      <c r="D123" s="1162"/>
      <c r="E123" s="1162"/>
      <c r="F123" s="1162"/>
      <c r="G123" s="1162"/>
      <c r="H123" s="1160"/>
      <c r="I123" s="1160"/>
      <c r="J123" s="1160"/>
    </row>
    <row r="124" spans="1:10" ht="15">
      <c r="A124" s="1162"/>
      <c r="B124" s="1162"/>
      <c r="C124" s="1162"/>
      <c r="D124" s="1162"/>
      <c r="E124" s="1162"/>
      <c r="F124" s="1162"/>
      <c r="G124" s="1162"/>
      <c r="H124" s="1160"/>
      <c r="I124" s="1160"/>
      <c r="J124" s="1160"/>
    </row>
    <row r="125" spans="1:10" ht="15">
      <c r="A125" s="1162"/>
      <c r="B125" s="1162"/>
      <c r="C125" s="1162"/>
      <c r="D125" s="1162"/>
      <c r="E125" s="1162"/>
      <c r="F125" s="1162"/>
      <c r="G125" s="1162"/>
      <c r="H125" s="1160"/>
      <c r="I125" s="1160"/>
      <c r="J125" s="1160"/>
    </row>
    <row r="126" spans="1:10" ht="15">
      <c r="A126" s="1162"/>
      <c r="B126" s="1162"/>
      <c r="C126" s="1162"/>
      <c r="D126" s="1162"/>
      <c r="E126" s="1162"/>
      <c r="F126" s="1162"/>
      <c r="G126" s="1162"/>
      <c r="H126" s="1160"/>
      <c r="I126" s="1160"/>
      <c r="J126" s="1160"/>
    </row>
    <row r="127" spans="1:10" ht="15">
      <c r="A127" s="1162"/>
      <c r="B127" s="1162"/>
      <c r="C127" s="1162"/>
      <c r="D127" s="1162"/>
      <c r="E127" s="1162"/>
      <c r="F127" s="1162"/>
      <c r="G127" s="1162"/>
      <c r="H127" s="1160"/>
      <c r="I127" s="1160"/>
      <c r="J127" s="1160"/>
    </row>
    <row r="128" spans="1:10" ht="15">
      <c r="A128" s="1162"/>
      <c r="B128" s="1162"/>
      <c r="C128" s="1162"/>
      <c r="D128" s="1162"/>
      <c r="E128" s="1162"/>
      <c r="F128" s="1162"/>
      <c r="G128" s="1162"/>
      <c r="H128" s="1160"/>
      <c r="I128" s="1160"/>
      <c r="J128" s="1160"/>
    </row>
    <row r="129" spans="1:10" ht="15">
      <c r="A129" s="1162"/>
      <c r="B129" s="1162"/>
      <c r="C129" s="1162"/>
      <c r="D129" s="1162"/>
      <c r="E129" s="1162"/>
      <c r="F129" s="1162"/>
      <c r="G129" s="1162"/>
      <c r="H129" s="1160"/>
      <c r="I129" s="1160"/>
      <c r="J129" s="1160"/>
    </row>
    <row r="130" spans="1:10" ht="15">
      <c r="A130" s="1162"/>
      <c r="B130" s="1162"/>
      <c r="C130" s="1162"/>
      <c r="D130" s="1162"/>
      <c r="E130" s="1162"/>
      <c r="F130" s="1162"/>
      <c r="G130" s="1162"/>
      <c r="H130" s="1160"/>
      <c r="I130" s="1160"/>
      <c r="J130" s="1160"/>
    </row>
    <row r="131" spans="1:10" ht="15">
      <c r="A131" s="1162"/>
      <c r="B131" s="1162"/>
      <c r="C131" s="1162"/>
      <c r="D131" s="1162"/>
      <c r="E131" s="1162"/>
      <c r="F131" s="1162"/>
      <c r="G131" s="1162"/>
      <c r="H131" s="1160"/>
      <c r="I131" s="1160"/>
      <c r="J131" s="1160"/>
    </row>
    <row r="132" spans="1:10" ht="15">
      <c r="A132" s="1162"/>
      <c r="B132" s="1162"/>
      <c r="C132" s="1162"/>
      <c r="D132" s="1162"/>
      <c r="E132" s="1162"/>
      <c r="F132" s="1162"/>
      <c r="G132" s="1162"/>
      <c r="H132" s="1160"/>
      <c r="I132" s="1160"/>
      <c r="J132" s="1160"/>
    </row>
    <row r="133" spans="1:10" ht="15">
      <c r="A133" s="1162"/>
      <c r="B133" s="1162"/>
      <c r="C133" s="1162"/>
      <c r="D133" s="1162"/>
      <c r="E133" s="1162"/>
      <c r="F133" s="1162"/>
      <c r="G133" s="1162"/>
      <c r="H133" s="1160"/>
      <c r="I133" s="1160"/>
      <c r="J133" s="1160"/>
    </row>
    <row r="134" spans="1:10" ht="15">
      <c r="A134" s="1162"/>
      <c r="B134" s="1162"/>
      <c r="C134" s="1162"/>
      <c r="D134" s="1162"/>
      <c r="E134" s="1162"/>
      <c r="F134" s="1162"/>
      <c r="G134" s="1162"/>
      <c r="H134" s="1160"/>
      <c r="I134" s="1160"/>
      <c r="J134" s="1160"/>
    </row>
    <row r="135" spans="1:10" ht="15">
      <c r="A135" s="1162"/>
      <c r="B135" s="1162"/>
      <c r="C135" s="1162"/>
      <c r="D135" s="1162"/>
      <c r="E135" s="1162"/>
      <c r="F135" s="1162"/>
      <c r="G135" s="1162"/>
      <c r="H135" s="1160"/>
      <c r="I135" s="1160"/>
      <c r="J135" s="1160"/>
    </row>
    <row r="136" spans="1:10" ht="15">
      <c r="A136" s="1162"/>
      <c r="B136" s="1162"/>
      <c r="C136" s="1162"/>
      <c r="D136" s="1162"/>
      <c r="E136" s="1162"/>
      <c r="F136" s="1162"/>
      <c r="G136" s="1162"/>
      <c r="H136" s="1160"/>
      <c r="I136" s="1160"/>
      <c r="J136" s="1160"/>
    </row>
    <row r="137" spans="1:10" ht="15">
      <c r="A137" s="1162"/>
      <c r="B137" s="1162"/>
      <c r="C137" s="1162"/>
      <c r="D137" s="1162"/>
      <c r="E137" s="1162"/>
      <c r="F137" s="1162"/>
      <c r="G137" s="1162"/>
      <c r="H137" s="1160"/>
      <c r="I137" s="1160"/>
      <c r="J137" s="1160"/>
    </row>
    <row r="138" spans="1:10" ht="15">
      <c r="A138" s="1162"/>
      <c r="B138" s="1162"/>
      <c r="C138" s="1162"/>
      <c r="D138" s="1162"/>
      <c r="E138" s="1162"/>
      <c r="F138" s="1162"/>
      <c r="G138" s="1162"/>
      <c r="H138" s="1160"/>
      <c r="I138" s="1160"/>
      <c r="J138" s="1160"/>
    </row>
    <row r="139" spans="1:10" ht="15">
      <c r="A139" s="1162"/>
      <c r="B139" s="1162"/>
      <c r="C139" s="1162"/>
      <c r="D139" s="1162"/>
      <c r="E139" s="1162"/>
      <c r="F139" s="1162"/>
      <c r="G139" s="1162"/>
      <c r="H139" s="1160"/>
      <c r="I139" s="1160"/>
      <c r="J139" s="1160"/>
    </row>
    <row r="140" spans="1:10" ht="15">
      <c r="A140" s="1162"/>
      <c r="B140" s="1162"/>
      <c r="C140" s="1162"/>
      <c r="D140" s="1162"/>
      <c r="E140" s="1162"/>
      <c r="F140" s="1162"/>
      <c r="G140" s="1162"/>
      <c r="H140" s="1160"/>
      <c r="I140" s="1160"/>
      <c r="J140" s="1160"/>
    </row>
    <row r="141" spans="1:10" ht="15">
      <c r="A141" s="1162"/>
      <c r="B141" s="1162"/>
      <c r="C141" s="1162"/>
      <c r="D141" s="1162"/>
      <c r="E141" s="1162"/>
      <c r="F141" s="1162"/>
      <c r="G141" s="1162"/>
      <c r="H141" s="1160"/>
      <c r="I141" s="1160"/>
      <c r="J141" s="1160"/>
    </row>
    <row r="142" spans="1:10" ht="15">
      <c r="A142" s="1162"/>
      <c r="B142" s="1162"/>
      <c r="C142" s="1162"/>
      <c r="D142" s="1162"/>
      <c r="E142" s="1162"/>
      <c r="F142" s="1162"/>
      <c r="G142" s="1162"/>
      <c r="H142" s="1160"/>
      <c r="I142" s="1160"/>
      <c r="J142" s="1160"/>
    </row>
    <row r="143" spans="1:10" ht="15">
      <c r="A143" s="1162"/>
      <c r="B143" s="1162"/>
      <c r="C143" s="1162"/>
      <c r="D143" s="1162"/>
      <c r="E143" s="1162"/>
      <c r="F143" s="1162"/>
      <c r="G143" s="1162"/>
      <c r="H143" s="1160"/>
      <c r="I143" s="1160"/>
      <c r="J143" s="1160"/>
    </row>
    <row r="144" spans="1:10" ht="15">
      <c r="A144" s="1162"/>
      <c r="B144" s="1162"/>
      <c r="C144" s="1162"/>
      <c r="D144" s="1162"/>
      <c r="E144" s="1162"/>
      <c r="F144" s="1162"/>
      <c r="G144" s="1162"/>
      <c r="H144" s="1160"/>
      <c r="I144" s="1160"/>
      <c r="J144" s="1160"/>
    </row>
    <row r="145" spans="1:10" ht="15">
      <c r="A145" s="1162"/>
      <c r="B145" s="1162"/>
      <c r="C145" s="1162"/>
      <c r="D145" s="1162"/>
      <c r="E145" s="1162"/>
      <c r="F145" s="1162"/>
      <c r="G145" s="1162"/>
      <c r="H145" s="1160"/>
      <c r="I145" s="1160"/>
      <c r="J145" s="1160"/>
    </row>
    <row r="146" spans="1:10" ht="15">
      <c r="A146" s="1162"/>
      <c r="B146" s="1162"/>
      <c r="C146" s="1162"/>
      <c r="D146" s="1162"/>
      <c r="E146" s="1162"/>
      <c r="F146" s="1162"/>
      <c r="G146" s="1162"/>
      <c r="H146" s="1160"/>
      <c r="I146" s="1160"/>
      <c r="J146" s="1160"/>
    </row>
    <row r="147" spans="1:10" ht="15">
      <c r="A147" s="1162"/>
      <c r="B147" s="1162"/>
      <c r="C147" s="1162"/>
      <c r="D147" s="1162"/>
      <c r="E147" s="1162"/>
      <c r="F147" s="1162"/>
      <c r="G147" s="1162"/>
      <c r="H147" s="1160"/>
      <c r="I147" s="1160"/>
      <c r="J147" s="1160"/>
    </row>
    <row r="148" spans="1:10" ht="15">
      <c r="A148" s="1162"/>
      <c r="B148" s="1162"/>
      <c r="C148" s="1162"/>
      <c r="D148" s="1162"/>
      <c r="E148" s="1162"/>
      <c r="F148" s="1162"/>
      <c r="G148" s="1162"/>
      <c r="H148" s="1160"/>
      <c r="I148" s="1160"/>
      <c r="J148" s="1160"/>
    </row>
    <row r="149" spans="1:10" ht="15">
      <c r="A149" s="1162"/>
      <c r="B149" s="1162"/>
      <c r="C149" s="1162"/>
      <c r="D149" s="1162"/>
      <c r="E149" s="1162"/>
      <c r="F149" s="1162"/>
      <c r="G149" s="1162"/>
      <c r="H149" s="1160"/>
      <c r="I149" s="1160"/>
      <c r="J149" s="1160"/>
    </row>
    <row r="150" spans="1:10" ht="15">
      <c r="A150" s="1162"/>
      <c r="B150" s="1162"/>
      <c r="C150" s="1162"/>
      <c r="D150" s="1162"/>
      <c r="E150" s="1162"/>
      <c r="F150" s="1162"/>
      <c r="G150" s="1162"/>
      <c r="H150" s="1160"/>
      <c r="I150" s="1160"/>
      <c r="J150" s="1160"/>
    </row>
    <row r="151" spans="1:10" ht="15">
      <c r="A151" s="1162"/>
      <c r="B151" s="1162"/>
      <c r="C151" s="1162"/>
      <c r="D151" s="1162"/>
      <c r="E151" s="1162"/>
      <c r="F151" s="1162"/>
      <c r="G151" s="1162"/>
      <c r="H151" s="1160"/>
      <c r="I151" s="1160"/>
      <c r="J151" s="1160"/>
    </row>
    <row r="152" spans="1:10" ht="15">
      <c r="A152" s="1162"/>
      <c r="B152" s="1162"/>
      <c r="C152" s="1162"/>
      <c r="D152" s="1162"/>
      <c r="E152" s="1162"/>
      <c r="F152" s="1162"/>
      <c r="G152" s="1162"/>
      <c r="H152" s="1160"/>
      <c r="I152" s="1160"/>
      <c r="J152" s="1160"/>
    </row>
    <row r="153" spans="1:10" ht="15">
      <c r="A153" s="1162"/>
      <c r="B153" s="1162"/>
      <c r="C153" s="1162"/>
      <c r="D153" s="1162"/>
      <c r="E153" s="1162"/>
      <c r="F153" s="1162"/>
      <c r="G153" s="1162"/>
      <c r="H153" s="1160"/>
      <c r="I153" s="1160"/>
      <c r="J153" s="1160"/>
    </row>
    <row r="154" spans="1:10" ht="15">
      <c r="A154" s="1162"/>
      <c r="B154" s="1162"/>
      <c r="C154" s="1162"/>
      <c r="D154" s="1162"/>
      <c r="E154" s="1162"/>
      <c r="F154" s="1162"/>
      <c r="G154" s="1162"/>
      <c r="H154" s="1160"/>
      <c r="I154" s="1160"/>
      <c r="J154" s="1160"/>
    </row>
    <row r="155" spans="1:10" ht="15">
      <c r="A155" s="1162"/>
      <c r="B155" s="1162"/>
      <c r="C155" s="1162"/>
      <c r="D155" s="1162"/>
      <c r="E155" s="1162"/>
      <c r="F155" s="1162"/>
      <c r="G155" s="1162"/>
      <c r="H155" s="1160"/>
      <c r="I155" s="1160"/>
      <c r="J155" s="1160"/>
    </row>
    <row r="156" spans="1:10" ht="15">
      <c r="A156" s="1162"/>
      <c r="B156" s="1162"/>
      <c r="C156" s="1162"/>
      <c r="D156" s="1162"/>
      <c r="E156" s="1162"/>
      <c r="F156" s="1162"/>
      <c r="G156" s="1162"/>
      <c r="H156" s="1160"/>
      <c r="I156" s="1160"/>
      <c r="J156" s="1160"/>
    </row>
    <row r="157" spans="1:10" ht="15">
      <c r="A157" s="1162"/>
      <c r="B157" s="1162"/>
      <c r="C157" s="1162"/>
      <c r="D157" s="1162"/>
      <c r="E157" s="1162"/>
      <c r="F157" s="1162"/>
      <c r="G157" s="1162"/>
      <c r="H157" s="1160"/>
      <c r="I157" s="1160"/>
      <c r="J157" s="1160"/>
    </row>
    <row r="158" spans="1:10" ht="15">
      <c r="A158" s="1162"/>
      <c r="B158" s="1162"/>
      <c r="C158" s="1162"/>
      <c r="D158" s="1162"/>
      <c r="E158" s="1162"/>
      <c r="F158" s="1162"/>
      <c r="G158" s="1162"/>
      <c r="H158" s="1160"/>
      <c r="I158" s="1160"/>
      <c r="J158" s="1160"/>
    </row>
    <row r="159" spans="1:10" ht="15">
      <c r="A159" s="1162"/>
      <c r="B159" s="1162"/>
      <c r="C159" s="1162"/>
      <c r="D159" s="1162"/>
      <c r="E159" s="1162"/>
      <c r="F159" s="1162"/>
      <c r="G159" s="1162"/>
      <c r="H159" s="1160"/>
      <c r="I159" s="1160"/>
      <c r="J159" s="1160"/>
    </row>
    <row r="160" spans="1:10" ht="15">
      <c r="A160" s="1162"/>
      <c r="B160" s="1162"/>
      <c r="C160" s="1162"/>
      <c r="D160" s="1162"/>
      <c r="E160" s="1162"/>
      <c r="F160" s="1162"/>
      <c r="G160" s="1162"/>
      <c r="H160" s="1160"/>
      <c r="I160" s="1160"/>
      <c r="J160" s="1160"/>
    </row>
    <row r="161" spans="1:10" ht="15">
      <c r="A161" s="1162"/>
      <c r="B161" s="1162"/>
      <c r="C161" s="1162"/>
      <c r="D161" s="1162"/>
      <c r="E161" s="1162"/>
      <c r="F161" s="1162"/>
      <c r="G161" s="1162"/>
      <c r="H161" s="1160"/>
      <c r="I161" s="1160"/>
      <c r="J161" s="1160"/>
    </row>
    <row r="162" spans="1:10" ht="15">
      <c r="A162" s="1162"/>
      <c r="B162" s="1162"/>
      <c r="C162" s="1162"/>
      <c r="D162" s="1162"/>
      <c r="E162" s="1162"/>
      <c r="F162" s="1162"/>
      <c r="G162" s="1162"/>
      <c r="H162" s="1160"/>
      <c r="I162" s="1160"/>
      <c r="J162" s="1160"/>
    </row>
    <row r="163" spans="1:10" ht="15">
      <c r="A163" s="1162"/>
      <c r="B163" s="1162"/>
      <c r="C163" s="1162"/>
      <c r="D163" s="1162"/>
      <c r="E163" s="1162"/>
      <c r="F163" s="1162"/>
      <c r="G163" s="1162"/>
      <c r="H163" s="1160"/>
      <c r="I163" s="1160"/>
      <c r="J163" s="1160"/>
    </row>
    <row r="164" spans="1:10" ht="15">
      <c r="A164" s="1162"/>
      <c r="B164" s="1162"/>
      <c r="C164" s="1162"/>
      <c r="D164" s="1162"/>
      <c r="E164" s="1162"/>
      <c r="F164" s="1162"/>
      <c r="G164" s="1162"/>
      <c r="H164" s="1160"/>
      <c r="I164" s="1160"/>
      <c r="J164" s="1160"/>
    </row>
    <row r="165" spans="1:10" ht="15">
      <c r="A165" s="1162"/>
      <c r="B165" s="1162"/>
      <c r="C165" s="1162"/>
      <c r="D165" s="1162"/>
      <c r="E165" s="1162"/>
      <c r="F165" s="1162"/>
      <c r="G165" s="1162"/>
      <c r="H165" s="1160"/>
      <c r="I165" s="1160"/>
      <c r="J165" s="1160"/>
    </row>
    <row r="166" spans="1:10" ht="15">
      <c r="A166" s="1162"/>
      <c r="B166" s="1162"/>
      <c r="C166" s="1162"/>
      <c r="D166" s="1162"/>
      <c r="E166" s="1162"/>
      <c r="F166" s="1162"/>
      <c r="G166" s="1162"/>
      <c r="H166" s="1160"/>
      <c r="I166" s="1160"/>
      <c r="J166" s="1160"/>
    </row>
    <row r="167" spans="1:10" ht="15">
      <c r="A167" s="1162"/>
      <c r="B167" s="1162"/>
      <c r="C167" s="1162"/>
      <c r="D167" s="1162"/>
      <c r="E167" s="1162"/>
      <c r="F167" s="1162"/>
      <c r="G167" s="1162"/>
      <c r="H167" s="1160"/>
      <c r="I167" s="1160"/>
      <c r="J167" s="1160"/>
    </row>
    <row r="168" spans="1:10" ht="15">
      <c r="A168" s="1162"/>
      <c r="B168" s="1162"/>
      <c r="C168" s="1162"/>
      <c r="D168" s="1162"/>
      <c r="E168" s="1162"/>
      <c r="F168" s="1162"/>
      <c r="G168" s="1162"/>
      <c r="H168" s="1160"/>
      <c r="I168" s="1160"/>
      <c r="J168" s="1160"/>
    </row>
    <row r="169" spans="1:10" ht="15">
      <c r="A169" s="1162"/>
      <c r="B169" s="1162"/>
      <c r="C169" s="1162"/>
      <c r="D169" s="1162"/>
      <c r="E169" s="1162"/>
      <c r="F169" s="1162"/>
      <c r="G169" s="1162"/>
      <c r="H169" s="1160"/>
      <c r="I169" s="1160"/>
      <c r="J169" s="1160"/>
    </row>
    <row r="170" spans="1:10" ht="15">
      <c r="A170" s="1162"/>
      <c r="B170" s="1162"/>
      <c r="C170" s="1162"/>
      <c r="D170" s="1162"/>
      <c r="E170" s="1162"/>
      <c r="F170" s="1162"/>
      <c r="G170" s="1162"/>
      <c r="H170" s="1160"/>
      <c r="I170" s="1160"/>
      <c r="J170" s="1160"/>
    </row>
    <row r="171" spans="1:10" ht="15">
      <c r="A171" s="1162"/>
      <c r="B171" s="1162"/>
      <c r="C171" s="1162"/>
      <c r="D171" s="1162"/>
      <c r="E171" s="1162"/>
      <c r="F171" s="1162"/>
      <c r="G171" s="1162"/>
      <c r="H171" s="1160"/>
      <c r="I171" s="1160"/>
      <c r="J171" s="1160"/>
    </row>
    <row r="172" spans="1:10" ht="15">
      <c r="A172" s="1162"/>
      <c r="B172" s="1162"/>
      <c r="C172" s="1162"/>
      <c r="D172" s="1162"/>
      <c r="E172" s="1162"/>
      <c r="F172" s="1162"/>
      <c r="G172" s="1162"/>
      <c r="H172" s="1160"/>
      <c r="I172" s="1160"/>
      <c r="J172" s="1160"/>
    </row>
    <row r="173" spans="1:10" ht="15">
      <c r="A173" s="1162"/>
      <c r="B173" s="1162"/>
      <c r="C173" s="1162"/>
      <c r="D173" s="1162"/>
      <c r="E173" s="1162"/>
      <c r="F173" s="1162"/>
      <c r="G173" s="1162"/>
      <c r="H173" s="1160"/>
      <c r="I173" s="1160"/>
      <c r="J173" s="1160"/>
    </row>
    <row r="174" spans="1:10" ht="15">
      <c r="A174" s="1162"/>
      <c r="B174" s="1162"/>
      <c r="C174" s="1162"/>
      <c r="D174" s="1162"/>
      <c r="E174" s="1162"/>
      <c r="F174" s="1162"/>
      <c r="G174" s="1162"/>
      <c r="H174" s="1160"/>
      <c r="I174" s="1160"/>
      <c r="J174" s="1160"/>
    </row>
    <row r="175" spans="1:10" ht="15">
      <c r="A175" s="1162"/>
      <c r="B175" s="1162"/>
      <c r="C175" s="1162"/>
      <c r="D175" s="1162"/>
      <c r="E175" s="1162"/>
      <c r="F175" s="1162"/>
      <c r="G175" s="1162"/>
      <c r="H175" s="1160"/>
      <c r="I175" s="1160"/>
      <c r="J175" s="1160"/>
    </row>
    <row r="176" spans="1:10" ht="15">
      <c r="A176" s="1162"/>
      <c r="B176" s="1162"/>
      <c r="C176" s="1162"/>
      <c r="D176" s="1162"/>
      <c r="E176" s="1162"/>
      <c r="F176" s="1162"/>
      <c r="G176" s="1162"/>
      <c r="H176" s="1160"/>
      <c r="I176" s="1160"/>
      <c r="J176" s="1160"/>
    </row>
    <row r="177" spans="1:10" ht="15">
      <c r="A177" s="1162"/>
      <c r="B177" s="1162"/>
      <c r="C177" s="1162"/>
      <c r="D177" s="1162"/>
      <c r="E177" s="1162"/>
      <c r="F177" s="1162"/>
      <c r="G177" s="1162"/>
      <c r="H177" s="1160"/>
      <c r="I177" s="1160"/>
      <c r="J177" s="1160"/>
    </row>
    <row r="178" spans="1:10" ht="15">
      <c r="A178" s="1162"/>
      <c r="B178" s="1162"/>
      <c r="C178" s="1162"/>
      <c r="D178" s="1162"/>
      <c r="E178" s="1162"/>
      <c r="F178" s="1162"/>
      <c r="G178" s="1162"/>
      <c r="H178" s="1160"/>
      <c r="I178" s="1160"/>
      <c r="J178" s="1160"/>
    </row>
    <row r="179" spans="1:10" ht="15">
      <c r="A179" s="1162"/>
      <c r="B179" s="1162"/>
      <c r="C179" s="1162"/>
      <c r="D179" s="1162"/>
      <c r="E179" s="1162"/>
      <c r="F179" s="1162"/>
      <c r="G179" s="1162"/>
      <c r="H179" s="1160"/>
      <c r="I179" s="1160"/>
      <c r="J179" s="1160"/>
    </row>
    <row r="180" spans="1:10" ht="15">
      <c r="A180" s="1162"/>
      <c r="B180" s="1162"/>
      <c r="C180" s="1162"/>
      <c r="D180" s="1162"/>
      <c r="E180" s="1162"/>
      <c r="F180" s="1162"/>
      <c r="G180" s="1162"/>
      <c r="H180" s="1160"/>
      <c r="I180" s="1160"/>
      <c r="J180" s="1160"/>
    </row>
    <row r="181" spans="1:10" ht="15">
      <c r="A181" s="1162"/>
      <c r="B181" s="1162"/>
      <c r="C181" s="1162"/>
      <c r="D181" s="1162"/>
      <c r="E181" s="1162"/>
      <c r="F181" s="1162"/>
      <c r="G181" s="1162"/>
      <c r="H181" s="1160"/>
      <c r="I181" s="1160"/>
      <c r="J181" s="1160"/>
    </row>
    <row r="182" spans="1:10" ht="15">
      <c r="A182" s="1162"/>
      <c r="B182" s="1162"/>
      <c r="C182" s="1162"/>
      <c r="D182" s="1162"/>
      <c r="E182" s="1162"/>
      <c r="F182" s="1162"/>
      <c r="G182" s="1162"/>
      <c r="H182" s="1160"/>
      <c r="I182" s="1160"/>
      <c r="J182" s="1160"/>
    </row>
    <row r="183" spans="1:10" ht="15">
      <c r="A183" s="1162"/>
      <c r="B183" s="1162"/>
      <c r="C183" s="1162"/>
      <c r="D183" s="1162"/>
      <c r="E183" s="1162"/>
      <c r="F183" s="1162"/>
      <c r="G183" s="1162"/>
      <c r="H183" s="1160"/>
      <c r="I183" s="1160"/>
      <c r="J183" s="1160"/>
    </row>
    <row r="184" spans="1:10" ht="15">
      <c r="A184" s="1162"/>
      <c r="B184" s="1162"/>
      <c r="C184" s="1162"/>
      <c r="D184" s="1162"/>
      <c r="E184" s="1162"/>
      <c r="F184" s="1162"/>
      <c r="G184" s="1162"/>
      <c r="H184" s="1160"/>
      <c r="I184" s="1160"/>
      <c r="J184" s="1160"/>
    </row>
    <row r="185" spans="1:10" ht="15">
      <c r="A185" s="1162"/>
      <c r="B185" s="1162"/>
      <c r="C185" s="1162"/>
      <c r="D185" s="1162"/>
      <c r="E185" s="1162"/>
      <c r="F185" s="1162"/>
      <c r="G185" s="1162"/>
      <c r="H185" s="1160"/>
      <c r="I185" s="1160"/>
      <c r="J185" s="1160"/>
    </row>
    <row r="186" spans="1:10" ht="15">
      <c r="A186" s="1162"/>
      <c r="B186" s="1162"/>
      <c r="C186" s="1162"/>
      <c r="D186" s="1162"/>
      <c r="E186" s="1162"/>
      <c r="F186" s="1162"/>
      <c r="G186" s="1162"/>
      <c r="H186" s="1160"/>
      <c r="I186" s="1160"/>
      <c r="J186" s="1160"/>
    </row>
    <row r="187" spans="1:10" ht="15">
      <c r="A187" s="1162"/>
      <c r="B187" s="1162"/>
      <c r="C187" s="1162"/>
      <c r="D187" s="1162"/>
      <c r="E187" s="1162"/>
      <c r="F187" s="1162"/>
      <c r="G187" s="1162"/>
      <c r="H187" s="1160"/>
      <c r="I187" s="1160"/>
      <c r="J187" s="1160"/>
    </row>
    <row r="188" spans="1:10" ht="15">
      <c r="A188" s="1162"/>
      <c r="B188" s="1162"/>
      <c r="C188" s="1162"/>
      <c r="D188" s="1162"/>
      <c r="E188" s="1162"/>
      <c r="F188" s="1162"/>
      <c r="G188" s="1162"/>
      <c r="H188" s="1160"/>
      <c r="I188" s="1160"/>
      <c r="J188" s="1160"/>
    </row>
    <row r="189" spans="1:10" ht="15">
      <c r="A189" s="1162"/>
      <c r="B189" s="1162"/>
      <c r="C189" s="1162"/>
      <c r="D189" s="1162"/>
      <c r="E189" s="1162"/>
      <c r="F189" s="1162"/>
      <c r="G189" s="1162"/>
      <c r="H189" s="1160"/>
      <c r="I189" s="1160"/>
      <c r="J189" s="1160"/>
    </row>
    <row r="190" spans="1:10" ht="15">
      <c r="A190" s="1162"/>
      <c r="B190" s="1162"/>
      <c r="C190" s="1162"/>
      <c r="D190" s="1162"/>
      <c r="E190" s="1162"/>
      <c r="F190" s="1162"/>
      <c r="G190" s="1162"/>
      <c r="H190" s="1160"/>
      <c r="I190" s="1160"/>
      <c r="J190" s="1160"/>
    </row>
    <row r="191" spans="1:10" ht="15">
      <c r="A191" s="1162"/>
      <c r="B191" s="1162"/>
      <c r="C191" s="1162"/>
      <c r="D191" s="1162"/>
      <c r="E191" s="1162"/>
      <c r="F191" s="1162"/>
      <c r="G191" s="1162"/>
      <c r="H191" s="1160"/>
      <c r="I191" s="1160"/>
      <c r="J191" s="1160"/>
    </row>
    <row r="192" spans="1:10" ht="15">
      <c r="A192" s="1162"/>
      <c r="B192" s="1162"/>
      <c r="C192" s="1162"/>
      <c r="D192" s="1162"/>
      <c r="E192" s="1162"/>
      <c r="F192" s="1162"/>
      <c r="G192" s="1162"/>
      <c r="H192" s="1160"/>
      <c r="I192" s="1160"/>
      <c r="J192" s="1160"/>
    </row>
    <row r="193" spans="1:10" ht="15">
      <c r="A193" s="1162"/>
      <c r="B193" s="1162"/>
      <c r="C193" s="1162"/>
      <c r="D193" s="1162"/>
      <c r="E193" s="1162"/>
      <c r="F193" s="1162"/>
      <c r="G193" s="1162"/>
      <c r="H193" s="1160"/>
      <c r="I193" s="1160"/>
      <c r="J193" s="1160"/>
    </row>
    <row r="194" spans="1:10" ht="15">
      <c r="A194" s="1162"/>
      <c r="B194" s="1162"/>
      <c r="C194" s="1162"/>
      <c r="D194" s="1162"/>
      <c r="E194" s="1162"/>
      <c r="F194" s="1162"/>
      <c r="G194" s="1162"/>
      <c r="H194" s="1160"/>
      <c r="I194" s="1160"/>
      <c r="J194" s="1160"/>
    </row>
    <row r="195" spans="1:10" ht="15">
      <c r="A195" s="1162"/>
      <c r="B195" s="1162"/>
      <c r="C195" s="1162"/>
      <c r="D195" s="1162"/>
      <c r="E195" s="1162"/>
      <c r="F195" s="1162"/>
      <c r="G195" s="1162"/>
      <c r="H195" s="1160"/>
      <c r="I195" s="1160"/>
      <c r="J195" s="1160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140625" style="0" customWidth="1"/>
    <col min="3" max="3" width="9.140625" style="751" customWidth="1"/>
    <col min="4" max="4" width="8.00390625" style="751" customWidth="1"/>
    <col min="5" max="5" width="7.7109375" style="751" customWidth="1"/>
    <col min="6" max="6" width="8.140625" style="751" customWidth="1"/>
    <col min="7" max="7" width="8.421875" style="751" customWidth="1"/>
    <col min="8" max="8" width="8.421875" style="0" customWidth="1"/>
    <col min="9" max="9" width="8.57421875" style="0" customWidth="1"/>
    <col min="10" max="10" width="8.7109375" style="0" customWidth="1"/>
  </cols>
  <sheetData>
    <row r="1" spans="1:11" ht="15.75">
      <c r="A1" s="728" t="s">
        <v>833</v>
      </c>
      <c r="B1" s="729"/>
      <c r="C1" s="730"/>
      <c r="D1" s="730"/>
      <c r="E1" s="730"/>
      <c r="F1" s="730"/>
      <c r="G1" s="731"/>
      <c r="H1" s="622"/>
      <c r="I1" s="622"/>
      <c r="J1" s="622"/>
      <c r="K1" s="622"/>
    </row>
    <row r="2" spans="1:11" ht="16.5">
      <c r="A2" s="732" t="s">
        <v>1306</v>
      </c>
      <c r="B2" s="622"/>
      <c r="C2" s="731"/>
      <c r="D2" s="731"/>
      <c r="E2" s="731"/>
      <c r="F2" s="731"/>
      <c r="G2" s="731"/>
      <c r="H2" s="622"/>
      <c r="I2" s="1685" t="s">
        <v>928</v>
      </c>
      <c r="J2" s="1685"/>
      <c r="K2" s="1685"/>
    </row>
    <row r="3" spans="1:11" ht="37.5" customHeight="1">
      <c r="A3" s="733"/>
      <c r="B3" s="1686" t="s">
        <v>835</v>
      </c>
      <c r="C3" s="1687"/>
      <c r="D3" s="1688" t="s">
        <v>836</v>
      </c>
      <c r="E3" s="1689"/>
      <c r="F3" s="1688" t="s">
        <v>837</v>
      </c>
      <c r="G3" s="1689"/>
      <c r="H3" s="1686" t="s">
        <v>838</v>
      </c>
      <c r="I3" s="1687"/>
      <c r="J3" s="1686" t="s">
        <v>839</v>
      </c>
      <c r="K3" s="1687"/>
    </row>
    <row r="4" spans="1:11" ht="16.5" customHeight="1">
      <c r="A4" s="734"/>
      <c r="B4" s="735">
        <v>2011</v>
      </c>
      <c r="C4" s="735">
        <v>2012</v>
      </c>
      <c r="D4" s="735">
        <v>2011</v>
      </c>
      <c r="E4" s="735">
        <v>2012</v>
      </c>
      <c r="F4" s="735">
        <v>2011</v>
      </c>
      <c r="G4" s="735">
        <v>2012</v>
      </c>
      <c r="H4" s="735">
        <v>2011</v>
      </c>
      <c r="I4" s="735">
        <v>2012</v>
      </c>
      <c r="J4" s="735">
        <v>2011</v>
      </c>
      <c r="K4" s="735">
        <v>2012</v>
      </c>
    </row>
    <row r="5" spans="1:11" ht="15">
      <c r="A5" s="736" t="s">
        <v>887</v>
      </c>
      <c r="B5" s="737">
        <v>-74.54</v>
      </c>
      <c r="C5" s="737">
        <v>-49.77</v>
      </c>
      <c r="D5" s="737">
        <v>616.27</v>
      </c>
      <c r="E5" s="737">
        <v>539.54</v>
      </c>
      <c r="F5" s="737">
        <v>354.22</v>
      </c>
      <c r="G5" s="737">
        <v>305.08</v>
      </c>
      <c r="H5" s="739">
        <v>19232.3</v>
      </c>
      <c r="I5" s="737">
        <v>18382.8</v>
      </c>
      <c r="J5" s="739">
        <v>11054.35</v>
      </c>
      <c r="K5" s="737">
        <v>10394.34</v>
      </c>
    </row>
    <row r="6" spans="1:11" ht="15">
      <c r="A6" s="736" t="s">
        <v>888</v>
      </c>
      <c r="B6" s="737">
        <v>29.02</v>
      </c>
      <c r="C6" s="737">
        <v>65.21</v>
      </c>
      <c r="D6" s="737">
        <v>299.03</v>
      </c>
      <c r="E6" s="737">
        <v>360.45</v>
      </c>
      <c r="F6" s="737">
        <v>411.43</v>
      </c>
      <c r="G6" s="737">
        <v>357.92</v>
      </c>
      <c r="H6" s="739">
        <v>16423.13</v>
      </c>
      <c r="I6" s="737">
        <v>18519.05</v>
      </c>
      <c r="J6" s="739">
        <v>22596.77</v>
      </c>
      <c r="K6" s="737">
        <v>18389.08</v>
      </c>
    </row>
    <row r="7" spans="1:11" ht="15">
      <c r="A7" s="736" t="s">
        <v>889</v>
      </c>
      <c r="B7" s="737">
        <v>-143.34</v>
      </c>
      <c r="C7" s="737">
        <v>-20.14</v>
      </c>
      <c r="D7" s="737">
        <v>445.45</v>
      </c>
      <c r="E7" s="737">
        <v>488.06</v>
      </c>
      <c r="F7" s="737">
        <v>316.45</v>
      </c>
      <c r="G7" s="737">
        <v>384.95</v>
      </c>
      <c r="H7" s="739">
        <v>22054.63</v>
      </c>
      <c r="I7" s="737">
        <v>26312.9</v>
      </c>
      <c r="J7" s="739">
        <v>15667.67</v>
      </c>
      <c r="K7" s="737">
        <v>20754</v>
      </c>
    </row>
    <row r="8" spans="1:11" ht="15">
      <c r="A8" s="736" t="s">
        <v>890</v>
      </c>
      <c r="B8" s="737">
        <v>83.73</v>
      </c>
      <c r="C8" s="737">
        <v>8.42</v>
      </c>
      <c r="D8" s="737">
        <v>772.06</v>
      </c>
      <c r="E8" s="737">
        <v>767.72</v>
      </c>
      <c r="F8" s="737">
        <v>380.48</v>
      </c>
      <c r="G8" s="737">
        <v>306.2</v>
      </c>
      <c r="H8" s="739">
        <v>39048.85</v>
      </c>
      <c r="I8" s="737">
        <v>38862.86</v>
      </c>
      <c r="J8" s="739">
        <v>19243.98</v>
      </c>
      <c r="K8" s="737">
        <v>15500.14</v>
      </c>
    </row>
    <row r="9" spans="1:11" ht="15">
      <c r="A9" s="736" t="s">
        <v>891</v>
      </c>
      <c r="B9" s="737">
        <v>-47.66</v>
      </c>
      <c r="C9" s="737">
        <v>-16.26</v>
      </c>
      <c r="D9" s="737">
        <v>754.84</v>
      </c>
      <c r="E9" s="737">
        <v>971.83</v>
      </c>
      <c r="F9" s="737">
        <v>263.23</v>
      </c>
      <c r="G9" s="737">
        <v>266.54</v>
      </c>
      <c r="H9" s="739">
        <v>33611.44</v>
      </c>
      <c r="I9" s="737">
        <v>38912.8</v>
      </c>
      <c r="J9" s="739">
        <v>11721.08</v>
      </c>
      <c r="K9" s="737">
        <v>10672.53</v>
      </c>
    </row>
    <row r="10" spans="1:11" ht="15">
      <c r="A10" s="736" t="s">
        <v>892</v>
      </c>
      <c r="B10" s="737">
        <v>37.67</v>
      </c>
      <c r="C10" s="737">
        <v>62.46</v>
      </c>
      <c r="D10" s="737">
        <v>711.53</v>
      </c>
      <c r="E10" s="737">
        <v>930.55</v>
      </c>
      <c r="F10" s="737">
        <v>290.66</v>
      </c>
      <c r="G10" s="737">
        <v>286.69</v>
      </c>
      <c r="H10" s="739">
        <v>40524.33</v>
      </c>
      <c r="I10" s="737">
        <v>51964.82</v>
      </c>
      <c r="J10" s="739">
        <v>16554.33</v>
      </c>
      <c r="K10" s="737">
        <v>16009.59</v>
      </c>
    </row>
    <row r="11" spans="1:11" ht="15">
      <c r="A11" s="736" t="s">
        <v>893</v>
      </c>
      <c r="B11" s="737">
        <v>-17.85</v>
      </c>
      <c r="C11" s="737">
        <v>-58.74</v>
      </c>
      <c r="D11" s="737">
        <v>484.71</v>
      </c>
      <c r="E11" s="737">
        <v>457.91</v>
      </c>
      <c r="F11" s="737">
        <v>285.14</v>
      </c>
      <c r="G11" s="737">
        <v>273.19</v>
      </c>
      <c r="H11" s="739">
        <v>22114.4</v>
      </c>
      <c r="I11" s="737">
        <v>24574.61</v>
      </c>
      <c r="J11" s="739">
        <v>13009.46</v>
      </c>
      <c r="K11" s="737">
        <v>14661.14</v>
      </c>
    </row>
    <row r="12" spans="1:11" ht="15">
      <c r="A12" s="736" t="s">
        <v>894</v>
      </c>
      <c r="B12" s="737">
        <v>-85.39</v>
      </c>
      <c r="C12" s="737">
        <v>54.49</v>
      </c>
      <c r="D12" s="737">
        <v>340.67</v>
      </c>
      <c r="E12" s="737">
        <v>424.03</v>
      </c>
      <c r="F12" s="737">
        <v>258.67</v>
      </c>
      <c r="G12" s="737">
        <v>286.42</v>
      </c>
      <c r="H12" s="739">
        <v>20905.3</v>
      </c>
      <c r="I12" s="737">
        <v>27275.66</v>
      </c>
      <c r="J12" s="739">
        <v>15873.28</v>
      </c>
      <c r="K12" s="737">
        <v>18423.79</v>
      </c>
    </row>
    <row r="13" spans="1:11" ht="15">
      <c r="A13" s="736" t="s">
        <v>895</v>
      </c>
      <c r="B13" s="737">
        <v>44.3</v>
      </c>
      <c r="C13" s="737">
        <v>44.61</v>
      </c>
      <c r="D13" s="737">
        <v>730.13</v>
      </c>
      <c r="E13" s="737">
        <v>950.39</v>
      </c>
      <c r="F13" s="737">
        <v>279.52</v>
      </c>
      <c r="G13" s="737">
        <v>260.32</v>
      </c>
      <c r="H13" s="739">
        <v>41022.2</v>
      </c>
      <c r="I13" s="737">
        <v>53118.48</v>
      </c>
      <c r="J13" s="739">
        <v>15704.78</v>
      </c>
      <c r="K13" s="737">
        <v>14549.78</v>
      </c>
    </row>
    <row r="14" spans="1:11" ht="15">
      <c r="A14" s="736" t="s">
        <v>896</v>
      </c>
      <c r="B14" s="737">
        <v>75.64</v>
      </c>
      <c r="C14" s="737">
        <v>2.38</v>
      </c>
      <c r="D14" s="737">
        <v>1782.62</v>
      </c>
      <c r="E14" s="737">
        <v>874.49</v>
      </c>
      <c r="F14" s="737">
        <v>277.71</v>
      </c>
      <c r="G14" s="737">
        <v>243.8</v>
      </c>
      <c r="H14" s="739">
        <v>87400.76</v>
      </c>
      <c r="I14" s="737">
        <v>49005.04</v>
      </c>
      <c r="J14" s="739">
        <v>13615.76</v>
      </c>
      <c r="K14" s="737">
        <v>13662.21</v>
      </c>
    </row>
    <row r="15" spans="1:11" ht="15">
      <c r="A15" s="736" t="s">
        <v>897</v>
      </c>
      <c r="B15" s="737">
        <v>-17.01</v>
      </c>
      <c r="C15" s="737">
        <v>-13.87</v>
      </c>
      <c r="D15" s="737">
        <v>1579.83</v>
      </c>
      <c r="E15" s="737">
        <v>942.03</v>
      </c>
      <c r="F15" s="737">
        <v>284.36</v>
      </c>
      <c r="G15" s="737">
        <v>267.25</v>
      </c>
      <c r="H15" s="739">
        <v>54029.82</v>
      </c>
      <c r="I15" s="737">
        <v>44928.1</v>
      </c>
      <c r="J15" s="739">
        <v>9725.09</v>
      </c>
      <c r="K15" s="737">
        <v>12745.87</v>
      </c>
    </row>
    <row r="16" spans="1:11" ht="15">
      <c r="A16" s="736" t="s">
        <v>898</v>
      </c>
      <c r="B16" s="737">
        <v>44.71</v>
      </c>
      <c r="C16" s="737">
        <v>50.33</v>
      </c>
      <c r="D16" s="737">
        <v>316.72</v>
      </c>
      <c r="E16" s="737">
        <v>373.42</v>
      </c>
      <c r="F16" s="737">
        <v>335.73</v>
      </c>
      <c r="G16" s="737">
        <v>314.3</v>
      </c>
      <c r="H16" s="739">
        <v>24252.17</v>
      </c>
      <c r="I16" s="737">
        <v>29338.79</v>
      </c>
      <c r="J16" s="739">
        <v>25708.18</v>
      </c>
      <c r="K16" s="737">
        <v>24694.38</v>
      </c>
    </row>
    <row r="17" spans="1:11" ht="15">
      <c r="A17" s="736" t="s">
        <v>899</v>
      </c>
      <c r="B17" s="737">
        <v>-29.22</v>
      </c>
      <c r="C17" s="737">
        <v>-52.85</v>
      </c>
      <c r="D17" s="737">
        <v>557.44</v>
      </c>
      <c r="E17" s="737">
        <v>585.75</v>
      </c>
      <c r="F17" s="737">
        <v>296.93</v>
      </c>
      <c r="G17" s="737">
        <v>285.95</v>
      </c>
      <c r="H17" s="739">
        <v>28707.36</v>
      </c>
      <c r="I17" s="737">
        <v>29179.97</v>
      </c>
      <c r="J17" s="739">
        <v>15291.71</v>
      </c>
      <c r="K17" s="737">
        <v>14245.29</v>
      </c>
    </row>
    <row r="18" spans="1:11" ht="15">
      <c r="A18" s="741" t="s">
        <v>900</v>
      </c>
      <c r="B18" s="742">
        <v>10.79</v>
      </c>
      <c r="C18" s="742">
        <v>10.38</v>
      </c>
      <c r="D18" s="742">
        <v>891.01</v>
      </c>
      <c r="E18" s="742">
        <v>796.2</v>
      </c>
      <c r="F18" s="742">
        <v>296.12</v>
      </c>
      <c r="G18" s="742">
        <v>279.83</v>
      </c>
      <c r="H18" s="743">
        <v>42746.33</v>
      </c>
      <c r="I18" s="742">
        <v>40525.3</v>
      </c>
      <c r="J18" s="743">
        <v>14206.29</v>
      </c>
      <c r="K18" s="742">
        <v>14242.91</v>
      </c>
    </row>
    <row r="19" spans="1:11" ht="15">
      <c r="A19" s="736" t="s">
        <v>901</v>
      </c>
      <c r="B19" s="737">
        <v>-10.62</v>
      </c>
      <c r="C19" s="737">
        <v>12.03</v>
      </c>
      <c r="D19" s="737">
        <v>548</v>
      </c>
      <c r="E19" s="737">
        <v>556.4</v>
      </c>
      <c r="F19" s="737">
        <v>288.13</v>
      </c>
      <c r="G19" s="737">
        <v>272.14</v>
      </c>
      <c r="H19" s="739">
        <v>30522.98</v>
      </c>
      <c r="I19" s="737">
        <v>31616.77</v>
      </c>
      <c r="J19" s="739">
        <v>16048.79</v>
      </c>
      <c r="K19" s="737">
        <v>15463.85</v>
      </c>
    </row>
    <row r="20" spans="1:11" ht="15">
      <c r="A20" s="736" t="s">
        <v>902</v>
      </c>
      <c r="B20" s="737">
        <v>7.25</v>
      </c>
      <c r="C20" s="737">
        <v>-3.19</v>
      </c>
      <c r="D20" s="737">
        <v>262.61</v>
      </c>
      <c r="E20" s="737">
        <v>308.79</v>
      </c>
      <c r="F20" s="737">
        <v>276.08</v>
      </c>
      <c r="G20" s="737">
        <v>284.41</v>
      </c>
      <c r="H20" s="739">
        <v>17203.34</v>
      </c>
      <c r="I20" s="737">
        <v>21965.04</v>
      </c>
      <c r="J20" s="739">
        <v>18085.77</v>
      </c>
      <c r="K20" s="737">
        <v>20230.48</v>
      </c>
    </row>
    <row r="21" spans="1:11" ht="15">
      <c r="A21" s="736" t="s">
        <v>903</v>
      </c>
      <c r="B21" s="737">
        <v>-4.36</v>
      </c>
      <c r="C21" s="737">
        <v>11.89</v>
      </c>
      <c r="D21" s="737">
        <v>674.98</v>
      </c>
      <c r="E21" s="737">
        <v>573.35</v>
      </c>
      <c r="F21" s="737">
        <v>329.43</v>
      </c>
      <c r="G21" s="737">
        <v>321.43</v>
      </c>
      <c r="H21" s="739">
        <v>24397.12</v>
      </c>
      <c r="I21" s="737">
        <v>26835.62</v>
      </c>
      <c r="J21" s="739">
        <v>11907.11</v>
      </c>
      <c r="K21" s="737">
        <v>15044.76</v>
      </c>
    </row>
    <row r="22" spans="1:11" ht="15">
      <c r="A22" s="736" t="s">
        <v>904</v>
      </c>
      <c r="B22" s="737">
        <v>-64.46</v>
      </c>
      <c r="C22" s="737">
        <v>-83.32</v>
      </c>
      <c r="D22" s="737">
        <v>524.33</v>
      </c>
      <c r="E22" s="737">
        <v>492.23</v>
      </c>
      <c r="F22" s="737">
        <v>377.44</v>
      </c>
      <c r="G22" s="737">
        <v>344.41</v>
      </c>
      <c r="H22" s="739">
        <v>21574.33</v>
      </c>
      <c r="I22" s="737">
        <v>20142.31</v>
      </c>
      <c r="J22" s="739">
        <v>15530.48</v>
      </c>
      <c r="K22" s="737">
        <v>14093.37</v>
      </c>
    </row>
    <row r="23" spans="1:11" ht="15">
      <c r="A23" s="736" t="s">
        <v>905</v>
      </c>
      <c r="B23" s="737">
        <v>-1.88</v>
      </c>
      <c r="C23" s="737">
        <v>17.04</v>
      </c>
      <c r="D23" s="737">
        <v>231.85</v>
      </c>
      <c r="E23" s="737">
        <v>209.12</v>
      </c>
      <c r="F23" s="737">
        <v>304.93</v>
      </c>
      <c r="G23" s="737">
        <v>293.8</v>
      </c>
      <c r="H23" s="739">
        <v>16991.53</v>
      </c>
      <c r="I23" s="737">
        <v>16734.43</v>
      </c>
      <c r="J23" s="739">
        <v>22347</v>
      </c>
      <c r="K23" s="737">
        <v>23510.52</v>
      </c>
    </row>
    <row r="24" spans="1:11" ht="15">
      <c r="A24" s="736" t="s">
        <v>906</v>
      </c>
      <c r="B24" s="737">
        <v>27.41</v>
      </c>
      <c r="C24" s="737">
        <v>35</v>
      </c>
      <c r="D24" s="737">
        <v>1022.48</v>
      </c>
      <c r="E24" s="737">
        <v>895.1</v>
      </c>
      <c r="F24" s="737">
        <v>362.24</v>
      </c>
      <c r="G24" s="737">
        <v>343.95</v>
      </c>
      <c r="H24" s="739">
        <v>40153.34</v>
      </c>
      <c r="I24" s="737">
        <v>35095.27</v>
      </c>
      <c r="J24" s="739">
        <v>14225.5</v>
      </c>
      <c r="K24" s="737">
        <v>13485.88</v>
      </c>
    </row>
    <row r="25" spans="1:11" ht="15">
      <c r="A25" s="736" t="s">
        <v>907</v>
      </c>
      <c r="B25" s="737">
        <v>11.58</v>
      </c>
      <c r="C25" s="737">
        <v>50.95</v>
      </c>
      <c r="D25" s="737">
        <v>460.47</v>
      </c>
      <c r="E25" s="737">
        <v>560.6</v>
      </c>
      <c r="F25" s="737">
        <v>275.89</v>
      </c>
      <c r="G25" s="737">
        <v>257.05</v>
      </c>
      <c r="H25" s="739">
        <v>27435.77</v>
      </c>
      <c r="I25" s="737">
        <v>34166.08</v>
      </c>
      <c r="J25" s="739">
        <v>16437.9</v>
      </c>
      <c r="K25" s="737">
        <v>15665.98</v>
      </c>
    </row>
    <row r="26" spans="1:11" ht="15">
      <c r="A26" s="736" t="s">
        <v>908</v>
      </c>
      <c r="B26" s="737">
        <v>10.51</v>
      </c>
      <c r="C26" s="737">
        <v>6.34</v>
      </c>
      <c r="D26" s="737">
        <v>887.32</v>
      </c>
      <c r="E26" s="737">
        <v>760.96</v>
      </c>
      <c r="F26" s="737">
        <v>309.66</v>
      </c>
      <c r="G26" s="737">
        <v>275.7</v>
      </c>
      <c r="H26" s="739">
        <v>29863.98</v>
      </c>
      <c r="I26" s="737">
        <v>28689.01</v>
      </c>
      <c r="J26" s="739">
        <v>10422.01</v>
      </c>
      <c r="K26" s="737">
        <v>10394.29</v>
      </c>
    </row>
    <row r="27" spans="1:11" ht="15">
      <c r="A27" s="736" t="s">
        <v>909</v>
      </c>
      <c r="B27" s="737">
        <v>22.87</v>
      </c>
      <c r="C27" s="737">
        <v>45.55</v>
      </c>
      <c r="D27" s="737">
        <v>932.56</v>
      </c>
      <c r="E27" s="737">
        <v>1029.88</v>
      </c>
      <c r="F27" s="737">
        <v>298.31</v>
      </c>
      <c r="G27" s="737">
        <v>290.37</v>
      </c>
      <c r="H27" s="739">
        <v>24854.84</v>
      </c>
      <c r="I27" s="737">
        <v>26700.64</v>
      </c>
      <c r="J27" s="739">
        <v>7950.65</v>
      </c>
      <c r="K27" s="737">
        <v>7528.1</v>
      </c>
    </row>
    <row r="28" spans="1:11" ht="15">
      <c r="A28" s="736" t="s">
        <v>910</v>
      </c>
      <c r="B28" s="737">
        <v>-13.92</v>
      </c>
      <c r="C28" s="737">
        <v>-49.86</v>
      </c>
      <c r="D28" s="737">
        <v>564.74</v>
      </c>
      <c r="E28" s="737">
        <v>539.47</v>
      </c>
      <c r="F28" s="737">
        <v>323.01</v>
      </c>
      <c r="G28" s="737">
        <v>306.39</v>
      </c>
      <c r="H28" s="739">
        <v>17861.95</v>
      </c>
      <c r="I28" s="737">
        <v>18796.4</v>
      </c>
      <c r="J28" s="739">
        <v>10216.34</v>
      </c>
      <c r="K28" s="737">
        <v>10675.26</v>
      </c>
    </row>
    <row r="29" spans="1:11" ht="15">
      <c r="A29" s="736" t="s">
        <v>911</v>
      </c>
      <c r="B29" s="737">
        <v>10.39</v>
      </c>
      <c r="C29" s="737">
        <v>19.61</v>
      </c>
      <c r="D29" s="737">
        <v>508.09</v>
      </c>
      <c r="E29" s="737">
        <v>550.55</v>
      </c>
      <c r="F29" s="737">
        <v>313.97</v>
      </c>
      <c r="G29" s="737">
        <v>303.78</v>
      </c>
      <c r="H29" s="739">
        <v>26178.89</v>
      </c>
      <c r="I29" s="737">
        <v>27097.35</v>
      </c>
      <c r="J29" s="739">
        <v>16176.83</v>
      </c>
      <c r="K29" s="737">
        <v>14951.59</v>
      </c>
    </row>
    <row r="30" spans="1:11" ht="15">
      <c r="A30" s="736" t="s">
        <v>912</v>
      </c>
      <c r="B30" s="737">
        <v>22.57</v>
      </c>
      <c r="C30" s="737">
        <v>-286.13</v>
      </c>
      <c r="D30" s="737">
        <v>199.84</v>
      </c>
      <c r="E30" s="737">
        <v>344.71</v>
      </c>
      <c r="F30" s="737">
        <v>302.17</v>
      </c>
      <c r="G30" s="737">
        <v>327.46</v>
      </c>
      <c r="H30" s="739">
        <v>16864.1</v>
      </c>
      <c r="I30" s="737">
        <v>30268.55</v>
      </c>
      <c r="J30" s="739">
        <v>25499.92</v>
      </c>
      <c r="K30" s="737">
        <v>28754.68</v>
      </c>
    </row>
    <row r="31" spans="1:11" ht="15">
      <c r="A31" s="736" t="s">
        <v>913</v>
      </c>
      <c r="B31" s="737">
        <v>2.48</v>
      </c>
      <c r="C31" s="737">
        <v>52.35</v>
      </c>
      <c r="D31" s="737">
        <v>511.13</v>
      </c>
      <c r="E31" s="737">
        <v>649.46</v>
      </c>
      <c r="F31" s="737">
        <v>263.01</v>
      </c>
      <c r="G31" s="737">
        <v>260.56</v>
      </c>
      <c r="H31" s="739">
        <v>24581.43</v>
      </c>
      <c r="I31" s="737">
        <v>30469.31</v>
      </c>
      <c r="J31" s="739">
        <v>12648.97</v>
      </c>
      <c r="K31" s="737">
        <v>12224.09</v>
      </c>
    </row>
    <row r="32" spans="1:11" ht="15">
      <c r="A32" s="741" t="s">
        <v>914</v>
      </c>
      <c r="B32" s="742">
        <v>0.38</v>
      </c>
      <c r="C32" s="742">
        <v>-0.26</v>
      </c>
      <c r="D32" s="742">
        <v>576.37</v>
      </c>
      <c r="E32" s="742">
        <v>590.69</v>
      </c>
      <c r="F32" s="742">
        <v>307.58</v>
      </c>
      <c r="G32" s="742">
        <v>294.83</v>
      </c>
      <c r="H32" s="743">
        <v>25943.96</v>
      </c>
      <c r="I32" s="742">
        <v>27946.34</v>
      </c>
      <c r="J32" s="743">
        <v>13844.75</v>
      </c>
      <c r="K32" s="742">
        <v>13948.89</v>
      </c>
    </row>
    <row r="33" spans="1:11" ht="15">
      <c r="A33" s="736" t="s">
        <v>915</v>
      </c>
      <c r="B33" s="737">
        <v>-46.03</v>
      </c>
      <c r="C33" s="737">
        <v>31.11</v>
      </c>
      <c r="D33" s="737">
        <v>168.26</v>
      </c>
      <c r="E33" s="737">
        <v>195.95</v>
      </c>
      <c r="F33" s="737">
        <v>417.08</v>
      </c>
      <c r="G33" s="737">
        <v>392.45</v>
      </c>
      <c r="H33" s="739">
        <v>7386.54</v>
      </c>
      <c r="I33" s="737">
        <v>9074.55</v>
      </c>
      <c r="J33" s="739">
        <v>18309.35</v>
      </c>
      <c r="K33" s="737">
        <v>18175.08</v>
      </c>
    </row>
    <row r="34" spans="1:11" ht="15">
      <c r="A34" s="736" t="s">
        <v>916</v>
      </c>
      <c r="B34" s="744">
        <v>-297.33</v>
      </c>
      <c r="C34" s="744">
        <v>0</v>
      </c>
      <c r="D34" s="744">
        <v>455.73</v>
      </c>
      <c r="E34" s="744">
        <v>0</v>
      </c>
      <c r="F34" s="744">
        <v>30.25</v>
      </c>
      <c r="G34" s="744">
        <v>0</v>
      </c>
      <c r="H34" s="745">
        <v>38427</v>
      </c>
      <c r="I34" s="744">
        <v>0</v>
      </c>
      <c r="J34" s="745">
        <v>2551</v>
      </c>
      <c r="K34" s="744">
        <v>0</v>
      </c>
    </row>
    <row r="35" spans="1:11" ht="15">
      <c r="A35" s="736" t="s">
        <v>917</v>
      </c>
      <c r="B35" s="744">
        <v>7.84</v>
      </c>
      <c r="C35" s="1308" t="s">
        <v>391</v>
      </c>
      <c r="D35" s="744">
        <v>5.69</v>
      </c>
      <c r="E35" s="1308" t="s">
        <v>391</v>
      </c>
      <c r="F35" s="744">
        <v>146.04</v>
      </c>
      <c r="G35" s="1308" t="s">
        <v>391</v>
      </c>
      <c r="H35" s="745">
        <v>1260</v>
      </c>
      <c r="I35" s="1308" t="s">
        <v>391</v>
      </c>
      <c r="J35" s="745">
        <v>32318</v>
      </c>
      <c r="K35" s="1308" t="s">
        <v>391</v>
      </c>
    </row>
    <row r="36" spans="1:11" ht="15">
      <c r="A36" s="736" t="s">
        <v>918</v>
      </c>
      <c r="B36" s="737">
        <v>29.08</v>
      </c>
      <c r="C36" s="737">
        <v>70.77</v>
      </c>
      <c r="D36" s="737">
        <v>4915.98</v>
      </c>
      <c r="E36" s="737">
        <v>5906.66</v>
      </c>
      <c r="F36" s="737">
        <v>191.82</v>
      </c>
      <c r="G36" s="737">
        <v>210.41</v>
      </c>
      <c r="H36" s="745">
        <v>22304.21</v>
      </c>
      <c r="I36" s="744">
        <v>34860.57</v>
      </c>
      <c r="J36" s="745">
        <v>870.29</v>
      </c>
      <c r="K36" s="744">
        <v>1241.81</v>
      </c>
    </row>
    <row r="37" spans="1:11" ht="15">
      <c r="A37" s="736" t="s">
        <v>919</v>
      </c>
      <c r="B37" s="737">
        <v>139.98</v>
      </c>
      <c r="C37" s="737">
        <v>73.32</v>
      </c>
      <c r="D37" s="737">
        <v>5058.7</v>
      </c>
      <c r="E37" s="737">
        <v>8774.27</v>
      </c>
      <c r="F37" s="737">
        <v>398.69</v>
      </c>
      <c r="G37" s="737">
        <v>338.44</v>
      </c>
      <c r="H37" s="739">
        <v>60307.28</v>
      </c>
      <c r="I37" s="737">
        <v>69463.91</v>
      </c>
      <c r="J37" s="739">
        <v>4753.01</v>
      </c>
      <c r="K37" s="737">
        <v>2679.32</v>
      </c>
    </row>
    <row r="38" spans="1:11" ht="15">
      <c r="A38" s="736" t="s">
        <v>920</v>
      </c>
      <c r="B38" s="737">
        <v>3.89</v>
      </c>
      <c r="C38" s="737">
        <v>71.61</v>
      </c>
      <c r="D38" s="737">
        <v>751.87</v>
      </c>
      <c r="E38" s="737">
        <v>915.18</v>
      </c>
      <c r="F38" s="737">
        <v>252.15</v>
      </c>
      <c r="G38" s="737">
        <v>235.55</v>
      </c>
      <c r="H38" s="739">
        <v>40553.87</v>
      </c>
      <c r="I38" s="737">
        <v>51700.47</v>
      </c>
      <c r="J38" s="739">
        <v>13600.18</v>
      </c>
      <c r="K38" s="737">
        <v>13306.82</v>
      </c>
    </row>
    <row r="39" spans="1:11" ht="15">
      <c r="A39" s="736" t="s">
        <v>921</v>
      </c>
      <c r="B39" s="737">
        <v>96.88</v>
      </c>
      <c r="C39" s="737">
        <v>120.66</v>
      </c>
      <c r="D39" s="737">
        <v>698.41</v>
      </c>
      <c r="E39" s="737">
        <v>877.31</v>
      </c>
      <c r="F39" s="737">
        <v>230.84</v>
      </c>
      <c r="G39" s="737">
        <v>223.75</v>
      </c>
      <c r="H39" s="739">
        <v>41670.85</v>
      </c>
      <c r="I39" s="737">
        <v>52640.14</v>
      </c>
      <c r="J39" s="739">
        <v>13772.86</v>
      </c>
      <c r="K39" s="737">
        <v>13425.3</v>
      </c>
    </row>
    <row r="40" spans="1:11" ht="15">
      <c r="A40" s="736" t="s">
        <v>922</v>
      </c>
      <c r="B40" s="737">
        <v>98.62</v>
      </c>
      <c r="C40" s="737">
        <v>15.38</v>
      </c>
      <c r="D40" s="737">
        <v>908.23</v>
      </c>
      <c r="E40" s="737">
        <v>822.19</v>
      </c>
      <c r="F40" s="737">
        <v>314.35</v>
      </c>
      <c r="G40" s="737">
        <v>280.55</v>
      </c>
      <c r="H40" s="739">
        <v>40594.87</v>
      </c>
      <c r="I40" s="737">
        <v>38881.92</v>
      </c>
      <c r="J40" s="739">
        <v>14050.22</v>
      </c>
      <c r="K40" s="737">
        <v>13267.49</v>
      </c>
    </row>
    <row r="41" spans="1:11" ht="15">
      <c r="A41" s="736" t="s">
        <v>923</v>
      </c>
      <c r="B41" s="737">
        <v>5.52</v>
      </c>
      <c r="C41" s="737">
        <v>18.78</v>
      </c>
      <c r="D41" s="737">
        <v>861.5</v>
      </c>
      <c r="E41" s="737">
        <v>1079.88</v>
      </c>
      <c r="F41" s="737">
        <v>252.24</v>
      </c>
      <c r="G41" s="737">
        <v>253.05</v>
      </c>
      <c r="H41" s="739">
        <v>43257.81</v>
      </c>
      <c r="I41" s="737">
        <v>53734.19</v>
      </c>
      <c r="J41" s="739">
        <v>12665.41</v>
      </c>
      <c r="K41" s="737">
        <v>12591.76</v>
      </c>
    </row>
    <row r="42" spans="1:11" ht="15">
      <c r="A42" s="736" t="s">
        <v>924</v>
      </c>
      <c r="B42" s="737">
        <v>-19.66</v>
      </c>
      <c r="C42" s="737">
        <v>19.91</v>
      </c>
      <c r="D42" s="737">
        <v>475.83</v>
      </c>
      <c r="E42" s="737">
        <v>553.09</v>
      </c>
      <c r="F42" s="737">
        <v>346.97</v>
      </c>
      <c r="G42" s="737">
        <v>338.23</v>
      </c>
      <c r="H42" s="739">
        <v>17153.57</v>
      </c>
      <c r="I42" s="737">
        <v>21046.03</v>
      </c>
      <c r="J42" s="739">
        <v>12508.09</v>
      </c>
      <c r="K42" s="737">
        <v>12870.18</v>
      </c>
    </row>
    <row r="43" spans="1:11" ht="15">
      <c r="A43" s="736" t="s">
        <v>925</v>
      </c>
      <c r="B43" s="737">
        <v>71.17</v>
      </c>
      <c r="C43" s="737">
        <v>136.39</v>
      </c>
      <c r="D43" s="737">
        <v>724.15</v>
      </c>
      <c r="E43" s="737">
        <v>814.41</v>
      </c>
      <c r="F43" s="737">
        <v>226.52</v>
      </c>
      <c r="G43" s="737">
        <v>217.09</v>
      </c>
      <c r="H43" s="739">
        <v>53474.16</v>
      </c>
      <c r="I43" s="737">
        <v>62664.22</v>
      </c>
      <c r="J43" s="739">
        <v>16727.05</v>
      </c>
      <c r="K43" s="737">
        <v>16703.71</v>
      </c>
    </row>
    <row r="44" spans="1:11" ht="15">
      <c r="A44" s="741" t="s">
        <v>926</v>
      </c>
      <c r="B44" s="742">
        <v>46.86</v>
      </c>
      <c r="C44" s="742">
        <v>77.75</v>
      </c>
      <c r="D44" s="742">
        <v>756.39</v>
      </c>
      <c r="E44" s="742">
        <v>867.89</v>
      </c>
      <c r="F44" s="742">
        <v>261.71</v>
      </c>
      <c r="G44" s="742">
        <v>249.02</v>
      </c>
      <c r="H44" s="743">
        <v>39993.76</v>
      </c>
      <c r="I44" s="742">
        <v>47599.58</v>
      </c>
      <c r="J44" s="743">
        <v>13837.62</v>
      </c>
      <c r="K44" s="742">
        <v>13657.6</v>
      </c>
    </row>
    <row r="45" spans="1:11" ht="15">
      <c r="A45" s="746" t="s">
        <v>927</v>
      </c>
      <c r="B45" s="742">
        <v>65.71</v>
      </c>
      <c r="C45" s="742">
        <v>34.12</v>
      </c>
      <c r="D45" s="742">
        <v>1159.44</v>
      </c>
      <c r="E45" s="742">
        <v>1128.3</v>
      </c>
      <c r="F45" s="742">
        <v>278.44</v>
      </c>
      <c r="G45" s="742">
        <v>266.24</v>
      </c>
      <c r="H45" s="747">
        <v>46042.5</v>
      </c>
      <c r="I45" s="748">
        <v>46851.07</v>
      </c>
      <c r="J45" s="747">
        <v>11057.11</v>
      </c>
      <c r="K45" s="748">
        <v>11055.19</v>
      </c>
    </row>
    <row r="46" spans="1:11" ht="15">
      <c r="A46" s="749" t="s">
        <v>1307</v>
      </c>
      <c r="B46" s="622"/>
      <c r="C46" s="731"/>
      <c r="D46" s="731"/>
      <c r="E46" s="731"/>
      <c r="F46" s="731"/>
      <c r="G46" s="731"/>
      <c r="H46" s="622"/>
      <c r="I46" s="622"/>
      <c r="J46" s="750"/>
      <c r="K46" s="750"/>
    </row>
  </sheetData>
  <sheetProtection/>
  <mergeCells count="6">
    <mergeCell ref="I2:K2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9.8515625" style="0" customWidth="1"/>
    <col min="2" max="10" width="13.7109375" style="0" customWidth="1"/>
  </cols>
  <sheetData>
    <row r="1" spans="1:14" ht="15">
      <c r="A1" s="767" t="s">
        <v>929</v>
      </c>
      <c r="B1" s="622"/>
      <c r="C1" s="622"/>
      <c r="D1" s="622"/>
      <c r="E1" s="622"/>
      <c r="F1" s="622"/>
      <c r="G1" s="622"/>
      <c r="H1" s="622"/>
      <c r="I1" s="622"/>
      <c r="J1" s="622"/>
      <c r="K1" s="768"/>
      <c r="L1" s="768"/>
      <c r="M1" s="768"/>
      <c r="N1" s="768"/>
    </row>
    <row r="2" spans="1:14" ht="18.75" thickBot="1">
      <c r="A2" s="769" t="s">
        <v>930</v>
      </c>
      <c r="B2" s="622"/>
      <c r="C2" s="622"/>
      <c r="D2" s="622"/>
      <c r="E2" s="622"/>
      <c r="F2" s="622"/>
      <c r="G2" s="622"/>
      <c r="H2" s="622"/>
      <c r="I2" s="622"/>
      <c r="J2" s="770" t="s">
        <v>931</v>
      </c>
      <c r="K2" s="768"/>
      <c r="L2" s="768"/>
      <c r="M2" s="768"/>
      <c r="N2" s="768"/>
    </row>
    <row r="3" spans="1:14" ht="15">
      <c r="A3" s="1690" t="s">
        <v>227</v>
      </c>
      <c r="B3" s="1692" t="s">
        <v>932</v>
      </c>
      <c r="C3" s="1692"/>
      <c r="D3" s="1692"/>
      <c r="E3" s="1692" t="s">
        <v>801</v>
      </c>
      <c r="F3" s="1692"/>
      <c r="G3" s="1692"/>
      <c r="H3" s="1400" t="s">
        <v>933</v>
      </c>
      <c r="I3" s="1400"/>
      <c r="J3" s="1401"/>
      <c r="K3" s="768"/>
      <c r="L3" s="768"/>
      <c r="M3" s="768"/>
      <c r="N3" s="768"/>
    </row>
    <row r="4" spans="1:14" ht="15">
      <c r="A4" s="1691"/>
      <c r="B4" s="1411">
        <v>2011</v>
      </c>
      <c r="C4" s="1411">
        <v>2012</v>
      </c>
      <c r="D4" s="1412" t="s">
        <v>1304</v>
      </c>
      <c r="E4" s="1411">
        <v>2011</v>
      </c>
      <c r="F4" s="1411">
        <v>2012</v>
      </c>
      <c r="G4" s="1412" t="s">
        <v>1304</v>
      </c>
      <c r="H4" s="1411">
        <v>2011</v>
      </c>
      <c r="I4" s="1411">
        <v>2012</v>
      </c>
      <c r="J4" s="1413" t="s">
        <v>1304</v>
      </c>
      <c r="K4" s="768"/>
      <c r="L4" s="768"/>
      <c r="M4" s="768"/>
      <c r="N4" s="768"/>
    </row>
    <row r="5" spans="1:14" ht="15">
      <c r="A5" s="1407" t="s">
        <v>934</v>
      </c>
      <c r="B5" s="1408">
        <v>2562.36</v>
      </c>
      <c r="C5" s="1408">
        <v>2547.75</v>
      </c>
      <c r="D5" s="1409">
        <v>99.43</v>
      </c>
      <c r="E5" s="1408">
        <v>2248.45</v>
      </c>
      <c r="F5" s="1408">
        <v>2162.31</v>
      </c>
      <c r="G5" s="1409">
        <v>96.17</v>
      </c>
      <c r="H5" s="1408">
        <v>2713.51</v>
      </c>
      <c r="I5" s="1408">
        <v>2871.21</v>
      </c>
      <c r="J5" s="1410">
        <v>105.81</v>
      </c>
      <c r="K5" s="768"/>
      <c r="L5" s="768"/>
      <c r="M5" s="768"/>
      <c r="N5" s="768"/>
    </row>
    <row r="6" spans="1:14" ht="15">
      <c r="A6" s="1402" t="s">
        <v>935</v>
      </c>
      <c r="B6" s="771">
        <v>-0.29</v>
      </c>
      <c r="C6" s="771">
        <v>-0.59</v>
      </c>
      <c r="D6" s="1403">
        <v>204.16</v>
      </c>
      <c r="E6" s="771">
        <v>-0.23</v>
      </c>
      <c r="F6" s="771">
        <v>-0.4</v>
      </c>
      <c r="G6" s="1403">
        <v>176.32</v>
      </c>
      <c r="H6" s="771">
        <v>-0.35</v>
      </c>
      <c r="I6" s="771">
        <v>-0.76</v>
      </c>
      <c r="J6" s="772">
        <v>217.34</v>
      </c>
      <c r="K6" s="773"/>
      <c r="L6" s="773"/>
      <c r="M6" s="773"/>
      <c r="N6" s="773"/>
    </row>
    <row r="7" spans="1:14" ht="15">
      <c r="A7" s="1402" t="s">
        <v>936</v>
      </c>
      <c r="B7" s="774">
        <v>1550.83</v>
      </c>
      <c r="C7" s="774">
        <v>1549.83</v>
      </c>
      <c r="D7" s="1403">
        <v>99.94</v>
      </c>
      <c r="E7" s="774">
        <v>1343.68</v>
      </c>
      <c r="F7" s="774">
        <v>1317.94</v>
      </c>
      <c r="G7" s="1403">
        <v>98.08</v>
      </c>
      <c r="H7" s="774">
        <v>1601.97</v>
      </c>
      <c r="I7" s="774">
        <v>1732.76</v>
      </c>
      <c r="J7" s="772">
        <v>108.16</v>
      </c>
      <c r="K7" s="773"/>
      <c r="L7" s="773"/>
      <c r="M7" s="773"/>
      <c r="N7" s="773"/>
    </row>
    <row r="8" spans="1:14" ht="15">
      <c r="A8" s="1402" t="s">
        <v>937</v>
      </c>
      <c r="B8" s="771">
        <v>4.21</v>
      </c>
      <c r="C8" s="771">
        <v>4.07</v>
      </c>
      <c r="D8" s="1403">
        <v>96.65</v>
      </c>
      <c r="E8" s="771">
        <v>0.78</v>
      </c>
      <c r="F8" s="771">
        <v>1.65</v>
      </c>
      <c r="G8" s="1403">
        <v>210.9</v>
      </c>
      <c r="H8" s="771">
        <v>5.63</v>
      </c>
      <c r="I8" s="771">
        <v>6.32</v>
      </c>
      <c r="J8" s="772">
        <v>112.32</v>
      </c>
      <c r="K8" s="773"/>
      <c r="L8" s="773"/>
      <c r="M8" s="773"/>
      <c r="N8" s="773"/>
    </row>
    <row r="9" spans="1:14" ht="15">
      <c r="A9" s="1402" t="s">
        <v>938</v>
      </c>
      <c r="B9" s="774">
        <v>1478.63</v>
      </c>
      <c r="C9" s="774">
        <v>1467.99</v>
      </c>
      <c r="D9" s="1403">
        <v>99.28</v>
      </c>
      <c r="E9" s="774">
        <v>1304.84</v>
      </c>
      <c r="F9" s="774">
        <v>1286.16</v>
      </c>
      <c r="G9" s="1403">
        <v>98.57</v>
      </c>
      <c r="H9" s="774">
        <v>1497.8</v>
      </c>
      <c r="I9" s="774">
        <v>1604.1</v>
      </c>
      <c r="J9" s="772">
        <v>107.1</v>
      </c>
      <c r="K9" s="773"/>
      <c r="L9" s="773"/>
      <c r="M9" s="773"/>
      <c r="N9" s="773"/>
    </row>
    <row r="10" spans="1:14" ht="15">
      <c r="A10" s="1402" t="s">
        <v>939</v>
      </c>
      <c r="B10" s="774">
        <v>68</v>
      </c>
      <c r="C10" s="774">
        <v>77.77</v>
      </c>
      <c r="D10" s="1403">
        <v>114.37</v>
      </c>
      <c r="E10" s="774">
        <v>38.06</v>
      </c>
      <c r="F10" s="774">
        <v>30.13</v>
      </c>
      <c r="G10" s="1403">
        <v>79.17</v>
      </c>
      <c r="H10" s="774">
        <v>98.55</v>
      </c>
      <c r="I10" s="774">
        <v>122.34</v>
      </c>
      <c r="J10" s="772">
        <v>124.14</v>
      </c>
      <c r="K10" s="773"/>
      <c r="L10" s="773"/>
      <c r="M10" s="773"/>
      <c r="N10" s="773"/>
    </row>
    <row r="11" spans="1:14" ht="15">
      <c r="A11" s="1402" t="s">
        <v>940</v>
      </c>
      <c r="B11" s="774">
        <v>995.8</v>
      </c>
      <c r="C11" s="774">
        <v>982.73</v>
      </c>
      <c r="D11" s="1403">
        <v>98.69</v>
      </c>
      <c r="E11" s="774">
        <v>891.35</v>
      </c>
      <c r="F11" s="774">
        <v>831.69</v>
      </c>
      <c r="G11" s="1403">
        <v>93.31</v>
      </c>
      <c r="H11" s="774">
        <v>1093.76</v>
      </c>
      <c r="I11" s="774">
        <v>1120.88</v>
      </c>
      <c r="J11" s="772">
        <v>102.48</v>
      </c>
      <c r="K11" s="773"/>
      <c r="L11" s="773"/>
      <c r="M11" s="773"/>
      <c r="N11" s="773"/>
    </row>
    <row r="12" spans="1:14" ht="15">
      <c r="A12" s="1402" t="s">
        <v>941</v>
      </c>
      <c r="B12" s="774">
        <v>484.04</v>
      </c>
      <c r="C12" s="774">
        <v>476.83</v>
      </c>
      <c r="D12" s="1403">
        <v>98.51</v>
      </c>
      <c r="E12" s="774">
        <v>463.72</v>
      </c>
      <c r="F12" s="774">
        <v>458.26</v>
      </c>
      <c r="G12" s="1403">
        <v>98.82</v>
      </c>
      <c r="H12" s="774">
        <v>500.54</v>
      </c>
      <c r="I12" s="774">
        <v>493.58</v>
      </c>
      <c r="J12" s="772">
        <v>98.61</v>
      </c>
      <c r="K12" s="773"/>
      <c r="L12" s="773"/>
      <c r="M12" s="773"/>
      <c r="N12" s="773"/>
    </row>
    <row r="13" spans="1:14" ht="15">
      <c r="A13" s="1402" t="s">
        <v>942</v>
      </c>
      <c r="B13" s="774">
        <v>391.59</v>
      </c>
      <c r="C13" s="774">
        <v>369.72</v>
      </c>
      <c r="D13" s="1403">
        <v>94.41</v>
      </c>
      <c r="E13" s="774">
        <v>288.68</v>
      </c>
      <c r="F13" s="774">
        <v>215.76</v>
      </c>
      <c r="G13" s="1403">
        <v>74.74</v>
      </c>
      <c r="H13" s="774">
        <v>491.69</v>
      </c>
      <c r="I13" s="774">
        <v>512.27</v>
      </c>
      <c r="J13" s="772">
        <v>104.19</v>
      </c>
      <c r="K13" s="773"/>
      <c r="L13" s="773"/>
      <c r="M13" s="773"/>
      <c r="N13" s="773"/>
    </row>
    <row r="14" spans="1:14" ht="15">
      <c r="A14" s="1402" t="s">
        <v>943</v>
      </c>
      <c r="B14" s="774">
        <v>13.33</v>
      </c>
      <c r="C14" s="774">
        <v>16.52</v>
      </c>
      <c r="D14" s="1403">
        <v>123.9</v>
      </c>
      <c r="E14" s="774">
        <v>9.38</v>
      </c>
      <c r="F14" s="774">
        <v>9.19</v>
      </c>
      <c r="G14" s="1403">
        <v>97.97</v>
      </c>
      <c r="H14" s="774">
        <v>17.4</v>
      </c>
      <c r="I14" s="774">
        <v>23.4</v>
      </c>
      <c r="J14" s="772">
        <v>134.45</v>
      </c>
      <c r="K14" s="773"/>
      <c r="L14" s="773"/>
      <c r="M14" s="773"/>
      <c r="N14" s="773"/>
    </row>
    <row r="15" spans="1:14" ht="15">
      <c r="A15" s="1402" t="s">
        <v>944</v>
      </c>
      <c r="B15" s="774">
        <v>378.26</v>
      </c>
      <c r="C15" s="774">
        <v>353.2</v>
      </c>
      <c r="D15" s="1403">
        <v>93.38</v>
      </c>
      <c r="E15" s="774">
        <v>279.3</v>
      </c>
      <c r="F15" s="774">
        <v>206.57</v>
      </c>
      <c r="G15" s="1403">
        <v>73.96</v>
      </c>
      <c r="H15" s="774">
        <v>474.29</v>
      </c>
      <c r="I15" s="774">
        <v>488.87</v>
      </c>
      <c r="J15" s="772">
        <v>103.07</v>
      </c>
      <c r="K15" s="773"/>
      <c r="L15" s="773"/>
      <c r="M15" s="773"/>
      <c r="N15" s="773"/>
    </row>
    <row r="16" spans="1:14" ht="15">
      <c r="A16" s="1402" t="s">
        <v>945</v>
      </c>
      <c r="B16" s="774">
        <v>120.17</v>
      </c>
      <c r="C16" s="774">
        <v>136.17</v>
      </c>
      <c r="D16" s="1403">
        <v>113.32</v>
      </c>
      <c r="E16" s="774">
        <v>138.94</v>
      </c>
      <c r="F16" s="774">
        <v>157.67</v>
      </c>
      <c r="G16" s="1403">
        <v>113.48</v>
      </c>
      <c r="H16" s="774">
        <v>101.53</v>
      </c>
      <c r="I16" s="774">
        <v>115.03</v>
      </c>
      <c r="J16" s="772">
        <v>113.3</v>
      </c>
      <c r="K16" s="773"/>
      <c r="L16" s="773"/>
      <c r="M16" s="773"/>
      <c r="N16" s="773"/>
    </row>
    <row r="17" spans="1:14" ht="15">
      <c r="A17" s="1402" t="s">
        <v>946</v>
      </c>
      <c r="B17" s="774">
        <v>1248.08</v>
      </c>
      <c r="C17" s="774">
        <v>1206.87</v>
      </c>
      <c r="D17" s="1403">
        <v>96.7</v>
      </c>
      <c r="E17" s="774">
        <v>1355.47</v>
      </c>
      <c r="F17" s="774">
        <v>1334.6</v>
      </c>
      <c r="G17" s="1403">
        <v>98.46</v>
      </c>
      <c r="H17" s="774">
        <v>1004.89</v>
      </c>
      <c r="I17" s="774">
        <v>1050.72</v>
      </c>
      <c r="J17" s="772">
        <v>104.56</v>
      </c>
      <c r="K17" s="773"/>
      <c r="L17" s="773"/>
      <c r="M17" s="773"/>
      <c r="N17" s="773"/>
    </row>
    <row r="18" spans="1:14" ht="15">
      <c r="A18" s="1402" t="s">
        <v>947</v>
      </c>
      <c r="B18" s="774">
        <v>522.54</v>
      </c>
      <c r="C18" s="774">
        <v>472.15</v>
      </c>
      <c r="D18" s="1403">
        <v>90.36</v>
      </c>
      <c r="E18" s="774">
        <v>448.54</v>
      </c>
      <c r="F18" s="774">
        <v>418.13</v>
      </c>
      <c r="G18" s="1403">
        <v>93.22</v>
      </c>
      <c r="H18" s="774">
        <v>460.19</v>
      </c>
      <c r="I18" s="774">
        <v>483.64</v>
      </c>
      <c r="J18" s="772">
        <v>105.09</v>
      </c>
      <c r="K18" s="773"/>
      <c r="L18" s="773"/>
      <c r="M18" s="773"/>
      <c r="N18" s="773"/>
    </row>
    <row r="19" spans="1:14" ht="15">
      <c r="A19" s="1402" t="s">
        <v>948</v>
      </c>
      <c r="B19" s="774">
        <v>530.05</v>
      </c>
      <c r="C19" s="774">
        <v>554.52</v>
      </c>
      <c r="D19" s="1403">
        <v>104.62</v>
      </c>
      <c r="E19" s="774">
        <v>824.5</v>
      </c>
      <c r="F19" s="774">
        <v>842.55</v>
      </c>
      <c r="G19" s="1403">
        <v>102.19</v>
      </c>
      <c r="H19" s="774">
        <v>238.28</v>
      </c>
      <c r="I19" s="774">
        <v>288.96</v>
      </c>
      <c r="J19" s="772">
        <v>121.27</v>
      </c>
      <c r="K19" s="773"/>
      <c r="L19" s="773"/>
      <c r="M19" s="773"/>
      <c r="N19" s="773"/>
    </row>
    <row r="20" spans="1:14" ht="15">
      <c r="A20" s="1402" t="s">
        <v>949</v>
      </c>
      <c r="B20" s="774">
        <v>116.26</v>
      </c>
      <c r="C20" s="774">
        <v>115.9</v>
      </c>
      <c r="D20" s="1403">
        <v>99.69</v>
      </c>
      <c r="E20" s="774">
        <v>151.27</v>
      </c>
      <c r="F20" s="774">
        <v>162.63</v>
      </c>
      <c r="G20" s="1403">
        <v>107.51</v>
      </c>
      <c r="H20" s="774">
        <v>78.73</v>
      </c>
      <c r="I20" s="774">
        <v>71.09</v>
      </c>
      <c r="J20" s="772">
        <v>90.29</v>
      </c>
      <c r="K20" s="773"/>
      <c r="L20" s="773"/>
      <c r="M20" s="773"/>
      <c r="N20" s="773"/>
    </row>
    <row r="21" spans="1:14" ht="15">
      <c r="A21" s="1402" t="s">
        <v>950</v>
      </c>
      <c r="B21" s="774">
        <v>27.52</v>
      </c>
      <c r="C21" s="774">
        <v>42.55</v>
      </c>
      <c r="D21" s="1403">
        <v>154.63</v>
      </c>
      <c r="E21" s="774">
        <v>-107.17</v>
      </c>
      <c r="F21" s="774">
        <v>-82.62</v>
      </c>
      <c r="G21" s="1403">
        <v>77.09</v>
      </c>
      <c r="H21" s="774">
        <v>162.47</v>
      </c>
      <c r="I21" s="774">
        <v>159.32</v>
      </c>
      <c r="J21" s="772">
        <v>98.06</v>
      </c>
      <c r="K21" s="773"/>
      <c r="L21" s="773"/>
      <c r="M21" s="773"/>
      <c r="N21" s="773"/>
    </row>
    <row r="22" spans="1:14" ht="15">
      <c r="A22" s="1402" t="s">
        <v>951</v>
      </c>
      <c r="B22" s="774">
        <v>51.72</v>
      </c>
      <c r="C22" s="771">
        <v>21.75</v>
      </c>
      <c r="D22" s="1403">
        <v>42.06</v>
      </c>
      <c r="E22" s="774">
        <v>38.34</v>
      </c>
      <c r="F22" s="774">
        <v>-6.09</v>
      </c>
      <c r="G22" s="1403">
        <v>-15.89</v>
      </c>
      <c r="H22" s="774">
        <v>65.21</v>
      </c>
      <c r="I22" s="771">
        <v>47.72</v>
      </c>
      <c r="J22" s="772">
        <v>73.17</v>
      </c>
      <c r="K22" s="773"/>
      <c r="L22" s="773"/>
      <c r="M22" s="773"/>
      <c r="N22" s="773"/>
    </row>
    <row r="23" spans="1:14" ht="15">
      <c r="A23" s="1402" t="s">
        <v>952</v>
      </c>
      <c r="B23" s="774">
        <v>1098.67</v>
      </c>
      <c r="C23" s="774">
        <v>1131.81</v>
      </c>
      <c r="D23" s="1403">
        <v>103.02</v>
      </c>
      <c r="E23" s="774">
        <v>718.13</v>
      </c>
      <c r="F23" s="774">
        <v>659.9</v>
      </c>
      <c r="G23" s="1403">
        <v>91.89</v>
      </c>
      <c r="H23" s="774">
        <v>1459.97</v>
      </c>
      <c r="I23" s="774">
        <v>1572.53</v>
      </c>
      <c r="J23" s="772">
        <v>107.71</v>
      </c>
      <c r="K23" s="773"/>
      <c r="L23" s="773"/>
      <c r="M23" s="773"/>
      <c r="N23" s="773"/>
    </row>
    <row r="24" spans="1:14" ht="15">
      <c r="A24" s="1402" t="s">
        <v>953</v>
      </c>
      <c r="B24" s="774">
        <v>22.39</v>
      </c>
      <c r="C24" s="774">
        <v>18.56</v>
      </c>
      <c r="D24" s="1403">
        <v>82.88</v>
      </c>
      <c r="E24" s="774">
        <v>17.99</v>
      </c>
      <c r="F24" s="774">
        <v>16.93</v>
      </c>
      <c r="G24" s="1403">
        <v>94.12</v>
      </c>
      <c r="H24" s="774">
        <v>21.39</v>
      </c>
      <c r="I24" s="774">
        <v>19.85</v>
      </c>
      <c r="J24" s="772">
        <v>92.82</v>
      </c>
      <c r="K24" s="773"/>
      <c r="L24" s="773"/>
      <c r="M24" s="773"/>
      <c r="N24" s="773"/>
    </row>
    <row r="25" spans="1:14" ht="15">
      <c r="A25" s="1402" t="s">
        <v>954</v>
      </c>
      <c r="B25" s="774">
        <v>205.84</v>
      </c>
      <c r="C25" s="774">
        <v>211.29</v>
      </c>
      <c r="D25" s="1403">
        <v>102.65</v>
      </c>
      <c r="E25" s="774">
        <v>162.56</v>
      </c>
      <c r="F25" s="774">
        <v>147.31</v>
      </c>
      <c r="G25" s="1403">
        <v>90.62</v>
      </c>
      <c r="H25" s="774">
        <v>244.09</v>
      </c>
      <c r="I25" s="774">
        <v>270.39</v>
      </c>
      <c r="J25" s="772">
        <v>110.77</v>
      </c>
      <c r="K25" s="773"/>
      <c r="L25" s="773"/>
      <c r="M25" s="773"/>
      <c r="N25" s="773"/>
    </row>
    <row r="26" spans="1:14" ht="15">
      <c r="A26" s="1402" t="s">
        <v>955</v>
      </c>
      <c r="B26" s="774">
        <v>492.89</v>
      </c>
      <c r="C26" s="774">
        <v>520.5</v>
      </c>
      <c r="D26" s="1403">
        <v>105.6</v>
      </c>
      <c r="E26" s="774">
        <v>315.41</v>
      </c>
      <c r="F26" s="774">
        <v>297.69</v>
      </c>
      <c r="G26" s="1403">
        <v>94.38</v>
      </c>
      <c r="H26" s="774">
        <v>669.79</v>
      </c>
      <c r="I26" s="774">
        <v>728.82</v>
      </c>
      <c r="J26" s="772">
        <v>108.81</v>
      </c>
      <c r="K26" s="773"/>
      <c r="L26" s="773"/>
      <c r="M26" s="773"/>
      <c r="N26" s="773"/>
    </row>
    <row r="27" spans="1:14" ht="15">
      <c r="A27" s="1402" t="s">
        <v>956</v>
      </c>
      <c r="B27" s="774">
        <v>377.55</v>
      </c>
      <c r="C27" s="774">
        <v>381.46</v>
      </c>
      <c r="D27" s="1403">
        <v>101.04</v>
      </c>
      <c r="E27" s="774">
        <v>222.17</v>
      </c>
      <c r="F27" s="774">
        <v>197.97</v>
      </c>
      <c r="G27" s="1403">
        <v>89.11</v>
      </c>
      <c r="H27" s="774">
        <v>524.7</v>
      </c>
      <c r="I27" s="774">
        <v>553.47</v>
      </c>
      <c r="J27" s="772">
        <v>105.48</v>
      </c>
      <c r="K27" s="773"/>
      <c r="L27" s="773"/>
      <c r="M27" s="773"/>
      <c r="N27" s="773"/>
    </row>
    <row r="28" spans="1:14" ht="15">
      <c r="A28" s="1402" t="s">
        <v>957</v>
      </c>
      <c r="B28" s="774">
        <v>323.62</v>
      </c>
      <c r="C28" s="774">
        <v>271.17</v>
      </c>
      <c r="D28" s="1403">
        <v>83.79</v>
      </c>
      <c r="E28" s="774">
        <v>253.15</v>
      </c>
      <c r="F28" s="774">
        <v>200.79</v>
      </c>
      <c r="G28" s="1403">
        <v>79.32</v>
      </c>
      <c r="H28" s="774">
        <v>393.71</v>
      </c>
      <c r="I28" s="774">
        <v>334.6</v>
      </c>
      <c r="J28" s="772">
        <v>84.99</v>
      </c>
      <c r="K28" s="773"/>
      <c r="L28" s="773"/>
      <c r="M28" s="773"/>
      <c r="N28" s="773"/>
    </row>
    <row r="29" spans="1:14" ht="15">
      <c r="A29" s="1402" t="s">
        <v>958</v>
      </c>
      <c r="B29" s="774">
        <v>101.63</v>
      </c>
      <c r="C29" s="774">
        <v>70.01</v>
      </c>
      <c r="D29" s="1403">
        <v>68.89</v>
      </c>
      <c r="E29" s="774">
        <v>68.81</v>
      </c>
      <c r="F29" s="774">
        <v>38.17</v>
      </c>
      <c r="G29" s="1403">
        <v>55.47</v>
      </c>
      <c r="H29" s="774">
        <v>134.52</v>
      </c>
      <c r="I29" s="774">
        <v>99.31</v>
      </c>
      <c r="J29" s="772">
        <v>73.82</v>
      </c>
      <c r="K29" s="773"/>
      <c r="L29" s="773"/>
      <c r="M29" s="773"/>
      <c r="N29" s="773"/>
    </row>
    <row r="30" spans="1:14" ht="15">
      <c r="A30" s="1402" t="s">
        <v>959</v>
      </c>
      <c r="B30" s="774">
        <v>132.76</v>
      </c>
      <c r="C30" s="774">
        <v>114.65</v>
      </c>
      <c r="D30" s="1403">
        <v>86.36</v>
      </c>
      <c r="E30" s="774">
        <v>118.84</v>
      </c>
      <c r="F30" s="774">
        <v>89.39</v>
      </c>
      <c r="G30" s="1403">
        <v>75.22</v>
      </c>
      <c r="H30" s="774">
        <v>145.96</v>
      </c>
      <c r="I30" s="774">
        <v>137.3</v>
      </c>
      <c r="J30" s="772">
        <v>94.07</v>
      </c>
      <c r="K30" s="773"/>
      <c r="L30" s="773"/>
      <c r="M30" s="773"/>
      <c r="N30" s="773"/>
    </row>
    <row r="31" spans="1:14" ht="15">
      <c r="A31" s="1402" t="s">
        <v>960</v>
      </c>
      <c r="B31" s="774">
        <v>25.5</v>
      </c>
      <c r="C31" s="774">
        <v>26.37</v>
      </c>
      <c r="D31" s="1403">
        <v>103.43</v>
      </c>
      <c r="E31" s="774">
        <v>13.74</v>
      </c>
      <c r="F31" s="774">
        <v>16.55</v>
      </c>
      <c r="G31" s="1403">
        <v>120.42</v>
      </c>
      <c r="H31" s="774">
        <v>37.43</v>
      </c>
      <c r="I31" s="774">
        <v>35.13</v>
      </c>
      <c r="J31" s="772">
        <v>93.87</v>
      </c>
      <c r="K31" s="773"/>
      <c r="L31" s="773"/>
      <c r="M31" s="773"/>
      <c r="N31" s="773"/>
    </row>
    <row r="32" spans="1:14" ht="15">
      <c r="A32" s="1402" t="s">
        <v>961</v>
      </c>
      <c r="B32" s="774">
        <v>42.96</v>
      </c>
      <c r="C32" s="774">
        <v>44.31</v>
      </c>
      <c r="D32" s="1403">
        <v>103.13</v>
      </c>
      <c r="E32" s="774">
        <v>47</v>
      </c>
      <c r="F32" s="774">
        <v>48.22</v>
      </c>
      <c r="G32" s="1403">
        <v>102.59</v>
      </c>
      <c r="H32" s="774">
        <v>38.86</v>
      </c>
      <c r="I32" s="774">
        <v>40.32</v>
      </c>
      <c r="J32" s="772">
        <v>103.76</v>
      </c>
      <c r="K32" s="773"/>
      <c r="L32" s="773"/>
      <c r="M32" s="773"/>
      <c r="N32" s="773"/>
    </row>
    <row r="33" spans="1:14" ht="15">
      <c r="A33" s="1404" t="s">
        <v>962</v>
      </c>
      <c r="B33" s="774"/>
      <c r="C33" s="774"/>
      <c r="D33" s="1403"/>
      <c r="E33" s="774"/>
      <c r="F33" s="774"/>
      <c r="G33" s="1403"/>
      <c r="H33" s="774"/>
      <c r="I33" s="774"/>
      <c r="J33" s="772"/>
      <c r="K33" s="773"/>
      <c r="L33" s="773"/>
      <c r="M33" s="773"/>
      <c r="N33" s="773"/>
    </row>
    <row r="34" spans="1:14" ht="15">
      <c r="A34" s="1402" t="s">
        <v>963</v>
      </c>
      <c r="B34" s="774">
        <v>191.64</v>
      </c>
      <c r="C34" s="774">
        <v>160.99</v>
      </c>
      <c r="D34" s="1403">
        <v>84.01</v>
      </c>
      <c r="E34" s="774">
        <v>141.43</v>
      </c>
      <c r="F34" s="774">
        <v>139.55</v>
      </c>
      <c r="G34" s="1403">
        <v>98.67</v>
      </c>
      <c r="H34" s="774">
        <v>240.17</v>
      </c>
      <c r="I34" s="774">
        <v>179.29</v>
      </c>
      <c r="J34" s="772">
        <v>74.65</v>
      </c>
      <c r="K34" s="773"/>
      <c r="L34" s="773"/>
      <c r="M34" s="773"/>
      <c r="N34" s="773"/>
    </row>
    <row r="35" spans="1:14" ht="15">
      <c r="A35" s="1402" t="s">
        <v>964</v>
      </c>
      <c r="B35" s="774">
        <v>60.2</v>
      </c>
      <c r="C35" s="774">
        <v>36.36</v>
      </c>
      <c r="D35" s="1403">
        <v>60.4</v>
      </c>
      <c r="E35" s="774">
        <v>44.49</v>
      </c>
      <c r="F35" s="774">
        <v>25.61</v>
      </c>
      <c r="G35" s="1403">
        <v>57.56</v>
      </c>
      <c r="H35" s="774">
        <v>76.5</v>
      </c>
      <c r="I35" s="774">
        <v>46.52</v>
      </c>
      <c r="J35" s="772">
        <v>60.81</v>
      </c>
      <c r="K35" s="773"/>
      <c r="L35" s="773"/>
      <c r="M35" s="773"/>
      <c r="N35" s="773"/>
    </row>
    <row r="36" spans="1:14" ht="15">
      <c r="A36" s="1402" t="s">
        <v>965</v>
      </c>
      <c r="B36" s="774">
        <v>19.29</v>
      </c>
      <c r="C36" s="774">
        <v>14.29</v>
      </c>
      <c r="D36" s="1403">
        <v>74.09</v>
      </c>
      <c r="E36" s="774">
        <v>15.29</v>
      </c>
      <c r="F36" s="774">
        <v>7.27</v>
      </c>
      <c r="G36" s="1403">
        <v>47.54</v>
      </c>
      <c r="H36" s="774">
        <v>23.47</v>
      </c>
      <c r="I36" s="774">
        <v>20.87</v>
      </c>
      <c r="J36" s="772">
        <v>88.92</v>
      </c>
      <c r="K36" s="773"/>
      <c r="L36" s="773"/>
      <c r="M36" s="773"/>
      <c r="N36" s="773"/>
    </row>
    <row r="37" spans="1:14" ht="15">
      <c r="A37" s="1402" t="s">
        <v>966</v>
      </c>
      <c r="B37" s="771">
        <v>0.78</v>
      </c>
      <c r="C37" s="771">
        <v>1.46</v>
      </c>
      <c r="D37" s="1403">
        <v>187.33</v>
      </c>
      <c r="E37" s="771">
        <v>1.26</v>
      </c>
      <c r="F37" s="771">
        <v>0.47</v>
      </c>
      <c r="G37" s="1403">
        <v>37.25</v>
      </c>
      <c r="H37" s="771">
        <v>0.31</v>
      </c>
      <c r="I37" s="771">
        <v>2.39</v>
      </c>
      <c r="J37" s="772">
        <v>770.44</v>
      </c>
      <c r="K37" s="773"/>
      <c r="L37" s="773"/>
      <c r="M37" s="773"/>
      <c r="N37" s="773"/>
    </row>
    <row r="38" spans="1:14" ht="15.75" thickBot="1">
      <c r="A38" s="1405" t="s">
        <v>967</v>
      </c>
      <c r="B38" s="775">
        <v>12.49</v>
      </c>
      <c r="C38" s="775">
        <v>20.28</v>
      </c>
      <c r="D38" s="1406">
        <v>162.34</v>
      </c>
      <c r="E38" s="775">
        <v>13.36</v>
      </c>
      <c r="F38" s="775">
        <v>14.79</v>
      </c>
      <c r="G38" s="1406">
        <v>110.7</v>
      </c>
      <c r="H38" s="775">
        <v>11.76</v>
      </c>
      <c r="I38" s="775">
        <v>24.65</v>
      </c>
      <c r="J38" s="776">
        <v>209.65</v>
      </c>
      <c r="K38" s="773"/>
      <c r="L38" s="773"/>
      <c r="M38" s="773"/>
      <c r="N38" s="773"/>
    </row>
    <row r="39" spans="1:14" ht="15">
      <c r="A39" s="777" t="s">
        <v>1308</v>
      </c>
      <c r="B39" s="778"/>
      <c r="C39" s="778"/>
      <c r="D39" s="779"/>
      <c r="E39" s="778"/>
      <c r="F39" s="778"/>
      <c r="G39" s="779"/>
      <c r="H39" s="778"/>
      <c r="I39" s="778"/>
      <c r="J39" s="779"/>
      <c r="K39" s="768"/>
      <c r="L39" s="768"/>
      <c r="M39" s="768"/>
      <c r="N39" s="768"/>
    </row>
    <row r="40" spans="1:14" ht="15">
      <c r="A40" s="780" t="s">
        <v>277</v>
      </c>
      <c r="B40" s="622"/>
      <c r="C40" s="622"/>
      <c r="D40" s="622"/>
      <c r="E40" s="622"/>
      <c r="F40" s="622"/>
      <c r="G40" s="622"/>
      <c r="H40" s="622"/>
      <c r="I40" s="622"/>
      <c r="J40" s="622"/>
      <c r="K40" s="622"/>
      <c r="L40" s="622"/>
      <c r="M40" s="622"/>
      <c r="N40" s="622"/>
    </row>
    <row r="41" spans="1:14" ht="15">
      <c r="A41" s="622"/>
      <c r="B41" s="781"/>
      <c r="C41" s="781"/>
      <c r="D41" s="781"/>
      <c r="E41" s="781"/>
      <c r="F41" s="781"/>
      <c r="G41" s="781"/>
      <c r="H41" s="781"/>
      <c r="I41" s="781"/>
      <c r="J41" s="781"/>
      <c r="K41" s="622"/>
      <c r="L41" s="622"/>
      <c r="M41" s="622"/>
      <c r="N41" s="622"/>
    </row>
  </sheetData>
  <sheetProtection/>
  <mergeCells count="3">
    <mergeCell ref="A3:A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3" sqref="A3:P21"/>
    </sheetView>
  </sheetViews>
  <sheetFormatPr defaultColWidth="0" defaultRowHeight="0" customHeight="1" zeroHeight="1"/>
  <cols>
    <col min="1" max="1" width="28.28125" style="782" customWidth="1"/>
    <col min="2" max="3" width="8.00390625" style="782" customWidth="1"/>
    <col min="4" max="4" width="8.00390625" style="789" customWidth="1"/>
    <col min="5" max="6" width="8.00390625" style="782" customWidth="1"/>
    <col min="7" max="7" width="8.00390625" style="789" customWidth="1"/>
    <col min="8" max="9" width="8.00390625" style="782" customWidth="1"/>
    <col min="10" max="10" width="8.00390625" style="789" customWidth="1"/>
    <col min="11" max="12" width="8.00390625" style="782" customWidth="1"/>
    <col min="13" max="13" width="8.00390625" style="789" customWidth="1"/>
    <col min="14" max="15" width="8.00390625" style="782" customWidth="1"/>
    <col min="16" max="16" width="9.421875" style="789" customWidth="1"/>
    <col min="17" max="17" width="10.28125" style="782" customWidth="1"/>
    <col min="18" max="16384" width="10.28125" style="782" hidden="1" customWidth="1"/>
  </cols>
  <sheetData>
    <row r="1" spans="1:16" ht="16.5" customHeight="1">
      <c r="A1" s="1697" t="s">
        <v>968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1698"/>
    </row>
    <row r="2" spans="1:16" ht="19.5" customHeight="1" thickBot="1">
      <c r="A2" s="1699" t="s">
        <v>969</v>
      </c>
      <c r="B2" s="1700"/>
      <c r="C2" s="1700"/>
      <c r="D2" s="1700"/>
      <c r="E2" s="1700"/>
      <c r="F2" s="1700"/>
      <c r="G2" s="1700"/>
      <c r="H2" s="1701" t="s">
        <v>970</v>
      </c>
      <c r="I2" s="1702"/>
      <c r="J2" s="1702"/>
      <c r="K2" s="1702"/>
      <c r="L2" s="1702"/>
      <c r="M2" s="1702"/>
      <c r="N2" s="1702"/>
      <c r="O2" s="1702"/>
      <c r="P2" s="1702"/>
    </row>
    <row r="3" spans="1:16" ht="19.5" customHeight="1">
      <c r="A3" s="1703" t="s">
        <v>227</v>
      </c>
      <c r="B3" s="783" t="s">
        <v>971</v>
      </c>
      <c r="C3" s="783"/>
      <c r="D3" s="1414"/>
      <c r="E3" s="783" t="s">
        <v>972</v>
      </c>
      <c r="F3" s="783"/>
      <c r="G3" s="1414"/>
      <c r="H3" s="783" t="s">
        <v>973</v>
      </c>
      <c r="I3" s="783"/>
      <c r="J3" s="1414"/>
      <c r="K3" s="783" t="s">
        <v>974</v>
      </c>
      <c r="L3" s="783"/>
      <c r="M3" s="1414"/>
      <c r="N3" s="783" t="s">
        <v>975</v>
      </c>
      <c r="O3" s="783"/>
      <c r="P3" s="784"/>
    </row>
    <row r="4" spans="1:16" ht="34.5" customHeight="1">
      <c r="A4" s="1704"/>
      <c r="B4" s="1415">
        <v>2011</v>
      </c>
      <c r="C4" s="1416">
        <v>2012</v>
      </c>
      <c r="D4" s="1417" t="s">
        <v>1304</v>
      </c>
      <c r="E4" s="1415">
        <v>2011</v>
      </c>
      <c r="F4" s="1416">
        <v>2012</v>
      </c>
      <c r="G4" s="1417" t="s">
        <v>1304</v>
      </c>
      <c r="H4" s="1415">
        <v>2011</v>
      </c>
      <c r="I4" s="1416">
        <v>2012</v>
      </c>
      <c r="J4" s="1417" t="s">
        <v>1304</v>
      </c>
      <c r="K4" s="1415">
        <v>2011</v>
      </c>
      <c r="L4" s="1416">
        <v>2012</v>
      </c>
      <c r="M4" s="1417" t="s">
        <v>1304</v>
      </c>
      <c r="N4" s="1415">
        <v>2011</v>
      </c>
      <c r="O4" s="1416">
        <v>2012</v>
      </c>
      <c r="P4" s="1418" t="s">
        <v>1304</v>
      </c>
    </row>
    <row r="5" spans="1:16" ht="18.75" customHeight="1">
      <c r="A5" s="1419" t="s">
        <v>976</v>
      </c>
      <c r="B5" s="1420">
        <v>227.8</v>
      </c>
      <c r="C5" s="1420">
        <v>244.9</v>
      </c>
      <c r="D5" s="1421">
        <v>107.5065847234416</v>
      </c>
      <c r="E5" s="1420">
        <v>198.2</v>
      </c>
      <c r="F5" s="1422">
        <v>136.5</v>
      </c>
      <c r="G5" s="1421">
        <v>68.86982845610495</v>
      </c>
      <c r="H5" s="1420">
        <v>150.1</v>
      </c>
      <c r="I5" s="1422">
        <v>142.3</v>
      </c>
      <c r="J5" s="1421">
        <v>94.80346435709528</v>
      </c>
      <c r="K5" s="1420">
        <v>163.6</v>
      </c>
      <c r="L5" s="1422">
        <v>84.4</v>
      </c>
      <c r="M5" s="1421">
        <v>51.58924205378974</v>
      </c>
      <c r="N5" s="1420">
        <v>164.7</v>
      </c>
      <c r="O5" s="1422">
        <v>130.4</v>
      </c>
      <c r="P5" s="1423">
        <v>79.17425622343656</v>
      </c>
    </row>
    <row r="6" spans="1:16" ht="18.75" customHeight="1">
      <c r="A6" s="1419" t="s">
        <v>977</v>
      </c>
      <c r="B6" s="1420">
        <v>708.8</v>
      </c>
      <c r="C6" s="1420">
        <v>786.9</v>
      </c>
      <c r="D6" s="1421">
        <v>111.0186230248307</v>
      </c>
      <c r="E6" s="1420">
        <v>635.1</v>
      </c>
      <c r="F6" s="1422">
        <v>687.7</v>
      </c>
      <c r="G6" s="1421">
        <v>108.28216028971815</v>
      </c>
      <c r="H6" s="1420">
        <v>560.8</v>
      </c>
      <c r="I6" s="1422">
        <v>591.9</v>
      </c>
      <c r="J6" s="1421">
        <v>105.5456490727532</v>
      </c>
      <c r="K6" s="1420">
        <v>787.9</v>
      </c>
      <c r="L6" s="1422">
        <v>887.1</v>
      </c>
      <c r="M6" s="1421">
        <v>112.59043025764693</v>
      </c>
      <c r="N6" s="1420">
        <v>633.9</v>
      </c>
      <c r="O6" s="1422">
        <v>692.5</v>
      </c>
      <c r="P6" s="1423">
        <v>109.24436030919705</v>
      </c>
    </row>
    <row r="7" spans="1:16" ht="18.75" customHeight="1">
      <c r="A7" s="1419" t="s">
        <v>978</v>
      </c>
      <c r="B7" s="1420">
        <v>326.6</v>
      </c>
      <c r="C7" s="1420">
        <v>484.7</v>
      </c>
      <c r="D7" s="1421">
        <v>148.40783833435393</v>
      </c>
      <c r="E7" s="1420">
        <v>246.5</v>
      </c>
      <c r="F7" s="1422">
        <v>283</v>
      </c>
      <c r="G7" s="1421">
        <v>114.80730223123732</v>
      </c>
      <c r="H7" s="1420">
        <v>278.2</v>
      </c>
      <c r="I7" s="1422">
        <v>286.6</v>
      </c>
      <c r="J7" s="1421">
        <v>103.01941049604602</v>
      </c>
      <c r="K7" s="1420">
        <v>295.6</v>
      </c>
      <c r="L7" s="1422">
        <v>410.3</v>
      </c>
      <c r="M7" s="1421">
        <v>138.80243572395128</v>
      </c>
      <c r="N7" s="1420">
        <v>279.6</v>
      </c>
      <c r="O7" s="1422">
        <v>327.1</v>
      </c>
      <c r="P7" s="1423">
        <v>116.98855507868385</v>
      </c>
    </row>
    <row r="8" spans="1:16" s="785" customFormat="1" ht="18.75" customHeight="1">
      <c r="A8" s="1424" t="s">
        <v>979</v>
      </c>
      <c r="B8" s="1425">
        <v>1263.3</v>
      </c>
      <c r="C8" s="1425">
        <v>1516.5</v>
      </c>
      <c r="D8" s="1426">
        <v>120.042745191166</v>
      </c>
      <c r="E8" s="1425">
        <v>1079.8</v>
      </c>
      <c r="F8" s="1427">
        <v>1107.2</v>
      </c>
      <c r="G8" s="1426">
        <v>102.5375069457307</v>
      </c>
      <c r="H8" s="1425">
        <v>989.1</v>
      </c>
      <c r="I8" s="1427">
        <v>1020.7</v>
      </c>
      <c r="J8" s="1426">
        <v>103.1948235769892</v>
      </c>
      <c r="K8" s="1425">
        <v>1247.1</v>
      </c>
      <c r="L8" s="1427">
        <v>1381.8</v>
      </c>
      <c r="M8" s="1426">
        <v>110.80105845561702</v>
      </c>
      <c r="N8" s="1425">
        <v>1078.2</v>
      </c>
      <c r="O8" s="1427">
        <v>1150</v>
      </c>
      <c r="P8" s="1428">
        <v>106.65924689296975</v>
      </c>
    </row>
    <row r="9" spans="1:16" ht="18.75" customHeight="1">
      <c r="A9" s="1419" t="s">
        <v>980</v>
      </c>
      <c r="B9" s="1420">
        <v>333.1</v>
      </c>
      <c r="C9" s="1420">
        <v>359.8</v>
      </c>
      <c r="D9" s="1421">
        <v>108.01561092764935</v>
      </c>
      <c r="E9" s="1420">
        <v>215.3</v>
      </c>
      <c r="F9" s="1422">
        <v>251.9</v>
      </c>
      <c r="G9" s="1421">
        <v>116.99953553181605</v>
      </c>
      <c r="H9" s="1420">
        <v>274.9</v>
      </c>
      <c r="I9" s="1422">
        <v>293.4</v>
      </c>
      <c r="J9" s="1421">
        <v>106.72971989814477</v>
      </c>
      <c r="K9" s="1420">
        <v>295.3</v>
      </c>
      <c r="L9" s="1422">
        <v>335.1</v>
      </c>
      <c r="M9" s="1421">
        <v>113.47781916694888</v>
      </c>
      <c r="N9" s="1420">
        <v>272.9</v>
      </c>
      <c r="O9" s="1422">
        <v>301</v>
      </c>
      <c r="P9" s="1423">
        <v>110.29681201905461</v>
      </c>
    </row>
    <row r="10" spans="1:16" ht="18.75" customHeight="1">
      <c r="A10" s="1419" t="s">
        <v>981</v>
      </c>
      <c r="B10" s="1420">
        <v>162.6</v>
      </c>
      <c r="C10" s="1420">
        <v>182.3</v>
      </c>
      <c r="D10" s="1421">
        <v>112.11562115621156</v>
      </c>
      <c r="E10" s="1420">
        <v>142</v>
      </c>
      <c r="F10" s="1422">
        <v>63.5</v>
      </c>
      <c r="G10" s="1421">
        <v>44.71830985915493</v>
      </c>
      <c r="H10" s="1420">
        <v>104.7</v>
      </c>
      <c r="I10" s="1422">
        <v>81.4</v>
      </c>
      <c r="J10" s="1421">
        <v>77.74594078319006</v>
      </c>
      <c r="K10" s="1420">
        <v>119</v>
      </c>
      <c r="L10" s="1422">
        <v>102</v>
      </c>
      <c r="M10" s="1421">
        <v>85.71428571428571</v>
      </c>
      <c r="N10" s="1420">
        <v>116.9</v>
      </c>
      <c r="O10" s="1422">
        <v>88.4</v>
      </c>
      <c r="P10" s="1423">
        <v>75.6201881950385</v>
      </c>
    </row>
    <row r="11" spans="1:16" ht="18.75" customHeight="1">
      <c r="A11" s="1419" t="s">
        <v>982</v>
      </c>
      <c r="B11" s="1420">
        <v>44.2</v>
      </c>
      <c r="C11" s="1420">
        <v>44.9</v>
      </c>
      <c r="D11" s="1421">
        <v>101.5837104072398</v>
      </c>
      <c r="E11" s="1420">
        <v>39.9</v>
      </c>
      <c r="F11" s="1422">
        <v>35.3</v>
      </c>
      <c r="G11" s="1421">
        <v>88.47117794486216</v>
      </c>
      <c r="H11" s="1420">
        <v>44.7</v>
      </c>
      <c r="I11" s="1422">
        <v>43.7</v>
      </c>
      <c r="J11" s="1421">
        <v>97.76286353467562</v>
      </c>
      <c r="K11" s="1420">
        <v>63.2</v>
      </c>
      <c r="L11" s="1422">
        <v>62.1</v>
      </c>
      <c r="M11" s="1421">
        <v>98.25949367088607</v>
      </c>
      <c r="N11" s="1420">
        <v>48.3</v>
      </c>
      <c r="O11" s="1422">
        <v>47.4</v>
      </c>
      <c r="P11" s="1423">
        <v>98.13664596273293</v>
      </c>
    </row>
    <row r="12" spans="1:16" ht="18.75" customHeight="1">
      <c r="A12" s="1419" t="s">
        <v>983</v>
      </c>
      <c r="B12" s="1420">
        <v>64.1</v>
      </c>
      <c r="C12" s="1420">
        <v>61.3</v>
      </c>
      <c r="D12" s="1421">
        <v>95.63182527301093</v>
      </c>
      <c r="E12" s="1420">
        <v>38.9</v>
      </c>
      <c r="F12" s="1422">
        <v>39.9</v>
      </c>
      <c r="G12" s="1421">
        <v>102.57069408740361</v>
      </c>
      <c r="H12" s="1420">
        <v>28.3</v>
      </c>
      <c r="I12" s="1422">
        <v>28.4</v>
      </c>
      <c r="J12" s="1421">
        <v>100.35335689045937</v>
      </c>
      <c r="K12" s="1420">
        <v>29.4</v>
      </c>
      <c r="L12" s="1422">
        <v>30</v>
      </c>
      <c r="M12" s="1421">
        <v>102.04081632653062</v>
      </c>
      <c r="N12" s="1420">
        <v>32</v>
      </c>
      <c r="O12" s="1422">
        <v>31.9</v>
      </c>
      <c r="P12" s="1423">
        <v>99.6875</v>
      </c>
    </row>
    <row r="13" spans="1:16" ht="18.75" customHeight="1">
      <c r="A13" s="1419" t="s">
        <v>984</v>
      </c>
      <c r="B13" s="1420">
        <v>623.5</v>
      </c>
      <c r="C13" s="1420">
        <v>788.1</v>
      </c>
      <c r="D13" s="1421">
        <v>126.39935846030474</v>
      </c>
      <c r="E13" s="1420">
        <v>585</v>
      </c>
      <c r="F13" s="1422">
        <v>676.1</v>
      </c>
      <c r="G13" s="1421">
        <v>115.57264957264957</v>
      </c>
      <c r="H13" s="1420">
        <v>516.8</v>
      </c>
      <c r="I13" s="1422">
        <v>535.9</v>
      </c>
      <c r="J13" s="1421">
        <v>103.69582043343655</v>
      </c>
      <c r="K13" s="1420">
        <v>706.5</v>
      </c>
      <c r="L13" s="1422">
        <v>780.6</v>
      </c>
      <c r="M13" s="1421">
        <v>110.48832271762208</v>
      </c>
      <c r="N13" s="1420">
        <v>578.1</v>
      </c>
      <c r="O13" s="1422">
        <v>632.2</v>
      </c>
      <c r="P13" s="1423">
        <v>109.3582425185954</v>
      </c>
    </row>
    <row r="14" spans="1:16" s="785" customFormat="1" ht="18.75" customHeight="1">
      <c r="A14" s="1424" t="s">
        <v>985</v>
      </c>
      <c r="B14" s="1425">
        <v>1227.5</v>
      </c>
      <c r="C14" s="1425">
        <v>1436.4</v>
      </c>
      <c r="D14" s="1426">
        <v>117.0183299389002</v>
      </c>
      <c r="E14" s="1425">
        <v>1021.1</v>
      </c>
      <c r="F14" s="1427">
        <v>1066.7</v>
      </c>
      <c r="G14" s="1426">
        <v>104.46577220644404</v>
      </c>
      <c r="H14" s="1425">
        <v>969.4</v>
      </c>
      <c r="I14" s="1427">
        <v>982.9</v>
      </c>
      <c r="J14" s="1426">
        <v>101.39261398803383</v>
      </c>
      <c r="K14" s="1425">
        <v>1213.4</v>
      </c>
      <c r="L14" s="1427">
        <v>1309.8</v>
      </c>
      <c r="M14" s="1426">
        <v>107.94461842755891</v>
      </c>
      <c r="N14" s="1425">
        <v>1048.2</v>
      </c>
      <c r="O14" s="1427">
        <v>1100.9</v>
      </c>
      <c r="P14" s="1428">
        <v>105.02766647586338</v>
      </c>
    </row>
    <row r="15" spans="1:16" ht="18.75" customHeight="1">
      <c r="A15" s="1419" t="s">
        <v>986</v>
      </c>
      <c r="B15" s="1420">
        <v>35.8</v>
      </c>
      <c r="C15" s="1420">
        <v>80.1</v>
      </c>
      <c r="D15" s="1421">
        <v>223.74301675977654</v>
      </c>
      <c r="E15" s="1420">
        <v>58.7</v>
      </c>
      <c r="F15" s="1422">
        <v>40.5</v>
      </c>
      <c r="G15" s="1421">
        <v>68.99488926746167</v>
      </c>
      <c r="H15" s="1420">
        <v>19.6</v>
      </c>
      <c r="I15" s="1422">
        <v>37.9</v>
      </c>
      <c r="J15" s="1421">
        <v>193.36734693877548</v>
      </c>
      <c r="K15" s="1420">
        <v>33.7</v>
      </c>
      <c r="L15" s="1422">
        <v>72</v>
      </c>
      <c r="M15" s="1421">
        <v>213.64985163204744</v>
      </c>
      <c r="N15" s="1420">
        <v>30</v>
      </c>
      <c r="O15" s="1422">
        <v>49.1</v>
      </c>
      <c r="P15" s="1423">
        <v>163.66666666666669</v>
      </c>
    </row>
    <row r="16" spans="1:16" ht="18.75" customHeight="1">
      <c r="A16" s="1419" t="s">
        <v>987</v>
      </c>
      <c r="B16" s="1429">
        <v>70.5</v>
      </c>
      <c r="C16" s="1429">
        <v>78.5</v>
      </c>
      <c r="D16" s="1421">
        <v>111.34751773049645</v>
      </c>
      <c r="E16" s="1429">
        <v>81.5</v>
      </c>
      <c r="F16" s="1429">
        <v>82.6</v>
      </c>
      <c r="G16" s="1421">
        <v>101.34969325153374</v>
      </c>
      <c r="H16" s="1429">
        <v>84.8</v>
      </c>
      <c r="I16" s="1429">
        <v>90.7</v>
      </c>
      <c r="J16" s="1421">
        <v>106.95754716981132</v>
      </c>
      <c r="K16" s="1429">
        <v>87</v>
      </c>
      <c r="L16" s="1429">
        <v>92.3</v>
      </c>
      <c r="M16" s="1421">
        <v>106.0919540229885</v>
      </c>
      <c r="N16" s="1429">
        <v>80.4</v>
      </c>
      <c r="O16" s="1429">
        <v>85.4</v>
      </c>
      <c r="P16" s="1423">
        <v>106.21890547263682</v>
      </c>
    </row>
    <row r="17" spans="1:16" ht="18.75" customHeight="1">
      <c r="A17" s="1419" t="s">
        <v>988</v>
      </c>
      <c r="B17" s="1429">
        <v>29.5</v>
      </c>
      <c r="C17" s="1429">
        <v>21.5</v>
      </c>
      <c r="D17" s="1421">
        <v>72.88135593220339</v>
      </c>
      <c r="E17" s="1429">
        <v>18.5</v>
      </c>
      <c r="F17" s="1429">
        <v>17.4</v>
      </c>
      <c r="G17" s="1421">
        <v>94.05405405405405</v>
      </c>
      <c r="H17" s="1429">
        <v>15.2</v>
      </c>
      <c r="I17" s="1429">
        <v>9.3</v>
      </c>
      <c r="J17" s="1421">
        <v>61.184210526315795</v>
      </c>
      <c r="K17" s="1429">
        <v>13</v>
      </c>
      <c r="L17" s="1429">
        <v>7.7</v>
      </c>
      <c r="M17" s="1421">
        <v>59.23076923076923</v>
      </c>
      <c r="N17" s="1429">
        <v>19.6</v>
      </c>
      <c r="O17" s="1429">
        <v>14.6</v>
      </c>
      <c r="P17" s="1423">
        <v>74.48979591836734</v>
      </c>
    </row>
    <row r="18" spans="1:16" ht="18.75" customHeight="1">
      <c r="A18" s="1419" t="s">
        <v>989</v>
      </c>
      <c r="B18" s="1420">
        <v>252.4</v>
      </c>
      <c r="C18" s="1420">
        <v>273.8</v>
      </c>
      <c r="D18" s="1421">
        <v>108.47860538827258</v>
      </c>
      <c r="E18" s="1420">
        <v>104.4</v>
      </c>
      <c r="F18" s="1422">
        <v>107.8</v>
      </c>
      <c r="G18" s="1421">
        <v>103.2567049808429</v>
      </c>
      <c r="H18" s="1422">
        <v>36.8</v>
      </c>
      <c r="I18" s="1422">
        <v>38.4</v>
      </c>
      <c r="J18" s="1421">
        <v>104.34782608695652</v>
      </c>
      <c r="K18" s="1422">
        <v>9.1</v>
      </c>
      <c r="L18" s="1422">
        <v>9.4</v>
      </c>
      <c r="M18" s="1421">
        <v>103.29670329670331</v>
      </c>
      <c r="N18" s="1420">
        <v>51.2</v>
      </c>
      <c r="O18" s="1422">
        <v>51</v>
      </c>
      <c r="P18" s="1423">
        <v>99.609375</v>
      </c>
    </row>
    <row r="19" spans="1:16" ht="18.75" customHeight="1">
      <c r="A19" s="1419" t="s">
        <v>990</v>
      </c>
      <c r="B19" s="1420">
        <v>-216.6</v>
      </c>
      <c r="C19" s="1420">
        <v>-193.7</v>
      </c>
      <c r="D19" s="1421">
        <v>89.4275161588181</v>
      </c>
      <c r="E19" s="1420">
        <v>-45.6</v>
      </c>
      <c r="F19" s="1422">
        <v>-67.3</v>
      </c>
      <c r="G19" s="1421">
        <v>147.58771929824562</v>
      </c>
      <c r="H19" s="1422">
        <v>-17.2</v>
      </c>
      <c r="I19" s="1422">
        <v>-0.6</v>
      </c>
      <c r="J19" s="1421">
        <v>3.488372093023256</v>
      </c>
      <c r="K19" s="1422">
        <v>24.7</v>
      </c>
      <c r="L19" s="1422">
        <v>62.7</v>
      </c>
      <c r="M19" s="1421">
        <v>253.84615384615387</v>
      </c>
      <c r="N19" s="1420">
        <v>-21.2</v>
      </c>
      <c r="O19" s="1422">
        <v>-2</v>
      </c>
      <c r="P19" s="1423">
        <v>9.433962264150944</v>
      </c>
    </row>
    <row r="20" spans="1:16" s="785" customFormat="1" ht="18.75" customHeight="1">
      <c r="A20" s="1424" t="s">
        <v>991</v>
      </c>
      <c r="B20" s="1430">
        <v>97.2</v>
      </c>
      <c r="C20" s="1430">
        <v>94.7</v>
      </c>
      <c r="D20" s="1426">
        <v>97.42798353909465</v>
      </c>
      <c r="E20" s="1430">
        <v>94.6</v>
      </c>
      <c r="F20" s="1430">
        <v>96.3</v>
      </c>
      <c r="G20" s="1426">
        <v>101.7970401691332</v>
      </c>
      <c r="H20" s="1430">
        <v>98</v>
      </c>
      <c r="I20" s="1430">
        <v>96.3</v>
      </c>
      <c r="J20" s="1426">
        <v>98.26530612244898</v>
      </c>
      <c r="K20" s="1430">
        <v>97.3</v>
      </c>
      <c r="L20" s="1430">
        <v>94.8</v>
      </c>
      <c r="M20" s="1426">
        <v>97.4306269270298</v>
      </c>
      <c r="N20" s="1430">
        <v>97.2</v>
      </c>
      <c r="O20" s="1430">
        <v>95.7</v>
      </c>
      <c r="P20" s="1428">
        <v>98.4567901234568</v>
      </c>
    </row>
    <row r="21" spans="1:17" ht="18.75" customHeight="1" thickBot="1">
      <c r="A21" s="1431" t="s">
        <v>992</v>
      </c>
      <c r="B21" s="1432">
        <v>254</v>
      </c>
      <c r="C21" s="1433">
        <v>242</v>
      </c>
      <c r="D21" s="1433">
        <v>95.2755905511811</v>
      </c>
      <c r="E21" s="1432">
        <v>356</v>
      </c>
      <c r="F21" s="1433">
        <v>339</v>
      </c>
      <c r="G21" s="1433">
        <v>95.2247191011236</v>
      </c>
      <c r="H21" s="1432">
        <v>433</v>
      </c>
      <c r="I21" s="1433">
        <v>439</v>
      </c>
      <c r="J21" s="1433">
        <v>101.38568129330254</v>
      </c>
      <c r="K21" s="1432">
        <v>46</v>
      </c>
      <c r="L21" s="1433">
        <v>52</v>
      </c>
      <c r="M21" s="1433">
        <v>113.04347826086956</v>
      </c>
      <c r="N21" s="1432">
        <v>1089</v>
      </c>
      <c r="O21" s="1433">
        <v>1072</v>
      </c>
      <c r="P21" s="1434">
        <v>98.43893480257117</v>
      </c>
      <c r="Q21" s="786"/>
    </row>
    <row r="22" spans="1:18" s="788" customFormat="1" ht="18.75" customHeight="1">
      <c r="A22" s="1705" t="s">
        <v>1302</v>
      </c>
      <c r="B22" s="1706"/>
      <c r="C22" s="1706"/>
      <c r="D22" s="1706"/>
      <c r="E22" s="1707" t="s">
        <v>1303</v>
      </c>
      <c r="F22" s="1708"/>
      <c r="G22" s="1708"/>
      <c r="H22" s="1708"/>
      <c r="I22" s="1708"/>
      <c r="J22" s="1708"/>
      <c r="K22" s="1708"/>
      <c r="L22" s="1708"/>
      <c r="M22" s="1708"/>
      <c r="N22" s="1708"/>
      <c r="O22" s="1708"/>
      <c r="P22" s="1708"/>
      <c r="Q22" s="787"/>
      <c r="R22" s="787"/>
    </row>
    <row r="23" spans="1:18" s="788" customFormat="1" ht="18.75" customHeight="1">
      <c r="A23" s="1693" t="s">
        <v>277</v>
      </c>
      <c r="B23" s="1694"/>
      <c r="C23" s="1694"/>
      <c r="D23" s="1694"/>
      <c r="E23" s="1694"/>
      <c r="F23" s="1694"/>
      <c r="G23" s="1694"/>
      <c r="H23" s="1695" t="s">
        <v>993</v>
      </c>
      <c r="I23" s="1696"/>
      <c r="J23" s="1696"/>
      <c r="K23" s="1696"/>
      <c r="L23" s="1696"/>
      <c r="M23" s="1696"/>
      <c r="N23" s="1696"/>
      <c r="O23" s="1696"/>
      <c r="P23" s="1696"/>
      <c r="Q23" s="787"/>
      <c r="R23" s="787"/>
    </row>
    <row r="24" ht="15" customHeight="1"/>
    <row r="25" ht="15" customHeight="1" hidden="1"/>
    <row r="26" ht="15" hidden="1">
      <c r="B26" s="790"/>
    </row>
  </sheetData>
  <sheetProtection/>
  <mergeCells count="8">
    <mergeCell ref="A23:G23"/>
    <mergeCell ref="H23:P23"/>
    <mergeCell ref="A1:P1"/>
    <mergeCell ref="A2:G2"/>
    <mergeCell ref="H2:P2"/>
    <mergeCell ref="A3:A4"/>
    <mergeCell ref="A22:D22"/>
    <mergeCell ref="E22:P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3" sqref="A3:P4"/>
    </sheetView>
  </sheetViews>
  <sheetFormatPr defaultColWidth="0" defaultRowHeight="15.75" customHeight="1" zeroHeight="1"/>
  <cols>
    <col min="1" max="1" width="31.00390625" style="792" customWidth="1"/>
    <col min="2" max="3" width="8.28125" style="792" customWidth="1"/>
    <col min="4" max="4" width="10.00390625" style="798" customWidth="1"/>
    <col min="5" max="5" width="8.140625" style="792" customWidth="1"/>
    <col min="6" max="6" width="7.7109375" style="792" customWidth="1"/>
    <col min="7" max="7" width="10.00390625" style="798" customWidth="1"/>
    <col min="8" max="9" width="8.140625" style="792" customWidth="1"/>
    <col min="10" max="10" width="10.00390625" style="798" customWidth="1"/>
    <col min="11" max="12" width="8.28125" style="792" customWidth="1"/>
    <col min="13" max="13" width="10.00390625" style="798" customWidth="1"/>
    <col min="14" max="15" width="8.28125" style="792" customWidth="1"/>
    <col min="16" max="16" width="10.00390625" style="798" customWidth="1"/>
    <col min="17" max="17" width="2.8515625" style="792" customWidth="1"/>
    <col min="18" max="16384" width="10.28125" style="792" hidden="1" customWidth="1"/>
  </cols>
  <sheetData>
    <row r="1" spans="1:16" s="791" customFormat="1" ht="16.5" customHeight="1">
      <c r="A1" s="1715" t="s">
        <v>994</v>
      </c>
      <c r="B1" s="1716"/>
      <c r="C1" s="1716"/>
      <c r="D1" s="1716"/>
      <c r="E1" s="1716"/>
      <c r="F1" s="1716"/>
      <c r="G1" s="1716"/>
      <c r="H1" s="1716"/>
      <c r="I1" s="1716"/>
      <c r="J1" s="1716"/>
      <c r="K1" s="1716"/>
      <c r="L1" s="1716"/>
      <c r="M1" s="1716"/>
      <c r="N1" s="1716"/>
      <c r="O1" s="1694"/>
      <c r="P1" s="1694"/>
    </row>
    <row r="2" spans="1:16" ht="19.5" customHeight="1" thickBot="1">
      <c r="A2" s="1717" t="s">
        <v>995</v>
      </c>
      <c r="B2" s="1700"/>
      <c r="C2" s="1700"/>
      <c r="D2" s="1700"/>
      <c r="E2" s="1700"/>
      <c r="F2" s="1700"/>
      <c r="G2" s="1700"/>
      <c r="H2" s="1718" t="s">
        <v>996</v>
      </c>
      <c r="I2" s="1702"/>
      <c r="J2" s="1702"/>
      <c r="K2" s="1702"/>
      <c r="L2" s="1702"/>
      <c r="M2" s="1702"/>
      <c r="N2" s="1702"/>
      <c r="O2" s="1702"/>
      <c r="P2" s="1702"/>
    </row>
    <row r="3" spans="1:16" ht="19.5" customHeight="1">
      <c r="A3" s="1719" t="s">
        <v>227</v>
      </c>
      <c r="B3" s="1709" t="s">
        <v>971</v>
      </c>
      <c r="C3" s="1710"/>
      <c r="D3" s="1710"/>
      <c r="E3" s="1709" t="s">
        <v>972</v>
      </c>
      <c r="F3" s="1710"/>
      <c r="G3" s="1710"/>
      <c r="H3" s="1709" t="s">
        <v>973</v>
      </c>
      <c r="I3" s="1710"/>
      <c r="J3" s="1710"/>
      <c r="K3" s="1709" t="s">
        <v>974</v>
      </c>
      <c r="L3" s="1710"/>
      <c r="M3" s="1710"/>
      <c r="N3" s="1709" t="s">
        <v>997</v>
      </c>
      <c r="O3" s="1710"/>
      <c r="P3" s="1711"/>
    </row>
    <row r="4" spans="1:16" ht="34.5" customHeight="1" thickBot="1">
      <c r="A4" s="1720"/>
      <c r="B4" s="793">
        <v>2011</v>
      </c>
      <c r="C4" s="793">
        <v>2012</v>
      </c>
      <c r="D4" s="1435" t="s">
        <v>1304</v>
      </c>
      <c r="E4" s="793">
        <v>2011</v>
      </c>
      <c r="F4" s="793">
        <v>2012</v>
      </c>
      <c r="G4" s="1435" t="s">
        <v>1304</v>
      </c>
      <c r="H4" s="793">
        <v>2011</v>
      </c>
      <c r="I4" s="793">
        <v>2012</v>
      </c>
      <c r="J4" s="1435" t="s">
        <v>1304</v>
      </c>
      <c r="K4" s="793">
        <v>2011</v>
      </c>
      <c r="L4" s="793">
        <v>2012</v>
      </c>
      <c r="M4" s="1435" t="s">
        <v>1304</v>
      </c>
      <c r="N4" s="793">
        <v>2011</v>
      </c>
      <c r="O4" s="793">
        <v>2012</v>
      </c>
      <c r="P4" s="794" t="s">
        <v>1304</v>
      </c>
    </row>
    <row r="5" spans="1:17" ht="15.75" customHeight="1" thickTop="1">
      <c r="A5" s="1436" t="s">
        <v>998</v>
      </c>
      <c r="B5" s="1309">
        <v>37.7</v>
      </c>
      <c r="C5" s="1309">
        <v>19.2</v>
      </c>
      <c r="D5" s="1437">
        <v>50.92838196286471</v>
      </c>
      <c r="E5" s="1309">
        <v>60.2</v>
      </c>
      <c r="F5" s="1309">
        <v>64.1</v>
      </c>
      <c r="G5" s="1437">
        <v>106.47840531561461</v>
      </c>
      <c r="H5" s="1309">
        <v>54.2</v>
      </c>
      <c r="I5" s="1309">
        <v>22</v>
      </c>
      <c r="J5" s="1437">
        <v>40.59040590405904</v>
      </c>
      <c r="K5" s="1309">
        <v>6.2</v>
      </c>
      <c r="L5" s="1309">
        <v>1.9</v>
      </c>
      <c r="M5" s="1437">
        <v>30.645161290322577</v>
      </c>
      <c r="N5" s="1309">
        <v>42.9</v>
      </c>
      <c r="O5" s="1309">
        <v>22.9</v>
      </c>
      <c r="P5" s="795">
        <v>53.379953379953385</v>
      </c>
      <c r="Q5" s="796"/>
    </row>
    <row r="6" spans="1:17" ht="15.75" customHeight="1">
      <c r="A6" s="1438" t="s">
        <v>999</v>
      </c>
      <c r="B6" s="1310">
        <v>931</v>
      </c>
      <c r="C6" s="1310">
        <v>819.8</v>
      </c>
      <c r="D6" s="1437">
        <v>88.05585392051557</v>
      </c>
      <c r="E6" s="1310">
        <v>540.2</v>
      </c>
      <c r="F6" s="1310">
        <v>850</v>
      </c>
      <c r="G6" s="1437">
        <v>157.34912995186966</v>
      </c>
      <c r="H6" s="1310">
        <v>594.5</v>
      </c>
      <c r="I6" s="1310">
        <v>746.4</v>
      </c>
      <c r="J6" s="1437">
        <v>125.55088309503783</v>
      </c>
      <c r="K6" s="1310">
        <v>870.5</v>
      </c>
      <c r="L6" s="1310">
        <v>936</v>
      </c>
      <c r="M6" s="1437">
        <v>107.52441125789775</v>
      </c>
      <c r="N6" s="1310">
        <v>667.6</v>
      </c>
      <c r="O6" s="1310">
        <v>815.1</v>
      </c>
      <c r="P6" s="795">
        <v>122.09406830437388</v>
      </c>
      <c r="Q6" s="796"/>
    </row>
    <row r="7" spans="1:17" ht="15.75" customHeight="1">
      <c r="A7" s="1438" t="s">
        <v>1000</v>
      </c>
      <c r="B7" s="1310">
        <v>4</v>
      </c>
      <c r="C7" s="1310">
        <v>14.8</v>
      </c>
      <c r="D7" s="1437">
        <v>370</v>
      </c>
      <c r="E7" s="1310">
        <v>26.1</v>
      </c>
      <c r="F7" s="1310">
        <v>0.9</v>
      </c>
      <c r="G7" s="1437">
        <v>3.4482758620689653</v>
      </c>
      <c r="H7" s="1310">
        <v>0.3</v>
      </c>
      <c r="I7" s="1310">
        <v>0.9</v>
      </c>
      <c r="J7" s="1437">
        <v>300</v>
      </c>
      <c r="K7" s="1310">
        <v>18.2</v>
      </c>
      <c r="L7" s="1310">
        <v>8.2</v>
      </c>
      <c r="M7" s="1437">
        <v>45.05494505494505</v>
      </c>
      <c r="N7" s="1310">
        <v>8.9</v>
      </c>
      <c r="O7" s="1310">
        <v>3.4</v>
      </c>
      <c r="P7" s="795">
        <v>38.20224719101123</v>
      </c>
      <c r="Q7" s="796"/>
    </row>
    <row r="8" spans="1:17" ht="15.75" customHeight="1">
      <c r="A8" s="1438" t="s">
        <v>1001</v>
      </c>
      <c r="B8" s="1310">
        <v>211.7</v>
      </c>
      <c r="C8" s="1310">
        <v>311</v>
      </c>
      <c r="D8" s="1437">
        <v>146.90599905526688</v>
      </c>
      <c r="E8" s="1310">
        <v>139.7</v>
      </c>
      <c r="F8" s="1310">
        <v>144.6</v>
      </c>
      <c r="G8" s="1437">
        <v>103.5075161059413</v>
      </c>
      <c r="H8" s="1310">
        <v>190.7</v>
      </c>
      <c r="I8" s="1310">
        <v>189.6</v>
      </c>
      <c r="J8" s="1437">
        <v>99.42317776612481</v>
      </c>
      <c r="K8" s="1310">
        <v>437</v>
      </c>
      <c r="L8" s="1310">
        <v>423.4</v>
      </c>
      <c r="M8" s="1437">
        <v>96.8878718535469</v>
      </c>
      <c r="N8" s="1310">
        <v>242.3</v>
      </c>
      <c r="O8" s="1310">
        <v>249.7</v>
      </c>
      <c r="P8" s="795">
        <v>103.0540652084193</v>
      </c>
      <c r="Q8" s="796"/>
    </row>
    <row r="9" spans="1:17" ht="15.75" customHeight="1">
      <c r="A9" s="1438" t="s">
        <v>1002</v>
      </c>
      <c r="B9" s="1310">
        <v>31.3</v>
      </c>
      <c r="C9" s="1310">
        <v>92.8</v>
      </c>
      <c r="D9" s="1437">
        <v>296.48562300319486</v>
      </c>
      <c r="E9" s="1310">
        <v>22.7</v>
      </c>
      <c r="F9" s="1310">
        <v>28.1</v>
      </c>
      <c r="G9" s="1437">
        <v>123.78854625550662</v>
      </c>
      <c r="H9" s="1310">
        <v>20.7</v>
      </c>
      <c r="I9" s="1310">
        <v>22.2</v>
      </c>
      <c r="J9" s="1437">
        <v>107.24637681159422</v>
      </c>
      <c r="K9" s="1310">
        <v>72.7</v>
      </c>
      <c r="L9" s="1310">
        <v>78.1</v>
      </c>
      <c r="M9" s="1437">
        <v>107.42778541953231</v>
      </c>
      <c r="N9" s="1310">
        <v>33.9</v>
      </c>
      <c r="O9" s="1310">
        <v>40.8</v>
      </c>
      <c r="P9" s="795">
        <v>120.35398230088494</v>
      </c>
      <c r="Q9" s="796"/>
    </row>
    <row r="10" spans="1:17" ht="15.75" customHeight="1">
      <c r="A10" s="1438" t="s">
        <v>1003</v>
      </c>
      <c r="B10" s="1310">
        <v>40.2</v>
      </c>
      <c r="C10" s="1310">
        <v>43</v>
      </c>
      <c r="D10" s="1437">
        <v>106.96517412935323</v>
      </c>
      <c r="E10" s="1310">
        <v>27.6</v>
      </c>
      <c r="F10" s="1310">
        <v>24.7</v>
      </c>
      <c r="G10" s="1437">
        <v>89.4927536231884</v>
      </c>
      <c r="H10" s="1310">
        <v>28.8</v>
      </c>
      <c r="I10" s="1310">
        <v>26.5</v>
      </c>
      <c r="J10" s="1437">
        <v>92.01388888888889</v>
      </c>
      <c r="K10" s="1310">
        <v>50</v>
      </c>
      <c r="L10" s="1310">
        <v>18.8</v>
      </c>
      <c r="M10" s="1437">
        <v>37.6</v>
      </c>
      <c r="N10" s="1310">
        <v>34.2</v>
      </c>
      <c r="O10" s="1310">
        <v>24.9</v>
      </c>
      <c r="P10" s="795">
        <v>72.80701754385964</v>
      </c>
      <c r="Q10" s="796"/>
    </row>
    <row r="11" spans="1:17" ht="15.75" customHeight="1">
      <c r="A11" s="1438" t="s">
        <v>1004</v>
      </c>
      <c r="B11" s="1310">
        <v>140.3</v>
      </c>
      <c r="C11" s="1310">
        <v>175.3</v>
      </c>
      <c r="D11" s="1437">
        <v>124.94654312188167</v>
      </c>
      <c r="E11" s="1310">
        <v>89.3</v>
      </c>
      <c r="F11" s="1310">
        <v>91.8</v>
      </c>
      <c r="G11" s="1437">
        <v>102.79955207166853</v>
      </c>
      <c r="H11" s="1310">
        <v>141.2</v>
      </c>
      <c r="I11" s="1310">
        <v>140.9</v>
      </c>
      <c r="J11" s="1437">
        <v>99.78753541076489</v>
      </c>
      <c r="K11" s="1310">
        <v>314.3</v>
      </c>
      <c r="L11" s="1310">
        <v>326.4</v>
      </c>
      <c r="M11" s="1437">
        <v>103.84982500795417</v>
      </c>
      <c r="N11" s="1310">
        <v>174.2</v>
      </c>
      <c r="O11" s="1310">
        <v>184</v>
      </c>
      <c r="P11" s="795">
        <v>105.62571756601609</v>
      </c>
      <c r="Q11" s="796"/>
    </row>
    <row r="12" spans="1:17" ht="15.75" customHeight="1">
      <c r="A12" s="1438" t="s">
        <v>1005</v>
      </c>
      <c r="B12" s="1310">
        <v>244.1</v>
      </c>
      <c r="C12" s="1310">
        <v>164.4</v>
      </c>
      <c r="D12" s="1437">
        <v>67.34944694797214</v>
      </c>
      <c r="E12" s="1310">
        <v>146.3</v>
      </c>
      <c r="F12" s="1310">
        <v>189.6</v>
      </c>
      <c r="G12" s="1437">
        <v>129.59671907040325</v>
      </c>
      <c r="H12" s="1310">
        <v>161.9</v>
      </c>
      <c r="I12" s="1310">
        <v>172.3</v>
      </c>
      <c r="J12" s="1437">
        <v>106.4237183446572</v>
      </c>
      <c r="K12" s="1310">
        <v>272.5</v>
      </c>
      <c r="L12" s="1310">
        <v>353.3</v>
      </c>
      <c r="M12" s="1437">
        <v>129.65137614678898</v>
      </c>
      <c r="N12" s="1310">
        <v>189.7</v>
      </c>
      <c r="O12" s="1310">
        <v>222.4</v>
      </c>
      <c r="P12" s="795">
        <v>117.2377438060095</v>
      </c>
      <c r="Q12" s="796"/>
    </row>
    <row r="13" spans="1:17" ht="15.75" customHeight="1">
      <c r="A13" s="1438" t="s">
        <v>1006</v>
      </c>
      <c r="B13" s="1310">
        <v>261.1</v>
      </c>
      <c r="C13" s="1310">
        <v>320.4</v>
      </c>
      <c r="D13" s="1437">
        <v>122.71160474913825</v>
      </c>
      <c r="E13" s="1310">
        <v>186.8</v>
      </c>
      <c r="F13" s="1310">
        <v>227.4</v>
      </c>
      <c r="G13" s="1437">
        <v>121.73447537473233</v>
      </c>
      <c r="H13" s="1310">
        <v>126.3</v>
      </c>
      <c r="I13" s="1310">
        <v>158</v>
      </c>
      <c r="J13" s="1437">
        <v>125.09897070467142</v>
      </c>
      <c r="K13" s="1310">
        <v>49.6</v>
      </c>
      <c r="L13" s="1310">
        <v>71.3</v>
      </c>
      <c r="M13" s="1437">
        <v>143.75</v>
      </c>
      <c r="N13" s="1310">
        <v>124.1</v>
      </c>
      <c r="O13" s="1310">
        <v>152.3</v>
      </c>
      <c r="P13" s="795">
        <v>122.72360999194201</v>
      </c>
      <c r="Q13" s="796"/>
    </row>
    <row r="14" spans="1:17" ht="15.75" customHeight="1">
      <c r="A14" s="1438" t="s">
        <v>1007</v>
      </c>
      <c r="B14" s="1310">
        <v>88.7</v>
      </c>
      <c r="C14" s="1310">
        <v>105.7</v>
      </c>
      <c r="D14" s="1437">
        <v>119.16572717023675</v>
      </c>
      <c r="E14" s="1310">
        <v>58.9</v>
      </c>
      <c r="F14" s="1310">
        <v>49.4</v>
      </c>
      <c r="G14" s="1437">
        <v>83.87096774193549</v>
      </c>
      <c r="H14" s="1310">
        <v>30.2</v>
      </c>
      <c r="I14" s="1310">
        <v>36.5</v>
      </c>
      <c r="J14" s="1437">
        <v>120.86092715231788</v>
      </c>
      <c r="K14" s="1310">
        <v>15.1</v>
      </c>
      <c r="L14" s="1310">
        <v>24.1</v>
      </c>
      <c r="M14" s="1437">
        <v>159.60264900662253</v>
      </c>
      <c r="N14" s="1310">
        <v>34</v>
      </c>
      <c r="O14" s="1310">
        <v>38.1</v>
      </c>
      <c r="P14" s="795">
        <v>112.05882352941177</v>
      </c>
      <c r="Q14" s="796"/>
    </row>
    <row r="15" spans="1:17" ht="15.75" customHeight="1">
      <c r="A15" s="1438" t="s">
        <v>1008</v>
      </c>
      <c r="B15" s="1310">
        <v>171.6</v>
      </c>
      <c r="C15" s="1310">
        <v>211.1</v>
      </c>
      <c r="D15" s="1437">
        <v>123.01864801864801</v>
      </c>
      <c r="E15" s="1310">
        <v>126.8</v>
      </c>
      <c r="F15" s="1310">
        <v>176.3</v>
      </c>
      <c r="G15" s="1437">
        <v>139.0378548895899</v>
      </c>
      <c r="H15" s="1310">
        <v>95.2</v>
      </c>
      <c r="I15" s="1310">
        <v>120.8</v>
      </c>
      <c r="J15" s="1437">
        <v>126.890756302521</v>
      </c>
      <c r="K15" s="1310">
        <v>34.4</v>
      </c>
      <c r="L15" s="1310">
        <v>40.6</v>
      </c>
      <c r="M15" s="1437">
        <v>118.0232558139535</v>
      </c>
      <c r="N15" s="1310">
        <v>89.4</v>
      </c>
      <c r="O15" s="1310">
        <v>111.7</v>
      </c>
      <c r="P15" s="795">
        <v>124.9440715883669</v>
      </c>
      <c r="Q15" s="796"/>
    </row>
    <row r="16" spans="1:17" ht="15.75" customHeight="1">
      <c r="A16" s="1438" t="s">
        <v>1009</v>
      </c>
      <c r="B16" s="1310">
        <v>0.8</v>
      </c>
      <c r="C16" s="1310">
        <v>3.6</v>
      </c>
      <c r="D16" s="1437">
        <v>450</v>
      </c>
      <c r="E16" s="1310">
        <v>1.1</v>
      </c>
      <c r="F16" s="1310">
        <v>1.7</v>
      </c>
      <c r="G16" s="1437">
        <v>154.54545454545453</v>
      </c>
      <c r="H16" s="1310">
        <v>0.8</v>
      </c>
      <c r="I16" s="1310">
        <v>0.7</v>
      </c>
      <c r="J16" s="1437">
        <v>87.49999999999999</v>
      </c>
      <c r="K16" s="1310">
        <v>0</v>
      </c>
      <c r="L16" s="1310">
        <v>6.5</v>
      </c>
      <c r="M16" s="1437" t="s">
        <v>391</v>
      </c>
      <c r="N16" s="1310">
        <v>0.7</v>
      </c>
      <c r="O16" s="1310">
        <v>2.5</v>
      </c>
      <c r="P16" s="795">
        <v>357.14285714285717</v>
      </c>
      <c r="Q16" s="796"/>
    </row>
    <row r="17" spans="1:17" ht="15.75" customHeight="1">
      <c r="A17" s="1438" t="s">
        <v>1010</v>
      </c>
      <c r="B17" s="1310">
        <v>4.8</v>
      </c>
      <c r="C17" s="1310">
        <v>0.6</v>
      </c>
      <c r="D17" s="1437">
        <v>12.5</v>
      </c>
      <c r="E17" s="1310">
        <v>-0.5</v>
      </c>
      <c r="F17" s="1310">
        <v>0.3</v>
      </c>
      <c r="G17" s="1437">
        <v>-60</v>
      </c>
      <c r="H17" s="1310">
        <v>-0.5</v>
      </c>
      <c r="I17" s="1310">
        <v>0.9</v>
      </c>
      <c r="J17" s="1437">
        <v>-180</v>
      </c>
      <c r="K17" s="1310">
        <v>0</v>
      </c>
      <c r="L17" s="1310">
        <v>0</v>
      </c>
      <c r="M17" s="1437" t="s">
        <v>391</v>
      </c>
      <c r="N17" s="1310">
        <v>-0.1</v>
      </c>
      <c r="O17" s="1310">
        <v>0.6</v>
      </c>
      <c r="P17" s="795">
        <v>-599.9999999999999</v>
      </c>
      <c r="Q17" s="796"/>
    </row>
    <row r="18" spans="1:17" ht="15.75" customHeight="1">
      <c r="A18" s="1438" t="s">
        <v>1011</v>
      </c>
      <c r="B18" s="1310">
        <v>0.5</v>
      </c>
      <c r="C18" s="1310">
        <v>0.6</v>
      </c>
      <c r="D18" s="1437">
        <v>120</v>
      </c>
      <c r="E18" s="1310">
        <v>0</v>
      </c>
      <c r="F18" s="1310">
        <v>0.7</v>
      </c>
      <c r="G18" s="1437" t="s">
        <v>391</v>
      </c>
      <c r="H18" s="1310">
        <v>0</v>
      </c>
      <c r="I18" s="1310">
        <v>0</v>
      </c>
      <c r="J18" s="1437" t="s">
        <v>391</v>
      </c>
      <c r="K18" s="1310">
        <v>0</v>
      </c>
      <c r="L18" s="1310">
        <v>0</v>
      </c>
      <c r="M18" s="1437" t="s">
        <v>391</v>
      </c>
      <c r="N18" s="1310">
        <v>0</v>
      </c>
      <c r="O18" s="1310">
        <v>0.1</v>
      </c>
      <c r="P18" s="795" t="s">
        <v>391</v>
      </c>
      <c r="Q18" s="796"/>
    </row>
    <row r="19" spans="1:17" ht="15.75" customHeight="1">
      <c r="A19" s="1438" t="s">
        <v>934</v>
      </c>
      <c r="B19" s="1310">
        <v>1695.1</v>
      </c>
      <c r="C19" s="1310">
        <v>1650.9</v>
      </c>
      <c r="D19" s="1437">
        <v>97.39248421922011</v>
      </c>
      <c r="E19" s="1310">
        <v>1098.9</v>
      </c>
      <c r="F19" s="1310">
        <v>1477.6</v>
      </c>
      <c r="G19" s="1437">
        <v>134.46173446173444</v>
      </c>
      <c r="H19" s="1310">
        <v>1127.3</v>
      </c>
      <c r="I19" s="1310">
        <v>1290.2</v>
      </c>
      <c r="J19" s="1437">
        <v>114.45045684378606</v>
      </c>
      <c r="K19" s="1310">
        <v>1654</v>
      </c>
      <c r="L19" s="1310">
        <v>1794</v>
      </c>
      <c r="M19" s="1437">
        <v>108.46432889963724</v>
      </c>
      <c r="N19" s="1310">
        <v>1275.3</v>
      </c>
      <c r="O19" s="1310">
        <v>1466.6</v>
      </c>
      <c r="P19" s="795">
        <v>115.00039206461226</v>
      </c>
      <c r="Q19" s="796"/>
    </row>
    <row r="20" spans="1:17" ht="15.75" customHeight="1">
      <c r="A20" s="1438" t="s">
        <v>1012</v>
      </c>
      <c r="B20" s="1310">
        <v>1.3</v>
      </c>
      <c r="C20" s="1310">
        <v>0.4</v>
      </c>
      <c r="D20" s="1437">
        <v>30.76923076923077</v>
      </c>
      <c r="E20" s="1310">
        <v>0.1</v>
      </c>
      <c r="F20" s="1310">
        <v>0</v>
      </c>
      <c r="G20" s="1437">
        <v>0</v>
      </c>
      <c r="H20" s="1310">
        <v>0</v>
      </c>
      <c r="I20" s="1310">
        <v>0.6</v>
      </c>
      <c r="J20" s="1437" t="s">
        <v>391</v>
      </c>
      <c r="K20" s="1310">
        <v>0</v>
      </c>
      <c r="L20" s="1310">
        <v>0</v>
      </c>
      <c r="M20" s="1437" t="s">
        <v>391</v>
      </c>
      <c r="N20" s="1310">
        <v>0.1</v>
      </c>
      <c r="O20" s="1310">
        <v>0.4</v>
      </c>
      <c r="P20" s="795">
        <v>400</v>
      </c>
      <c r="Q20" s="796"/>
    </row>
    <row r="21" spans="1:17" ht="15.75" customHeight="1">
      <c r="A21" s="1438" t="s">
        <v>952</v>
      </c>
      <c r="B21" s="1310">
        <v>97.7</v>
      </c>
      <c r="C21" s="1310">
        <v>246.3</v>
      </c>
      <c r="D21" s="1437">
        <v>252.09825997952916</v>
      </c>
      <c r="E21" s="1310">
        <v>142.9</v>
      </c>
      <c r="F21" s="1310">
        <v>223.7</v>
      </c>
      <c r="G21" s="1437">
        <v>156.54303708887332</v>
      </c>
      <c r="H21" s="1310">
        <v>184.6</v>
      </c>
      <c r="I21" s="1310">
        <v>167.7</v>
      </c>
      <c r="J21" s="1437">
        <v>90.84507042253522</v>
      </c>
      <c r="K21" s="1310">
        <v>284.4</v>
      </c>
      <c r="L21" s="1310">
        <v>295.4</v>
      </c>
      <c r="M21" s="1437">
        <v>103.86779184247538</v>
      </c>
      <c r="N21" s="1310">
        <v>197.6</v>
      </c>
      <c r="O21" s="1310">
        <v>213.1</v>
      </c>
      <c r="P21" s="795">
        <v>107.84412955465588</v>
      </c>
      <c r="Q21" s="796"/>
    </row>
    <row r="22" spans="1:17" ht="15.75" customHeight="1">
      <c r="A22" s="1438" t="s">
        <v>1013</v>
      </c>
      <c r="B22" s="1310">
        <v>87.1</v>
      </c>
      <c r="C22" s="1310">
        <v>172.4</v>
      </c>
      <c r="D22" s="1437">
        <v>197.9334098737084</v>
      </c>
      <c r="E22" s="1310">
        <v>64.8</v>
      </c>
      <c r="F22" s="1310">
        <v>75.4</v>
      </c>
      <c r="G22" s="1437">
        <v>116.35802469135803</v>
      </c>
      <c r="H22" s="1310">
        <v>124.1</v>
      </c>
      <c r="I22" s="1310">
        <v>127</v>
      </c>
      <c r="J22" s="1437">
        <v>102.33682514101532</v>
      </c>
      <c r="K22" s="1310">
        <v>214.8</v>
      </c>
      <c r="L22" s="1310">
        <v>287.9</v>
      </c>
      <c r="M22" s="1437">
        <v>134.03165735567967</v>
      </c>
      <c r="N22" s="1310">
        <v>134.5</v>
      </c>
      <c r="O22" s="1310">
        <v>163.7</v>
      </c>
      <c r="P22" s="795">
        <v>121.71003717472118</v>
      </c>
      <c r="Q22" s="796"/>
    </row>
    <row r="23" spans="1:17" ht="15.75" customHeight="1">
      <c r="A23" s="1438" t="s">
        <v>1011</v>
      </c>
      <c r="B23" s="1310">
        <v>0.1</v>
      </c>
      <c r="C23" s="1310">
        <v>0</v>
      </c>
      <c r="D23" s="1437">
        <v>0</v>
      </c>
      <c r="E23" s="1310">
        <v>0</v>
      </c>
      <c r="F23" s="1310">
        <v>0.7</v>
      </c>
      <c r="G23" s="1437" t="s">
        <v>391</v>
      </c>
      <c r="H23" s="1310">
        <v>1.3</v>
      </c>
      <c r="I23" s="1310">
        <v>1.8</v>
      </c>
      <c r="J23" s="1437">
        <v>138.46153846153845</v>
      </c>
      <c r="K23" s="1310">
        <v>0</v>
      </c>
      <c r="L23" s="1310">
        <v>0</v>
      </c>
      <c r="M23" s="1437" t="s">
        <v>391</v>
      </c>
      <c r="N23" s="1310">
        <v>0.7</v>
      </c>
      <c r="O23" s="1310">
        <v>1.1</v>
      </c>
      <c r="P23" s="795">
        <v>157.14285714285717</v>
      </c>
      <c r="Q23" s="796"/>
    </row>
    <row r="24" spans="1:17" ht="15.75" customHeight="1" thickBot="1">
      <c r="A24" s="1439" t="s">
        <v>1014</v>
      </c>
      <c r="B24" s="1311">
        <v>186.2</v>
      </c>
      <c r="C24" s="1311">
        <v>419.1</v>
      </c>
      <c r="D24" s="1440">
        <v>225.08055853920519</v>
      </c>
      <c r="E24" s="1311">
        <v>207.9</v>
      </c>
      <c r="F24" s="1311">
        <v>299.7</v>
      </c>
      <c r="G24" s="1440">
        <v>144.15584415584414</v>
      </c>
      <c r="H24" s="1311">
        <v>310</v>
      </c>
      <c r="I24" s="1311">
        <v>297.1</v>
      </c>
      <c r="J24" s="1440">
        <v>95.83870967741936</v>
      </c>
      <c r="K24" s="1311">
        <v>499.2</v>
      </c>
      <c r="L24" s="1311">
        <v>583.2</v>
      </c>
      <c r="M24" s="1440">
        <v>116.82692307692308</v>
      </c>
      <c r="N24" s="1311">
        <v>332.9</v>
      </c>
      <c r="O24" s="1311">
        <v>378.3</v>
      </c>
      <c r="P24" s="1441">
        <v>113.63772904776211</v>
      </c>
      <c r="Q24" s="796"/>
    </row>
    <row r="25" spans="1:16" ht="15.75" customHeight="1">
      <c r="A25" s="1712" t="s">
        <v>1309</v>
      </c>
      <c r="B25" s="1706"/>
      <c r="C25" s="1706"/>
      <c r="D25" s="1706"/>
      <c r="E25" s="1706"/>
      <c r="F25" s="1706"/>
      <c r="G25" s="1706"/>
      <c r="H25" s="1706"/>
      <c r="I25" s="1713" t="s">
        <v>1015</v>
      </c>
      <c r="J25" s="1708"/>
      <c r="K25" s="1708"/>
      <c r="L25" s="1708"/>
      <c r="M25" s="1708"/>
      <c r="N25" s="1708"/>
      <c r="O25" s="1708"/>
      <c r="P25" s="1708"/>
    </row>
    <row r="26" spans="1:16" ht="15" customHeight="1">
      <c r="A26" s="1714" t="s">
        <v>277</v>
      </c>
      <c r="B26" s="1694"/>
      <c r="C26" s="1694"/>
      <c r="D26" s="1694"/>
      <c r="E26" s="1694"/>
      <c r="F26" s="1694"/>
      <c r="G26" s="1694"/>
      <c r="H26" s="1694"/>
      <c r="I26" s="1696"/>
      <c r="J26" s="1696"/>
      <c r="K26" s="1696"/>
      <c r="L26" s="1696"/>
      <c r="M26" s="1696"/>
      <c r="N26" s="1696"/>
      <c r="O26" s="1696"/>
      <c r="P26" s="1696"/>
    </row>
    <row r="27" spans="1:2" ht="20.25" customHeight="1">
      <c r="A27" s="797"/>
      <c r="B27" s="797"/>
    </row>
    <row r="28" spans="1:2" ht="15.75" hidden="1">
      <c r="A28" s="797"/>
      <c r="B28" s="799"/>
    </row>
    <row r="29" ht="15.75" hidden="1">
      <c r="A29" s="800"/>
    </row>
    <row r="30" ht="15.75" hidden="1">
      <c r="A30" s="797"/>
    </row>
  </sheetData>
  <sheetProtection/>
  <mergeCells count="12">
    <mergeCell ref="E3:G3"/>
    <mergeCell ref="H3:J3"/>
    <mergeCell ref="K3:M3"/>
    <mergeCell ref="N3:P3"/>
    <mergeCell ref="A25:H25"/>
    <mergeCell ref="I25:P26"/>
    <mergeCell ref="A26:H26"/>
    <mergeCell ref="A1:P1"/>
    <mergeCell ref="A2:G2"/>
    <mergeCell ref="H2:P2"/>
    <mergeCell ref="A3:A4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2.140625" style="869" customWidth="1"/>
    <col min="2" max="3" width="12.28125" style="869" customWidth="1"/>
    <col min="4" max="4" width="16.8515625" style="869" customWidth="1"/>
    <col min="5" max="16384" width="9.140625" style="869" customWidth="1"/>
  </cols>
  <sheetData>
    <row r="1" ht="20.25" customHeight="1">
      <c r="A1" s="868" t="s">
        <v>1062</v>
      </c>
    </row>
    <row r="2" ht="16.5" customHeight="1">
      <c r="A2" s="870" t="s">
        <v>1063</v>
      </c>
    </row>
    <row r="3" spans="1:4" ht="14.25" customHeight="1" thickBot="1">
      <c r="A3" s="869" t="s">
        <v>1038</v>
      </c>
      <c r="D3" s="871" t="s">
        <v>1064</v>
      </c>
    </row>
    <row r="4" spans="1:4" s="872" customFormat="1" ht="18" customHeight="1" thickBot="1">
      <c r="A4" s="1445" t="s">
        <v>227</v>
      </c>
      <c r="B4" s="1446" t="s">
        <v>1317</v>
      </c>
      <c r="C4" s="1446">
        <v>2012</v>
      </c>
      <c r="D4" s="1447" t="s">
        <v>1318</v>
      </c>
    </row>
    <row r="5" spans="1:4" s="621" customFormat="1" ht="20.25" customHeight="1">
      <c r="A5" s="1442" t="s">
        <v>1065</v>
      </c>
      <c r="B5" s="873">
        <v>3936.195946</v>
      </c>
      <c r="C5" s="873">
        <v>4053.694541</v>
      </c>
      <c r="D5" s="874">
        <v>102.98507992518522</v>
      </c>
    </row>
    <row r="6" spans="1:4" s="621" customFormat="1" ht="20.25" customHeight="1">
      <c r="A6" s="1442" t="s">
        <v>1066</v>
      </c>
      <c r="B6" s="873">
        <v>2858.442037</v>
      </c>
      <c r="C6" s="873">
        <v>2989.752552</v>
      </c>
      <c r="D6" s="874">
        <v>104.5937791741201</v>
      </c>
    </row>
    <row r="7" spans="1:4" s="621" customFormat="1" ht="20.25" customHeight="1">
      <c r="A7" s="1442" t="s">
        <v>1067</v>
      </c>
      <c r="B7" s="873">
        <v>3652.683834</v>
      </c>
      <c r="C7" s="873">
        <v>3808.119853</v>
      </c>
      <c r="D7" s="874">
        <v>104.25539209151273</v>
      </c>
    </row>
    <row r="8" spans="1:4" s="621" customFormat="1" ht="20.25" customHeight="1">
      <c r="A8" s="1442" t="s">
        <v>1068</v>
      </c>
      <c r="B8" s="873">
        <v>872.27331</v>
      </c>
      <c r="C8" s="873">
        <v>863.83055</v>
      </c>
      <c r="D8" s="874">
        <v>99.03209694677004</v>
      </c>
    </row>
    <row r="9" spans="1:4" s="621" customFormat="1" ht="20.25" customHeight="1">
      <c r="A9" s="1442" t="s">
        <v>1069</v>
      </c>
      <c r="B9" s="873">
        <v>2780.410524</v>
      </c>
      <c r="C9" s="873">
        <v>2944.289303</v>
      </c>
      <c r="D9" s="874">
        <v>105.89404973062173</v>
      </c>
    </row>
    <row r="10" spans="1:4" s="621" customFormat="1" ht="20.25" customHeight="1">
      <c r="A10" s="1442" t="s">
        <v>815</v>
      </c>
      <c r="B10" s="873">
        <v>3820.212076</v>
      </c>
      <c r="C10" s="873">
        <v>3877.668489</v>
      </c>
      <c r="D10" s="874">
        <v>101.50401108255123</v>
      </c>
    </row>
    <row r="11" spans="1:4" s="621" customFormat="1" ht="20.25" customHeight="1">
      <c r="A11" s="1442" t="s">
        <v>1070</v>
      </c>
      <c r="B11" s="873">
        <v>2385.879593</v>
      </c>
      <c r="C11" s="873">
        <v>2456.522977</v>
      </c>
      <c r="D11" s="874">
        <v>102.96089476632694</v>
      </c>
    </row>
    <row r="12" spans="1:4" s="621" customFormat="1" ht="20.25" customHeight="1">
      <c r="A12" s="1442" t="s">
        <v>1071</v>
      </c>
      <c r="B12" s="873">
        <v>1905.316224</v>
      </c>
      <c r="C12" s="873">
        <v>1976.902658</v>
      </c>
      <c r="D12" s="874">
        <v>103.75719437531016</v>
      </c>
    </row>
    <row r="13" spans="1:4" s="621" customFormat="1" ht="20.25" customHeight="1">
      <c r="A13" s="1442" t="s">
        <v>1072</v>
      </c>
      <c r="B13" s="873">
        <v>478.970205</v>
      </c>
      <c r="C13" s="873">
        <v>478.378943</v>
      </c>
      <c r="D13" s="874">
        <v>99.87655557823267</v>
      </c>
    </row>
    <row r="14" spans="1:4" s="621" customFormat="1" ht="20.25" customHeight="1">
      <c r="A14" s="1442" t="s">
        <v>1073</v>
      </c>
      <c r="B14" s="873">
        <v>677.430639</v>
      </c>
      <c r="C14" s="873">
        <v>689.866505</v>
      </c>
      <c r="D14" s="874">
        <v>101.83574011626597</v>
      </c>
    </row>
    <row r="15" spans="1:4" s="621" customFormat="1" ht="20.25" customHeight="1">
      <c r="A15" s="1442" t="s">
        <v>1074</v>
      </c>
      <c r="B15" s="873">
        <v>163.356536</v>
      </c>
      <c r="C15" s="873">
        <v>167.160681</v>
      </c>
      <c r="D15" s="874">
        <v>102.32873755354362</v>
      </c>
    </row>
    <row r="16" spans="1:4" s="877" customFormat="1" ht="20.25" customHeight="1">
      <c r="A16" s="1443" t="s">
        <v>826</v>
      </c>
      <c r="B16" s="875">
        <v>115.98387</v>
      </c>
      <c r="C16" s="875">
        <v>176.026052</v>
      </c>
      <c r="D16" s="876">
        <v>151.76770011209317</v>
      </c>
    </row>
    <row r="17" spans="1:4" s="621" customFormat="1" ht="20.25" customHeight="1">
      <c r="A17" s="1442" t="s">
        <v>806</v>
      </c>
      <c r="B17" s="873">
        <v>663.126629</v>
      </c>
      <c r="C17" s="873">
        <v>704.356598</v>
      </c>
      <c r="D17" s="874">
        <v>106.21751068301617</v>
      </c>
    </row>
    <row r="18" spans="1:4" s="621" customFormat="1" ht="20.25" customHeight="1">
      <c r="A18" s="1442" t="s">
        <v>1075</v>
      </c>
      <c r="B18" s="873">
        <v>2712.619771</v>
      </c>
      <c r="C18" s="873">
        <v>2584.98164</v>
      </c>
      <c r="D18" s="874">
        <v>95.2946545489143</v>
      </c>
    </row>
    <row r="19" spans="1:4" s="621" customFormat="1" ht="20.25" customHeight="1">
      <c r="A19" s="1442" t="s">
        <v>1076</v>
      </c>
      <c r="B19" s="873">
        <v>365.051476</v>
      </c>
      <c r="C19" s="873">
        <v>396.749874</v>
      </c>
      <c r="D19" s="874">
        <v>108.68326800026415</v>
      </c>
    </row>
    <row r="20" spans="1:4" s="621" customFormat="1" ht="20.25" customHeight="1">
      <c r="A20" s="1442" t="s">
        <v>1077</v>
      </c>
      <c r="B20" s="873">
        <v>161.293048</v>
      </c>
      <c r="C20" s="873">
        <v>161.66699</v>
      </c>
      <c r="D20" s="874">
        <v>100.23184012245834</v>
      </c>
    </row>
    <row r="21" spans="1:4" s="621" customFormat="1" ht="20.25" customHeight="1">
      <c r="A21" s="1442" t="s">
        <v>1078</v>
      </c>
      <c r="B21" s="873">
        <v>61.317061</v>
      </c>
      <c r="C21" s="873">
        <v>56.246872</v>
      </c>
      <c r="D21" s="874">
        <v>91.73119370479938</v>
      </c>
    </row>
    <row r="22" spans="1:4" s="621" customFormat="1" ht="20.25" customHeight="1">
      <c r="A22" s="1442" t="s">
        <v>1079</v>
      </c>
      <c r="B22" s="873">
        <v>99.576282</v>
      </c>
      <c r="C22" s="873">
        <v>121.441896</v>
      </c>
      <c r="D22" s="874">
        <v>121.95865678134075</v>
      </c>
    </row>
    <row r="23" spans="1:4" s="621" customFormat="1" ht="20.25" customHeight="1">
      <c r="A23" s="1442" t="s">
        <v>1080</v>
      </c>
      <c r="B23" s="873">
        <v>42.865085</v>
      </c>
      <c r="C23" s="873">
        <v>57.394116</v>
      </c>
      <c r="D23" s="874">
        <v>133.89479106363603</v>
      </c>
    </row>
    <row r="24" spans="1:4" s="621" customFormat="1" ht="20.25" customHeight="1">
      <c r="A24" s="1442" t="s">
        <v>1081</v>
      </c>
      <c r="B24" s="873">
        <v>152.808728</v>
      </c>
      <c r="C24" s="873">
        <v>143.691708</v>
      </c>
      <c r="D24" s="874">
        <v>94.03370467163367</v>
      </c>
    </row>
    <row r="25" spans="1:4" s="621" customFormat="1" ht="20.25" customHeight="1">
      <c r="A25" s="1442" t="s">
        <v>1082</v>
      </c>
      <c r="B25" s="873">
        <v>6.742239</v>
      </c>
      <c r="C25" s="873">
        <v>7.209902</v>
      </c>
      <c r="D25" s="874">
        <v>106.93631596269428</v>
      </c>
    </row>
    <row r="26" spans="1:4" s="621" customFormat="1" ht="20.25" customHeight="1">
      <c r="A26" s="1442" t="s">
        <v>1083</v>
      </c>
      <c r="B26" s="873">
        <v>143.079526</v>
      </c>
      <c r="C26" s="873">
        <v>131.744367</v>
      </c>
      <c r="D26" s="874">
        <v>92.07772116885545</v>
      </c>
    </row>
    <row r="27" spans="1:4" s="621" customFormat="1" ht="20.25" customHeight="1">
      <c r="A27" s="1442" t="s">
        <v>1005</v>
      </c>
      <c r="B27" s="873">
        <v>713.122851</v>
      </c>
      <c r="C27" s="873">
        <v>747.576852</v>
      </c>
      <c r="D27" s="874">
        <v>104.8314257426593</v>
      </c>
    </row>
    <row r="28" spans="1:4" s="621" customFormat="1" ht="20.25" customHeight="1" thickBot="1">
      <c r="A28" s="1444" t="s">
        <v>952</v>
      </c>
      <c r="B28" s="878">
        <v>821.116277</v>
      </c>
      <c r="C28" s="878">
        <v>833.642169</v>
      </c>
      <c r="D28" s="879">
        <v>101.5254711605236</v>
      </c>
    </row>
    <row r="29" spans="1:10" s="862" customFormat="1" ht="12.75">
      <c r="A29" s="880" t="s">
        <v>1085</v>
      </c>
      <c r="B29" s="880"/>
      <c r="C29" s="880"/>
      <c r="D29" s="880"/>
      <c r="E29" s="881"/>
      <c r="F29" s="880"/>
      <c r="G29" s="880"/>
      <c r="H29" s="880"/>
      <c r="I29" s="880"/>
      <c r="J29" s="880"/>
    </row>
    <row r="30" spans="1:10" s="862" customFormat="1" ht="67.5" customHeight="1">
      <c r="A30" s="1721" t="s">
        <v>1319</v>
      </c>
      <c r="B30" s="1721"/>
      <c r="C30" s="1721"/>
      <c r="D30" s="1721"/>
      <c r="E30" s="864"/>
      <c r="F30" s="864"/>
      <c r="G30" s="864"/>
      <c r="H30" s="864"/>
      <c r="I30" s="864"/>
      <c r="J30" s="864"/>
    </row>
    <row r="31" spans="1:10" s="862" customFormat="1" ht="12.75">
      <c r="A31" s="880" t="s">
        <v>1084</v>
      </c>
      <c r="B31" s="880"/>
      <c r="C31" s="880"/>
      <c r="D31" s="880"/>
      <c r="E31" s="881"/>
      <c r="F31" s="880"/>
      <c r="G31" s="880"/>
      <c r="H31" s="880"/>
      <c r="I31" s="880"/>
      <c r="J31" s="880"/>
    </row>
    <row r="32" spans="1:10" s="862" customFormat="1" ht="12.75">
      <c r="A32" s="882" t="s">
        <v>277</v>
      </c>
      <c r="B32" s="880"/>
      <c r="C32" s="880"/>
      <c r="D32" s="880"/>
      <c r="E32" s="881"/>
      <c r="F32" s="880"/>
      <c r="G32" s="880"/>
      <c r="H32" s="880"/>
      <c r="I32" s="880"/>
      <c r="J32" s="880"/>
    </row>
  </sheetData>
  <sheetProtection/>
  <mergeCells count="1">
    <mergeCell ref="A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="82" zoomScaleNormal="82" zoomScalePageLayoutView="0" workbookViewId="0" topLeftCell="A1">
      <selection activeCell="D28" sqref="D28"/>
    </sheetView>
  </sheetViews>
  <sheetFormatPr defaultColWidth="11.421875" defaultRowHeight="15"/>
  <cols>
    <col min="1" max="1" width="66.28125" style="896" customWidth="1"/>
    <col min="2" max="3" width="7.421875" style="896" customWidth="1"/>
    <col min="4" max="4" width="9.28125" style="884" customWidth="1"/>
    <col min="5" max="6" width="8.00390625" style="884" customWidth="1"/>
    <col min="7" max="7" width="9.421875" style="895" customWidth="1"/>
    <col min="8" max="9" width="10.00390625" style="884" customWidth="1"/>
    <col min="10" max="10" width="8.421875" style="884" customWidth="1"/>
    <col min="11" max="11" width="10.421875" style="896" customWidth="1"/>
    <col min="12" max="12" width="9.7109375" style="896" customWidth="1"/>
    <col min="13" max="13" width="9.57421875" style="896" customWidth="1"/>
    <col min="14" max="14" width="7.28125" style="896" customWidth="1"/>
    <col min="15" max="16384" width="11.421875" style="885" customWidth="1"/>
  </cols>
  <sheetData>
    <row r="1" ht="15.75">
      <c r="A1" s="868" t="s">
        <v>1096</v>
      </c>
    </row>
    <row r="2" ht="15.75">
      <c r="A2" s="868" t="s">
        <v>1087</v>
      </c>
    </row>
    <row r="3" ht="15.75">
      <c r="A3" s="868"/>
    </row>
    <row r="4" spans="1:14" ht="16.5" thickBot="1">
      <c r="A4" s="884" t="s">
        <v>1038</v>
      </c>
      <c r="N4" s="871" t="s">
        <v>1097</v>
      </c>
    </row>
    <row r="5" spans="1:14" s="887" customFormat="1" ht="29.25" customHeight="1">
      <c r="A5" s="1724" t="s">
        <v>1092</v>
      </c>
      <c r="B5" s="1726" t="s">
        <v>1098</v>
      </c>
      <c r="C5" s="1726"/>
      <c r="D5" s="1726"/>
      <c r="E5" s="1727" t="s">
        <v>1099</v>
      </c>
      <c r="F5" s="1727"/>
      <c r="G5" s="1727"/>
      <c r="H5" s="1727" t="s">
        <v>1100</v>
      </c>
      <c r="I5" s="1727"/>
      <c r="J5" s="1727"/>
      <c r="K5" s="1722" t="s">
        <v>1101</v>
      </c>
      <c r="L5" s="1728"/>
      <c r="M5" s="1722" t="s">
        <v>1102</v>
      </c>
      <c r="N5" s="1723"/>
    </row>
    <row r="6" spans="1:14" s="888" customFormat="1" ht="51.75" customHeight="1">
      <c r="A6" s="1725"/>
      <c r="B6" s="1453">
        <v>2011</v>
      </c>
      <c r="C6" s="1454">
        <v>2012</v>
      </c>
      <c r="D6" s="1455" t="s">
        <v>1320</v>
      </c>
      <c r="E6" s="1455">
        <v>2011</v>
      </c>
      <c r="F6" s="1455">
        <v>2012</v>
      </c>
      <c r="G6" s="1455" t="s">
        <v>1318</v>
      </c>
      <c r="H6" s="1455">
        <v>2011</v>
      </c>
      <c r="I6" s="1455">
        <v>2012</v>
      </c>
      <c r="J6" s="1456" t="s">
        <v>1318</v>
      </c>
      <c r="K6" s="1454">
        <v>2011</v>
      </c>
      <c r="L6" s="1454">
        <v>2012</v>
      </c>
      <c r="M6" s="1454">
        <v>2011</v>
      </c>
      <c r="N6" s="1457">
        <v>2012</v>
      </c>
    </row>
    <row r="7" spans="1:14" s="903" customFormat="1" ht="15.75">
      <c r="A7" s="1450" t="s">
        <v>1040</v>
      </c>
      <c r="B7" s="1448">
        <v>1.237017</v>
      </c>
      <c r="C7" s="897">
        <v>-5.020314999999999</v>
      </c>
      <c r="D7" s="898">
        <v>-6.257331999999999</v>
      </c>
      <c r="E7" s="738">
        <v>676.927897</v>
      </c>
      <c r="F7" s="738">
        <v>699.4909309999999</v>
      </c>
      <c r="G7" s="898">
        <v>103.33315174333846</v>
      </c>
      <c r="H7" s="899">
        <v>675.69088</v>
      </c>
      <c r="I7" s="899">
        <v>704.511246</v>
      </c>
      <c r="J7" s="900">
        <v>104.265318188104</v>
      </c>
      <c r="K7" s="901">
        <v>99.81726015348426</v>
      </c>
      <c r="L7" s="901">
        <v>100.71770980544707</v>
      </c>
      <c r="M7" s="901">
        <v>0.18273984651573608</v>
      </c>
      <c r="N7" s="902">
        <v>-0.7177098054470701</v>
      </c>
    </row>
    <row r="8" spans="1:14" s="903" customFormat="1" ht="15.75">
      <c r="A8" s="1450" t="s">
        <v>1044</v>
      </c>
      <c r="B8" s="1448">
        <v>-0.954193</v>
      </c>
      <c r="C8" s="897">
        <v>-0.474463</v>
      </c>
      <c r="D8" s="898">
        <v>0.47972999999999993</v>
      </c>
      <c r="E8" s="738">
        <v>70.109182</v>
      </c>
      <c r="F8" s="738">
        <v>50.483813000000005</v>
      </c>
      <c r="G8" s="898">
        <v>72.00741979845094</v>
      </c>
      <c r="H8" s="899">
        <v>71.063375</v>
      </c>
      <c r="I8" s="899">
        <v>50.958276</v>
      </c>
      <c r="J8" s="900">
        <v>71.7082125637855</v>
      </c>
      <c r="K8" s="901">
        <v>101.36101003146776</v>
      </c>
      <c r="L8" s="901">
        <v>100.93983194177507</v>
      </c>
      <c r="M8" s="901">
        <v>-1.3610100314677753</v>
      </c>
      <c r="N8" s="902">
        <v>-0.9398319417750794</v>
      </c>
    </row>
    <row r="9" spans="1:14" s="903" customFormat="1" ht="15.75">
      <c r="A9" s="1450" t="s">
        <v>1045</v>
      </c>
      <c r="B9" s="1448">
        <v>1.414183</v>
      </c>
      <c r="C9" s="897">
        <v>13.165434999999999</v>
      </c>
      <c r="D9" s="898">
        <v>11.751252</v>
      </c>
      <c r="E9" s="738">
        <v>123.771503</v>
      </c>
      <c r="F9" s="738">
        <v>189.350815</v>
      </c>
      <c r="G9" s="898">
        <v>152.98417681814854</v>
      </c>
      <c r="H9" s="899">
        <v>122.35732</v>
      </c>
      <c r="I9" s="899">
        <v>176.18538</v>
      </c>
      <c r="J9" s="900">
        <v>143.99251307563782</v>
      </c>
      <c r="K9" s="901">
        <v>98.85742439436969</v>
      </c>
      <c r="L9" s="901">
        <v>93.04706715944158</v>
      </c>
      <c r="M9" s="901">
        <v>1.1425756056303202</v>
      </c>
      <c r="N9" s="902">
        <v>6.952932840558409</v>
      </c>
    </row>
    <row r="10" spans="1:14" s="904" customFormat="1" ht="15.75">
      <c r="A10" s="1450" t="s">
        <v>1046</v>
      </c>
      <c r="B10" s="1448">
        <v>-9.506214</v>
      </c>
      <c r="C10" s="897">
        <v>3.70245</v>
      </c>
      <c r="D10" s="898">
        <v>13.208663999999999</v>
      </c>
      <c r="E10" s="738">
        <v>576.186774</v>
      </c>
      <c r="F10" s="738">
        <v>617.63686</v>
      </c>
      <c r="G10" s="898">
        <v>107.19386280116174</v>
      </c>
      <c r="H10" s="899">
        <v>585.692988</v>
      </c>
      <c r="I10" s="899">
        <v>613.9344100000001</v>
      </c>
      <c r="J10" s="900">
        <v>104.82188152814287</v>
      </c>
      <c r="K10" s="901">
        <v>101.649849394148</v>
      </c>
      <c r="L10" s="901">
        <v>99.40054581586988</v>
      </c>
      <c r="M10" s="901">
        <v>-1.6498493941480163</v>
      </c>
      <c r="N10" s="902">
        <v>0.5994541841301376</v>
      </c>
    </row>
    <row r="11" spans="1:14" ht="15.75">
      <c r="A11" s="1450" t="s">
        <v>1093</v>
      </c>
      <c r="B11" s="1448">
        <v>20.523006000000002</v>
      </c>
      <c r="C11" s="897">
        <v>39.437025999999996</v>
      </c>
      <c r="D11" s="898">
        <v>18.914019999999994</v>
      </c>
      <c r="E11" s="738">
        <v>308.79435600000005</v>
      </c>
      <c r="F11" s="738">
        <v>331.64075799999995</v>
      </c>
      <c r="G11" s="898">
        <v>107.39858146889183</v>
      </c>
      <c r="H11" s="899">
        <v>288.27135</v>
      </c>
      <c r="I11" s="899">
        <v>292.203732</v>
      </c>
      <c r="J11" s="900">
        <v>101.3641251549972</v>
      </c>
      <c r="K11" s="901">
        <v>93.35382736075654</v>
      </c>
      <c r="L11" s="901">
        <v>88.10851047445743</v>
      </c>
      <c r="M11" s="901">
        <v>6.646172639243445</v>
      </c>
      <c r="N11" s="902">
        <v>11.891489525542575</v>
      </c>
    </row>
    <row r="12" spans="1:14" s="903" customFormat="1" ht="15.75">
      <c r="A12" s="1450" t="s">
        <v>1048</v>
      </c>
      <c r="B12" s="1448">
        <v>2.957733</v>
      </c>
      <c r="C12" s="897">
        <v>4.3326649999999995</v>
      </c>
      <c r="D12" s="898">
        <v>1.3749319999999994</v>
      </c>
      <c r="E12" s="738">
        <v>397.05978899999997</v>
      </c>
      <c r="F12" s="738">
        <v>373.68840500000005</v>
      </c>
      <c r="G12" s="898">
        <v>94.11388797166768</v>
      </c>
      <c r="H12" s="899">
        <v>394.102056</v>
      </c>
      <c r="I12" s="899">
        <v>369.35573999999997</v>
      </c>
      <c r="J12" s="900">
        <v>93.72083560000507</v>
      </c>
      <c r="K12" s="901">
        <v>99.25509127795362</v>
      </c>
      <c r="L12" s="901">
        <v>98.8405674508418</v>
      </c>
      <c r="M12" s="901">
        <v>0.744908722046392</v>
      </c>
      <c r="N12" s="902">
        <v>1.159432549158168</v>
      </c>
    </row>
    <row r="13" spans="1:14" s="903" customFormat="1" ht="15.75">
      <c r="A13" s="1450" t="s">
        <v>1103</v>
      </c>
      <c r="B13" s="1448">
        <v>19.738402</v>
      </c>
      <c r="C13" s="897">
        <v>10.148454</v>
      </c>
      <c r="D13" s="898">
        <v>-9.589948000000001</v>
      </c>
      <c r="E13" s="738">
        <v>291.556148</v>
      </c>
      <c r="F13" s="738">
        <v>269.965573</v>
      </c>
      <c r="G13" s="898">
        <v>92.59471112233243</v>
      </c>
      <c r="H13" s="899">
        <v>271.817746</v>
      </c>
      <c r="I13" s="899">
        <v>259.817119</v>
      </c>
      <c r="J13" s="900">
        <v>95.58504653334884</v>
      </c>
      <c r="K13" s="901">
        <v>93.22998258297747</v>
      </c>
      <c r="L13" s="901">
        <v>96.24083401182416</v>
      </c>
      <c r="M13" s="901">
        <v>6.770017417022535</v>
      </c>
      <c r="N13" s="902">
        <v>3.7591659881758326</v>
      </c>
    </row>
    <row r="14" spans="1:14" ht="15.75">
      <c r="A14" s="1450" t="s">
        <v>1050</v>
      </c>
      <c r="B14" s="1448">
        <v>3.446304</v>
      </c>
      <c r="C14" s="897">
        <v>1.899056</v>
      </c>
      <c r="D14" s="898">
        <v>-1.547248</v>
      </c>
      <c r="E14" s="738">
        <v>91.19503399999999</v>
      </c>
      <c r="F14" s="738">
        <v>97.761777</v>
      </c>
      <c r="G14" s="898">
        <v>107.20076819095215</v>
      </c>
      <c r="H14" s="899">
        <v>87.74873</v>
      </c>
      <c r="I14" s="899">
        <v>95.86272100000001</v>
      </c>
      <c r="J14" s="900">
        <v>109.2468472193273</v>
      </c>
      <c r="K14" s="901">
        <v>96.22095211894981</v>
      </c>
      <c r="L14" s="901">
        <v>98.05746575167103</v>
      </c>
      <c r="M14" s="901">
        <v>3.7790478810501895</v>
      </c>
      <c r="N14" s="902">
        <v>1.9425342483289765</v>
      </c>
    </row>
    <row r="15" spans="1:14" s="903" customFormat="1" ht="15.75">
      <c r="A15" s="1450" t="s">
        <v>1051</v>
      </c>
      <c r="B15" s="1448">
        <v>11.110693999999999</v>
      </c>
      <c r="C15" s="897">
        <v>4.4563180000000004</v>
      </c>
      <c r="D15" s="898">
        <v>-6.654375999999998</v>
      </c>
      <c r="E15" s="738">
        <v>77.64425299999999</v>
      </c>
      <c r="F15" s="738">
        <v>68.453943</v>
      </c>
      <c r="G15" s="898">
        <v>88.16356698028893</v>
      </c>
      <c r="H15" s="899">
        <v>66.533559</v>
      </c>
      <c r="I15" s="899">
        <v>63.997625</v>
      </c>
      <c r="J15" s="900">
        <v>96.1884888797246</v>
      </c>
      <c r="K15" s="901">
        <v>85.69025578750819</v>
      </c>
      <c r="L15" s="901">
        <v>93.49004921455</v>
      </c>
      <c r="M15" s="901">
        <v>14.309744212491813</v>
      </c>
      <c r="N15" s="902">
        <v>6.509950785450008</v>
      </c>
    </row>
    <row r="16" spans="1:14" s="903" customFormat="1" ht="15.75">
      <c r="A16" s="1451" t="s">
        <v>1052</v>
      </c>
      <c r="B16" s="1448">
        <v>6.549047</v>
      </c>
      <c r="C16" s="897">
        <v>4.989685000000001</v>
      </c>
      <c r="D16" s="898">
        <v>-1.5593619999999992</v>
      </c>
      <c r="E16" s="738">
        <v>81.911883</v>
      </c>
      <c r="F16" s="738">
        <v>85.668383</v>
      </c>
      <c r="G16" s="898">
        <v>104.58602569299988</v>
      </c>
      <c r="H16" s="899">
        <v>75.362836</v>
      </c>
      <c r="I16" s="899">
        <v>80.678698</v>
      </c>
      <c r="J16" s="900">
        <v>107.05369155693663</v>
      </c>
      <c r="K16" s="901">
        <v>92.00476565774956</v>
      </c>
      <c r="L16" s="901">
        <v>94.17558167287923</v>
      </c>
      <c r="M16" s="901">
        <v>7.99523434225044</v>
      </c>
      <c r="N16" s="902">
        <v>5.824418327120754</v>
      </c>
    </row>
    <row r="17" spans="1:14" ht="15.75">
      <c r="A17" s="1450" t="s">
        <v>1053</v>
      </c>
      <c r="B17" s="1448">
        <v>15.658282</v>
      </c>
      <c r="C17" s="897">
        <v>26.455663</v>
      </c>
      <c r="D17" s="898">
        <v>10.797381000000001</v>
      </c>
      <c r="E17" s="738">
        <v>308.894579</v>
      </c>
      <c r="F17" s="738">
        <v>228.63334700000001</v>
      </c>
      <c r="G17" s="898">
        <v>74.01662655918607</v>
      </c>
      <c r="H17" s="899">
        <v>293.23629700000004</v>
      </c>
      <c r="I17" s="899">
        <v>202.177684</v>
      </c>
      <c r="J17" s="900">
        <v>68.94701852001629</v>
      </c>
      <c r="K17" s="901">
        <v>94.93086539404759</v>
      </c>
      <c r="L17" s="901">
        <v>88.42878200090382</v>
      </c>
      <c r="M17" s="901">
        <v>5.069134605952408</v>
      </c>
      <c r="N17" s="902">
        <v>11.571217999096168</v>
      </c>
    </row>
    <row r="18" spans="1:14" ht="15.75">
      <c r="A18" s="1450" t="s">
        <v>1094</v>
      </c>
      <c r="B18" s="1448">
        <v>6.874448</v>
      </c>
      <c r="C18" s="897">
        <v>-11.353055</v>
      </c>
      <c r="D18" s="898">
        <v>-18.227503</v>
      </c>
      <c r="E18" s="738">
        <v>273.061338</v>
      </c>
      <c r="F18" s="738">
        <v>275.106776</v>
      </c>
      <c r="G18" s="898">
        <v>100.7490763851747</v>
      </c>
      <c r="H18" s="899">
        <v>266.18689</v>
      </c>
      <c r="I18" s="899">
        <v>286.459831</v>
      </c>
      <c r="J18" s="900">
        <v>107.61605539626689</v>
      </c>
      <c r="K18" s="901">
        <v>97.48245282530624</v>
      </c>
      <c r="L18" s="901">
        <v>104.1267813047251</v>
      </c>
      <c r="M18" s="901">
        <v>2.517547174693768</v>
      </c>
      <c r="N18" s="902">
        <v>-4.126781304725115</v>
      </c>
    </row>
    <row r="19" spans="1:14" ht="16.5" thickBot="1">
      <c r="A19" s="1452" t="s">
        <v>1055</v>
      </c>
      <c r="B19" s="1449">
        <v>115.98387</v>
      </c>
      <c r="C19" s="905">
        <v>176.026052</v>
      </c>
      <c r="D19" s="906">
        <v>60.042182</v>
      </c>
      <c r="E19" s="907">
        <v>3936.195946</v>
      </c>
      <c r="F19" s="907">
        <v>4053.6945410000003</v>
      </c>
      <c r="G19" s="906">
        <v>102.98507992518522</v>
      </c>
      <c r="H19" s="907">
        <v>3820.212076</v>
      </c>
      <c r="I19" s="907">
        <v>3877.668489</v>
      </c>
      <c r="J19" s="908">
        <v>101.50401108255123</v>
      </c>
      <c r="K19" s="909">
        <v>97.05340202593663</v>
      </c>
      <c r="L19" s="909">
        <v>95.65763897058271</v>
      </c>
      <c r="M19" s="909">
        <v>2.946597974063357</v>
      </c>
      <c r="N19" s="910">
        <v>4.342361029417288</v>
      </c>
    </row>
    <row r="20" ht="15.75">
      <c r="A20" s="880" t="s">
        <v>1085</v>
      </c>
    </row>
    <row r="21" spans="1:14" ht="39.75" customHeight="1">
      <c r="A21" s="1721" t="s">
        <v>1319</v>
      </c>
      <c r="B21" s="1721"/>
      <c r="C21" s="1721"/>
      <c r="D21" s="1721"/>
      <c r="E21" s="1721"/>
      <c r="F21" s="1721"/>
      <c r="G21" s="1721"/>
      <c r="H21" s="1721"/>
      <c r="I21" s="1721"/>
      <c r="J21" s="1721"/>
      <c r="K21" s="1721"/>
      <c r="L21" s="1721"/>
      <c r="M21" s="1721"/>
      <c r="N21" s="1721"/>
    </row>
    <row r="22" ht="15.75">
      <c r="A22" s="864" t="s">
        <v>1095</v>
      </c>
    </row>
    <row r="23" ht="15.75">
      <c r="A23" s="864" t="s">
        <v>1104</v>
      </c>
    </row>
    <row r="24" ht="15.75">
      <c r="A24" s="864" t="s">
        <v>277</v>
      </c>
    </row>
    <row r="25" ht="15.75">
      <c r="A25" s="885"/>
    </row>
  </sheetData>
  <sheetProtection/>
  <mergeCells count="7">
    <mergeCell ref="A21:N21"/>
    <mergeCell ref="M5:N5"/>
    <mergeCell ref="A5:A6"/>
    <mergeCell ref="B5:D5"/>
    <mergeCell ref="E5:G5"/>
    <mergeCell ref="H5:J5"/>
    <mergeCell ref="K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zoomScale="82" zoomScaleNormal="82" zoomScalePageLayoutView="0" workbookViewId="0" topLeftCell="A1">
      <selection activeCell="B32" sqref="B32"/>
    </sheetView>
  </sheetViews>
  <sheetFormatPr defaultColWidth="11.421875" defaultRowHeight="15"/>
  <cols>
    <col min="1" max="1" width="65.00390625" style="896" customWidth="1"/>
    <col min="2" max="3" width="7.7109375" style="884" customWidth="1"/>
    <col min="4" max="4" width="10.00390625" style="884" customWidth="1"/>
    <col min="5" max="6" width="9.28125" style="884" customWidth="1"/>
    <col min="7" max="7" width="11.140625" style="884" customWidth="1"/>
    <col min="8" max="9" width="9.00390625" style="884" customWidth="1"/>
    <col min="10" max="10" width="8.7109375" style="884" customWidth="1"/>
    <col min="11" max="12" width="7.00390625" style="884" customWidth="1"/>
    <col min="13" max="13" width="9.140625" style="884" customWidth="1"/>
    <col min="14" max="16384" width="11.421875" style="885" customWidth="1"/>
  </cols>
  <sheetData>
    <row r="1" ht="15.75">
      <c r="A1" s="883" t="s">
        <v>1086</v>
      </c>
    </row>
    <row r="2" ht="15.75">
      <c r="A2" s="868" t="s">
        <v>1087</v>
      </c>
    </row>
    <row r="3" spans="1:13" ht="16.5" thickBot="1">
      <c r="A3" s="884" t="s">
        <v>1038</v>
      </c>
      <c r="M3" s="886" t="s">
        <v>1088</v>
      </c>
    </row>
    <row r="4" spans="1:13" s="887" customFormat="1" ht="15.75">
      <c r="A4" s="1461"/>
      <c r="B4" s="1729" t="s">
        <v>1089</v>
      </c>
      <c r="C4" s="1730"/>
      <c r="D4" s="1731"/>
      <c r="E4" s="1732" t="s">
        <v>1090</v>
      </c>
      <c r="F4" s="1732"/>
      <c r="G4" s="1732"/>
      <c r="H4" s="1732" t="s">
        <v>1091</v>
      </c>
      <c r="I4" s="1732"/>
      <c r="J4" s="1732"/>
      <c r="K4" s="1730" t="s">
        <v>806</v>
      </c>
      <c r="L4" s="1730"/>
      <c r="M4" s="1733"/>
    </row>
    <row r="5" spans="1:13" s="888" customFormat="1" ht="31.5">
      <c r="A5" s="1462" t="s">
        <v>1092</v>
      </c>
      <c r="B5" s="1455">
        <v>2011</v>
      </c>
      <c r="C5" s="1463">
        <v>2012</v>
      </c>
      <c r="D5" s="1463" t="s">
        <v>1320</v>
      </c>
      <c r="E5" s="1455">
        <v>2011</v>
      </c>
      <c r="F5" s="1463">
        <v>2012</v>
      </c>
      <c r="G5" s="1463" t="s">
        <v>1318</v>
      </c>
      <c r="H5" s="1455">
        <v>2011</v>
      </c>
      <c r="I5" s="1455">
        <v>2012</v>
      </c>
      <c r="J5" s="1463" t="s">
        <v>1318</v>
      </c>
      <c r="K5" s="1455">
        <v>2011</v>
      </c>
      <c r="L5" s="1455">
        <v>2012</v>
      </c>
      <c r="M5" s="1464" t="s">
        <v>1318</v>
      </c>
    </row>
    <row r="6" spans="1:13" ht="15.75">
      <c r="A6" s="1450" t="s">
        <v>1040</v>
      </c>
      <c r="B6" s="889">
        <v>37</v>
      </c>
      <c r="C6" s="889">
        <v>37</v>
      </c>
      <c r="D6" s="889">
        <f>C6-B6</f>
        <v>0</v>
      </c>
      <c r="E6" s="890">
        <v>632.845906</v>
      </c>
      <c r="F6" s="890">
        <v>654.464113</v>
      </c>
      <c r="G6" s="891">
        <v>103.41603015758469</v>
      </c>
      <c r="H6" s="890">
        <v>503.14866600000005</v>
      </c>
      <c r="I6" s="890">
        <v>542.2660820000001</v>
      </c>
      <c r="J6" s="891">
        <v>107.77452443846884</v>
      </c>
      <c r="K6" s="890">
        <v>93.974918</v>
      </c>
      <c r="L6" s="890">
        <v>78.536536</v>
      </c>
      <c r="M6" s="1458">
        <v>83.57180583014714</v>
      </c>
    </row>
    <row r="7" spans="1:13" ht="15.75">
      <c r="A7" s="1450" t="s">
        <v>1044</v>
      </c>
      <c r="B7" s="889">
        <v>5</v>
      </c>
      <c r="C7" s="889">
        <v>4</v>
      </c>
      <c r="D7" s="889">
        <f aca="true" t="shared" si="0" ref="D7:D18">C7-B7</f>
        <v>-1</v>
      </c>
      <c r="E7" s="890">
        <v>61.02615</v>
      </c>
      <c r="F7" s="890">
        <v>45.659531</v>
      </c>
      <c r="G7" s="891">
        <v>74.81961585320391</v>
      </c>
      <c r="H7" s="890">
        <v>28.922306</v>
      </c>
      <c r="I7" s="890">
        <v>20.281052</v>
      </c>
      <c r="J7" s="891">
        <v>70.1225275743919</v>
      </c>
      <c r="K7" s="890">
        <v>7.350741</v>
      </c>
      <c r="L7" s="890">
        <v>7.0522979999999995</v>
      </c>
      <c r="M7" s="1458">
        <v>95.93996033869239</v>
      </c>
    </row>
    <row r="8" spans="1:13" ht="15.75">
      <c r="A8" s="1450" t="s">
        <v>1045</v>
      </c>
      <c r="B8" s="889">
        <v>12</v>
      </c>
      <c r="C8" s="889">
        <v>12</v>
      </c>
      <c r="D8" s="889">
        <f t="shared" si="0"/>
        <v>0</v>
      </c>
      <c r="E8" s="890">
        <v>111.17231600000001</v>
      </c>
      <c r="F8" s="890">
        <v>157.183155</v>
      </c>
      <c r="G8" s="891">
        <v>141.3869573428694</v>
      </c>
      <c r="H8" s="890">
        <v>78.228666</v>
      </c>
      <c r="I8" s="890">
        <v>115.65848799999999</v>
      </c>
      <c r="J8" s="891">
        <v>147.84668320945164</v>
      </c>
      <c r="K8" s="890">
        <v>14.621267</v>
      </c>
      <c r="L8" s="890">
        <v>24.020742</v>
      </c>
      <c r="M8" s="1458">
        <v>164.28632347661798</v>
      </c>
    </row>
    <row r="9" spans="1:13" ht="15.75">
      <c r="A9" s="1450" t="s">
        <v>1046</v>
      </c>
      <c r="B9" s="889">
        <v>22</v>
      </c>
      <c r="C9" s="889">
        <v>22</v>
      </c>
      <c r="D9" s="889">
        <f t="shared" si="0"/>
        <v>0</v>
      </c>
      <c r="E9" s="890">
        <v>553.1342340000001</v>
      </c>
      <c r="F9" s="890">
        <v>589.0491850000001</v>
      </c>
      <c r="G9" s="891">
        <v>106.49299009035842</v>
      </c>
      <c r="H9" s="890">
        <v>487.791137</v>
      </c>
      <c r="I9" s="890">
        <v>530.8085080000001</v>
      </c>
      <c r="J9" s="891">
        <v>108.81880947336688</v>
      </c>
      <c r="K9" s="890">
        <v>59.122078</v>
      </c>
      <c r="L9" s="890">
        <v>70.62294100000001</v>
      </c>
      <c r="M9" s="1458">
        <v>119.45273811248651</v>
      </c>
    </row>
    <row r="10" spans="1:13" ht="15.75">
      <c r="A10" s="1450" t="s">
        <v>1093</v>
      </c>
      <c r="B10" s="889">
        <v>11</v>
      </c>
      <c r="C10" s="889">
        <v>10</v>
      </c>
      <c r="D10" s="889">
        <f t="shared" si="0"/>
        <v>-1</v>
      </c>
      <c r="E10" s="890">
        <v>297.878452</v>
      </c>
      <c r="F10" s="890">
        <v>318.675902</v>
      </c>
      <c r="G10" s="891">
        <v>106.98185782165943</v>
      </c>
      <c r="H10" s="890">
        <v>213.33441</v>
      </c>
      <c r="I10" s="890">
        <v>227.419488</v>
      </c>
      <c r="J10" s="891">
        <v>106.60234699128004</v>
      </c>
      <c r="K10" s="890">
        <v>50.911828</v>
      </c>
      <c r="L10" s="890">
        <v>68.074682</v>
      </c>
      <c r="M10" s="1459">
        <v>133.7109364841506</v>
      </c>
    </row>
    <row r="11" spans="1:13" ht="15.75">
      <c r="A11" s="1450" t="s">
        <v>1048</v>
      </c>
      <c r="B11" s="889">
        <v>47</v>
      </c>
      <c r="C11" s="889">
        <v>44</v>
      </c>
      <c r="D11" s="889">
        <f t="shared" si="0"/>
        <v>-3</v>
      </c>
      <c r="E11" s="890">
        <v>372.336845</v>
      </c>
      <c r="F11" s="890">
        <v>357.67445799999996</v>
      </c>
      <c r="G11" s="891">
        <v>96.06206390882429</v>
      </c>
      <c r="H11" s="890">
        <v>337.408124</v>
      </c>
      <c r="I11" s="890">
        <v>318.92859100000004</v>
      </c>
      <c r="J11" s="891">
        <v>94.52309186248283</v>
      </c>
      <c r="K11" s="890">
        <v>110.57461199999999</v>
      </c>
      <c r="L11" s="890">
        <v>105.948227</v>
      </c>
      <c r="M11" s="1458">
        <v>95.816051337354</v>
      </c>
    </row>
    <row r="12" spans="1:13" ht="15.75">
      <c r="A12" s="1450" t="s">
        <v>1103</v>
      </c>
      <c r="B12" s="889">
        <v>5</v>
      </c>
      <c r="C12" s="889">
        <v>5</v>
      </c>
      <c r="D12" s="889">
        <f t="shared" si="0"/>
        <v>0</v>
      </c>
      <c r="E12" s="890">
        <v>279.185568</v>
      </c>
      <c r="F12" s="890">
        <v>267.00822700000003</v>
      </c>
      <c r="G12" s="891">
        <v>95.63826271994118</v>
      </c>
      <c r="H12" s="890">
        <v>181.44092099999997</v>
      </c>
      <c r="I12" s="890">
        <v>185.981272</v>
      </c>
      <c r="J12" s="891">
        <v>102.50238533566527</v>
      </c>
      <c r="K12" s="890">
        <v>48.914423</v>
      </c>
      <c r="L12" s="890">
        <v>49.613313999999995</v>
      </c>
      <c r="M12" s="1458">
        <v>101.42880352488261</v>
      </c>
    </row>
    <row r="13" spans="1:13" ht="15.75">
      <c r="A13" s="1450" t="s">
        <v>1050</v>
      </c>
      <c r="B13" s="889">
        <v>12</v>
      </c>
      <c r="C13" s="889">
        <v>10</v>
      </c>
      <c r="D13" s="889">
        <f t="shared" si="0"/>
        <v>-2</v>
      </c>
      <c r="E13" s="890">
        <v>81.81391400000001</v>
      </c>
      <c r="F13" s="890">
        <v>89.351819</v>
      </c>
      <c r="G13" s="891">
        <v>109.21347559536146</v>
      </c>
      <c r="H13" s="890">
        <v>49.436427</v>
      </c>
      <c r="I13" s="890">
        <v>50.735298</v>
      </c>
      <c r="J13" s="891">
        <v>102.62735613963363</v>
      </c>
      <c r="K13" s="890">
        <v>11.038513</v>
      </c>
      <c r="L13" s="890">
        <v>10.511834</v>
      </c>
      <c r="M13" s="1458">
        <v>95.22871422989672</v>
      </c>
    </row>
    <row r="14" spans="1:13" ht="15.75">
      <c r="A14" s="1450" t="s">
        <v>1051</v>
      </c>
      <c r="B14" s="889">
        <v>5</v>
      </c>
      <c r="C14" s="889">
        <v>5</v>
      </c>
      <c r="D14" s="889">
        <f t="shared" si="0"/>
        <v>0</v>
      </c>
      <c r="E14" s="890">
        <v>67.306471</v>
      </c>
      <c r="F14" s="890">
        <v>64.994071</v>
      </c>
      <c r="G14" s="891">
        <v>96.56437194575244</v>
      </c>
      <c r="H14" s="890">
        <v>56.302476000000006</v>
      </c>
      <c r="I14" s="890">
        <v>53.645593999999996</v>
      </c>
      <c r="J14" s="891">
        <v>95.28105655602073</v>
      </c>
      <c r="K14" s="890">
        <v>11.514168</v>
      </c>
      <c r="L14" s="890">
        <v>11.104686</v>
      </c>
      <c r="M14" s="1458">
        <v>96.44366835710578</v>
      </c>
    </row>
    <row r="15" spans="1:13" ht="15.75">
      <c r="A15" s="1451" t="s">
        <v>1052</v>
      </c>
      <c r="B15" s="889">
        <v>12</v>
      </c>
      <c r="C15" s="889">
        <v>13</v>
      </c>
      <c r="D15" s="889">
        <f t="shared" si="0"/>
        <v>1</v>
      </c>
      <c r="E15" s="890">
        <v>75.419865</v>
      </c>
      <c r="F15" s="890">
        <v>80.640392</v>
      </c>
      <c r="G15" s="891">
        <v>106.9219521938948</v>
      </c>
      <c r="H15" s="890">
        <v>66.40788099999999</v>
      </c>
      <c r="I15" s="890">
        <v>75.817024</v>
      </c>
      <c r="J15" s="891">
        <v>114.16871440303902</v>
      </c>
      <c r="K15" s="890">
        <v>20.641954000000002</v>
      </c>
      <c r="L15" s="890">
        <v>22.801944</v>
      </c>
      <c r="M15" s="1458">
        <v>110.46407718959163</v>
      </c>
    </row>
    <row r="16" spans="1:13" ht="15.75">
      <c r="A16" s="1450" t="s">
        <v>1053</v>
      </c>
      <c r="B16" s="889">
        <v>9</v>
      </c>
      <c r="C16" s="889">
        <v>8</v>
      </c>
      <c r="D16" s="889">
        <f t="shared" si="0"/>
        <v>-1</v>
      </c>
      <c r="E16" s="890">
        <v>287.93035499999996</v>
      </c>
      <c r="F16" s="890">
        <v>216.45864</v>
      </c>
      <c r="G16" s="891">
        <v>75.17742962529951</v>
      </c>
      <c r="H16" s="890">
        <v>239.372769</v>
      </c>
      <c r="I16" s="890">
        <v>196.6626</v>
      </c>
      <c r="J16" s="891">
        <v>82.15746545506185</v>
      </c>
      <c r="K16" s="890">
        <v>80.257211</v>
      </c>
      <c r="L16" s="890">
        <v>58.610827</v>
      </c>
      <c r="M16" s="1458">
        <v>73.02873632127586</v>
      </c>
    </row>
    <row r="17" spans="1:13" ht="15.75">
      <c r="A17" s="1450" t="s">
        <v>1094</v>
      </c>
      <c r="B17" s="889">
        <v>14</v>
      </c>
      <c r="C17" s="889">
        <v>12</v>
      </c>
      <c r="D17" s="889">
        <f t="shared" si="0"/>
        <v>-2</v>
      </c>
      <c r="E17" s="890">
        <v>249.911086</v>
      </c>
      <c r="F17" s="890">
        <v>259.684669</v>
      </c>
      <c r="G17" s="891">
        <v>103.91082410805896</v>
      </c>
      <c r="H17" s="890">
        <v>211.654732</v>
      </c>
      <c r="I17" s="890">
        <v>232.769114</v>
      </c>
      <c r="J17" s="891">
        <v>109.97586106414101</v>
      </c>
      <c r="K17" s="890">
        <v>49.895832999999996</v>
      </c>
      <c r="L17" s="890">
        <v>50.559815</v>
      </c>
      <c r="M17" s="1458">
        <v>101.33073637632226</v>
      </c>
    </row>
    <row r="18" spans="1:13" ht="16.5" thickBot="1">
      <c r="A18" s="1452" t="s">
        <v>1055</v>
      </c>
      <c r="B18" s="892">
        <v>218</v>
      </c>
      <c r="C18" s="892">
        <v>210</v>
      </c>
      <c r="D18" s="892">
        <f t="shared" si="0"/>
        <v>-8</v>
      </c>
      <c r="E18" s="893">
        <v>3652.683834</v>
      </c>
      <c r="F18" s="893">
        <v>3808.119853</v>
      </c>
      <c r="G18" s="894">
        <v>104.25539209151273</v>
      </c>
      <c r="H18" s="893">
        <v>2827.7700440000003</v>
      </c>
      <c r="I18" s="893">
        <v>2976.13079</v>
      </c>
      <c r="J18" s="894">
        <v>105.24656332344964</v>
      </c>
      <c r="K18" s="893">
        <v>663.126629</v>
      </c>
      <c r="L18" s="893">
        <v>704.356598</v>
      </c>
      <c r="M18" s="1460">
        <v>106.21751068301617</v>
      </c>
    </row>
    <row r="19" spans="1:14" ht="15.75">
      <c r="A19" s="880" t="s">
        <v>1085</v>
      </c>
      <c r="G19" s="895"/>
      <c r="N19" s="896"/>
    </row>
    <row r="20" spans="1:14" s="887" customFormat="1" ht="44.25" customHeight="1">
      <c r="A20" s="1721" t="s">
        <v>1319</v>
      </c>
      <c r="B20" s="1721"/>
      <c r="C20" s="1721"/>
      <c r="D20" s="1721"/>
      <c r="E20" s="1721"/>
      <c r="F20" s="1721"/>
      <c r="G20" s="1721"/>
      <c r="H20" s="1721"/>
      <c r="I20" s="1721"/>
      <c r="J20" s="1721"/>
      <c r="K20" s="1721"/>
      <c r="L20" s="1721"/>
      <c r="M20" s="1721"/>
      <c r="N20" s="1721"/>
    </row>
    <row r="21" spans="1:14" ht="15.75">
      <c r="A21" s="864" t="s">
        <v>1095</v>
      </c>
      <c r="G21" s="895"/>
      <c r="N21" s="896"/>
    </row>
    <row r="22" spans="1:14" ht="15.75">
      <c r="A22" s="864" t="s">
        <v>277</v>
      </c>
      <c r="G22" s="895"/>
      <c r="N22" s="896"/>
    </row>
  </sheetData>
  <sheetProtection/>
  <mergeCells count="5">
    <mergeCell ref="B4:D4"/>
    <mergeCell ref="E4:G4"/>
    <mergeCell ref="H4:J4"/>
    <mergeCell ref="K4:M4"/>
    <mergeCell ref="A20:N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5.00390625" style="113" customWidth="1"/>
    <col min="2" max="2" width="16.00390625" style="113" customWidth="1"/>
    <col min="3" max="3" width="16.28125" style="113" customWidth="1"/>
    <col min="4" max="4" width="16.8515625" style="113" customWidth="1"/>
    <col min="5" max="5" width="9.140625" style="113" customWidth="1"/>
    <col min="6" max="6" width="17.00390625" style="113" customWidth="1"/>
    <col min="7" max="16384" width="9.140625" style="113" customWidth="1"/>
  </cols>
  <sheetData>
    <row r="1" ht="15.75">
      <c r="A1" s="112" t="s">
        <v>166</v>
      </c>
    </row>
    <row r="2" spans="1:4" ht="15.75">
      <c r="A2" s="124" t="s">
        <v>165</v>
      </c>
      <c r="B2" s="114"/>
      <c r="C2" s="114"/>
      <c r="D2" s="125" t="s">
        <v>167</v>
      </c>
    </row>
    <row r="3" spans="1:4" ht="15.75">
      <c r="A3" s="131"/>
      <c r="B3" s="132">
        <v>2011</v>
      </c>
      <c r="C3" s="132" t="s">
        <v>1301</v>
      </c>
      <c r="D3" s="132" t="s">
        <v>1298</v>
      </c>
    </row>
    <row r="4" spans="1:8" ht="15">
      <c r="A4" s="130" t="s">
        <v>146</v>
      </c>
      <c r="B4" s="115">
        <v>1238.2785337526614</v>
      </c>
      <c r="C4" s="115">
        <v>1135.5322607962003</v>
      </c>
      <c r="D4" s="127">
        <v>91.70249098600752</v>
      </c>
      <c r="H4" s="116"/>
    </row>
    <row r="5" spans="1:4" ht="15">
      <c r="A5" s="128" t="s">
        <v>147</v>
      </c>
      <c r="B5" s="117">
        <v>610.892244</v>
      </c>
      <c r="C5" s="117">
        <v>619.5508650000002</v>
      </c>
      <c r="D5" s="129">
        <v>101.41737288123112</v>
      </c>
    </row>
    <row r="6" spans="1:4" ht="15">
      <c r="A6" s="128" t="s">
        <v>148</v>
      </c>
      <c r="B6" s="117">
        <v>290.70991</v>
      </c>
      <c r="C6" s="117">
        <v>246.6022344</v>
      </c>
      <c r="D6" s="129">
        <v>84.82759820606047</v>
      </c>
    </row>
    <row r="7" spans="1:4" ht="15">
      <c r="A7" s="128" t="s">
        <v>149</v>
      </c>
      <c r="B7" s="117">
        <v>69.106214</v>
      </c>
      <c r="C7" s="117">
        <v>75.5151539</v>
      </c>
      <c r="D7" s="129">
        <v>109.2740428523548</v>
      </c>
    </row>
    <row r="8" spans="1:4" ht="15">
      <c r="A8" s="128" t="s">
        <v>150</v>
      </c>
      <c r="B8" s="117">
        <v>147.1612665726615</v>
      </c>
      <c r="C8" s="117">
        <v>93.6536924</v>
      </c>
      <c r="D8" s="129">
        <v>63.64017827595829</v>
      </c>
    </row>
    <row r="9" spans="1:4" ht="15">
      <c r="A9" s="128" t="s">
        <v>151</v>
      </c>
      <c r="B9" s="117">
        <v>40.31961599999999</v>
      </c>
      <c r="C9" s="117">
        <v>26.953898000000002</v>
      </c>
      <c r="D9" s="129">
        <v>66.85058210871851</v>
      </c>
    </row>
    <row r="10" spans="1:4" ht="15">
      <c r="A10" s="128" t="s">
        <v>152</v>
      </c>
      <c r="B10" s="117">
        <v>24.791493000000003</v>
      </c>
      <c r="C10" s="117">
        <v>24.5631610792</v>
      </c>
      <c r="D10" s="129">
        <v>99.07899084254424</v>
      </c>
    </row>
    <row r="11" spans="1:4" ht="15">
      <c r="A11" s="128" t="s">
        <v>153</v>
      </c>
      <c r="B11" s="117">
        <v>21.737317999999995</v>
      </c>
      <c r="C11" s="117">
        <v>23.265731899999995</v>
      </c>
      <c r="D11" s="129">
        <v>107.03129015272262</v>
      </c>
    </row>
    <row r="12" spans="1:6" ht="15">
      <c r="A12" s="128" t="s">
        <v>154</v>
      </c>
      <c r="B12" s="117">
        <v>33.56047217999991</v>
      </c>
      <c r="C12" s="117">
        <v>25.42752411700013</v>
      </c>
      <c r="D12" s="129">
        <v>75.76628833057197</v>
      </c>
      <c r="E12" s="118"/>
      <c r="F12" s="118"/>
    </row>
    <row r="13" spans="1:4" ht="15">
      <c r="A13" s="126" t="s">
        <v>155</v>
      </c>
      <c r="B13" s="119">
        <v>852.620439</v>
      </c>
      <c r="C13" s="119">
        <v>882.1917634000001</v>
      </c>
      <c r="D13" s="127">
        <v>103.46828706507236</v>
      </c>
    </row>
    <row r="14" spans="1:4" ht="15">
      <c r="A14" s="128" t="s">
        <v>156</v>
      </c>
      <c r="B14" s="117">
        <v>131.842206</v>
      </c>
      <c r="C14" s="117">
        <v>119.45630990000001</v>
      </c>
      <c r="D14" s="129">
        <v>90.60551512616529</v>
      </c>
    </row>
    <row r="15" spans="1:4" ht="15">
      <c r="A15" s="128" t="s">
        <v>157</v>
      </c>
      <c r="B15" s="117">
        <v>137.43214899999998</v>
      </c>
      <c r="C15" s="117">
        <v>144.55631080000003</v>
      </c>
      <c r="D15" s="129">
        <v>105.18376657269621</v>
      </c>
    </row>
    <row r="16" spans="1:4" ht="15">
      <c r="A16" s="128" t="s">
        <v>158</v>
      </c>
      <c r="B16" s="117">
        <v>9.297488000000001</v>
      </c>
      <c r="C16" s="117">
        <v>8.8143925</v>
      </c>
      <c r="D16" s="129">
        <v>94.80402125821512</v>
      </c>
    </row>
    <row r="17" spans="1:8" ht="15">
      <c r="A17" s="128" t="s">
        <v>159</v>
      </c>
      <c r="B17" s="117">
        <v>104.64209600000001</v>
      </c>
      <c r="C17" s="117">
        <v>99.64848779999998</v>
      </c>
      <c r="D17" s="129">
        <v>95.22791649739123</v>
      </c>
      <c r="H17" s="116"/>
    </row>
    <row r="18" spans="1:4" ht="15">
      <c r="A18" s="128" t="s">
        <v>160</v>
      </c>
      <c r="B18" s="117">
        <v>300.30334400000004</v>
      </c>
      <c r="C18" s="117">
        <v>304.6401218</v>
      </c>
      <c r="D18" s="129">
        <v>101.44413237036744</v>
      </c>
    </row>
    <row r="19" spans="1:4" ht="15">
      <c r="A19" s="128" t="s">
        <v>161</v>
      </c>
      <c r="B19" s="117">
        <v>101.06885700000001</v>
      </c>
      <c r="C19" s="117">
        <v>142.36377430000002</v>
      </c>
      <c r="D19" s="129">
        <v>140.8582015526306</v>
      </c>
    </row>
    <row r="20" spans="1:5" ht="15">
      <c r="A20" s="128" t="s">
        <v>162</v>
      </c>
      <c r="B20" s="120">
        <v>68.03429899999989</v>
      </c>
      <c r="C20" s="120">
        <v>62.71236630000013</v>
      </c>
      <c r="D20" s="129">
        <v>92.17757399102507</v>
      </c>
      <c r="E20" s="118"/>
    </row>
    <row r="21" spans="1:4" ht="15">
      <c r="A21" s="126" t="s">
        <v>163</v>
      </c>
      <c r="B21" s="119">
        <v>2090.8989727526614</v>
      </c>
      <c r="C21" s="119">
        <v>2017.7240241962004</v>
      </c>
      <c r="D21" s="119">
        <v>96.5003116118936</v>
      </c>
    </row>
    <row r="22" spans="1:4" ht="15">
      <c r="A22" s="114" t="s">
        <v>164</v>
      </c>
      <c r="B22" s="114"/>
      <c r="C22" s="114"/>
      <c r="D22" s="114"/>
    </row>
    <row r="23" spans="1:4" ht="15">
      <c r="A23" s="121" t="s">
        <v>1290</v>
      </c>
      <c r="B23" s="114"/>
      <c r="C23" s="114"/>
      <c r="D23" s="114"/>
    </row>
    <row r="24" spans="1:4" ht="15">
      <c r="A24" s="114"/>
      <c r="B24" s="122"/>
      <c r="C24" s="122"/>
      <c r="D24" s="114"/>
    </row>
    <row r="25" spans="1:4" ht="15">
      <c r="A25" s="114"/>
      <c r="B25" s="122"/>
      <c r="C25" s="122"/>
      <c r="D25" s="114"/>
    </row>
    <row r="26" spans="1:4" ht="15">
      <c r="A26" s="114"/>
      <c r="B26" s="122"/>
      <c r="C26" s="122"/>
      <c r="D26" s="114"/>
    </row>
    <row r="27" spans="2:3" ht="15">
      <c r="B27" s="123"/>
      <c r="C27" s="123"/>
    </row>
    <row r="28" spans="2:3" ht="15">
      <c r="B28" s="123"/>
      <c r="C28" s="123"/>
    </row>
    <row r="29" spans="2:3" ht="15">
      <c r="B29" s="123"/>
      <c r="C29" s="123"/>
    </row>
    <row r="30" spans="2:3" ht="15">
      <c r="B30" s="123"/>
      <c r="C30" s="1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J28" sqref="J28"/>
    </sheetView>
  </sheetViews>
  <sheetFormatPr defaultColWidth="9.140625" defaultRowHeight="15"/>
  <cols>
    <col min="1" max="1" width="24.421875" style="452" customWidth="1"/>
    <col min="2" max="2" width="6.57421875" style="452" bestFit="1" customWidth="1"/>
    <col min="3" max="6" width="8.140625" style="452" bestFit="1" customWidth="1"/>
    <col min="7" max="7" width="9.00390625" style="452" bestFit="1" customWidth="1"/>
    <col min="8" max="8" width="10.00390625" style="452" customWidth="1"/>
    <col min="9" max="9" width="16.57421875" style="452" customWidth="1"/>
    <col min="10" max="10" width="17.28125" style="452" customWidth="1"/>
    <col min="11" max="16384" width="9.140625" style="452" customWidth="1"/>
  </cols>
  <sheetData>
    <row r="1" spans="1:8" ht="14.25">
      <c r="A1" s="433" t="s">
        <v>1209</v>
      </c>
      <c r="B1" s="433"/>
      <c r="C1" s="433"/>
      <c r="D1" s="433"/>
      <c r="E1" s="433"/>
      <c r="F1" s="977"/>
      <c r="G1" s="977"/>
      <c r="H1" s="433"/>
    </row>
    <row r="2" spans="1:8" ht="16.5" thickBot="1">
      <c r="A2" s="433" t="s">
        <v>1210</v>
      </c>
      <c r="B2" s="433"/>
      <c r="C2" s="433"/>
      <c r="D2" s="433"/>
      <c r="E2" s="433"/>
      <c r="F2" s="433"/>
      <c r="G2" s="1734" t="s">
        <v>1231</v>
      </c>
      <c r="H2" s="1734"/>
    </row>
    <row r="3" spans="1:8" ht="15">
      <c r="A3" s="1735" t="s">
        <v>227</v>
      </c>
      <c r="B3" s="978" t="s">
        <v>186</v>
      </c>
      <c r="C3" s="1737" t="s">
        <v>1018</v>
      </c>
      <c r="D3" s="1738"/>
      <c r="E3" s="1738"/>
      <c r="F3" s="1738"/>
      <c r="G3" s="979"/>
      <c r="H3" s="980" t="s">
        <v>189</v>
      </c>
    </row>
    <row r="4" spans="1:8" ht="15.75" thickBot="1">
      <c r="A4" s="1736"/>
      <c r="B4" s="1472" t="s">
        <v>1211</v>
      </c>
      <c r="C4" s="1497">
        <v>2008</v>
      </c>
      <c r="D4" s="1498">
        <v>2009</v>
      </c>
      <c r="E4" s="1498">
        <v>2010</v>
      </c>
      <c r="F4" s="1499">
        <v>2011</v>
      </c>
      <c r="G4" s="1499">
        <v>2012</v>
      </c>
      <c r="H4" s="1500" t="s">
        <v>1321</v>
      </c>
    </row>
    <row r="5" spans="1:8" ht="15">
      <c r="A5" s="1465" t="s">
        <v>1212</v>
      </c>
      <c r="B5" s="981"/>
      <c r="C5" s="981"/>
      <c r="D5" s="981"/>
      <c r="E5" s="981"/>
      <c r="F5" s="1739"/>
      <c r="G5" s="1739"/>
      <c r="H5" s="1740"/>
    </row>
    <row r="6" spans="1:8" ht="15">
      <c r="A6" s="1466" t="s">
        <v>1213</v>
      </c>
      <c r="B6" s="939" t="s">
        <v>1214</v>
      </c>
      <c r="C6" s="982">
        <v>799.37412</v>
      </c>
      <c r="D6" s="982">
        <v>768.73982</v>
      </c>
      <c r="E6" s="982">
        <v>683.3236</v>
      </c>
      <c r="F6" s="982">
        <v>741.53897</v>
      </c>
      <c r="G6" s="982">
        <v>792.818</v>
      </c>
      <c r="H6" s="983">
        <v>106.91521714630858</v>
      </c>
    </row>
    <row r="7" spans="1:8" ht="15">
      <c r="A7" s="459" t="s">
        <v>1215</v>
      </c>
      <c r="B7" s="984" t="s">
        <v>1214</v>
      </c>
      <c r="C7" s="982">
        <v>373.66209</v>
      </c>
      <c r="D7" s="982">
        <v>379.19512</v>
      </c>
      <c r="E7" s="982">
        <v>342.11501</v>
      </c>
      <c r="F7" s="982">
        <v>362.84545</v>
      </c>
      <c r="G7" s="982">
        <v>388.147</v>
      </c>
      <c r="H7" s="983">
        <v>106.97309281403417</v>
      </c>
    </row>
    <row r="8" spans="1:8" ht="15">
      <c r="A8" s="459" t="s">
        <v>1216</v>
      </c>
      <c r="B8" s="984" t="s">
        <v>1214</v>
      </c>
      <c r="C8" s="982">
        <v>213.04995</v>
      </c>
      <c r="D8" s="982">
        <v>195.82626</v>
      </c>
      <c r="E8" s="982">
        <v>133.00842</v>
      </c>
      <c r="F8" s="982">
        <v>135.7</v>
      </c>
      <c r="G8" s="982">
        <v>147.994</v>
      </c>
      <c r="H8" s="983">
        <v>109.05969049373618</v>
      </c>
    </row>
    <row r="9" spans="1:8" ht="15">
      <c r="A9" s="459" t="s">
        <v>1217</v>
      </c>
      <c r="B9" s="984" t="s">
        <v>1214</v>
      </c>
      <c r="C9" s="982">
        <v>25.94067</v>
      </c>
      <c r="D9" s="982">
        <v>19.86297</v>
      </c>
      <c r="E9" s="982">
        <v>15.89921</v>
      </c>
      <c r="F9" s="982">
        <v>12.98059</v>
      </c>
      <c r="G9" s="982">
        <v>15.72</v>
      </c>
      <c r="H9" s="983">
        <v>121.1038943530302</v>
      </c>
    </row>
    <row r="10" spans="1:8" ht="15">
      <c r="A10" s="459" t="s">
        <v>1218</v>
      </c>
      <c r="B10" s="984" t="s">
        <v>1214</v>
      </c>
      <c r="C10" s="982">
        <v>17.03657</v>
      </c>
      <c r="D10" s="982">
        <v>15.92903</v>
      </c>
      <c r="E10" s="982">
        <v>14.77594</v>
      </c>
      <c r="F10" s="982">
        <v>15.18652</v>
      </c>
      <c r="G10" s="982">
        <v>15.773</v>
      </c>
      <c r="H10" s="983">
        <v>103.8618459001799</v>
      </c>
    </row>
    <row r="11" spans="1:8" ht="15">
      <c r="A11" s="459" t="s">
        <v>1219</v>
      </c>
      <c r="B11" s="984" t="s">
        <v>1214</v>
      </c>
      <c r="C11" s="982">
        <v>154.23756</v>
      </c>
      <c r="D11" s="982">
        <v>144.23485</v>
      </c>
      <c r="E11" s="982">
        <v>166.58506</v>
      </c>
      <c r="F11" s="982">
        <v>202.03827</v>
      </c>
      <c r="G11" s="982">
        <v>212.336</v>
      </c>
      <c r="H11" s="983">
        <v>105.09692049926977</v>
      </c>
    </row>
    <row r="12" spans="1:8" ht="15">
      <c r="A12" s="1467" t="s">
        <v>1220</v>
      </c>
      <c r="B12" s="985" t="s">
        <v>1214</v>
      </c>
      <c r="C12" s="986">
        <v>11.11778</v>
      </c>
      <c r="D12" s="986">
        <v>15.95231</v>
      </c>
      <c r="E12" s="986">
        <v>17.9323</v>
      </c>
      <c r="F12" s="986">
        <v>18.1</v>
      </c>
      <c r="G12" s="986">
        <v>19.741</v>
      </c>
      <c r="H12" s="987">
        <v>109.06629834254143</v>
      </c>
    </row>
    <row r="13" spans="1:8" ht="15">
      <c r="A13" s="1467" t="s">
        <v>22</v>
      </c>
      <c r="B13" s="985" t="s">
        <v>1214</v>
      </c>
      <c r="C13" s="986">
        <v>14.27032</v>
      </c>
      <c r="D13" s="986">
        <v>11.62012</v>
      </c>
      <c r="E13" s="986">
        <v>10.99329</v>
      </c>
      <c r="F13" s="986">
        <v>10.374</v>
      </c>
      <c r="G13" s="986">
        <v>8.934</v>
      </c>
      <c r="H13" s="987">
        <v>86.11914401388084</v>
      </c>
    </row>
    <row r="14" spans="1:8" ht="15">
      <c r="A14" s="1467" t="s">
        <v>1221</v>
      </c>
      <c r="B14" s="985" t="s">
        <v>1214</v>
      </c>
      <c r="C14" s="988">
        <v>249.32702</v>
      </c>
      <c r="D14" s="988">
        <v>267.71281</v>
      </c>
      <c r="E14" s="988">
        <v>267.03</v>
      </c>
      <c r="F14" s="988">
        <v>257.4</v>
      </c>
      <c r="G14" s="988">
        <v>223.066</v>
      </c>
      <c r="H14" s="987">
        <v>86.66122766122767</v>
      </c>
    </row>
    <row r="15" spans="1:8" ht="15">
      <c r="A15" s="1468" t="s">
        <v>1312</v>
      </c>
      <c r="B15" s="985" t="s">
        <v>1214</v>
      </c>
      <c r="C15" s="986">
        <v>9.65013</v>
      </c>
      <c r="D15" s="986">
        <v>9.34039</v>
      </c>
      <c r="E15" s="986">
        <v>8.15235</v>
      </c>
      <c r="F15" s="986">
        <v>9.9</v>
      </c>
      <c r="G15" s="986">
        <v>10.492</v>
      </c>
      <c r="H15" s="987">
        <v>105.97979797979798</v>
      </c>
    </row>
    <row r="16" spans="1:8" ht="15">
      <c r="A16" s="1469" t="s">
        <v>1222</v>
      </c>
      <c r="B16" s="989"/>
      <c r="C16" s="990"/>
      <c r="D16" s="991"/>
      <c r="E16" s="991"/>
      <c r="F16" s="992"/>
      <c r="G16" s="992"/>
      <c r="H16" s="993"/>
    </row>
    <row r="17" spans="1:8" ht="15">
      <c r="A17" s="1466" t="s">
        <v>1213</v>
      </c>
      <c r="B17" s="984" t="s">
        <v>1223</v>
      </c>
      <c r="C17" s="994">
        <v>5.18</v>
      </c>
      <c r="D17" s="994">
        <v>4.33</v>
      </c>
      <c r="E17" s="994">
        <v>3.74</v>
      </c>
      <c r="F17" s="994">
        <v>5.01</v>
      </c>
      <c r="G17" s="994">
        <v>3.83</v>
      </c>
      <c r="H17" s="983">
        <v>76.44710578842316</v>
      </c>
    </row>
    <row r="18" spans="1:8" ht="15">
      <c r="A18" s="459" t="s">
        <v>1215</v>
      </c>
      <c r="B18" s="984" t="s">
        <v>1223</v>
      </c>
      <c r="C18" s="994">
        <v>4.87</v>
      </c>
      <c r="D18" s="994">
        <v>4.06</v>
      </c>
      <c r="E18" s="994">
        <v>3.46</v>
      </c>
      <c r="F18" s="994">
        <v>4.5</v>
      </c>
      <c r="G18" s="994">
        <v>3.29</v>
      </c>
      <c r="H18" s="983">
        <v>73.11111111111111</v>
      </c>
    </row>
    <row r="19" spans="1:8" ht="15">
      <c r="A19" s="459" t="s">
        <v>1216</v>
      </c>
      <c r="B19" s="984" t="s">
        <v>1223</v>
      </c>
      <c r="C19" s="994">
        <v>4.18</v>
      </c>
      <c r="D19" s="994">
        <v>3.45</v>
      </c>
      <c r="E19" s="994">
        <v>2.72</v>
      </c>
      <c r="F19" s="994">
        <v>3.87</v>
      </c>
      <c r="G19" s="994">
        <v>3.18</v>
      </c>
      <c r="H19" s="983">
        <v>82.17054263565892</v>
      </c>
    </row>
    <row r="20" spans="1:8" ht="15">
      <c r="A20" s="459" t="s">
        <v>1217</v>
      </c>
      <c r="B20" s="984" t="s">
        <v>1223</v>
      </c>
      <c r="C20" s="994">
        <v>3.1</v>
      </c>
      <c r="D20" s="994">
        <v>2.87</v>
      </c>
      <c r="E20" s="994">
        <v>2.23</v>
      </c>
      <c r="F20" s="994">
        <v>3.18</v>
      </c>
      <c r="G20" s="994">
        <v>3.14</v>
      </c>
      <c r="H20" s="983">
        <v>98.74213836477988</v>
      </c>
    </row>
    <row r="21" spans="1:8" ht="15">
      <c r="A21" s="459" t="s">
        <v>1218</v>
      </c>
      <c r="B21" s="984" t="s">
        <v>1223</v>
      </c>
      <c r="C21" s="994">
        <v>2.06</v>
      </c>
      <c r="D21" s="994">
        <v>2.17</v>
      </c>
      <c r="E21" s="994">
        <v>1.67</v>
      </c>
      <c r="F21" s="994">
        <v>2.37</v>
      </c>
      <c r="G21" s="994">
        <v>2.14</v>
      </c>
      <c r="H21" s="983">
        <v>90.29535864978902</v>
      </c>
    </row>
    <row r="22" spans="1:10" ht="15">
      <c r="A22" s="459" t="s">
        <v>1219</v>
      </c>
      <c r="B22" s="984" t="s">
        <v>1223</v>
      </c>
      <c r="C22" s="994">
        <v>8.17</v>
      </c>
      <c r="D22" s="994">
        <v>6.85</v>
      </c>
      <c r="E22" s="994">
        <v>5.53</v>
      </c>
      <c r="F22" s="994">
        <v>7.15</v>
      </c>
      <c r="G22" s="994">
        <v>5.51</v>
      </c>
      <c r="H22" s="983">
        <v>77.06293706293705</v>
      </c>
      <c r="J22" s="995"/>
    </row>
    <row r="23" spans="1:8" ht="15">
      <c r="A23" s="1467" t="s">
        <v>1220</v>
      </c>
      <c r="B23" s="985" t="s">
        <v>1223</v>
      </c>
      <c r="C23" s="996">
        <v>61.07</v>
      </c>
      <c r="D23" s="996">
        <v>56.34</v>
      </c>
      <c r="E23" s="996">
        <v>54.52</v>
      </c>
      <c r="F23" s="996">
        <v>64.14</v>
      </c>
      <c r="G23" s="996">
        <v>45.31</v>
      </c>
      <c r="H23" s="987">
        <v>70.64234487059558</v>
      </c>
    </row>
    <row r="24" spans="1:8" ht="15">
      <c r="A24" s="1467" t="s">
        <v>22</v>
      </c>
      <c r="B24" s="985" t="s">
        <v>1223</v>
      </c>
      <c r="C24" s="996">
        <v>17.19</v>
      </c>
      <c r="D24" s="996">
        <v>18.6</v>
      </c>
      <c r="E24" s="996">
        <v>11.45</v>
      </c>
      <c r="F24" s="996">
        <v>20.94</v>
      </c>
      <c r="G24" s="996">
        <v>18.54</v>
      </c>
      <c r="H24" s="987">
        <v>88.53868194842406</v>
      </c>
    </row>
    <row r="25" spans="1:8" ht="15">
      <c r="A25" s="1467" t="s">
        <v>1221</v>
      </c>
      <c r="B25" s="985" t="s">
        <v>1223</v>
      </c>
      <c r="C25" s="997">
        <v>2.54</v>
      </c>
      <c r="D25" s="997">
        <v>2.23</v>
      </c>
      <c r="E25" s="997">
        <v>1.88</v>
      </c>
      <c r="F25" s="997">
        <v>2.23</v>
      </c>
      <c r="G25" s="997">
        <v>2.04</v>
      </c>
      <c r="H25" s="987">
        <v>91.4798206278027</v>
      </c>
    </row>
    <row r="26" spans="1:8" ht="15">
      <c r="A26" s="1468" t="s">
        <v>1313</v>
      </c>
      <c r="B26" s="985" t="s">
        <v>1223</v>
      </c>
      <c r="C26" s="996">
        <v>5.36</v>
      </c>
      <c r="D26" s="996">
        <v>4.53</v>
      </c>
      <c r="E26" s="996">
        <v>2.61</v>
      </c>
      <c r="F26" s="996">
        <v>4.96</v>
      </c>
      <c r="G26" s="996">
        <v>4.99</v>
      </c>
      <c r="H26" s="987">
        <v>100.60483870967742</v>
      </c>
    </row>
    <row r="27" spans="1:8" ht="19.5" customHeight="1">
      <c r="A27" s="1470" t="s">
        <v>1224</v>
      </c>
      <c r="B27" s="998"/>
      <c r="C27" s="999"/>
      <c r="D27" s="991"/>
      <c r="E27" s="991"/>
      <c r="F27" s="992"/>
      <c r="G27" s="992"/>
      <c r="H27" s="1000"/>
    </row>
    <row r="28" spans="1:8" ht="15">
      <c r="A28" s="1466" t="s">
        <v>1213</v>
      </c>
      <c r="B28" s="984" t="s">
        <v>1020</v>
      </c>
      <c r="C28" s="982">
        <v>4137.0191</v>
      </c>
      <c r="D28" s="982">
        <v>3330.011</v>
      </c>
      <c r="E28" s="982">
        <v>2554.2392</v>
      </c>
      <c r="F28" s="982">
        <v>3714.121</v>
      </c>
      <c r="G28" s="982">
        <v>3035.81</v>
      </c>
      <c r="H28" s="983">
        <v>81.73697087413146</v>
      </c>
    </row>
    <row r="29" spans="1:8" ht="15">
      <c r="A29" s="459" t="s">
        <v>1215</v>
      </c>
      <c r="B29" s="984" t="s">
        <v>1020</v>
      </c>
      <c r="C29" s="982">
        <v>1819.4786</v>
      </c>
      <c r="D29" s="982">
        <v>1537.9045</v>
      </c>
      <c r="E29" s="982">
        <v>1185.2861</v>
      </c>
      <c r="F29" s="982">
        <v>1631.112</v>
      </c>
      <c r="G29" s="982">
        <v>1275.302</v>
      </c>
      <c r="H29" s="983">
        <v>78.18604731005595</v>
      </c>
    </row>
    <row r="30" spans="1:8" ht="15">
      <c r="A30" s="459" t="s">
        <v>1216</v>
      </c>
      <c r="B30" s="984" t="s">
        <v>1020</v>
      </c>
      <c r="C30" s="982">
        <v>891.3168</v>
      </c>
      <c r="D30" s="982">
        <v>675.4751</v>
      </c>
      <c r="E30" s="982">
        <v>361.3904</v>
      </c>
      <c r="F30" s="982">
        <v>525.0011</v>
      </c>
      <c r="G30" s="982">
        <v>470.482</v>
      </c>
      <c r="H30" s="983">
        <v>89.61543128195352</v>
      </c>
    </row>
    <row r="31" spans="1:8" ht="15">
      <c r="A31" s="459" t="s">
        <v>1217</v>
      </c>
      <c r="B31" s="984" t="s">
        <v>1020</v>
      </c>
      <c r="C31" s="982">
        <v>80.3493</v>
      </c>
      <c r="D31" s="982">
        <v>56.9316</v>
      </c>
      <c r="E31" s="982">
        <v>35.4696</v>
      </c>
      <c r="F31" s="982">
        <v>41.239</v>
      </c>
      <c r="G31" s="982">
        <v>49.404</v>
      </c>
      <c r="H31" s="983">
        <v>119.79921918572228</v>
      </c>
    </row>
    <row r="32" spans="1:8" ht="15">
      <c r="A32" s="459" t="s">
        <v>1218</v>
      </c>
      <c r="B32" s="984" t="s">
        <v>1020</v>
      </c>
      <c r="C32" s="982">
        <v>35.0348</v>
      </c>
      <c r="D32" s="982">
        <v>34.621</v>
      </c>
      <c r="E32" s="982">
        <v>24.6341</v>
      </c>
      <c r="F32" s="982">
        <v>35.954</v>
      </c>
      <c r="G32" s="982">
        <v>33.724</v>
      </c>
      <c r="H32" s="983">
        <v>93.79763030539021</v>
      </c>
    </row>
    <row r="33" spans="1:8" ht="15">
      <c r="A33" s="459" t="s">
        <v>1219</v>
      </c>
      <c r="B33" s="984" t="s">
        <v>1020</v>
      </c>
      <c r="C33" s="982">
        <v>1260.6164</v>
      </c>
      <c r="D33" s="982">
        <v>988.0534</v>
      </c>
      <c r="E33" s="982">
        <v>921.3133</v>
      </c>
      <c r="F33" s="982">
        <v>1444.3582</v>
      </c>
      <c r="G33" s="982">
        <v>1170.354</v>
      </c>
      <c r="H33" s="983">
        <v>81.02934576755268</v>
      </c>
    </row>
    <row r="34" spans="1:8" ht="15">
      <c r="A34" s="1467" t="s">
        <v>1220</v>
      </c>
      <c r="B34" s="985" t="s">
        <v>1020</v>
      </c>
      <c r="C34" s="986">
        <v>678.9152</v>
      </c>
      <c r="D34" s="986">
        <v>898.8073</v>
      </c>
      <c r="E34" s="986">
        <v>977.6939</v>
      </c>
      <c r="F34" s="986">
        <v>1160.7</v>
      </c>
      <c r="G34" s="986">
        <v>894.455</v>
      </c>
      <c r="H34" s="987">
        <v>77.0616869130697</v>
      </c>
    </row>
    <row r="35" spans="1:8" ht="15">
      <c r="A35" s="1467" t="s">
        <v>22</v>
      </c>
      <c r="B35" s="985" t="s">
        <v>1020</v>
      </c>
      <c r="C35" s="986">
        <v>245.277</v>
      </c>
      <c r="D35" s="986">
        <v>216.1227</v>
      </c>
      <c r="E35" s="986">
        <v>125.9208</v>
      </c>
      <c r="F35" s="986">
        <v>217.252</v>
      </c>
      <c r="G35" s="986">
        <v>165.666</v>
      </c>
      <c r="H35" s="987">
        <v>76.25522434776204</v>
      </c>
    </row>
    <row r="36" spans="1:8" ht="15">
      <c r="A36" s="1467" t="s">
        <v>1221</v>
      </c>
      <c r="B36" s="985" t="s">
        <v>1020</v>
      </c>
      <c r="C36" s="988">
        <v>633.1411</v>
      </c>
      <c r="D36" s="988">
        <v>595.8326</v>
      </c>
      <c r="E36" s="988">
        <v>500.6884</v>
      </c>
      <c r="F36" s="988">
        <v>574.6</v>
      </c>
      <c r="G36" s="988">
        <v>454.288</v>
      </c>
      <c r="H36" s="987">
        <v>79.06160807518273</v>
      </c>
    </row>
    <row r="37" spans="1:8" ht="15">
      <c r="A37" s="1468" t="s">
        <v>1313</v>
      </c>
      <c r="B37" s="985" t="s">
        <v>1020</v>
      </c>
      <c r="C37" s="986">
        <v>51.2</v>
      </c>
      <c r="D37" s="986">
        <v>41.8065</v>
      </c>
      <c r="E37" s="986">
        <v>20.974</v>
      </c>
      <c r="F37" s="986">
        <v>48.6</v>
      </c>
      <c r="G37" s="986">
        <v>51.6305</v>
      </c>
      <c r="H37" s="987">
        <v>106.23559670781893</v>
      </c>
    </row>
    <row r="38" spans="1:8" ht="15">
      <c r="A38" s="1467" t="s">
        <v>1225</v>
      </c>
      <c r="B38" s="985" t="s">
        <v>1020</v>
      </c>
      <c r="C38" s="986">
        <v>48.8</v>
      </c>
      <c r="D38" s="986">
        <v>46.3</v>
      </c>
      <c r="E38" s="1001">
        <v>40.5</v>
      </c>
      <c r="F38" s="1001">
        <v>40.1</v>
      </c>
      <c r="G38" s="1002">
        <v>50.3</v>
      </c>
      <c r="H38" s="987">
        <v>125.4364089775561</v>
      </c>
    </row>
    <row r="39" spans="1:8" ht="15">
      <c r="A39" s="1467" t="s">
        <v>1226</v>
      </c>
      <c r="B39" s="985" t="s">
        <v>1227</v>
      </c>
      <c r="C39" s="986">
        <v>74.6</v>
      </c>
      <c r="D39" s="986">
        <v>69.1</v>
      </c>
      <c r="E39" s="1001">
        <v>58.7</v>
      </c>
      <c r="F39" s="1001">
        <v>59.8</v>
      </c>
      <c r="G39" s="1002">
        <v>63</v>
      </c>
      <c r="H39" s="987">
        <v>87.5</v>
      </c>
    </row>
    <row r="40" spans="1:8" ht="15.75" thickBot="1">
      <c r="A40" s="1471" t="s">
        <v>1228</v>
      </c>
      <c r="B40" s="1003" t="s">
        <v>1020</v>
      </c>
      <c r="C40" s="1004">
        <v>333</v>
      </c>
      <c r="D40" s="1004">
        <v>312.084</v>
      </c>
      <c r="E40" s="1004">
        <v>284.4</v>
      </c>
      <c r="F40" s="1004">
        <v>314.9</v>
      </c>
      <c r="G40" s="1004">
        <v>310</v>
      </c>
      <c r="H40" s="1005">
        <v>98.44395046046365</v>
      </c>
    </row>
    <row r="41" ht="12.75">
      <c r="A41" s="452" t="s">
        <v>1229</v>
      </c>
    </row>
    <row r="42" ht="12.75">
      <c r="A42" s="452" t="s">
        <v>225</v>
      </c>
    </row>
    <row r="43" ht="12.75">
      <c r="A43" s="452" t="s">
        <v>1230</v>
      </c>
    </row>
  </sheetData>
  <sheetProtection/>
  <mergeCells count="4">
    <mergeCell ref="G2:H2"/>
    <mergeCell ref="A3:A4"/>
    <mergeCell ref="C3:F3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25.140625" style="452" customWidth="1"/>
    <col min="2" max="2" width="11.57421875" style="452" bestFit="1" customWidth="1"/>
    <col min="3" max="3" width="11.28125" style="452" bestFit="1" customWidth="1"/>
    <col min="4" max="4" width="7.28125" style="452" bestFit="1" customWidth="1"/>
    <col min="5" max="5" width="11.57421875" style="452" bestFit="1" customWidth="1"/>
    <col min="6" max="6" width="11.28125" style="452" bestFit="1" customWidth="1"/>
    <col min="7" max="7" width="7.28125" style="452" bestFit="1" customWidth="1"/>
    <col min="8" max="8" width="11.57421875" style="452" bestFit="1" customWidth="1"/>
    <col min="9" max="9" width="7.28125" style="452" bestFit="1" customWidth="1"/>
    <col min="10" max="10" width="12.8515625" style="452" bestFit="1" customWidth="1"/>
    <col min="11" max="16384" width="9.140625" style="452" customWidth="1"/>
  </cols>
  <sheetData>
    <row r="1" spans="1:10" ht="16.5" thickBot="1">
      <c r="A1" s="433" t="s">
        <v>1184</v>
      </c>
      <c r="B1" s="435"/>
      <c r="C1" s="435"/>
      <c r="D1" s="435"/>
      <c r="E1" s="435"/>
      <c r="F1" s="308"/>
      <c r="G1" s="308"/>
      <c r="H1" s="435"/>
      <c r="I1" s="435"/>
      <c r="J1" s="455" t="s">
        <v>1232</v>
      </c>
    </row>
    <row r="2" spans="1:10" ht="13.5" customHeight="1">
      <c r="A2" s="1480" t="s">
        <v>1185</v>
      </c>
      <c r="B2" s="1741">
        <v>2011</v>
      </c>
      <c r="C2" s="1742"/>
      <c r="D2" s="1742"/>
      <c r="E2" s="1742">
        <v>2012</v>
      </c>
      <c r="F2" s="1742"/>
      <c r="G2" s="1742"/>
      <c r="H2" s="1741" t="s">
        <v>1314</v>
      </c>
      <c r="I2" s="1742"/>
      <c r="J2" s="1743"/>
    </row>
    <row r="3" spans="1:10" ht="13.5" customHeight="1">
      <c r="A3" s="1481"/>
      <c r="B3" s="939" t="s">
        <v>1186</v>
      </c>
      <c r="C3" s="1744" t="s">
        <v>1187</v>
      </c>
      <c r="D3" s="1745"/>
      <c r="E3" s="940" t="s">
        <v>1186</v>
      </c>
      <c r="F3" s="1744" t="s">
        <v>1187</v>
      </c>
      <c r="G3" s="1745"/>
      <c r="H3" s="939" t="s">
        <v>1186</v>
      </c>
      <c r="I3" s="1744" t="s">
        <v>1187</v>
      </c>
      <c r="J3" s="1746"/>
    </row>
    <row r="4" spans="1:10" ht="13.5" customHeight="1" thickBot="1">
      <c r="A4" s="1485"/>
      <c r="B4" s="1472" t="s">
        <v>1188</v>
      </c>
      <c r="C4" s="1486" t="s">
        <v>1189</v>
      </c>
      <c r="D4" s="1487" t="s">
        <v>1190</v>
      </c>
      <c r="E4" s="1473" t="s">
        <v>1188</v>
      </c>
      <c r="F4" s="1486" t="s">
        <v>1189</v>
      </c>
      <c r="G4" s="1486" t="s">
        <v>1190</v>
      </c>
      <c r="H4" s="1472" t="s">
        <v>1188</v>
      </c>
      <c r="I4" s="1486" t="s">
        <v>1189</v>
      </c>
      <c r="J4" s="1488" t="s">
        <v>1190</v>
      </c>
    </row>
    <row r="5" spans="1:10" s="457" customFormat="1" ht="13.5" customHeight="1">
      <c r="A5" s="1481" t="s">
        <v>1191</v>
      </c>
      <c r="B5" s="1474">
        <v>380.45</v>
      </c>
      <c r="C5" s="942">
        <v>11081</v>
      </c>
      <c r="D5" s="943">
        <v>29.13</v>
      </c>
      <c r="E5" s="941">
        <v>504</v>
      </c>
      <c r="F5" s="942">
        <v>14940</v>
      </c>
      <c r="G5" s="943">
        <v>29.64</v>
      </c>
      <c r="H5" s="944">
        <v>132.47470101195952</v>
      </c>
      <c r="I5" s="945">
        <v>134.82537677104955</v>
      </c>
      <c r="J5" s="946">
        <v>101.75077239958806</v>
      </c>
    </row>
    <row r="6" spans="1:10" ht="13.5" customHeight="1">
      <c r="A6" s="1482" t="s">
        <v>1192</v>
      </c>
      <c r="B6" s="1475"/>
      <c r="C6" s="948"/>
      <c r="D6" s="949"/>
      <c r="E6" s="947"/>
      <c r="F6" s="948"/>
      <c r="G6" s="949"/>
      <c r="H6" s="950"/>
      <c r="I6" s="951"/>
      <c r="J6" s="952"/>
    </row>
    <row r="7" spans="1:10" s="457" customFormat="1" ht="13.5" customHeight="1">
      <c r="A7" s="1481" t="s">
        <v>1193</v>
      </c>
      <c r="B7" s="1474">
        <v>291.14</v>
      </c>
      <c r="C7" s="953">
        <v>8547.7</v>
      </c>
      <c r="D7" s="943">
        <v>29.36</v>
      </c>
      <c r="E7" s="941">
        <v>439</v>
      </c>
      <c r="F7" s="953">
        <v>13092</v>
      </c>
      <c r="G7" s="943">
        <v>29.83</v>
      </c>
      <c r="H7" s="944">
        <v>150.7865631654874</v>
      </c>
      <c r="I7" s="945">
        <v>153.16400903166934</v>
      </c>
      <c r="J7" s="946">
        <v>101.60081743869209</v>
      </c>
    </row>
    <row r="8" spans="1:10" s="457" customFormat="1" ht="13.5" customHeight="1">
      <c r="A8" s="1483" t="s">
        <v>1194</v>
      </c>
      <c r="B8" s="1476">
        <v>95280.38</v>
      </c>
      <c r="C8" s="955">
        <v>2516619.6</v>
      </c>
      <c r="D8" s="956">
        <v>26.41</v>
      </c>
      <c r="E8" s="954">
        <v>99878</v>
      </c>
      <c r="F8" s="955">
        <v>2540405</v>
      </c>
      <c r="G8" s="956">
        <v>25.44</v>
      </c>
      <c r="H8" s="957">
        <v>104.82535858904005</v>
      </c>
      <c r="I8" s="958">
        <v>100.94513290765119</v>
      </c>
      <c r="J8" s="959">
        <v>96.32714880726998</v>
      </c>
    </row>
    <row r="9" spans="1:10" ht="13.5" customHeight="1">
      <c r="A9" s="1482" t="s">
        <v>1192</v>
      </c>
      <c r="B9" s="1475"/>
      <c r="C9" s="948"/>
      <c r="D9" s="949"/>
      <c r="E9" s="947"/>
      <c r="F9" s="948"/>
      <c r="G9" s="949"/>
      <c r="H9" s="950"/>
      <c r="I9" s="951"/>
      <c r="J9" s="952"/>
    </row>
    <row r="10" spans="1:10" s="457" customFormat="1" ht="13.5" customHeight="1">
      <c r="A10" s="1484" t="s">
        <v>1195</v>
      </c>
      <c r="B10" s="1474">
        <v>77268.58</v>
      </c>
      <c r="C10" s="960">
        <v>2219064.7</v>
      </c>
      <c r="D10" s="943">
        <v>28.72</v>
      </c>
      <c r="E10" s="941">
        <v>85051</v>
      </c>
      <c r="F10" s="960">
        <v>2276321</v>
      </c>
      <c r="G10" s="943">
        <v>26.76</v>
      </c>
      <c r="H10" s="944">
        <v>110.07190762403036</v>
      </c>
      <c r="I10" s="945">
        <v>102.58019966700385</v>
      </c>
      <c r="J10" s="946">
        <v>93.17548746518108</v>
      </c>
    </row>
    <row r="11" spans="1:10" s="457" customFormat="1" ht="13.5" customHeight="1">
      <c r="A11" s="1481" t="s">
        <v>1196</v>
      </c>
      <c r="B11" s="1477" t="s">
        <v>1197</v>
      </c>
      <c r="C11" s="962" t="s">
        <v>1197</v>
      </c>
      <c r="D11" s="943" t="s">
        <v>1197</v>
      </c>
      <c r="E11" s="961">
        <v>8317.14</v>
      </c>
      <c r="F11" s="962">
        <v>140567.9</v>
      </c>
      <c r="G11" s="943">
        <v>16.9</v>
      </c>
      <c r="H11" s="944" t="s">
        <v>1198</v>
      </c>
      <c r="I11" s="945" t="s">
        <v>1198</v>
      </c>
      <c r="J11" s="946" t="s">
        <v>1198</v>
      </c>
    </row>
    <row r="12" spans="1:10" ht="13.5" customHeight="1">
      <c r="A12" s="1481" t="s">
        <v>1199</v>
      </c>
      <c r="B12" s="1478">
        <v>7422.98</v>
      </c>
      <c r="C12" s="964">
        <v>121608.6</v>
      </c>
      <c r="D12" s="965">
        <v>16.38</v>
      </c>
      <c r="E12" s="963">
        <v>6458.32</v>
      </c>
      <c r="F12" s="964">
        <v>122485.9</v>
      </c>
      <c r="G12" s="965">
        <v>18.97</v>
      </c>
      <c r="H12" s="966">
        <v>87.00441062753774</v>
      </c>
      <c r="I12" s="967">
        <v>100.72141279481879</v>
      </c>
      <c r="J12" s="968">
        <v>115.81196581196582</v>
      </c>
    </row>
    <row r="13" spans="1:10" s="457" customFormat="1" ht="13.5" customHeight="1">
      <c r="A13" s="1483" t="s">
        <v>1200</v>
      </c>
      <c r="B13" s="1476">
        <v>173583.66</v>
      </c>
      <c r="C13" s="955">
        <v>673348.7</v>
      </c>
      <c r="D13" s="956">
        <v>3.88</v>
      </c>
      <c r="E13" s="954">
        <v>167155</v>
      </c>
      <c r="F13" s="955">
        <v>627635</v>
      </c>
      <c r="G13" s="956">
        <v>3.75</v>
      </c>
      <c r="H13" s="944">
        <v>96.29650624949376</v>
      </c>
      <c r="I13" s="945">
        <v>93.21099157093494</v>
      </c>
      <c r="J13" s="946">
        <v>96.64948453608247</v>
      </c>
    </row>
    <row r="14" spans="1:10" ht="12" customHeight="1">
      <c r="A14" s="1482" t="s">
        <v>1192</v>
      </c>
      <c r="B14" s="1475"/>
      <c r="C14" s="948"/>
      <c r="D14" s="949"/>
      <c r="E14" s="947"/>
      <c r="F14" s="948"/>
      <c r="G14" s="949"/>
      <c r="H14" s="969"/>
      <c r="I14" s="970"/>
      <c r="J14" s="971"/>
    </row>
    <row r="15" spans="1:10" s="457" customFormat="1" ht="13.5" customHeight="1">
      <c r="A15" s="1481" t="s">
        <v>1201</v>
      </c>
      <c r="B15" s="1474">
        <v>4351.07</v>
      </c>
      <c r="C15" s="953">
        <v>20600.8</v>
      </c>
      <c r="D15" s="943">
        <v>4.73</v>
      </c>
      <c r="E15" s="941">
        <v>4572</v>
      </c>
      <c r="F15" s="953">
        <v>25452</v>
      </c>
      <c r="G15" s="943">
        <v>5.57</v>
      </c>
      <c r="H15" s="944">
        <v>105.07760160144517</v>
      </c>
      <c r="I15" s="945">
        <v>123.54860005436683</v>
      </c>
      <c r="J15" s="946">
        <v>117.75898520084567</v>
      </c>
    </row>
    <row r="16" spans="1:10" s="457" customFormat="1" ht="13.5" customHeight="1">
      <c r="A16" s="1481" t="s">
        <v>1202</v>
      </c>
      <c r="B16" s="1474">
        <v>48648.03</v>
      </c>
      <c r="C16" s="953">
        <v>314072.7</v>
      </c>
      <c r="D16" s="943">
        <v>6.46</v>
      </c>
      <c r="E16" s="941">
        <v>46299</v>
      </c>
      <c r="F16" s="953">
        <v>294197</v>
      </c>
      <c r="G16" s="943">
        <v>6.35</v>
      </c>
      <c r="H16" s="944">
        <v>95.17137692934328</v>
      </c>
      <c r="I16" s="945">
        <v>93.67162443599841</v>
      </c>
      <c r="J16" s="946">
        <v>98.29721362229101</v>
      </c>
    </row>
    <row r="17" spans="1:10" s="457" customFormat="1" ht="13.5" customHeight="1">
      <c r="A17" s="1481" t="s">
        <v>1203</v>
      </c>
      <c r="B17" s="1474">
        <v>724.42</v>
      </c>
      <c r="C17" s="953">
        <v>2609.4</v>
      </c>
      <c r="D17" s="943">
        <v>3.6</v>
      </c>
      <c r="E17" s="941">
        <v>341.96</v>
      </c>
      <c r="F17" s="953">
        <v>1357.1</v>
      </c>
      <c r="G17" s="943">
        <v>3.97</v>
      </c>
      <c r="H17" s="944">
        <v>47.204660279948094</v>
      </c>
      <c r="I17" s="945">
        <v>52.008124473058935</v>
      </c>
      <c r="J17" s="946">
        <v>110.27777777777779</v>
      </c>
    </row>
    <row r="18" spans="1:10" s="457" customFormat="1" ht="13.5" customHeight="1">
      <c r="A18" s="1481" t="s">
        <v>1204</v>
      </c>
      <c r="B18" s="1474">
        <v>39374.92</v>
      </c>
      <c r="C18" s="953">
        <v>145803.6</v>
      </c>
      <c r="D18" s="943">
        <v>3.7</v>
      </c>
      <c r="E18" s="941">
        <v>38536.44</v>
      </c>
      <c r="F18" s="953">
        <v>141054.7</v>
      </c>
      <c r="G18" s="943">
        <v>3.66</v>
      </c>
      <c r="H18" s="944">
        <v>97.87052265756986</v>
      </c>
      <c r="I18" s="945">
        <v>96.74294736206788</v>
      </c>
      <c r="J18" s="946">
        <v>98.91891891891892</v>
      </c>
    </row>
    <row r="19" spans="1:10" s="457" customFormat="1" ht="13.5" customHeight="1">
      <c r="A19" s="1481" t="s">
        <v>1205</v>
      </c>
      <c r="B19" s="1474">
        <v>2527.71</v>
      </c>
      <c r="C19" s="953">
        <v>9038.4</v>
      </c>
      <c r="D19" s="943">
        <v>3.58</v>
      </c>
      <c r="E19" s="941">
        <v>1819.01</v>
      </c>
      <c r="F19" s="953">
        <v>5022.7</v>
      </c>
      <c r="G19" s="943">
        <v>2.76</v>
      </c>
      <c r="H19" s="944">
        <v>71.96276471588908</v>
      </c>
      <c r="I19" s="945">
        <v>55.57067622588069</v>
      </c>
      <c r="J19" s="946">
        <v>77.09497206703911</v>
      </c>
    </row>
    <row r="20" spans="1:10" s="457" customFormat="1" ht="12" customHeight="1">
      <c r="A20" s="1481" t="s">
        <v>1206</v>
      </c>
      <c r="B20" s="1474">
        <v>75481.14</v>
      </c>
      <c r="C20" s="953">
        <v>172817.3</v>
      </c>
      <c r="D20" s="943">
        <v>2.29</v>
      </c>
      <c r="E20" s="941">
        <v>73326.25</v>
      </c>
      <c r="F20" s="953">
        <v>152349.2</v>
      </c>
      <c r="G20" s="943">
        <v>2.08</v>
      </c>
      <c r="H20" s="944">
        <v>97.14512790877298</v>
      </c>
      <c r="I20" s="945">
        <v>88.15622047098294</v>
      </c>
      <c r="J20" s="946">
        <v>90.82969432314411</v>
      </c>
    </row>
    <row r="21" spans="1:10" ht="13.5" customHeight="1" thickBot="1">
      <c r="A21" s="1485" t="s">
        <v>1207</v>
      </c>
      <c r="B21" s="1479">
        <v>2467.81</v>
      </c>
      <c r="C21" s="973">
        <v>8397.7</v>
      </c>
      <c r="D21" s="974">
        <v>3.4</v>
      </c>
      <c r="E21" s="972">
        <v>2354.93</v>
      </c>
      <c r="F21" s="973">
        <v>8195.9</v>
      </c>
      <c r="G21" s="974">
        <v>3.48</v>
      </c>
      <c r="H21" s="975">
        <v>95.4259039391201</v>
      </c>
      <c r="I21" s="975">
        <v>97.59696107267465</v>
      </c>
      <c r="J21" s="976">
        <v>102.35294117647058</v>
      </c>
    </row>
    <row r="22" ht="14.25" customHeight="1">
      <c r="A22" s="452" t="s">
        <v>1208</v>
      </c>
    </row>
    <row r="23" ht="12" customHeight="1">
      <c r="A23" s="452" t="s">
        <v>225</v>
      </c>
    </row>
  </sheetData>
  <sheetProtection/>
  <mergeCells count="6">
    <mergeCell ref="B2:D2"/>
    <mergeCell ref="E2:G2"/>
    <mergeCell ref="H2:J2"/>
    <mergeCell ref="C3:D3"/>
    <mergeCell ref="F3:G3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98" zoomScaleNormal="98" zoomScalePageLayoutView="0" workbookViewId="0" topLeftCell="A1">
      <selection activeCell="G41" sqref="G41"/>
    </sheetView>
  </sheetViews>
  <sheetFormatPr defaultColWidth="20.57421875" defaultRowHeight="15"/>
  <cols>
    <col min="1" max="1" width="12.00390625" style="31" customWidth="1"/>
    <col min="2" max="3" width="8.7109375" style="31" customWidth="1"/>
    <col min="4" max="4" width="10.7109375" style="31" bestFit="1" customWidth="1"/>
    <col min="5" max="5" width="8.00390625" style="31" bestFit="1" customWidth="1"/>
    <col min="6" max="6" width="8.7109375" style="31" customWidth="1"/>
    <col min="7" max="7" width="10.7109375" style="31" bestFit="1" customWidth="1"/>
    <col min="8" max="9" width="9.00390625" style="31" bestFit="1" customWidth="1"/>
    <col min="10" max="10" width="10.7109375" style="31" bestFit="1" customWidth="1"/>
    <col min="11" max="12" width="9.00390625" style="31" bestFit="1" customWidth="1"/>
    <col min="13" max="13" width="10.7109375" style="31" customWidth="1"/>
    <col min="14" max="15" width="9.00390625" style="31" bestFit="1" customWidth="1"/>
    <col min="16" max="16" width="10.7109375" style="31" bestFit="1" customWidth="1"/>
    <col min="17" max="16384" width="20.57421875" style="31" customWidth="1"/>
  </cols>
  <sheetData>
    <row r="1" spans="1:16" s="30" customFormat="1" ht="15">
      <c r="A1" s="29" t="s">
        <v>1266</v>
      </c>
      <c r="P1" s="29"/>
    </row>
    <row r="2" spans="1:16" s="30" customFormat="1" ht="15">
      <c r="A2" s="29"/>
      <c r="O2" s="1628" t="s">
        <v>76</v>
      </c>
      <c r="P2" s="1629"/>
    </row>
    <row r="3" spans="1:16" ht="12.75" customHeight="1">
      <c r="A3" s="1630" t="s">
        <v>52</v>
      </c>
      <c r="B3" s="1632" t="s">
        <v>53</v>
      </c>
      <c r="C3" s="1632"/>
      <c r="D3" s="1633"/>
      <c r="E3" s="1632" t="s">
        <v>54</v>
      </c>
      <c r="F3" s="1632"/>
      <c r="G3" s="1633"/>
      <c r="H3" s="1632" t="s">
        <v>55</v>
      </c>
      <c r="I3" s="1632"/>
      <c r="J3" s="1633"/>
      <c r="K3" s="1634" t="s">
        <v>56</v>
      </c>
      <c r="L3" s="1632"/>
      <c r="M3" s="1633"/>
      <c r="N3" s="1632" t="s">
        <v>57</v>
      </c>
      <c r="O3" s="1632"/>
      <c r="P3" s="1633"/>
    </row>
    <row r="4" spans="1:16" ht="12.75">
      <c r="A4" s="1631"/>
      <c r="B4" s="1133">
        <v>2010</v>
      </c>
      <c r="C4" s="1133">
        <v>2011</v>
      </c>
      <c r="D4" s="1134" t="s">
        <v>1263</v>
      </c>
      <c r="E4" s="1133">
        <v>2010</v>
      </c>
      <c r="F4" s="1133">
        <v>2011</v>
      </c>
      <c r="G4" s="1133" t="s">
        <v>1263</v>
      </c>
      <c r="H4" s="32">
        <v>2010</v>
      </c>
      <c r="I4" s="32">
        <v>2011</v>
      </c>
      <c r="J4" s="1135" t="s">
        <v>1263</v>
      </c>
      <c r="K4" s="32">
        <v>2010</v>
      </c>
      <c r="L4" s="32">
        <v>2011</v>
      </c>
      <c r="M4" s="1133" t="s">
        <v>1263</v>
      </c>
      <c r="N4" s="1134">
        <v>2010</v>
      </c>
      <c r="O4" s="1133">
        <v>2011</v>
      </c>
      <c r="P4" s="1390" t="s">
        <v>1263</v>
      </c>
    </row>
    <row r="5" spans="1:16" ht="12.75">
      <c r="A5" s="1139" t="s">
        <v>58</v>
      </c>
      <c r="B5" s="33">
        <v>2476.415926</v>
      </c>
      <c r="C5" s="33">
        <v>2587.130958</v>
      </c>
      <c r="D5" s="33">
        <f>C5/B5*100</f>
        <v>104.47077693361595</v>
      </c>
      <c r="E5" s="1136">
        <v>64275.698</v>
      </c>
      <c r="F5" s="33">
        <v>62543.382</v>
      </c>
      <c r="G5" s="33">
        <f>F5/E5*100</f>
        <v>97.30486629643447</v>
      </c>
      <c r="H5" s="33">
        <v>109370.498</v>
      </c>
      <c r="I5" s="33">
        <v>110011.93</v>
      </c>
      <c r="J5" s="33">
        <f>I5/H5*100</f>
        <v>100.58647625431858</v>
      </c>
      <c r="K5" s="33">
        <v>597608.883</v>
      </c>
      <c r="L5" s="33">
        <v>606660.839</v>
      </c>
      <c r="M5" s="33">
        <f>L5/K5*100</f>
        <v>101.51469569102774</v>
      </c>
      <c r="N5" s="33">
        <v>170274.092</v>
      </c>
      <c r="O5" s="33">
        <v>178892.06</v>
      </c>
      <c r="P5" s="33">
        <f>O5/N5*100</f>
        <v>105.06123268594496</v>
      </c>
    </row>
    <row r="6" spans="1:16" ht="12.75">
      <c r="A6" s="1140" t="s">
        <v>59</v>
      </c>
      <c r="B6" s="35">
        <v>282.898035</v>
      </c>
      <c r="C6" s="35">
        <v>291.002923</v>
      </c>
      <c r="D6" s="35">
        <f aca="true" t="shared" si="0" ref="D6:D21">C6/B6*100</f>
        <v>102.86495026379382</v>
      </c>
      <c r="E6" s="34">
        <v>8085.987</v>
      </c>
      <c r="F6" s="35">
        <v>7947.772</v>
      </c>
      <c r="G6" s="35">
        <f aca="true" t="shared" si="1" ref="G6:G21">F6/E6*100</f>
        <v>98.29068486011664</v>
      </c>
      <c r="H6" s="35">
        <v>22768.744</v>
      </c>
      <c r="I6" s="35">
        <v>23066.7</v>
      </c>
      <c r="J6" s="35">
        <f aca="true" t="shared" si="2" ref="J6:J21">I6/H6*100</f>
        <v>101.30861851668236</v>
      </c>
      <c r="K6" s="35">
        <v>147533.814</v>
      </c>
      <c r="L6" s="35">
        <v>150160.404</v>
      </c>
      <c r="M6" s="35">
        <f aca="true" t="shared" si="3" ref="M6:M21">L6/K6*100</f>
        <v>101.78033084673051</v>
      </c>
      <c r="N6" s="35">
        <v>14375.953</v>
      </c>
      <c r="O6" s="35">
        <v>14485.151</v>
      </c>
      <c r="P6" s="35">
        <f aca="true" t="shared" si="4" ref="P6:P21">O6/N6*100</f>
        <v>100.75958790349414</v>
      </c>
    </row>
    <row r="7" spans="1:16" ht="12.75">
      <c r="A7" s="1141" t="s">
        <v>60</v>
      </c>
      <c r="B7" s="36">
        <v>47.146347</v>
      </c>
      <c r="C7" s="36">
        <v>50.94569</v>
      </c>
      <c r="D7" s="36">
        <f t="shared" si="0"/>
        <v>108.05861586688785</v>
      </c>
      <c r="E7" s="36">
        <v>2630.16</v>
      </c>
      <c r="F7" s="36">
        <v>2419.7</v>
      </c>
      <c r="G7" s="36">
        <f t="shared" si="1"/>
        <v>91.99820543236913</v>
      </c>
      <c r="H7" s="37">
        <v>281.248</v>
      </c>
      <c r="I7" s="37">
        <v>301</v>
      </c>
      <c r="J7" s="36">
        <f t="shared" si="2"/>
        <v>107.02298327454773</v>
      </c>
      <c r="K7" s="37">
        <v>10501.9</v>
      </c>
      <c r="L7" s="37">
        <v>10501.9</v>
      </c>
      <c r="M7" s="36">
        <f t="shared" si="3"/>
        <v>100</v>
      </c>
      <c r="N7" s="37">
        <v>10719.64</v>
      </c>
      <c r="O7" s="37">
        <v>10683.261</v>
      </c>
      <c r="P7" s="36">
        <f t="shared" si="4"/>
        <v>99.6606322600386</v>
      </c>
    </row>
    <row r="8" spans="1:16" ht="12.75">
      <c r="A8" s="1141" t="s">
        <v>61</v>
      </c>
      <c r="B8" s="36">
        <v>33.505666</v>
      </c>
      <c r="C8" s="36">
        <v>39.991792</v>
      </c>
      <c r="D8" s="36">
        <f t="shared" si="0"/>
        <v>119.35829599686214</v>
      </c>
      <c r="E8" s="36">
        <v>2108.29</v>
      </c>
      <c r="F8" s="36">
        <v>2109.86</v>
      </c>
      <c r="G8" s="36">
        <f t="shared" si="1"/>
        <v>100.0744679337283</v>
      </c>
      <c r="H8" s="37">
        <v>335.801</v>
      </c>
      <c r="I8" s="37">
        <v>343.202</v>
      </c>
      <c r="J8" s="36">
        <f t="shared" si="2"/>
        <v>102.20398390713548</v>
      </c>
      <c r="K8" s="37">
        <v>9023</v>
      </c>
      <c r="L8" s="37">
        <v>9101</v>
      </c>
      <c r="M8" s="36">
        <f t="shared" si="3"/>
        <v>100.86445749750636</v>
      </c>
      <c r="N8" s="37">
        <v>972.281</v>
      </c>
      <c r="O8" s="37">
        <v>1149.477</v>
      </c>
      <c r="P8" s="36">
        <f t="shared" si="4"/>
        <v>118.22477246804166</v>
      </c>
    </row>
    <row r="9" spans="1:16" ht="12.75">
      <c r="A9" s="1141" t="s">
        <v>62</v>
      </c>
      <c r="B9" s="36">
        <v>75.161366</v>
      </c>
      <c r="C9" s="36">
        <v>77.586449</v>
      </c>
      <c r="D9" s="36">
        <f t="shared" si="0"/>
        <v>103.22650203031169</v>
      </c>
      <c r="E9" s="36">
        <v>9115</v>
      </c>
      <c r="F9" s="36">
        <v>9030</v>
      </c>
      <c r="G9" s="36">
        <f t="shared" si="1"/>
        <v>99.06747120131652</v>
      </c>
      <c r="H9" s="37">
        <v>3195</v>
      </c>
      <c r="I9" s="37">
        <v>3227</v>
      </c>
      <c r="J9" s="36">
        <f t="shared" si="2"/>
        <v>101.00156494522692</v>
      </c>
      <c r="K9" s="37">
        <v>30715.5</v>
      </c>
      <c r="L9" s="37">
        <v>32091</v>
      </c>
      <c r="M9" s="36">
        <f t="shared" si="3"/>
        <v>104.47819504810273</v>
      </c>
      <c r="N9" s="37">
        <v>13582.326</v>
      </c>
      <c r="O9" s="37">
        <v>14933.329</v>
      </c>
      <c r="P9" s="36">
        <f t="shared" si="4"/>
        <v>109.94677200355815</v>
      </c>
    </row>
    <row r="10" spans="1:16" ht="12.75">
      <c r="A10" s="1141" t="s">
        <v>63</v>
      </c>
      <c r="B10" s="36">
        <v>45.6505</v>
      </c>
      <c r="C10" s="36">
        <v>47.2107</v>
      </c>
      <c r="D10" s="36">
        <f t="shared" si="0"/>
        <v>103.41770626827747</v>
      </c>
      <c r="E10" s="36">
        <v>1272.26</v>
      </c>
      <c r="F10" s="36">
        <v>1154.24</v>
      </c>
      <c r="G10" s="36">
        <f t="shared" si="1"/>
        <v>90.723594233883</v>
      </c>
      <c r="H10" s="37">
        <v>1925.93</v>
      </c>
      <c r="I10" s="37">
        <v>1953.55</v>
      </c>
      <c r="J10" s="36">
        <f t="shared" si="2"/>
        <v>101.43411235091617</v>
      </c>
      <c r="K10" s="37">
        <v>8243</v>
      </c>
      <c r="L10" s="37">
        <v>8400</v>
      </c>
      <c r="M10" s="36">
        <f t="shared" si="3"/>
        <v>101.90464636661409</v>
      </c>
      <c r="N10" s="37">
        <v>5880.507</v>
      </c>
      <c r="O10" s="37">
        <v>6330.527</v>
      </c>
      <c r="P10" s="36">
        <f t="shared" si="4"/>
        <v>107.65274150681225</v>
      </c>
    </row>
    <row r="11" spans="1:16" ht="12.75">
      <c r="A11" s="1141" t="s">
        <v>64</v>
      </c>
      <c r="B11" s="36">
        <v>497.943454</v>
      </c>
      <c r="C11" s="36">
        <v>520.812293</v>
      </c>
      <c r="D11" s="36">
        <f t="shared" si="0"/>
        <v>104.59265782415528</v>
      </c>
      <c r="E11" s="36">
        <v>6243.716</v>
      </c>
      <c r="F11" s="36">
        <v>6182.155</v>
      </c>
      <c r="G11" s="36">
        <f t="shared" si="1"/>
        <v>99.01403266900671</v>
      </c>
      <c r="H11" s="37">
        <v>51681.462</v>
      </c>
      <c r="I11" s="37">
        <v>51534.651</v>
      </c>
      <c r="J11" s="36">
        <f t="shared" si="2"/>
        <v>99.71593102377793</v>
      </c>
      <c r="K11" s="37">
        <v>36036.043</v>
      </c>
      <c r="L11" s="37">
        <v>36928.901</v>
      </c>
      <c r="M11" s="36">
        <f t="shared" si="3"/>
        <v>102.47768047118826</v>
      </c>
      <c r="N11" s="37">
        <v>16490.884</v>
      </c>
      <c r="O11" s="37">
        <v>16972.759</v>
      </c>
      <c r="P11" s="36">
        <f t="shared" si="4"/>
        <v>102.9220689442725</v>
      </c>
    </row>
    <row r="12" spans="1:16" ht="12.75">
      <c r="A12" s="1141" t="s">
        <v>65</v>
      </c>
      <c r="B12" s="36">
        <v>267.8383</v>
      </c>
      <c r="C12" s="36">
        <v>285.52</v>
      </c>
      <c r="D12" s="36">
        <f t="shared" si="0"/>
        <v>106.60163240283408</v>
      </c>
      <c r="E12" s="36">
        <v>1076.25</v>
      </c>
      <c r="F12" s="36">
        <v>1086.5</v>
      </c>
      <c r="G12" s="36">
        <f t="shared" si="1"/>
        <v>100.95238095238095</v>
      </c>
      <c r="H12" s="37">
        <v>332.5</v>
      </c>
      <c r="I12" s="37">
        <v>329</v>
      </c>
      <c r="J12" s="36">
        <f t="shared" si="2"/>
        <v>98.94736842105263</v>
      </c>
      <c r="K12" s="37">
        <v>49960</v>
      </c>
      <c r="L12" s="37">
        <v>52500</v>
      </c>
      <c r="M12" s="36">
        <f t="shared" si="3"/>
        <v>105.08406725380304</v>
      </c>
      <c r="N12" s="37">
        <v>11878.941</v>
      </c>
      <c r="O12" s="37">
        <v>12451.618</v>
      </c>
      <c r="P12" s="36">
        <f t="shared" si="4"/>
        <v>104.82094321370903</v>
      </c>
    </row>
    <row r="13" spans="1:16" ht="12.75">
      <c r="A13" s="1141" t="s">
        <v>66</v>
      </c>
      <c r="B13" s="36">
        <v>9.233636</v>
      </c>
      <c r="C13" s="36">
        <v>9.352424</v>
      </c>
      <c r="D13" s="36">
        <f t="shared" si="0"/>
        <v>101.28647046515586</v>
      </c>
      <c r="E13" s="36">
        <v>514.959</v>
      </c>
      <c r="F13" s="36">
        <v>500.44</v>
      </c>
      <c r="G13" s="36">
        <f t="shared" si="1"/>
        <v>97.18055223813936</v>
      </c>
      <c r="H13" s="37">
        <v>1292.45</v>
      </c>
      <c r="I13" s="37">
        <v>1266.75</v>
      </c>
      <c r="J13" s="36">
        <f t="shared" si="2"/>
        <v>98.01152849239816</v>
      </c>
      <c r="K13" s="37">
        <v>7720.46</v>
      </c>
      <c r="L13" s="37">
        <v>7474.31</v>
      </c>
      <c r="M13" s="36">
        <f t="shared" si="3"/>
        <v>96.8117184727335</v>
      </c>
      <c r="N13" s="37">
        <v>45.507</v>
      </c>
      <c r="O13" s="37">
        <v>46.215</v>
      </c>
      <c r="P13" s="36">
        <f t="shared" si="4"/>
        <v>101.5558046014899</v>
      </c>
    </row>
    <row r="14" spans="1:16" ht="12.75">
      <c r="A14" s="1141" t="s">
        <v>67</v>
      </c>
      <c r="B14" s="36">
        <v>34.922491</v>
      </c>
      <c r="C14" s="36">
        <v>28.405852</v>
      </c>
      <c r="D14" s="36">
        <f t="shared" si="0"/>
        <v>81.33970741090604</v>
      </c>
      <c r="E14" s="36">
        <v>1744.74</v>
      </c>
      <c r="F14" s="36">
        <v>1803.93</v>
      </c>
      <c r="G14" s="36">
        <f t="shared" si="1"/>
        <v>103.3924825475429</v>
      </c>
      <c r="H14" s="37">
        <v>1174.58</v>
      </c>
      <c r="I14" s="37">
        <v>1202</v>
      </c>
      <c r="J14" s="36">
        <f t="shared" si="2"/>
        <v>102.33445146350186</v>
      </c>
      <c r="K14" s="37">
        <v>10676.7</v>
      </c>
      <c r="L14" s="37">
        <v>10724.3</v>
      </c>
      <c r="M14" s="36">
        <f t="shared" si="3"/>
        <v>100.44583064055372</v>
      </c>
      <c r="N14" s="37">
        <v>379.845</v>
      </c>
      <c r="O14" s="37">
        <v>412.984</v>
      </c>
      <c r="P14" s="36">
        <f t="shared" si="4"/>
        <v>108.72434808935223</v>
      </c>
    </row>
    <row r="15" spans="1:16" ht="12.75">
      <c r="A15" s="1141" t="s">
        <v>68</v>
      </c>
      <c r="B15" s="36">
        <v>1.001297</v>
      </c>
      <c r="C15" s="36">
        <v>0.999494</v>
      </c>
      <c r="D15" s="36">
        <f t="shared" si="0"/>
        <v>99.81993354619057</v>
      </c>
      <c r="E15" s="36">
        <v>635.289</v>
      </c>
      <c r="F15" s="36">
        <v>622.676</v>
      </c>
      <c r="G15" s="36">
        <f t="shared" si="1"/>
        <v>98.01460437690564</v>
      </c>
      <c r="H15" s="37">
        <v>47.077</v>
      </c>
      <c r="I15" s="37">
        <v>50.151</v>
      </c>
      <c r="J15" s="36">
        <f t="shared" si="2"/>
        <v>106.52972789260149</v>
      </c>
      <c r="K15" s="37">
        <v>17010.5</v>
      </c>
      <c r="L15" s="37">
        <v>17893.8</v>
      </c>
      <c r="M15" s="36">
        <f t="shared" si="3"/>
        <v>105.19267511243055</v>
      </c>
      <c r="N15" s="37">
        <v>1.843</v>
      </c>
      <c r="O15" s="37">
        <v>1.843</v>
      </c>
      <c r="P15" s="36">
        <f t="shared" si="4"/>
        <v>100</v>
      </c>
    </row>
    <row r="16" spans="1:16" ht="12.75">
      <c r="A16" s="1141" t="s">
        <v>69</v>
      </c>
      <c r="B16" s="36">
        <v>1.2058</v>
      </c>
      <c r="C16" s="36">
        <v>0.961</v>
      </c>
      <c r="D16" s="36">
        <f t="shared" si="0"/>
        <v>79.69812572565931</v>
      </c>
      <c r="E16" s="36">
        <v>83.508</v>
      </c>
      <c r="F16" s="36">
        <v>73.5</v>
      </c>
      <c r="G16" s="36">
        <f t="shared" si="1"/>
        <v>88.0155194711884</v>
      </c>
      <c r="H16" s="37">
        <v>128.753</v>
      </c>
      <c r="I16" s="37">
        <v>126</v>
      </c>
      <c r="J16" s="36">
        <f t="shared" si="2"/>
        <v>97.86179739501216</v>
      </c>
      <c r="K16" s="37">
        <v>1562.37</v>
      </c>
      <c r="L16" s="37">
        <v>1515</v>
      </c>
      <c r="M16" s="36">
        <f t="shared" si="3"/>
        <v>96.96806774323625</v>
      </c>
      <c r="N16" s="37">
        <v>0.418</v>
      </c>
      <c r="O16" s="37">
        <v>0.038</v>
      </c>
      <c r="P16" s="36">
        <f t="shared" si="4"/>
        <v>9.090909090909092</v>
      </c>
    </row>
    <row r="17" spans="1:16" ht="12.75">
      <c r="A17" s="1141" t="s">
        <v>70</v>
      </c>
      <c r="B17" s="36">
        <v>59.624053</v>
      </c>
      <c r="C17" s="36">
        <v>91.82517</v>
      </c>
      <c r="D17" s="36">
        <f t="shared" si="0"/>
        <v>154.0069240177282</v>
      </c>
      <c r="E17" s="36">
        <v>1727.31</v>
      </c>
      <c r="F17" s="36">
        <v>1625.47</v>
      </c>
      <c r="G17" s="36">
        <f t="shared" si="1"/>
        <v>94.10412722672828</v>
      </c>
      <c r="H17" s="37">
        <v>2330.81</v>
      </c>
      <c r="I17" s="37">
        <v>2427.64</v>
      </c>
      <c r="J17" s="36">
        <f t="shared" si="2"/>
        <v>104.15434977539996</v>
      </c>
      <c r="K17" s="37">
        <v>31585.2</v>
      </c>
      <c r="L17" s="37">
        <v>31385.7</v>
      </c>
      <c r="M17" s="36">
        <f t="shared" si="3"/>
        <v>99.36837506173778</v>
      </c>
      <c r="N17" s="37">
        <v>2744.568</v>
      </c>
      <c r="O17" s="37">
        <v>4816.446</v>
      </c>
      <c r="P17" s="36">
        <f t="shared" si="4"/>
        <v>175.49013178030202</v>
      </c>
    </row>
    <row r="18" spans="1:16" ht="12.75">
      <c r="A18" s="1141" t="s">
        <v>71</v>
      </c>
      <c r="B18" s="36">
        <v>14.699306</v>
      </c>
      <c r="C18" s="36">
        <v>12.918562</v>
      </c>
      <c r="D18" s="36">
        <f t="shared" si="0"/>
        <v>87.88552330293689</v>
      </c>
      <c r="E18" s="36">
        <v>847.541</v>
      </c>
      <c r="F18" s="36">
        <v>828.609</v>
      </c>
      <c r="G18" s="36">
        <f t="shared" si="1"/>
        <v>97.76624375693919</v>
      </c>
      <c r="H18" s="37">
        <v>312</v>
      </c>
      <c r="I18" s="37">
        <v>320</v>
      </c>
      <c r="J18" s="36">
        <f t="shared" si="2"/>
        <v>102.56410256410255</v>
      </c>
      <c r="K18" s="37">
        <v>3233</v>
      </c>
      <c r="L18" s="37">
        <v>3256</v>
      </c>
      <c r="M18" s="36">
        <f t="shared" si="3"/>
        <v>100.71141354778842</v>
      </c>
      <c r="N18" s="37">
        <v>351.53</v>
      </c>
      <c r="O18" s="37">
        <v>532.833</v>
      </c>
      <c r="P18" s="36">
        <f t="shared" si="4"/>
        <v>151.57539897021593</v>
      </c>
    </row>
    <row r="19" spans="1:16" ht="12.75">
      <c r="A19" s="1141" t="s">
        <v>72</v>
      </c>
      <c r="B19" s="36">
        <v>0.924003</v>
      </c>
      <c r="C19" s="36">
        <v>0.972834</v>
      </c>
      <c r="D19" s="36">
        <f t="shared" si="0"/>
        <v>105.28472310154837</v>
      </c>
      <c r="E19" s="36">
        <v>142.866</v>
      </c>
      <c r="F19" s="36">
        <v>143.927</v>
      </c>
      <c r="G19" s="36">
        <f t="shared" si="1"/>
        <v>100.74265395545474</v>
      </c>
      <c r="H19" s="37">
        <v>249.453</v>
      </c>
      <c r="I19" s="37">
        <v>248.979</v>
      </c>
      <c r="J19" s="36">
        <f t="shared" si="2"/>
        <v>99.80998424552922</v>
      </c>
      <c r="K19" s="37">
        <v>4079.4</v>
      </c>
      <c r="L19" s="37">
        <v>4118.6</v>
      </c>
      <c r="M19" s="36">
        <f t="shared" si="3"/>
        <v>100.9609256263176</v>
      </c>
      <c r="N19" s="37">
        <v>30.854</v>
      </c>
      <c r="O19" s="37">
        <v>32.944</v>
      </c>
      <c r="P19" s="36">
        <f t="shared" si="4"/>
        <v>106.77383807610035</v>
      </c>
    </row>
    <row r="20" spans="1:16" ht="12.75">
      <c r="A20" s="1141" t="s">
        <v>73</v>
      </c>
      <c r="B20" s="36">
        <v>32.764875</v>
      </c>
      <c r="C20" s="36">
        <v>35.195055</v>
      </c>
      <c r="D20" s="36">
        <f t="shared" si="0"/>
        <v>107.41702814370572</v>
      </c>
      <c r="E20" s="36">
        <v>618.584</v>
      </c>
      <c r="F20" s="36">
        <v>644.906</v>
      </c>
      <c r="G20" s="36">
        <f t="shared" si="1"/>
        <v>104.25520220374274</v>
      </c>
      <c r="H20" s="37"/>
      <c r="I20" s="37"/>
      <c r="J20" s="36"/>
      <c r="K20" s="37">
        <v>12418.5</v>
      </c>
      <c r="L20" s="37">
        <v>13802.4</v>
      </c>
      <c r="M20" s="36">
        <f t="shared" si="3"/>
        <v>111.14385795385915</v>
      </c>
      <c r="N20" s="37">
        <v>1177.17</v>
      </c>
      <c r="O20" s="37">
        <v>1291.337</v>
      </c>
      <c r="P20" s="36">
        <f t="shared" si="4"/>
        <v>109.69842928379079</v>
      </c>
    </row>
    <row r="21" spans="1:16" ht="12.75">
      <c r="A21" s="1142" t="s">
        <v>74</v>
      </c>
      <c r="B21" s="39">
        <v>401.670005</v>
      </c>
      <c r="C21" s="39">
        <v>386.788434</v>
      </c>
      <c r="D21" s="39">
        <f t="shared" si="0"/>
        <v>96.29507535669734</v>
      </c>
      <c r="E21" s="39">
        <v>12045.8</v>
      </c>
      <c r="F21" s="39">
        <v>11988.3</v>
      </c>
      <c r="G21" s="39">
        <f t="shared" si="1"/>
        <v>99.52265519932259</v>
      </c>
      <c r="H21" s="1137">
        <v>10185.6</v>
      </c>
      <c r="I21" s="1137">
        <v>10330.7</v>
      </c>
      <c r="J21" s="39">
        <f t="shared" si="2"/>
        <v>101.4245601633679</v>
      </c>
      <c r="K21" s="1137">
        <v>87474.4</v>
      </c>
      <c r="L21" s="1137">
        <v>89015.2</v>
      </c>
      <c r="M21" s="39">
        <f t="shared" si="3"/>
        <v>101.76142962969739</v>
      </c>
      <c r="N21" s="1137">
        <v>18855.208</v>
      </c>
      <c r="O21" s="1137">
        <v>16943.378</v>
      </c>
      <c r="P21" s="39">
        <f t="shared" si="4"/>
        <v>89.86046719824041</v>
      </c>
    </row>
    <row r="22" spans="1:16" ht="12.75">
      <c r="A22" s="1624" t="s">
        <v>75</v>
      </c>
      <c r="B22" s="1625"/>
      <c r="C22" s="1625"/>
      <c r="D22" s="1625"/>
      <c r="E22" s="1626"/>
      <c r="F22" s="1626"/>
      <c r="G22" s="1625"/>
      <c r="H22" s="1626"/>
      <c r="I22" s="1626"/>
      <c r="J22" s="1625"/>
      <c r="K22" s="1626"/>
      <c r="L22" s="1626"/>
      <c r="M22" s="1625"/>
      <c r="N22" s="1625"/>
      <c r="O22" s="1625"/>
      <c r="P22" s="1627"/>
    </row>
    <row r="23" spans="1:16" ht="12.75">
      <c r="A23" s="1143" t="s">
        <v>59</v>
      </c>
      <c r="B23" s="1144">
        <v>11.423688243555578</v>
      </c>
      <c r="C23" s="1144">
        <v>11.248094036374635</v>
      </c>
      <c r="D23" s="40">
        <v>-0.17559420718094287</v>
      </c>
      <c r="E23" s="1145">
        <v>12.580162101079011</v>
      </c>
      <c r="F23" s="1144">
        <v>12.7076146921508</v>
      </c>
      <c r="G23" s="1144">
        <v>0.12745259107178875</v>
      </c>
      <c r="H23" s="1144">
        <v>20.817994263864463</v>
      </c>
      <c r="I23" s="1144">
        <v>20.967453257114936</v>
      </c>
      <c r="J23" s="1144">
        <v>0.14945899325047307</v>
      </c>
      <c r="K23" s="1144">
        <v>24.687352915401696</v>
      </c>
      <c r="L23" s="1144">
        <v>24.75195271340071</v>
      </c>
      <c r="M23" s="1144">
        <v>0.06459979799901205</v>
      </c>
      <c r="N23" s="1144">
        <v>8.442830515872021</v>
      </c>
      <c r="O23" s="1144">
        <v>8.097145843141389</v>
      </c>
      <c r="P23" s="40">
        <v>-0.3456846727306324</v>
      </c>
    </row>
    <row r="24" spans="1:16" ht="12.75">
      <c r="A24" s="1141" t="s">
        <v>60</v>
      </c>
      <c r="B24" s="1146">
        <v>1.9038137537805513</v>
      </c>
      <c r="C24" s="1146">
        <v>1.9691964120511287</v>
      </c>
      <c r="D24" s="23">
        <v>0.06538265827057743</v>
      </c>
      <c r="E24" s="19">
        <v>4.091997569594655</v>
      </c>
      <c r="F24" s="1146">
        <v>3.868834595481261</v>
      </c>
      <c r="G24" s="1146">
        <v>-0.22316297411339425</v>
      </c>
      <c r="H24" s="1146">
        <v>0.25715161322571645</v>
      </c>
      <c r="I24" s="1146">
        <v>0.2736066897471938</v>
      </c>
      <c r="J24" s="1146">
        <v>0.016455076521477374</v>
      </c>
      <c r="K24" s="1146">
        <v>1.7573199292621626</v>
      </c>
      <c r="L24" s="1146">
        <v>1.7310990465959513</v>
      </c>
      <c r="M24" s="1146">
        <v>-0.026220882666211365</v>
      </c>
      <c r="N24" s="1146">
        <v>6.295520283849171</v>
      </c>
      <c r="O24" s="1146">
        <v>5.971903392470298</v>
      </c>
      <c r="P24" s="23">
        <v>-0.3236168913788724</v>
      </c>
    </row>
    <row r="25" spans="1:16" ht="12.75">
      <c r="A25" s="1141" t="s">
        <v>61</v>
      </c>
      <c r="B25" s="1146">
        <v>1.3529902488601584</v>
      </c>
      <c r="C25" s="1146">
        <v>1.5457969715965183</v>
      </c>
      <c r="D25" s="23">
        <v>0.1928067227363599</v>
      </c>
      <c r="E25" s="19">
        <v>3.280073286796512</v>
      </c>
      <c r="F25" s="1146">
        <v>3.37343445866103</v>
      </c>
      <c r="G25" s="1146">
        <v>0.09336117186451798</v>
      </c>
      <c r="H25" s="1146">
        <v>0.30703069487715046</v>
      </c>
      <c r="I25" s="1146">
        <v>0.31196798383593494</v>
      </c>
      <c r="J25" s="1146">
        <v>0.00493728895878448</v>
      </c>
      <c r="K25" s="1146">
        <v>1.509850381524533</v>
      </c>
      <c r="L25" s="1146">
        <v>1.5001792459526135</v>
      </c>
      <c r="M25" s="1146">
        <v>-0.009671135571919454</v>
      </c>
      <c r="N25" s="1146">
        <v>0.5710093582528103</v>
      </c>
      <c r="O25" s="1146">
        <v>0.6425533922522889</v>
      </c>
      <c r="P25" s="23">
        <v>0.07154403399947862</v>
      </c>
    </row>
    <row r="26" spans="1:16" ht="12.75">
      <c r="A26" s="1141" t="s">
        <v>62</v>
      </c>
      <c r="B26" s="1146">
        <v>3.035086522053</v>
      </c>
      <c r="C26" s="1146">
        <v>2.998937829570821</v>
      </c>
      <c r="D26" s="23">
        <v>-0.036148692482179</v>
      </c>
      <c r="E26" s="19">
        <v>14.181098430078503</v>
      </c>
      <c r="F26" s="1146">
        <v>14.437978425918828</v>
      </c>
      <c r="G26" s="1146">
        <v>0.2568799958403254</v>
      </c>
      <c r="H26" s="1146">
        <v>2.9212630996706257</v>
      </c>
      <c r="I26" s="1146">
        <v>2.933318231940845</v>
      </c>
      <c r="J26" s="1146">
        <v>0.01205513227021937</v>
      </c>
      <c r="K26" s="1146">
        <v>5.139732837605762</v>
      </c>
      <c r="L26" s="1146">
        <v>5.2897760885468985</v>
      </c>
      <c r="M26" s="1146">
        <v>0.15004325094113646</v>
      </c>
      <c r="N26" s="1146">
        <v>7.976742580427326</v>
      </c>
      <c r="O26" s="1146">
        <v>8.347675687786255</v>
      </c>
      <c r="P26" s="23">
        <v>0.3709331073589288</v>
      </c>
    </row>
    <row r="27" spans="1:16" ht="12.75">
      <c r="A27" s="1141" t="s">
        <v>63</v>
      </c>
      <c r="B27" s="1146">
        <v>1.8434100475898811</v>
      </c>
      <c r="C27" s="1146">
        <v>1.824828381957772</v>
      </c>
      <c r="D27" s="23">
        <v>-0.018581665632109168</v>
      </c>
      <c r="E27" s="19">
        <v>1.979379516034194</v>
      </c>
      <c r="F27" s="1146">
        <v>1.8455030142117996</v>
      </c>
      <c r="G27" s="1146">
        <v>-0.1338765018223944</v>
      </c>
      <c r="H27" s="1146">
        <v>1.7609227673078713</v>
      </c>
      <c r="I27" s="1146">
        <v>1.775761955998772</v>
      </c>
      <c r="J27" s="1146">
        <v>0.014839188690900729</v>
      </c>
      <c r="K27" s="1146">
        <v>1.379330233282359</v>
      </c>
      <c r="L27" s="1146">
        <v>1.3846286854193994</v>
      </c>
      <c r="M27" s="1146">
        <v>0.005298452137040499</v>
      </c>
      <c r="N27" s="1146">
        <v>3.453553579953901</v>
      </c>
      <c r="O27" s="1146">
        <v>3.538741182811579</v>
      </c>
      <c r="P27" s="23">
        <v>0.0851876028576779</v>
      </c>
    </row>
    <row r="28" spans="1:16" ht="12.75">
      <c r="A28" s="1141" t="s">
        <v>64</v>
      </c>
      <c r="B28" s="1146">
        <v>20.107424151656822</v>
      </c>
      <c r="C28" s="1146">
        <v>20.130882489327774</v>
      </c>
      <c r="D28" s="23">
        <v>0.02345833767095229</v>
      </c>
      <c r="E28" s="19">
        <v>9.713960632523975</v>
      </c>
      <c r="F28" s="1146">
        <v>9.884586989555505</v>
      </c>
      <c r="G28" s="1146">
        <v>0.17062635703153006</v>
      </c>
      <c r="H28" s="1146">
        <v>47.253567410838706</v>
      </c>
      <c r="I28" s="1146">
        <v>46.844602217232264</v>
      </c>
      <c r="J28" s="1146">
        <v>-0.40896519360644135</v>
      </c>
      <c r="K28" s="1146">
        <v>6.030038044129942</v>
      </c>
      <c r="L28" s="1146">
        <v>6.0872399578110885</v>
      </c>
      <c r="M28" s="1146">
        <v>0.0572019136811468</v>
      </c>
      <c r="N28" s="1146">
        <v>9.684904970745636</v>
      </c>
      <c r="O28" s="1146">
        <v>9.487709516006467</v>
      </c>
      <c r="P28" s="23">
        <v>-0.19719545473916966</v>
      </c>
    </row>
    <row r="29" spans="1:16" ht="12.75">
      <c r="A29" s="1141" t="s">
        <v>65</v>
      </c>
      <c r="B29" s="1146">
        <v>10.815562005879297</v>
      </c>
      <c r="C29" s="1146">
        <v>11.036163403986446</v>
      </c>
      <c r="D29" s="23">
        <v>0.2206013981071493</v>
      </c>
      <c r="E29" s="19">
        <v>1.6744275573639045</v>
      </c>
      <c r="F29" s="1146">
        <v>1.7371941926645411</v>
      </c>
      <c r="G29" s="1146">
        <v>0.06276663530063664</v>
      </c>
      <c r="H29" s="1146">
        <v>0.30401251350249864</v>
      </c>
      <c r="I29" s="1146">
        <v>0.299058474839956</v>
      </c>
      <c r="J29" s="1146">
        <v>-0.004954038662542626</v>
      </c>
      <c r="K29" s="1146">
        <v>8.35998282843463</v>
      </c>
      <c r="L29" s="1146">
        <v>8.653929283871246</v>
      </c>
      <c r="M29" s="1146">
        <v>0.29394645543661646</v>
      </c>
      <c r="N29" s="1146">
        <v>6.9763643197110685</v>
      </c>
      <c r="O29" s="1146">
        <v>6.960408416114164</v>
      </c>
      <c r="P29" s="23">
        <v>-0.015955903596904797</v>
      </c>
    </row>
    <row r="30" spans="1:16" ht="12.75">
      <c r="A30" s="1141" t="s">
        <v>66</v>
      </c>
      <c r="B30" s="1146">
        <v>0.3728628903996154</v>
      </c>
      <c r="C30" s="1146">
        <v>0.36149789677558325</v>
      </c>
      <c r="D30" s="23">
        <v>-0.01136499362403215</v>
      </c>
      <c r="E30" s="19">
        <v>0.8011721630778712</v>
      </c>
      <c r="F30" s="1146">
        <v>0.8001486072499244</v>
      </c>
      <c r="G30" s="1146">
        <v>-0.001023555827946776</v>
      </c>
      <c r="H30" s="1146">
        <v>1.181717212259562</v>
      </c>
      <c r="I30" s="1146">
        <v>1.1514660273663049</v>
      </c>
      <c r="J30" s="1146">
        <v>-0.030251184893257177</v>
      </c>
      <c r="K30" s="1146">
        <v>1.2918917739715057</v>
      </c>
      <c r="L30" s="1146">
        <v>1.232040955918699</v>
      </c>
      <c r="M30" s="1146">
        <v>-0.059850818052806565</v>
      </c>
      <c r="N30" s="1146">
        <v>0.026725733472124463</v>
      </c>
      <c r="O30" s="1146">
        <v>0.025834014097663137</v>
      </c>
      <c r="P30" s="23">
        <v>-0.0008917193744613257</v>
      </c>
    </row>
    <row r="31" spans="1:16" ht="12.75">
      <c r="A31" s="1141" t="s">
        <v>67</v>
      </c>
      <c r="B31" s="1146">
        <v>1.4102029725034162</v>
      </c>
      <c r="C31" s="1146">
        <v>1.0979673028210115</v>
      </c>
      <c r="D31" s="23">
        <v>-0.3122356696824047</v>
      </c>
      <c r="E31" s="19">
        <v>2.714462937454215</v>
      </c>
      <c r="F31" s="1146">
        <v>2.8842859824881235</v>
      </c>
      <c r="G31" s="1146">
        <v>0.16982304503390866</v>
      </c>
      <c r="H31" s="1146">
        <v>1.0739459191271121</v>
      </c>
      <c r="I31" s="1146">
        <v>1.092608774339292</v>
      </c>
      <c r="J31" s="1146">
        <v>0.01866285521217992</v>
      </c>
      <c r="K31" s="1146">
        <v>1.7865698291502807</v>
      </c>
      <c r="L31" s="1146">
        <v>1.7677587394099126</v>
      </c>
      <c r="M31" s="1146">
        <v>-0.01881108974036816</v>
      </c>
      <c r="N31" s="1146">
        <v>0.22307856441248858</v>
      </c>
      <c r="O31" s="1146">
        <v>0.23085652879171942</v>
      </c>
      <c r="P31" s="23">
        <v>0.0077779643792308395</v>
      </c>
    </row>
    <row r="32" spans="1:16" ht="12.75">
      <c r="A32" s="1141" t="s">
        <v>68</v>
      </c>
      <c r="B32" s="1146">
        <v>0.040433312897374736</v>
      </c>
      <c r="C32" s="1146">
        <v>0.0386332975108715</v>
      </c>
      <c r="D32" s="23">
        <v>-0.0018000153865032342</v>
      </c>
      <c r="E32" s="19">
        <v>0.98838133193046</v>
      </c>
      <c r="F32" s="1146">
        <v>0.9955905486530935</v>
      </c>
      <c r="G32" s="1146">
        <v>0.007209216722633527</v>
      </c>
      <c r="H32" s="1146">
        <v>0.04304360029520941</v>
      </c>
      <c r="I32" s="1146">
        <v>0.04558687407811136</v>
      </c>
      <c r="J32" s="1146">
        <v>0.0025432737829019503</v>
      </c>
      <c r="K32" s="1146">
        <v>2.8464268995814104</v>
      </c>
      <c r="L32" s="1146">
        <v>2.949555806090196</v>
      </c>
      <c r="M32" s="1146">
        <v>0.1031289065087857</v>
      </c>
      <c r="N32" s="1146">
        <v>0.0010823725314594542</v>
      </c>
      <c r="O32" s="1146">
        <v>0.0010302301846152368</v>
      </c>
      <c r="P32" s="23">
        <v>-5.214234684421744E-05</v>
      </c>
    </row>
    <row r="33" spans="1:16" ht="12.75">
      <c r="A33" s="1141" t="s">
        <v>69</v>
      </c>
      <c r="B33" s="1146">
        <v>0.04869133602882507</v>
      </c>
      <c r="C33" s="1146">
        <v>0.03714539447755315</v>
      </c>
      <c r="D33" s="23">
        <v>-0.011545941551271921</v>
      </c>
      <c r="E33" s="19">
        <v>0.1299215762697746</v>
      </c>
      <c r="F33" s="1146">
        <v>0.11751842904817651</v>
      </c>
      <c r="G33" s="1146">
        <v>-0.01240314722159809</v>
      </c>
      <c r="H33" s="1146">
        <v>0.11772187413830737</v>
      </c>
      <c r="I33" s="1146">
        <v>0.11453303291742996</v>
      </c>
      <c r="J33" s="1146">
        <v>-0.0031888412208774114</v>
      </c>
      <c r="K33" s="1146">
        <v>0.2614368769347761</v>
      </c>
      <c r="L33" s="1146">
        <v>0.24972767362028453</v>
      </c>
      <c r="M33" s="1146">
        <v>-0.011709203314491545</v>
      </c>
      <c r="N33" s="1146">
        <v>0.00024548655352688654</v>
      </c>
      <c r="O33" s="1146">
        <v>2.1241859476602815E-05</v>
      </c>
      <c r="P33" s="23">
        <v>-0.00022424469405028373</v>
      </c>
    </row>
    <row r="34" spans="1:16" ht="12.75">
      <c r="A34" s="1141" t="s">
        <v>70</v>
      </c>
      <c r="B34" s="1146">
        <v>2.4076752363770737</v>
      </c>
      <c r="C34" s="1146">
        <v>3.54930505995669</v>
      </c>
      <c r="D34" s="23">
        <v>1.1416298235796165</v>
      </c>
      <c r="E34" s="19">
        <v>2.687345378964224</v>
      </c>
      <c r="F34" s="1146">
        <v>2.5989480389787682</v>
      </c>
      <c r="G34" s="1146">
        <v>-0.08839733998545585</v>
      </c>
      <c r="H34" s="1146">
        <v>2.1311140048022823</v>
      </c>
      <c r="I34" s="1146">
        <v>2.2067061272354733</v>
      </c>
      <c r="J34" s="1146">
        <v>0.07559212243319102</v>
      </c>
      <c r="K34" s="1146">
        <v>5.285262802895787</v>
      </c>
      <c r="L34" s="1146">
        <v>5.173516729996148</v>
      </c>
      <c r="M34" s="1146">
        <v>-0.11174607289963845</v>
      </c>
      <c r="N34" s="1146">
        <v>1.6118529646894257</v>
      </c>
      <c r="O34" s="1146">
        <v>2.6923755028590985</v>
      </c>
      <c r="P34" s="23">
        <v>1.0805225381696728</v>
      </c>
    </row>
    <row r="35" spans="1:16" ht="12.75">
      <c r="A35" s="1141" t="s">
        <v>71</v>
      </c>
      <c r="B35" s="1146">
        <v>0.5935717762784247</v>
      </c>
      <c r="C35" s="1146">
        <v>0.49933931485195415</v>
      </c>
      <c r="D35" s="23">
        <v>-0.09423246142647057</v>
      </c>
      <c r="E35" s="19">
        <v>1.3186025611110441</v>
      </c>
      <c r="F35" s="1146">
        <v>1.3248548023834081</v>
      </c>
      <c r="G35" s="1146">
        <v>0.006252241272364012</v>
      </c>
      <c r="H35" s="1146">
        <v>0.28526888485046487</v>
      </c>
      <c r="I35" s="1146">
        <v>0.29087754391728243</v>
      </c>
      <c r="J35" s="1146">
        <v>0.005608659066817567</v>
      </c>
      <c r="K35" s="1146">
        <v>0.5409892811114724</v>
      </c>
      <c r="L35" s="1146">
        <v>0.5367084523482816</v>
      </c>
      <c r="M35" s="1146">
        <v>-0.004280828763190803</v>
      </c>
      <c r="N35" s="1146">
        <v>0.20644949320886702</v>
      </c>
      <c r="O35" s="1146">
        <v>0.29785167659201867</v>
      </c>
      <c r="P35" s="23">
        <v>0.09140218338315165</v>
      </c>
    </row>
    <row r="36" spans="1:16" ht="12.75">
      <c r="A36" s="1141" t="s">
        <v>72</v>
      </c>
      <c r="B36" s="1146">
        <v>0.037312108612242864</v>
      </c>
      <c r="C36" s="1146">
        <v>0.03760281237375228</v>
      </c>
      <c r="D36" s="23">
        <v>0.00029070376150941435</v>
      </c>
      <c r="E36" s="19">
        <v>0.2222706317401641</v>
      </c>
      <c r="F36" s="1146">
        <v>0.23012346853900548</v>
      </c>
      <c r="G36" s="1146">
        <v>0.007852836798841384</v>
      </c>
      <c r="H36" s="1146">
        <v>0.22808070234808658</v>
      </c>
      <c r="I36" s="1146">
        <v>0.22632000002181582</v>
      </c>
      <c r="J36" s="1146">
        <v>-0.0017607023262707633</v>
      </c>
      <c r="K36" s="1146">
        <v>0.6826203753065698</v>
      </c>
      <c r="L36" s="1146">
        <v>0.6788966314009928</v>
      </c>
      <c r="M36" s="1146">
        <v>-0.0037237439055770594</v>
      </c>
      <c r="N36" s="1146">
        <v>0.018120196465355398</v>
      </c>
      <c r="O36" s="1146">
        <v>0.018415574173610613</v>
      </c>
      <c r="P36" s="23">
        <v>0.00029537770825521434</v>
      </c>
    </row>
    <row r="37" spans="1:16" ht="12.75">
      <c r="A37" s="1141" t="s">
        <v>73</v>
      </c>
      <c r="B37" s="1146">
        <v>1.3230764128109553</v>
      </c>
      <c r="C37" s="1146">
        <v>1.3603893877566906</v>
      </c>
      <c r="D37" s="23">
        <v>0.03731297494573527</v>
      </c>
      <c r="E37" s="19">
        <v>0.9623917269634318</v>
      </c>
      <c r="F37" s="1146">
        <v>1.0311338776019499</v>
      </c>
      <c r="G37" s="1146">
        <v>0.06874215063851807</v>
      </c>
      <c r="H37" s="1146"/>
      <c r="I37" s="1146"/>
      <c r="J37" s="1146"/>
      <c r="K37" s="1146">
        <v>2.078031360186458</v>
      </c>
      <c r="L37" s="1146">
        <v>2.27514273424199</v>
      </c>
      <c r="M37" s="1146">
        <v>0.19711137405553192</v>
      </c>
      <c r="N37" s="1146">
        <v>0.6913382923809689</v>
      </c>
      <c r="O37" s="1146">
        <v>0.7218526076562594</v>
      </c>
      <c r="P37" s="23">
        <v>0.03051431527529047</v>
      </c>
    </row>
    <row r="38" spans="1:16" ht="12.75">
      <c r="A38" s="1142" t="s">
        <v>74</v>
      </c>
      <c r="B38" s="1147">
        <v>16.219811897623856</v>
      </c>
      <c r="C38" s="1147">
        <v>14.950477586144672</v>
      </c>
      <c r="D38" s="1148">
        <v>-1.2693343114791844</v>
      </c>
      <c r="E38" s="1149">
        <v>18.74083109918153</v>
      </c>
      <c r="F38" s="1147">
        <v>19.1679752783436</v>
      </c>
      <c r="G38" s="1147">
        <v>0.42714417916207026</v>
      </c>
      <c r="H38" s="1147">
        <v>9.312931902349023</v>
      </c>
      <c r="I38" s="1147">
        <v>9.390527009207092</v>
      </c>
      <c r="J38" s="1147">
        <v>0.07759510685806958</v>
      </c>
      <c r="K38" s="1147">
        <v>14.637399558199002</v>
      </c>
      <c r="L38" s="1147">
        <v>14.672976114088682</v>
      </c>
      <c r="M38" s="1147">
        <v>0.035576555889679895</v>
      </c>
      <c r="N38" s="1147">
        <v>11.073445042948753</v>
      </c>
      <c r="O38" s="1147">
        <v>9.471285645656941</v>
      </c>
      <c r="P38" s="1148">
        <v>-1.6021593972918122</v>
      </c>
    </row>
    <row r="39" spans="1:3" ht="12.75">
      <c r="A39" s="31" t="s">
        <v>1341</v>
      </c>
      <c r="B39" s="1138"/>
      <c r="C39" s="1138"/>
    </row>
    <row r="40" ht="12.75">
      <c r="A40" s="31" t="s">
        <v>1264</v>
      </c>
    </row>
    <row r="41" ht="12.75">
      <c r="A41" s="31" t="s">
        <v>1265</v>
      </c>
    </row>
    <row r="43" ht="12.75">
      <c r="A43" s="7"/>
    </row>
  </sheetData>
  <sheetProtection/>
  <mergeCells count="8">
    <mergeCell ref="A22:P22"/>
    <mergeCell ref="O2:P2"/>
    <mergeCell ref="A3:A4"/>
    <mergeCell ref="B3:D3"/>
    <mergeCell ref="E3:G3"/>
    <mergeCell ref="H3:J3"/>
    <mergeCell ref="K3:M3"/>
    <mergeCell ref="N3:P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M30" sqref="M30"/>
    </sheetView>
  </sheetViews>
  <sheetFormatPr defaultColWidth="6.7109375" defaultRowHeight="15"/>
  <cols>
    <col min="1" max="1" width="6.421875" style="133" customWidth="1"/>
    <col min="2" max="2" width="6.28125" style="133" customWidth="1"/>
    <col min="3" max="3" width="8.00390625" style="133" customWidth="1"/>
    <col min="4" max="4" width="8.57421875" style="133" customWidth="1"/>
    <col min="5" max="9" width="14.28125" style="133" customWidth="1"/>
    <col min="10" max="16384" width="6.7109375" style="133" customWidth="1"/>
  </cols>
  <sheetData>
    <row r="1" spans="1:9" ht="14.25">
      <c r="A1" s="1747" t="s">
        <v>185</v>
      </c>
      <c r="B1" s="1747"/>
      <c r="C1" s="1747"/>
      <c r="D1" s="1747"/>
      <c r="E1" s="1747"/>
      <c r="F1" s="1747"/>
      <c r="G1" s="1747"/>
      <c r="H1" s="1747"/>
      <c r="I1" s="1747"/>
    </row>
    <row r="2" spans="1:9" ht="18" customHeight="1" thickBot="1">
      <c r="A2" s="134"/>
      <c r="B2" s="135"/>
      <c r="C2" s="135"/>
      <c r="D2" s="135"/>
      <c r="I2" s="136" t="s">
        <v>1233</v>
      </c>
    </row>
    <row r="3" spans="1:9" ht="20.25" customHeight="1">
      <c r="A3" s="137" t="s">
        <v>0</v>
      </c>
      <c r="B3" s="138"/>
      <c r="C3" s="139"/>
      <c r="D3" s="140" t="s">
        <v>186</v>
      </c>
      <c r="E3" s="141" t="s">
        <v>187</v>
      </c>
      <c r="F3" s="142"/>
      <c r="G3" s="142"/>
      <c r="H3" s="143" t="s">
        <v>188</v>
      </c>
      <c r="I3" s="144" t="s">
        <v>189</v>
      </c>
    </row>
    <row r="4" spans="1:9" ht="20.25" customHeight="1" thickBot="1">
      <c r="A4" s="145"/>
      <c r="B4" s="146"/>
      <c r="C4" s="147"/>
      <c r="D4" s="148" t="s">
        <v>190</v>
      </c>
      <c r="E4" s="149" t="s">
        <v>191</v>
      </c>
      <c r="F4" s="150" t="s">
        <v>192</v>
      </c>
      <c r="G4" s="150" t="s">
        <v>1273</v>
      </c>
      <c r="H4" s="151" t="s">
        <v>1274</v>
      </c>
      <c r="I4" s="152" t="s">
        <v>1247</v>
      </c>
    </row>
    <row r="5" spans="1:9" ht="15" customHeight="1">
      <c r="A5" s="153" t="s">
        <v>193</v>
      </c>
      <c r="B5" s="154"/>
      <c r="C5" s="154"/>
      <c r="D5" s="155"/>
      <c r="E5" s="156"/>
      <c r="F5" s="156"/>
      <c r="G5" s="156"/>
      <c r="H5" s="156"/>
      <c r="I5" s="157"/>
    </row>
    <row r="6" spans="1:9" ht="15" customHeight="1">
      <c r="A6" s="158" t="s">
        <v>194</v>
      </c>
      <c r="B6" s="159"/>
      <c r="C6" s="160"/>
      <c r="D6" s="161" t="s">
        <v>195</v>
      </c>
      <c r="E6" s="163">
        <v>467.125</v>
      </c>
      <c r="F6" s="163">
        <v>463.358</v>
      </c>
      <c r="G6" s="163">
        <v>471.091</v>
      </c>
      <c r="H6" s="162">
        <f>G6-F6</f>
        <v>7.733000000000004</v>
      </c>
      <c r="I6" s="164">
        <f>G6/F6*100</f>
        <v>101.66890395763104</v>
      </c>
    </row>
    <row r="7" spans="1:9" ht="15" customHeight="1">
      <c r="A7" s="158" t="s">
        <v>196</v>
      </c>
      <c r="B7" s="159" t="s">
        <v>197</v>
      </c>
      <c r="C7" s="160"/>
      <c r="D7" s="161" t="s">
        <v>195</v>
      </c>
      <c r="E7" s="163">
        <v>204.386</v>
      </c>
      <c r="F7" s="163">
        <v>201.307</v>
      </c>
      <c r="G7" s="163">
        <v>202.589</v>
      </c>
      <c r="H7" s="162">
        <f>G7-F7</f>
        <v>1.2820000000000107</v>
      </c>
      <c r="I7" s="164">
        <f>G7/F7*100</f>
        <v>100.6368382619581</v>
      </c>
    </row>
    <row r="8" spans="1:9" ht="15" customHeight="1">
      <c r="A8" s="158"/>
      <c r="B8" s="165" t="s">
        <v>198</v>
      </c>
      <c r="C8" s="166" t="s">
        <v>199</v>
      </c>
      <c r="D8" s="161" t="s">
        <v>195</v>
      </c>
      <c r="E8" s="162">
        <f>E7-E9</f>
        <v>159.26</v>
      </c>
      <c r="F8" s="162">
        <f>F7-F9</f>
        <v>154.105</v>
      </c>
      <c r="G8" s="162">
        <f>G7-G9</f>
        <v>150.272</v>
      </c>
      <c r="H8" s="162">
        <f aca="true" t="shared" si="0" ref="H8:H16">G8-F8</f>
        <v>-3.8329999999999984</v>
      </c>
      <c r="I8" s="164">
        <f aca="true" t="shared" si="1" ref="I8:I16">G8/F8*100</f>
        <v>97.5127348236592</v>
      </c>
    </row>
    <row r="9" spans="1:9" ht="15" customHeight="1">
      <c r="A9" s="158"/>
      <c r="B9" s="159"/>
      <c r="C9" s="166" t="s">
        <v>200</v>
      </c>
      <c r="D9" s="161" t="s">
        <v>195</v>
      </c>
      <c r="E9" s="163">
        <f>30.745+14.381</f>
        <v>45.126000000000005</v>
      </c>
      <c r="F9" s="163">
        <f>32.235+14.967</f>
        <v>47.202</v>
      </c>
      <c r="G9" s="163">
        <f>37.575+14.742</f>
        <v>52.31700000000001</v>
      </c>
      <c r="H9" s="162">
        <f t="shared" si="0"/>
        <v>5.115000000000009</v>
      </c>
      <c r="I9" s="164">
        <f t="shared" si="1"/>
        <v>110.83640523706623</v>
      </c>
    </row>
    <row r="10" spans="1:9" ht="15" customHeight="1">
      <c r="A10" s="158" t="s">
        <v>201</v>
      </c>
      <c r="B10" s="159"/>
      <c r="C10" s="160"/>
      <c r="D10" s="161" t="s">
        <v>195</v>
      </c>
      <c r="E10" s="163">
        <v>687.26</v>
      </c>
      <c r="F10" s="163">
        <v>580.393</v>
      </c>
      <c r="G10" s="163">
        <v>631.464</v>
      </c>
      <c r="H10" s="162">
        <f t="shared" si="0"/>
        <v>51.071000000000026</v>
      </c>
      <c r="I10" s="164">
        <f t="shared" si="1"/>
        <v>108.79938248738354</v>
      </c>
    </row>
    <row r="11" spans="1:9" ht="15" customHeight="1">
      <c r="A11" s="158" t="s">
        <v>196</v>
      </c>
      <c r="B11" s="159" t="s">
        <v>202</v>
      </c>
      <c r="C11" s="160"/>
      <c r="D11" s="161" t="s">
        <v>195</v>
      </c>
      <c r="E11" s="163">
        <v>41.261</v>
      </c>
      <c r="F11" s="163">
        <v>37.371</v>
      </c>
      <c r="G11" s="163">
        <v>39.679</v>
      </c>
      <c r="H11" s="162">
        <f t="shared" si="0"/>
        <v>2.308</v>
      </c>
      <c r="I11" s="164">
        <f t="shared" si="1"/>
        <v>106.17591180326991</v>
      </c>
    </row>
    <row r="12" spans="1:9" ht="15" customHeight="1">
      <c r="A12" s="158" t="s">
        <v>203</v>
      </c>
      <c r="B12" s="159"/>
      <c r="C12" s="160"/>
      <c r="D12" s="161" t="s">
        <v>195</v>
      </c>
      <c r="E12" s="167">
        <v>394.175</v>
      </c>
      <c r="F12" s="167">
        <v>393.927</v>
      </c>
      <c r="G12" s="167">
        <v>409.569</v>
      </c>
      <c r="H12" s="162">
        <f t="shared" si="0"/>
        <v>15.641999999999996</v>
      </c>
      <c r="I12" s="164">
        <f t="shared" si="1"/>
        <v>103.97078646551266</v>
      </c>
    </row>
    <row r="13" spans="1:9" ht="15" customHeight="1">
      <c r="A13" s="158" t="s">
        <v>196</v>
      </c>
      <c r="B13" s="159" t="s">
        <v>204</v>
      </c>
      <c r="C13" s="160"/>
      <c r="D13" s="161" t="s">
        <v>195</v>
      </c>
      <c r="E13" s="167">
        <f>158.706+105.058</f>
        <v>263.764</v>
      </c>
      <c r="F13" s="167">
        <f>161.951+103.026</f>
        <v>264.977</v>
      </c>
      <c r="G13" s="167">
        <f>159.721+112.484</f>
        <v>272.205</v>
      </c>
      <c r="H13" s="162">
        <f t="shared" si="0"/>
        <v>7.228000000000009</v>
      </c>
      <c r="I13" s="164">
        <f t="shared" si="1"/>
        <v>102.7277839208686</v>
      </c>
    </row>
    <row r="14" spans="1:9" ht="15" customHeight="1">
      <c r="A14" s="158" t="s">
        <v>205</v>
      </c>
      <c r="B14" s="159"/>
      <c r="C14" s="160"/>
      <c r="D14" s="161" t="s">
        <v>195</v>
      </c>
      <c r="E14" s="167">
        <v>35.292</v>
      </c>
      <c r="F14" s="167">
        <v>34.053</v>
      </c>
      <c r="G14" s="167">
        <v>34.823</v>
      </c>
      <c r="H14" s="162">
        <f t="shared" si="0"/>
        <v>0.7700000000000031</v>
      </c>
      <c r="I14" s="164">
        <f t="shared" si="1"/>
        <v>102.26118110004994</v>
      </c>
    </row>
    <row r="15" spans="1:9" ht="15" customHeight="1">
      <c r="A15" s="158" t="s">
        <v>206</v>
      </c>
      <c r="B15" s="159"/>
      <c r="C15" s="160"/>
      <c r="D15" s="161" t="s">
        <v>195</v>
      </c>
      <c r="E15" s="167">
        <v>12991.916</v>
      </c>
      <c r="F15" s="167">
        <v>11375.603</v>
      </c>
      <c r="G15" s="167">
        <v>11849.818</v>
      </c>
      <c r="H15" s="162">
        <f t="shared" si="0"/>
        <v>474.21500000000015</v>
      </c>
      <c r="I15" s="164">
        <f t="shared" si="1"/>
        <v>104.16870208990241</v>
      </c>
    </row>
    <row r="16" spans="1:9" ht="15" customHeight="1">
      <c r="A16" s="158" t="s">
        <v>207</v>
      </c>
      <c r="B16" s="159"/>
      <c r="C16" s="160"/>
      <c r="D16" s="161" t="s">
        <v>195</v>
      </c>
      <c r="E16" s="167">
        <v>6266.205</v>
      </c>
      <c r="F16" s="167">
        <v>6183.382</v>
      </c>
      <c r="G16" s="167">
        <v>6265.511</v>
      </c>
      <c r="H16" s="162">
        <f t="shared" si="0"/>
        <v>82.12900000000081</v>
      </c>
      <c r="I16" s="164">
        <f t="shared" si="1"/>
        <v>101.32822135200448</v>
      </c>
    </row>
    <row r="17" spans="1:13" ht="15" customHeight="1">
      <c r="A17" s="168" t="s">
        <v>208</v>
      </c>
      <c r="B17" s="159"/>
      <c r="C17" s="160"/>
      <c r="D17" s="161" t="s">
        <v>195</v>
      </c>
      <c r="E17" s="169">
        <v>7.111</v>
      </c>
      <c r="F17" s="169">
        <v>6.937</v>
      </c>
      <c r="G17" s="169">
        <v>7.249</v>
      </c>
      <c r="H17" s="162">
        <f>G17-F17</f>
        <v>0.3119999999999994</v>
      </c>
      <c r="I17" s="164">
        <f>G17/F17*100</f>
        <v>104.49762145019459</v>
      </c>
      <c r="K17" s="170"/>
      <c r="M17" s="171"/>
    </row>
    <row r="18" spans="1:9" ht="15" customHeight="1">
      <c r="A18" s="172" t="s">
        <v>209</v>
      </c>
      <c r="B18" s="173"/>
      <c r="C18" s="173"/>
      <c r="D18" s="174"/>
      <c r="E18" s="175"/>
      <c r="F18" s="176"/>
      <c r="G18" s="176"/>
      <c r="H18" s="175"/>
      <c r="I18" s="177"/>
    </row>
    <row r="19" spans="1:9" ht="15" customHeight="1">
      <c r="A19" s="168" t="s">
        <v>210</v>
      </c>
      <c r="B19" s="178"/>
      <c r="C19" s="160"/>
      <c r="D19" s="179" t="s">
        <v>211</v>
      </c>
      <c r="E19" s="180">
        <v>26319</v>
      </c>
      <c r="F19" s="180">
        <v>22246</v>
      </c>
      <c r="G19" s="180">
        <v>20736.624106053598</v>
      </c>
      <c r="H19" s="162">
        <f aca="true" t="shared" si="2" ref="H19:H27">G19-F19</f>
        <v>-1509.3758939464024</v>
      </c>
      <c r="I19" s="164">
        <f aca="true" t="shared" si="3" ref="I19:I27">G19/F19*100</f>
        <v>93.2150683541023</v>
      </c>
    </row>
    <row r="20" spans="1:11" ht="15" customHeight="1">
      <c r="A20" s="168" t="s">
        <v>212</v>
      </c>
      <c r="B20" s="178"/>
      <c r="C20" s="160"/>
      <c r="D20" s="161" t="s">
        <v>211</v>
      </c>
      <c r="E20" s="181">
        <v>86621</v>
      </c>
      <c r="F20" s="181">
        <v>88197</v>
      </c>
      <c r="G20" s="181">
        <v>77767.07524078224</v>
      </c>
      <c r="H20" s="162">
        <f t="shared" si="2"/>
        <v>-10429.924759217756</v>
      </c>
      <c r="I20" s="164">
        <f t="shared" si="3"/>
        <v>88.17428624645083</v>
      </c>
      <c r="J20" s="183"/>
      <c r="K20" s="178"/>
    </row>
    <row r="21" spans="1:9" ht="15" customHeight="1">
      <c r="A21" s="168" t="s">
        <v>213</v>
      </c>
      <c r="B21" s="178"/>
      <c r="C21" s="160"/>
      <c r="D21" s="161" t="s">
        <v>211</v>
      </c>
      <c r="E21" s="181">
        <v>1345</v>
      </c>
      <c r="F21" s="181">
        <v>1188</v>
      </c>
      <c r="G21" s="181">
        <v>1252.151478144835</v>
      </c>
      <c r="H21" s="162">
        <f t="shared" si="2"/>
        <v>64.15147814483498</v>
      </c>
      <c r="I21" s="164">
        <f t="shared" si="3"/>
        <v>105.39995607279755</v>
      </c>
    </row>
    <row r="22" spans="1:9" ht="15" customHeight="1">
      <c r="A22" s="168" t="s">
        <v>214</v>
      </c>
      <c r="B22" s="178"/>
      <c r="C22" s="160"/>
      <c r="D22" s="161" t="s">
        <v>211</v>
      </c>
      <c r="E22" s="181">
        <v>258.49523809523805</v>
      </c>
      <c r="F22" s="181">
        <v>258.2738095238095</v>
      </c>
      <c r="G22" s="181">
        <v>258.40238095238095</v>
      </c>
      <c r="H22" s="162">
        <f t="shared" si="2"/>
        <v>0.12857142857143344</v>
      </c>
      <c r="I22" s="164">
        <f t="shared" si="3"/>
        <v>100.04978105554277</v>
      </c>
    </row>
    <row r="23" spans="1:9" ht="15" customHeight="1">
      <c r="A23" s="184" t="s">
        <v>215</v>
      </c>
      <c r="B23" s="185"/>
      <c r="C23" s="186"/>
      <c r="D23" s="187" t="s">
        <v>211</v>
      </c>
      <c r="E23" s="188">
        <v>87998</v>
      </c>
      <c r="F23" s="188">
        <v>72253</v>
      </c>
      <c r="G23" s="188">
        <v>75940</v>
      </c>
      <c r="H23" s="1197">
        <f t="shared" si="2"/>
        <v>3687</v>
      </c>
      <c r="I23" s="189">
        <f t="shared" si="3"/>
        <v>105.10290230163453</v>
      </c>
    </row>
    <row r="24" spans="1:9" ht="15" customHeight="1">
      <c r="A24" s="158" t="s">
        <v>216</v>
      </c>
      <c r="B24" s="165"/>
      <c r="C24" s="166"/>
      <c r="D24" s="179" t="s">
        <v>217</v>
      </c>
      <c r="E24" s="181">
        <v>917977</v>
      </c>
      <c r="F24" s="181">
        <v>928315</v>
      </c>
      <c r="G24" s="181">
        <v>959418</v>
      </c>
      <c r="H24" s="162">
        <f t="shared" si="2"/>
        <v>31103</v>
      </c>
      <c r="I24" s="182">
        <f t="shared" si="3"/>
        <v>103.35047909384207</v>
      </c>
    </row>
    <row r="25" spans="1:9" ht="15" customHeight="1">
      <c r="A25" s="190" t="s">
        <v>218</v>
      </c>
      <c r="B25" s="185"/>
      <c r="C25" s="186"/>
      <c r="D25" s="187" t="s">
        <v>195</v>
      </c>
      <c r="E25" s="188">
        <v>1244103</v>
      </c>
      <c r="F25" s="188">
        <v>1242487</v>
      </c>
      <c r="G25" s="188">
        <v>1261036</v>
      </c>
      <c r="H25" s="1197">
        <f t="shared" si="2"/>
        <v>18549</v>
      </c>
      <c r="I25" s="189">
        <f t="shared" si="3"/>
        <v>101.4928928833863</v>
      </c>
    </row>
    <row r="26" spans="1:11" ht="15" customHeight="1">
      <c r="A26" s="158" t="s">
        <v>219</v>
      </c>
      <c r="B26" s="159"/>
      <c r="C26" s="160"/>
      <c r="D26" s="161" t="s">
        <v>217</v>
      </c>
      <c r="E26" s="181">
        <v>10553</v>
      </c>
      <c r="F26" s="181">
        <v>10293</v>
      </c>
      <c r="G26" s="181">
        <v>10923</v>
      </c>
      <c r="H26" s="162">
        <f t="shared" si="2"/>
        <v>630</v>
      </c>
      <c r="I26" s="182">
        <f t="shared" si="3"/>
        <v>106.12066452929174</v>
      </c>
      <c r="K26" s="191"/>
    </row>
    <row r="27" spans="1:9" ht="15" customHeight="1" thickBot="1">
      <c r="A27" s="192" t="s">
        <v>220</v>
      </c>
      <c r="B27" s="193"/>
      <c r="C27" s="194"/>
      <c r="D27" s="195" t="s">
        <v>217</v>
      </c>
      <c r="E27" s="196">
        <v>693</v>
      </c>
      <c r="F27" s="196">
        <v>688</v>
      </c>
      <c r="G27" s="196">
        <v>635</v>
      </c>
      <c r="H27" s="196">
        <f t="shared" si="2"/>
        <v>-53</v>
      </c>
      <c r="I27" s="197">
        <f t="shared" si="3"/>
        <v>92.29651162790698</v>
      </c>
    </row>
    <row r="28" spans="1:8" ht="3.75" customHeight="1">
      <c r="A28" s="159"/>
      <c r="B28" s="165"/>
      <c r="C28" s="165"/>
      <c r="D28" s="198"/>
      <c r="E28" s="7"/>
      <c r="F28" s="7"/>
      <c r="G28" s="7"/>
      <c r="H28" s="7"/>
    </row>
    <row r="29" spans="1:9" ht="27.75" customHeight="1">
      <c r="A29" s="1748" t="s">
        <v>221</v>
      </c>
      <c r="B29" s="1748"/>
      <c r="C29" s="1748"/>
      <c r="D29" s="1748"/>
      <c r="E29" s="1748"/>
      <c r="F29" s="1748"/>
      <c r="G29" s="1748"/>
      <c r="H29" s="1748"/>
      <c r="I29" s="1748"/>
    </row>
    <row r="30" spans="1:4" ht="12.75">
      <c r="A30" s="199" t="s">
        <v>222</v>
      </c>
      <c r="B30" s="200"/>
      <c r="C30" s="201"/>
      <c r="D30" s="201"/>
    </row>
    <row r="31" spans="2:4" ht="12.75">
      <c r="B31" s="202" t="s">
        <v>223</v>
      </c>
      <c r="C31" s="201"/>
      <c r="D31" s="201"/>
    </row>
    <row r="32" spans="2:4" ht="12.75">
      <c r="B32" s="202" t="s">
        <v>224</v>
      </c>
      <c r="C32" s="201"/>
      <c r="D32" s="201"/>
    </row>
    <row r="33" spans="1:4" ht="12.75">
      <c r="A33" s="199" t="s">
        <v>225</v>
      </c>
      <c r="B33" s="203"/>
      <c r="C33" s="204"/>
      <c r="D33" s="205"/>
    </row>
    <row r="34" spans="1:4" ht="12.75">
      <c r="A34" s="203"/>
      <c r="B34" s="203"/>
      <c r="C34" s="203"/>
      <c r="D34" s="206"/>
    </row>
    <row r="35" spans="1:4" ht="12.75">
      <c r="A35" s="203"/>
      <c r="B35" s="203"/>
      <c r="C35" s="203"/>
      <c r="D35" s="206"/>
    </row>
    <row r="36" spans="1:4" ht="12.75">
      <c r="A36" s="203"/>
      <c r="B36" s="203"/>
      <c r="C36" s="203"/>
      <c r="D36" s="207"/>
    </row>
    <row r="37" spans="1:4" ht="12.75">
      <c r="A37" s="203"/>
      <c r="B37" s="203"/>
      <c r="C37" s="203"/>
      <c r="D37" s="207"/>
    </row>
    <row r="38" spans="1:4" ht="12.75">
      <c r="A38" s="203"/>
      <c r="B38" s="203"/>
      <c r="C38" s="203"/>
      <c r="D38" s="207"/>
    </row>
    <row r="39" spans="1:4" ht="12.75">
      <c r="A39" s="203"/>
      <c r="B39" s="203"/>
      <c r="C39" s="203"/>
      <c r="D39" s="207"/>
    </row>
    <row r="40" ht="12.75">
      <c r="D40" s="208"/>
    </row>
    <row r="41" ht="12.75">
      <c r="D41" s="208"/>
    </row>
    <row r="42" ht="12.75">
      <c r="D42" s="208"/>
    </row>
    <row r="43" ht="12.75">
      <c r="D43" s="209"/>
    </row>
    <row r="44" ht="12.75">
      <c r="D44" s="209"/>
    </row>
    <row r="45" ht="12.75">
      <c r="D45" s="208"/>
    </row>
    <row r="46" ht="12.75">
      <c r="D46" s="208"/>
    </row>
  </sheetData>
  <sheetProtection/>
  <mergeCells count="2">
    <mergeCell ref="A1:I1"/>
    <mergeCell ref="A29:I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H23" sqref="H23"/>
    </sheetView>
  </sheetViews>
  <sheetFormatPr defaultColWidth="10.28125" defaultRowHeight="15"/>
  <cols>
    <col min="1" max="1" width="23.421875" style="203" customWidth="1"/>
    <col min="2" max="2" width="16.28125" style="203" bestFit="1" customWidth="1"/>
    <col min="3" max="16384" width="10.28125" style="203" customWidth="1"/>
  </cols>
  <sheetData>
    <row r="1" spans="1:6" ht="38.25" customHeight="1">
      <c r="A1" s="1749" t="s">
        <v>226</v>
      </c>
      <c r="B1" s="1749"/>
      <c r="C1" s="1749"/>
      <c r="D1" s="1749"/>
      <c r="E1" s="1749"/>
      <c r="F1" s="1749"/>
    </row>
    <row r="2" spans="1:6" ht="14.25" customHeight="1" thickBot="1">
      <c r="A2" s="210"/>
      <c r="B2" s="211"/>
      <c r="C2" s="212"/>
      <c r="D2" s="212"/>
      <c r="E2" s="212"/>
      <c r="F2" s="213" t="s">
        <v>278</v>
      </c>
    </row>
    <row r="3" spans="1:6" ht="18" customHeight="1">
      <c r="A3" s="214" t="s">
        <v>227</v>
      </c>
      <c r="B3" s="140" t="s">
        <v>186</v>
      </c>
      <c r="C3" s="215" t="s">
        <v>187</v>
      </c>
      <c r="D3" s="216"/>
      <c r="E3" s="216"/>
      <c r="F3" s="217" t="s">
        <v>189</v>
      </c>
    </row>
    <row r="4" spans="1:6" ht="15" customHeight="1" thickBot="1">
      <c r="A4" s="218"/>
      <c r="B4" s="147" t="s">
        <v>190</v>
      </c>
      <c r="C4" s="219" t="s">
        <v>172</v>
      </c>
      <c r="D4" s="219" t="s">
        <v>228</v>
      </c>
      <c r="E4" s="219" t="s">
        <v>1275</v>
      </c>
      <c r="F4" s="152" t="s">
        <v>1247</v>
      </c>
    </row>
    <row r="5" spans="1:6" ht="12.75">
      <c r="A5" s="220" t="s">
        <v>229</v>
      </c>
      <c r="B5" s="221" t="s">
        <v>230</v>
      </c>
      <c r="C5" s="223">
        <v>28.709917196425884</v>
      </c>
      <c r="D5" s="224">
        <v>29.074142115640385</v>
      </c>
      <c r="E5" s="224">
        <v>28.566453014778887</v>
      </c>
      <c r="F5" s="225">
        <f aca="true" t="shared" si="0" ref="F5:F19">E5/D5*100</f>
        <v>98.25381227469344</v>
      </c>
    </row>
    <row r="6" spans="1:6" ht="12.75">
      <c r="A6" s="226" t="s">
        <v>231</v>
      </c>
      <c r="B6" s="161" t="s">
        <v>230</v>
      </c>
      <c r="C6" s="223">
        <v>66.99344536679436</v>
      </c>
      <c r="D6" s="224">
        <v>68.26487680930671</v>
      </c>
      <c r="E6" s="224">
        <v>65.07025560251391</v>
      </c>
      <c r="F6" s="225">
        <f t="shared" si="0"/>
        <v>95.32025639522244</v>
      </c>
    </row>
    <row r="7" spans="1:6" ht="12.75">
      <c r="A7" s="226" t="s">
        <v>232</v>
      </c>
      <c r="B7" s="161" t="s">
        <v>230</v>
      </c>
      <c r="C7" s="223">
        <v>29.903889636818228</v>
      </c>
      <c r="D7" s="224">
        <v>29.059134637776406</v>
      </c>
      <c r="E7" s="224">
        <v>29.5712926718962</v>
      </c>
      <c r="F7" s="225">
        <f t="shared" si="0"/>
        <v>101.76246829268617</v>
      </c>
    </row>
    <row r="8" spans="1:6" ht="12.75">
      <c r="A8" s="226" t="s">
        <v>233</v>
      </c>
      <c r="B8" s="161" t="s">
        <v>230</v>
      </c>
      <c r="C8" s="223">
        <v>24.193925658712057</v>
      </c>
      <c r="D8" s="224">
        <v>24.216894280080936</v>
      </c>
      <c r="E8" s="224">
        <v>24.7077231778509</v>
      </c>
      <c r="F8" s="225">
        <f t="shared" si="0"/>
        <v>102.02680365241419</v>
      </c>
    </row>
    <row r="9" spans="1:6" ht="12.75">
      <c r="A9" s="226" t="s">
        <v>234</v>
      </c>
      <c r="B9" s="161" t="s">
        <v>230</v>
      </c>
      <c r="C9" s="223">
        <v>5.8118440818575445</v>
      </c>
      <c r="D9" s="224">
        <v>4.769272965322376</v>
      </c>
      <c r="E9" s="224">
        <v>4.338017040167594</v>
      </c>
      <c r="F9" s="225">
        <f t="shared" si="0"/>
        <v>90.9576170563005</v>
      </c>
    </row>
    <row r="10" spans="1:6" ht="12.75">
      <c r="A10" s="227" t="s">
        <v>235</v>
      </c>
      <c r="B10" s="187" t="s">
        <v>230</v>
      </c>
      <c r="C10" s="228">
        <v>0.37685242459053037</v>
      </c>
      <c r="D10" s="229">
        <v>0.34620698934469074</v>
      </c>
      <c r="E10" s="229">
        <v>0.24328244155763143</v>
      </c>
      <c r="F10" s="230">
        <f t="shared" si="0"/>
        <v>70.27080591819436</v>
      </c>
    </row>
    <row r="11" spans="1:6" ht="12.75">
      <c r="A11" s="220" t="s">
        <v>236</v>
      </c>
      <c r="B11" s="221" t="s">
        <v>237</v>
      </c>
      <c r="C11" s="231">
        <v>40.83604480763021</v>
      </c>
      <c r="D11" s="232">
        <v>35.7823165246838</v>
      </c>
      <c r="E11" s="232">
        <v>48.1289912445459</v>
      </c>
      <c r="F11" s="233">
        <f t="shared" si="0"/>
        <v>134.50496200083904</v>
      </c>
    </row>
    <row r="12" spans="1:6" ht="12.75">
      <c r="A12" s="226" t="s">
        <v>238</v>
      </c>
      <c r="B12" s="161" t="s">
        <v>237</v>
      </c>
      <c r="C12" s="231">
        <v>120.81667122028763</v>
      </c>
      <c r="D12" s="232">
        <v>104.203926133657</v>
      </c>
      <c r="E12" s="232">
        <v>117.84321091108735</v>
      </c>
      <c r="F12" s="233">
        <f t="shared" si="0"/>
        <v>113.08903155907575</v>
      </c>
    </row>
    <row r="13" spans="1:6" ht="12.75">
      <c r="A13" s="226" t="s">
        <v>239</v>
      </c>
      <c r="B13" s="161" t="s">
        <v>237</v>
      </c>
      <c r="C13" s="231">
        <v>45.68937681627381</v>
      </c>
      <c r="D13" s="232">
        <v>46.29080903751521</v>
      </c>
      <c r="E13" s="232">
        <v>60.0485450920334</v>
      </c>
      <c r="F13" s="233">
        <f t="shared" si="0"/>
        <v>129.72023246206084</v>
      </c>
    </row>
    <row r="14" spans="1:6" ht="12.75">
      <c r="A14" s="226" t="s">
        <v>240</v>
      </c>
      <c r="B14" s="161" t="s">
        <v>237</v>
      </c>
      <c r="C14" s="231">
        <v>34.30366856262884</v>
      </c>
      <c r="D14" s="232">
        <v>40.50743425578073</v>
      </c>
      <c r="E14" s="232">
        <v>37.593550437772706</v>
      </c>
      <c r="F14" s="233">
        <f t="shared" si="0"/>
        <v>92.80654558467329</v>
      </c>
    </row>
    <row r="15" spans="1:6" ht="12.75">
      <c r="A15" s="226" t="s">
        <v>241</v>
      </c>
      <c r="B15" s="161" t="s">
        <v>237</v>
      </c>
      <c r="C15" s="231">
        <v>10.041976105908944</v>
      </c>
      <c r="D15" s="232">
        <v>10.093126620456108</v>
      </c>
      <c r="E15" s="232">
        <v>10.648134770422168</v>
      </c>
      <c r="F15" s="233">
        <f t="shared" si="0"/>
        <v>105.49887235974238</v>
      </c>
    </row>
    <row r="16" spans="1:6" ht="12.75">
      <c r="A16" s="227" t="s">
        <v>242</v>
      </c>
      <c r="B16" s="187" t="s">
        <v>237</v>
      </c>
      <c r="C16" s="234">
        <v>0.009935172996199795</v>
      </c>
      <c r="D16" s="235">
        <v>0.013228213132969999</v>
      </c>
      <c r="E16" s="235">
        <v>0.023116710492096976</v>
      </c>
      <c r="F16" s="236">
        <f t="shared" si="0"/>
        <v>174.7530846360563</v>
      </c>
    </row>
    <row r="17" spans="1:6" ht="12.75">
      <c r="A17" s="237" t="s">
        <v>243</v>
      </c>
      <c r="B17" s="238" t="s">
        <v>244</v>
      </c>
      <c r="C17" s="239">
        <v>18.3178231135858</v>
      </c>
      <c r="D17" s="240">
        <v>17.296270649915</v>
      </c>
      <c r="E17" s="240">
        <v>16.939141068705883</v>
      </c>
      <c r="F17" s="241">
        <f t="shared" si="0"/>
        <v>97.93522205776264</v>
      </c>
    </row>
    <row r="18" spans="1:6" ht="12.75">
      <c r="A18" s="242" t="s">
        <v>245</v>
      </c>
      <c r="B18" s="243" t="s">
        <v>244</v>
      </c>
      <c r="C18" s="231">
        <v>6.650820609195923</v>
      </c>
      <c r="D18" s="232">
        <v>7.28459788307</v>
      </c>
      <c r="E18" s="232">
        <v>8.40039038768319</v>
      </c>
      <c r="F18" s="233">
        <f t="shared" si="0"/>
        <v>115.31714615581434</v>
      </c>
    </row>
    <row r="19" spans="1:6" ht="13.5" thickBot="1">
      <c r="A19" s="244" t="s">
        <v>246</v>
      </c>
      <c r="B19" s="245" t="s">
        <v>244</v>
      </c>
      <c r="C19" s="246">
        <v>6.366660772371932</v>
      </c>
      <c r="D19" s="247">
        <v>6.56959145316</v>
      </c>
      <c r="E19" s="247">
        <v>5.666108783330916</v>
      </c>
      <c r="F19" s="248">
        <f t="shared" si="0"/>
        <v>86.24750600899992</v>
      </c>
    </row>
    <row r="20" ht="15.75" customHeight="1">
      <c r="A20" s="249" t="s">
        <v>247</v>
      </c>
    </row>
    <row r="21" ht="12.75">
      <c r="A21" s="250" t="s">
        <v>248</v>
      </c>
    </row>
    <row r="22" ht="13.5">
      <c r="A22" s="251"/>
    </row>
    <row r="23" spans="1:5" ht="15.75">
      <c r="A23" s="252" t="s">
        <v>249</v>
      </c>
      <c r="B23" s="253"/>
      <c r="C23" s="254"/>
      <c r="D23" s="254"/>
      <c r="E23" s="254"/>
    </row>
    <row r="24" spans="1:6" ht="16.5" thickBot="1">
      <c r="A24" s="210"/>
      <c r="B24" s="253"/>
      <c r="C24" s="254"/>
      <c r="D24" s="254"/>
      <c r="E24" s="254"/>
      <c r="F24" s="213" t="s">
        <v>279</v>
      </c>
    </row>
    <row r="25" spans="1:6" ht="12.75">
      <c r="A25" s="255" t="s">
        <v>227</v>
      </c>
      <c r="B25" s="256" t="s">
        <v>250</v>
      </c>
      <c r="C25" s="257" t="s">
        <v>187</v>
      </c>
      <c r="D25" s="216"/>
      <c r="E25" s="216"/>
      <c r="F25" s="258" t="s">
        <v>189</v>
      </c>
    </row>
    <row r="26" spans="1:6" ht="13.5" thickBot="1">
      <c r="A26" s="259"/>
      <c r="B26" s="260"/>
      <c r="C26" s="261" t="s">
        <v>251</v>
      </c>
      <c r="D26" s="261" t="s">
        <v>252</v>
      </c>
      <c r="E26" s="261" t="s">
        <v>1276</v>
      </c>
      <c r="F26" s="152" t="s">
        <v>1247</v>
      </c>
    </row>
    <row r="27" spans="1:6" ht="12.75">
      <c r="A27" s="226" t="s">
        <v>253</v>
      </c>
      <c r="B27" s="161" t="s">
        <v>254</v>
      </c>
      <c r="C27" s="222">
        <v>83.92</v>
      </c>
      <c r="D27" s="223">
        <v>84.31</v>
      </c>
      <c r="E27" s="223">
        <v>85.25</v>
      </c>
      <c r="F27" s="262">
        <f aca="true" t="shared" si="1" ref="F27:F40">E27/D27*100</f>
        <v>101.11493298541099</v>
      </c>
    </row>
    <row r="28" spans="1:6" ht="12.75">
      <c r="A28" s="226" t="s">
        <v>255</v>
      </c>
      <c r="B28" s="161" t="s">
        <v>254</v>
      </c>
      <c r="C28" s="222">
        <v>78.03460247636669</v>
      </c>
      <c r="D28" s="223">
        <v>79.4</v>
      </c>
      <c r="E28" s="223">
        <v>80.48</v>
      </c>
      <c r="F28" s="262">
        <f t="shared" si="1"/>
        <v>101.360201511335</v>
      </c>
    </row>
    <row r="29" spans="1:6" ht="12.75">
      <c r="A29" s="226" t="s">
        <v>256</v>
      </c>
      <c r="B29" s="179" t="s">
        <v>257</v>
      </c>
      <c r="C29" s="163">
        <v>5692.1</v>
      </c>
      <c r="D29" s="263">
        <v>5945.9</v>
      </c>
      <c r="E29" s="263">
        <v>6295.5</v>
      </c>
      <c r="F29" s="262">
        <f t="shared" si="1"/>
        <v>105.87968179754117</v>
      </c>
    </row>
    <row r="30" spans="1:6" ht="12.75">
      <c r="A30" s="264" t="s">
        <v>258</v>
      </c>
      <c r="B30" s="187" t="s">
        <v>259</v>
      </c>
      <c r="C30" s="265">
        <v>0.7514319219849401</v>
      </c>
      <c r="D30" s="266">
        <v>0.748</v>
      </c>
      <c r="E30" s="266">
        <v>0.756</v>
      </c>
      <c r="F30" s="267">
        <f t="shared" si="1"/>
        <v>101.06951871657755</v>
      </c>
    </row>
    <row r="31" spans="1:6" ht="12.75">
      <c r="A31" s="220" t="s">
        <v>260</v>
      </c>
      <c r="B31" s="268" t="s">
        <v>261</v>
      </c>
      <c r="C31" s="269">
        <v>1.854334862385321</v>
      </c>
      <c r="D31" s="270">
        <v>1.84</v>
      </c>
      <c r="E31" s="270">
        <v>1.8341968911917097</v>
      </c>
      <c r="F31" s="262">
        <f t="shared" si="1"/>
        <v>99.68461365172335</v>
      </c>
    </row>
    <row r="32" spans="1:6" ht="12.75">
      <c r="A32" s="220" t="s">
        <v>262</v>
      </c>
      <c r="B32" s="268" t="s">
        <v>263</v>
      </c>
      <c r="C32" s="271">
        <v>10.819082487105591</v>
      </c>
      <c r="D32" s="272">
        <v>11.25</v>
      </c>
      <c r="E32" s="272">
        <v>11.58</v>
      </c>
      <c r="F32" s="262">
        <f t="shared" si="1"/>
        <v>102.93333333333334</v>
      </c>
    </row>
    <row r="33" spans="1:6" ht="12.75">
      <c r="A33" s="226" t="s">
        <v>264</v>
      </c>
      <c r="B33" s="161" t="s">
        <v>265</v>
      </c>
      <c r="C33" s="271">
        <v>20.062201834862385</v>
      </c>
      <c r="D33" s="272">
        <v>20.7</v>
      </c>
      <c r="E33" s="272">
        <v>21.24</v>
      </c>
      <c r="F33" s="262">
        <f t="shared" si="1"/>
        <v>102.60869565217389</v>
      </c>
    </row>
    <row r="34" spans="1:6" ht="12.75">
      <c r="A34" s="226" t="s">
        <v>266</v>
      </c>
      <c r="B34" s="161" t="s">
        <v>265</v>
      </c>
      <c r="C34" s="271">
        <v>18.15665137614679</v>
      </c>
      <c r="D34" s="272">
        <v>18.86</v>
      </c>
      <c r="E34" s="272">
        <v>19.49</v>
      </c>
      <c r="F34" s="262">
        <f t="shared" si="1"/>
        <v>103.34040296924707</v>
      </c>
    </row>
    <row r="35" spans="1:6" ht="12.75">
      <c r="A35" s="264" t="s">
        <v>267</v>
      </c>
      <c r="B35" s="187" t="s">
        <v>259</v>
      </c>
      <c r="C35" s="273">
        <v>0.5884229356540738</v>
      </c>
      <c r="D35" s="274">
        <v>0.574</v>
      </c>
      <c r="E35" s="274">
        <v>0.619</v>
      </c>
      <c r="F35" s="275">
        <f t="shared" si="1"/>
        <v>107.83972125435541</v>
      </c>
    </row>
    <row r="36" spans="1:9" ht="12.75">
      <c r="A36" s="220" t="s">
        <v>268</v>
      </c>
      <c r="B36" s="161" t="s">
        <v>269</v>
      </c>
      <c r="C36" s="163">
        <v>83.64086473416044</v>
      </c>
      <c r="D36" s="263">
        <v>79.526758334158</v>
      </c>
      <c r="E36" s="263">
        <v>79.50111903296738</v>
      </c>
      <c r="F36" s="276">
        <f t="shared" si="1"/>
        <v>99.96776015805537</v>
      </c>
      <c r="I36" s="1044"/>
    </row>
    <row r="37" spans="1:6" ht="12.75">
      <c r="A37" s="242" t="s">
        <v>270</v>
      </c>
      <c r="B37" s="161" t="s">
        <v>269</v>
      </c>
      <c r="C37" s="163">
        <v>79.46276930415794</v>
      </c>
      <c r="D37" s="263">
        <v>75.4507864279</v>
      </c>
      <c r="E37" s="263">
        <v>75.52864998765341</v>
      </c>
      <c r="F37" s="276">
        <f t="shared" si="1"/>
        <v>100.10319781070515</v>
      </c>
    </row>
    <row r="38" spans="1:6" ht="12.75">
      <c r="A38" s="220" t="s">
        <v>271</v>
      </c>
      <c r="B38" s="268" t="s">
        <v>272</v>
      </c>
      <c r="C38" s="163">
        <v>1.52206022435646</v>
      </c>
      <c r="D38" s="263">
        <v>1.43437459999</v>
      </c>
      <c r="E38" s="263">
        <v>1.2887292679620064</v>
      </c>
      <c r="F38" s="276">
        <f t="shared" si="1"/>
        <v>89.84607423827717</v>
      </c>
    </row>
    <row r="39" spans="1:6" ht="12.75">
      <c r="A39" s="264" t="s">
        <v>273</v>
      </c>
      <c r="B39" s="277" t="s">
        <v>274</v>
      </c>
      <c r="C39" s="278">
        <v>38.87347279508827</v>
      </c>
      <c r="D39" s="279">
        <v>36.771146503116</v>
      </c>
      <c r="E39" s="279">
        <v>38.89456004954317</v>
      </c>
      <c r="F39" s="267">
        <f t="shared" si="1"/>
        <v>105.77467321082096</v>
      </c>
    </row>
    <row r="40" spans="1:6" ht="13.5" thickBot="1">
      <c r="A40" s="244" t="s">
        <v>275</v>
      </c>
      <c r="B40" s="195" t="s">
        <v>276</v>
      </c>
      <c r="C40" s="280">
        <v>204.8</v>
      </c>
      <c r="D40" s="281">
        <v>204.7</v>
      </c>
      <c r="E40" s="281">
        <v>206</v>
      </c>
      <c r="F40" s="282">
        <f t="shared" si="1"/>
        <v>100.63507572056669</v>
      </c>
    </row>
    <row r="41" spans="1:6" ht="12.75">
      <c r="A41" s="249" t="s">
        <v>247</v>
      </c>
      <c r="B41" s="283"/>
      <c r="C41" s="283"/>
      <c r="D41" s="283"/>
      <c r="E41" s="283"/>
      <c r="F41" s="283"/>
    </row>
    <row r="42" ht="12.75">
      <c r="A42" s="250" t="s">
        <v>277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I46" sqref="I46"/>
    </sheetView>
  </sheetViews>
  <sheetFormatPr defaultColWidth="9.28125" defaultRowHeight="15"/>
  <cols>
    <col min="1" max="1" width="49.421875" style="434" customWidth="1"/>
    <col min="2" max="3" width="10.7109375" style="434" customWidth="1"/>
    <col min="4" max="16384" width="9.28125" style="434" customWidth="1"/>
  </cols>
  <sheetData>
    <row r="1" ht="15.75">
      <c r="A1" s="433" t="s">
        <v>454</v>
      </c>
    </row>
    <row r="2" ht="15.75">
      <c r="A2" s="433" t="s">
        <v>455</v>
      </c>
    </row>
    <row r="3" spans="1:4" ht="16.5" thickBot="1">
      <c r="A3" s="435" t="s">
        <v>456</v>
      </c>
      <c r="D3" s="436" t="s">
        <v>488</v>
      </c>
    </row>
    <row r="4" spans="1:4" ht="18.75" customHeight="1">
      <c r="A4" s="437"/>
      <c r="B4" s="1750" t="s">
        <v>457</v>
      </c>
      <c r="C4" s="1751"/>
      <c r="D4" s="1752"/>
    </row>
    <row r="5" spans="1:4" s="440" customFormat="1" ht="18.75" customHeight="1" thickBot="1">
      <c r="A5" s="438"/>
      <c r="B5" s="1319">
        <v>2010</v>
      </c>
      <c r="C5" s="1320">
        <v>2011</v>
      </c>
      <c r="D5" s="1321">
        <v>2012</v>
      </c>
    </row>
    <row r="6" spans="1:4" s="444" customFormat="1" ht="18.75" customHeight="1" thickTop="1">
      <c r="A6" s="441" t="s">
        <v>458</v>
      </c>
      <c r="B6" s="442">
        <v>98.9</v>
      </c>
      <c r="C6" s="1322">
        <v>107.7</v>
      </c>
      <c r="D6" s="443">
        <v>105</v>
      </c>
    </row>
    <row r="7" spans="1:4" s="444" customFormat="1" ht="18.75" customHeight="1">
      <c r="A7" s="441" t="s">
        <v>459</v>
      </c>
      <c r="B7" s="445">
        <v>98.8</v>
      </c>
      <c r="C7" s="1323">
        <v>109.2</v>
      </c>
      <c r="D7" s="446">
        <v>105.4</v>
      </c>
    </row>
    <row r="8" spans="1:4" s="444" customFormat="1" ht="18.75" customHeight="1">
      <c r="A8" s="441" t="s">
        <v>460</v>
      </c>
      <c r="B8" s="445">
        <v>104.7</v>
      </c>
      <c r="C8" s="1323">
        <v>96</v>
      </c>
      <c r="D8" s="446">
        <v>104.3</v>
      </c>
    </row>
    <row r="9" spans="1:4" s="444" customFormat="1" ht="18.75" customHeight="1">
      <c r="A9" s="441" t="s">
        <v>461</v>
      </c>
      <c r="B9" s="445">
        <v>105.2</v>
      </c>
      <c r="C9" s="1323">
        <v>104.2</v>
      </c>
      <c r="D9" s="446">
        <v>103.1</v>
      </c>
    </row>
    <row r="10" spans="1:4" s="444" customFormat="1" ht="18.75" customHeight="1">
      <c r="A10" s="441" t="s">
        <v>462</v>
      </c>
      <c r="B10" s="445">
        <v>97.2</v>
      </c>
      <c r="C10" s="1323">
        <v>99.7</v>
      </c>
      <c r="D10" s="446">
        <v>100.1</v>
      </c>
    </row>
    <row r="11" spans="1:4" s="447" customFormat="1" ht="18.75" customHeight="1">
      <c r="A11" s="441" t="s">
        <v>463</v>
      </c>
      <c r="B11" s="442">
        <v>111.6</v>
      </c>
      <c r="C11" s="1322">
        <v>119.9</v>
      </c>
      <c r="D11" s="443">
        <v>109.6</v>
      </c>
    </row>
    <row r="12" spans="1:4" s="447" customFormat="1" ht="18.75" customHeight="1">
      <c r="A12" s="441" t="s">
        <v>464</v>
      </c>
      <c r="B12" s="442">
        <v>127.6</v>
      </c>
      <c r="C12" s="1322">
        <v>130.7</v>
      </c>
      <c r="D12" s="443">
        <v>112.3</v>
      </c>
    </row>
    <row r="13" spans="1:4" s="447" customFormat="1" ht="18.75" customHeight="1">
      <c r="A13" s="441" t="s">
        <v>465</v>
      </c>
      <c r="B13" s="442">
        <v>131.3</v>
      </c>
      <c r="C13" s="1322">
        <v>128</v>
      </c>
      <c r="D13" s="443">
        <v>114.3</v>
      </c>
    </row>
    <row r="14" spans="1:4" s="444" customFormat="1" ht="18.75" customHeight="1">
      <c r="A14" s="441" t="s">
        <v>466</v>
      </c>
      <c r="B14" s="445">
        <v>88.1</v>
      </c>
      <c r="C14" s="1323">
        <v>100.5</v>
      </c>
      <c r="D14" s="446">
        <v>99.6</v>
      </c>
    </row>
    <row r="15" spans="1:4" s="447" customFormat="1" ht="18.75" customHeight="1">
      <c r="A15" s="441" t="s">
        <v>467</v>
      </c>
      <c r="B15" s="442">
        <v>80.8</v>
      </c>
      <c r="C15" s="1322">
        <v>120.5</v>
      </c>
      <c r="D15" s="443">
        <v>103.3</v>
      </c>
    </row>
    <row r="16" spans="1:4" s="447" customFormat="1" ht="18.75" customHeight="1">
      <c r="A16" s="441" t="s">
        <v>468</v>
      </c>
      <c r="B16" s="442">
        <v>80</v>
      </c>
      <c r="C16" s="1322">
        <v>129.8</v>
      </c>
      <c r="D16" s="443">
        <v>105.8</v>
      </c>
    </row>
    <row r="17" spans="1:4" s="447" customFormat="1" ht="18.75" customHeight="1">
      <c r="A17" s="441" t="s">
        <v>469</v>
      </c>
      <c r="B17" s="442">
        <v>86.8</v>
      </c>
      <c r="C17" s="1322">
        <v>108.9</v>
      </c>
      <c r="D17" s="443">
        <v>107.4</v>
      </c>
    </row>
    <row r="18" spans="1:4" s="447" customFormat="1" ht="18.75" customHeight="1">
      <c r="A18" s="441" t="s">
        <v>470</v>
      </c>
      <c r="B18" s="442">
        <v>80.9</v>
      </c>
      <c r="C18" s="1322">
        <v>98.9</v>
      </c>
      <c r="D18" s="443">
        <v>104</v>
      </c>
    </row>
    <row r="19" spans="1:4" s="447" customFormat="1" ht="18.75" customHeight="1">
      <c r="A19" s="441" t="s">
        <v>471</v>
      </c>
      <c r="B19" s="442">
        <v>82.4</v>
      </c>
      <c r="C19" s="1322">
        <v>103.1</v>
      </c>
      <c r="D19" s="443">
        <v>96.8</v>
      </c>
    </row>
    <row r="20" spans="1:4" s="447" customFormat="1" ht="18.75" customHeight="1">
      <c r="A20" s="441" t="s">
        <v>472</v>
      </c>
      <c r="B20" s="442">
        <v>102.7</v>
      </c>
      <c r="C20" s="1322">
        <v>101.3</v>
      </c>
      <c r="D20" s="443">
        <v>100.4</v>
      </c>
    </row>
    <row r="21" spans="1:4" s="448" customFormat="1" ht="18.75" customHeight="1">
      <c r="A21" s="441" t="s">
        <v>473</v>
      </c>
      <c r="B21" s="442">
        <v>93.2</v>
      </c>
      <c r="C21" s="1322">
        <v>98.4</v>
      </c>
      <c r="D21" s="443">
        <v>99.5</v>
      </c>
    </row>
    <row r="22" spans="1:4" s="448" customFormat="1" ht="18.75" customHeight="1">
      <c r="A22" s="441" t="s">
        <v>474</v>
      </c>
      <c r="B22" s="442">
        <v>91.7</v>
      </c>
      <c r="C22" s="1322">
        <v>95.5</v>
      </c>
      <c r="D22" s="443">
        <v>97.3</v>
      </c>
    </row>
    <row r="23" spans="1:4" s="448" customFormat="1" ht="18.75" customHeight="1">
      <c r="A23" s="441" t="s">
        <v>475</v>
      </c>
      <c r="B23" s="442">
        <v>97.4</v>
      </c>
      <c r="C23" s="1322">
        <v>103.1</v>
      </c>
      <c r="D23" s="443">
        <v>102.9</v>
      </c>
    </row>
    <row r="24" spans="1:4" s="448" customFormat="1" ht="18.75" customHeight="1">
      <c r="A24" s="441" t="s">
        <v>476</v>
      </c>
      <c r="B24" s="442">
        <v>95.2</v>
      </c>
      <c r="C24" s="1322">
        <v>100.5</v>
      </c>
      <c r="D24" s="443">
        <v>101.6</v>
      </c>
    </row>
    <row r="25" spans="1:4" s="448" customFormat="1" ht="18.75" customHeight="1">
      <c r="A25" s="441" t="s">
        <v>477</v>
      </c>
      <c r="B25" s="442">
        <v>98.9</v>
      </c>
      <c r="C25" s="1322">
        <v>100.6</v>
      </c>
      <c r="D25" s="443">
        <v>98.9</v>
      </c>
    </row>
    <row r="26" spans="1:4" s="448" customFormat="1" ht="18.75" customHeight="1">
      <c r="A26" s="441" t="s">
        <v>478</v>
      </c>
      <c r="B26" s="442">
        <v>106.3</v>
      </c>
      <c r="C26" s="1322">
        <v>101.3</v>
      </c>
      <c r="D26" s="443">
        <v>103.3</v>
      </c>
    </row>
    <row r="27" spans="1:4" s="448" customFormat="1" ht="18.75" customHeight="1">
      <c r="A27" s="441" t="s">
        <v>479</v>
      </c>
      <c r="B27" s="442">
        <v>100.2</v>
      </c>
      <c r="C27" s="1322">
        <v>101.1</v>
      </c>
      <c r="D27" s="443">
        <v>104.3</v>
      </c>
    </row>
    <row r="28" spans="1:4" s="447" customFormat="1" ht="18.75" customHeight="1">
      <c r="A28" s="441" t="s">
        <v>480</v>
      </c>
      <c r="B28" s="442">
        <v>98.6</v>
      </c>
      <c r="C28" s="1322">
        <v>103.9</v>
      </c>
      <c r="D28" s="443">
        <v>101</v>
      </c>
    </row>
    <row r="29" spans="1:4" s="447" customFormat="1" ht="18.75" customHeight="1">
      <c r="A29" s="441" t="s">
        <v>481</v>
      </c>
      <c r="B29" s="445">
        <v>127.1</v>
      </c>
      <c r="C29" s="1323">
        <v>131.7</v>
      </c>
      <c r="D29" s="446">
        <v>105</v>
      </c>
    </row>
    <row r="30" spans="1:4" s="447" customFormat="1" ht="18.75" customHeight="1">
      <c r="A30" s="441" t="s">
        <v>482</v>
      </c>
      <c r="B30" s="445">
        <v>112.3</v>
      </c>
      <c r="C30" s="1323">
        <v>146.3</v>
      </c>
      <c r="D30" s="446">
        <v>103.2</v>
      </c>
    </row>
    <row r="31" spans="1:4" s="447" customFormat="1" ht="18.75" customHeight="1">
      <c r="A31" s="441" t="s">
        <v>483</v>
      </c>
      <c r="B31" s="445">
        <v>100</v>
      </c>
      <c r="C31" s="1323">
        <v>100</v>
      </c>
      <c r="D31" s="446">
        <v>94.5</v>
      </c>
    </row>
    <row r="32" spans="1:4" s="447" customFormat="1" ht="18.75" customHeight="1">
      <c r="A32" s="441" t="s">
        <v>484</v>
      </c>
      <c r="B32" s="442">
        <v>100</v>
      </c>
      <c r="C32" s="1322">
        <v>100</v>
      </c>
      <c r="D32" s="443">
        <v>94.6</v>
      </c>
    </row>
    <row r="33" spans="1:4" s="447" customFormat="1" ht="18.75" customHeight="1">
      <c r="A33" s="441" t="s">
        <v>485</v>
      </c>
      <c r="B33" s="442">
        <v>96.8</v>
      </c>
      <c r="C33" s="1322">
        <v>98.7</v>
      </c>
      <c r="D33" s="443">
        <v>100.7</v>
      </c>
    </row>
    <row r="34" spans="1:4" s="447" customFormat="1" ht="18.75" customHeight="1" thickBot="1">
      <c r="A34" s="449" t="s">
        <v>486</v>
      </c>
      <c r="B34" s="450">
        <v>101</v>
      </c>
      <c r="C34" s="1324">
        <v>111</v>
      </c>
      <c r="D34" s="451">
        <v>102.8</v>
      </c>
    </row>
    <row r="35" spans="1:3" s="453" customFormat="1" ht="14.25" customHeight="1">
      <c r="A35" s="452" t="s">
        <v>487</v>
      </c>
      <c r="B35" s="452"/>
      <c r="C35" s="452"/>
    </row>
    <row r="36" spans="1:3" s="453" customFormat="1" ht="14.25" customHeight="1">
      <c r="A36" s="452" t="s">
        <v>225</v>
      </c>
      <c r="B36" s="452"/>
      <c r="C36" s="452"/>
    </row>
  </sheetData>
  <sheetProtection/>
  <mergeCells count="1"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37.00390625" style="452" customWidth="1"/>
    <col min="2" max="3" width="17.140625" style="452" customWidth="1"/>
    <col min="4" max="4" width="17.28125" style="452" customWidth="1"/>
    <col min="5" max="5" width="17.57421875" style="452" customWidth="1"/>
    <col min="6" max="6" width="18.57421875" style="452" customWidth="1"/>
    <col min="7" max="8" width="11.28125" style="452" customWidth="1"/>
    <col min="9" max="10" width="10.7109375" style="452" customWidth="1"/>
    <col min="11" max="16384" width="9.140625" style="452" customWidth="1"/>
  </cols>
  <sheetData>
    <row r="1" spans="1:11" ht="20.25" customHeight="1" thickBot="1">
      <c r="A1" s="1753" t="s">
        <v>489</v>
      </c>
      <c r="B1" s="1753"/>
      <c r="C1" s="1753"/>
      <c r="D1" s="1753"/>
      <c r="E1" s="434"/>
      <c r="F1" s="454" t="s">
        <v>505</v>
      </c>
      <c r="G1" s="308"/>
      <c r="H1" s="455"/>
      <c r="I1" s="456"/>
      <c r="J1" s="457"/>
      <c r="K1" s="434"/>
    </row>
    <row r="2" spans="1:6" ht="16.5" customHeight="1">
      <c r="A2" s="458"/>
      <c r="B2" s="1754" t="s">
        <v>490</v>
      </c>
      <c r="C2" s="1754"/>
      <c r="D2" s="1755"/>
      <c r="E2" s="1758" t="s">
        <v>491</v>
      </c>
      <c r="F2" s="1759"/>
    </row>
    <row r="3" spans="1:6" ht="16.5" customHeight="1">
      <c r="A3" s="459"/>
      <c r="B3" s="1756"/>
      <c r="C3" s="1756"/>
      <c r="D3" s="1757"/>
      <c r="E3" s="1760" t="s">
        <v>456</v>
      </c>
      <c r="F3" s="1761"/>
    </row>
    <row r="4" spans="1:6" ht="16.5" customHeight="1">
      <c r="A4" s="459"/>
      <c r="B4" s="460"/>
      <c r="C4" s="461"/>
      <c r="D4" s="462"/>
      <c r="E4" s="463"/>
      <c r="F4" s="464"/>
    </row>
    <row r="5" spans="1:6" ht="16.5" customHeight="1" thickBot="1">
      <c r="A5" s="465"/>
      <c r="B5" s="466">
        <v>2010</v>
      </c>
      <c r="C5" s="1325">
        <v>2011</v>
      </c>
      <c r="D5" s="467">
        <v>2012</v>
      </c>
      <c r="E5" s="439">
        <v>2011</v>
      </c>
      <c r="F5" s="1326">
        <v>2012</v>
      </c>
    </row>
    <row r="6" spans="1:6" ht="17.25" customHeight="1" thickTop="1">
      <c r="A6" s="468" t="s">
        <v>492</v>
      </c>
      <c r="B6" s="470">
        <v>147.84</v>
      </c>
      <c r="C6" s="469">
        <v>196.83</v>
      </c>
      <c r="D6" s="1327">
        <v>205.4</v>
      </c>
      <c r="E6" s="1328">
        <v>130.9</v>
      </c>
      <c r="F6" s="1329">
        <v>105.4</v>
      </c>
    </row>
    <row r="7" spans="1:6" ht="17.25" customHeight="1">
      <c r="A7" s="471" t="s">
        <v>493</v>
      </c>
      <c r="B7" s="473">
        <v>126.13</v>
      </c>
      <c r="C7" s="472">
        <v>164.54</v>
      </c>
      <c r="D7" s="1330">
        <v>181.2</v>
      </c>
      <c r="E7" s="1331">
        <v>128.6</v>
      </c>
      <c r="F7" s="1332">
        <v>111.1</v>
      </c>
    </row>
    <row r="8" spans="1:6" ht="17.25" customHeight="1">
      <c r="A8" s="471" t="s">
        <v>494</v>
      </c>
      <c r="B8" s="473">
        <v>152.83</v>
      </c>
      <c r="C8" s="472">
        <v>209.43</v>
      </c>
      <c r="D8" s="1330">
        <v>216.8</v>
      </c>
      <c r="E8" s="1331">
        <v>136.7</v>
      </c>
      <c r="F8" s="1332">
        <v>103.5</v>
      </c>
    </row>
    <row r="9" spans="1:6" ht="17.25" customHeight="1">
      <c r="A9" s="471" t="s">
        <v>495</v>
      </c>
      <c r="B9" s="473">
        <v>134.82</v>
      </c>
      <c r="C9" s="472">
        <v>190.61</v>
      </c>
      <c r="D9" s="1330">
        <v>194.5</v>
      </c>
      <c r="E9" s="1331">
        <v>140.7</v>
      </c>
      <c r="F9" s="1332">
        <v>102.3</v>
      </c>
    </row>
    <row r="10" spans="1:6" ht="17.25" customHeight="1">
      <c r="A10" s="471" t="s">
        <v>496</v>
      </c>
      <c r="B10" s="473">
        <v>139.88</v>
      </c>
      <c r="C10" s="472">
        <v>194.81</v>
      </c>
      <c r="D10" s="1330">
        <v>208.1</v>
      </c>
      <c r="E10" s="1331">
        <v>137.9</v>
      </c>
      <c r="F10" s="1332">
        <v>106.9</v>
      </c>
    </row>
    <row r="11" spans="1:6" ht="17.25" customHeight="1">
      <c r="A11" s="471" t="s">
        <v>497</v>
      </c>
      <c r="B11" s="473">
        <v>148.86</v>
      </c>
      <c r="C11" s="472">
        <v>167.08</v>
      </c>
      <c r="D11" s="1330">
        <v>199.7</v>
      </c>
      <c r="E11" s="1331">
        <v>109.9</v>
      </c>
      <c r="F11" s="1332">
        <v>121.5</v>
      </c>
    </row>
    <row r="12" spans="1:6" ht="17.25" customHeight="1">
      <c r="A12" s="471" t="s">
        <v>498</v>
      </c>
      <c r="B12" s="473">
        <v>281.39</v>
      </c>
      <c r="C12" s="472">
        <v>269.47</v>
      </c>
      <c r="D12" s="1330">
        <v>265</v>
      </c>
      <c r="E12" s="1331">
        <v>95.8</v>
      </c>
      <c r="F12" s="1332">
        <v>98.3</v>
      </c>
    </row>
    <row r="13" spans="1:6" ht="17.25" customHeight="1">
      <c r="A13" s="471" t="s">
        <v>499</v>
      </c>
      <c r="B13" s="473">
        <v>319.24</v>
      </c>
      <c r="C13" s="472">
        <v>460.62</v>
      </c>
      <c r="D13" s="1330">
        <v>484</v>
      </c>
      <c r="E13" s="1331">
        <v>144.3</v>
      </c>
      <c r="F13" s="1332">
        <v>105.1</v>
      </c>
    </row>
    <row r="14" spans="1:6" ht="17.25" customHeight="1">
      <c r="A14" s="471" t="s">
        <v>500</v>
      </c>
      <c r="B14" s="473">
        <v>346.74</v>
      </c>
      <c r="C14" s="472">
        <v>356.55</v>
      </c>
      <c r="D14" s="1330">
        <v>446</v>
      </c>
      <c r="E14" s="1331">
        <v>102.5</v>
      </c>
      <c r="F14" s="1332">
        <v>125.2</v>
      </c>
    </row>
    <row r="15" spans="1:6" ht="17.25" customHeight="1">
      <c r="A15" s="471" t="s">
        <v>501</v>
      </c>
      <c r="B15" s="473">
        <v>36.37</v>
      </c>
      <c r="C15" s="472">
        <v>36.13</v>
      </c>
      <c r="D15" s="1330">
        <v>36.7</v>
      </c>
      <c r="E15" s="1331">
        <v>99.4</v>
      </c>
      <c r="F15" s="1332">
        <v>101.6</v>
      </c>
    </row>
    <row r="16" spans="1:6" ht="17.25" customHeight="1">
      <c r="A16" s="471" t="s">
        <v>502</v>
      </c>
      <c r="B16" s="473">
        <v>321.42</v>
      </c>
      <c r="C16" s="472">
        <v>313.94</v>
      </c>
      <c r="D16" s="1330">
        <v>327.5</v>
      </c>
      <c r="E16" s="1331">
        <v>97.9</v>
      </c>
      <c r="F16" s="1332">
        <v>104.7</v>
      </c>
    </row>
    <row r="17" spans="1:6" ht="17.25" customHeight="1">
      <c r="A17" s="471" t="s">
        <v>503</v>
      </c>
      <c r="B17" s="473">
        <v>273.03</v>
      </c>
      <c r="C17" s="472">
        <v>290.75</v>
      </c>
      <c r="D17" s="1330">
        <v>210.3</v>
      </c>
      <c r="E17" s="1331">
        <v>103</v>
      </c>
      <c r="F17" s="1332">
        <v>73.2</v>
      </c>
    </row>
    <row r="18" spans="1:6" ht="17.25" customHeight="1" thickBot="1">
      <c r="A18" s="474" t="s">
        <v>504</v>
      </c>
      <c r="B18" s="476">
        <v>1079.5</v>
      </c>
      <c r="C18" s="475">
        <v>1098.25</v>
      </c>
      <c r="D18" s="1333">
        <v>1099.6</v>
      </c>
      <c r="E18" s="1334">
        <v>101.7</v>
      </c>
      <c r="F18" s="1335">
        <v>100.3</v>
      </c>
    </row>
    <row r="19" spans="1:6" ht="14.25" customHeight="1">
      <c r="A19" s="452" t="s">
        <v>487</v>
      </c>
      <c r="B19" s="477"/>
      <c r="C19" s="478"/>
      <c r="D19" s="478"/>
      <c r="E19" s="478"/>
      <c r="F19" s="479"/>
    </row>
    <row r="20" spans="1:6" ht="14.25" customHeight="1">
      <c r="A20" s="452" t="s">
        <v>277</v>
      </c>
      <c r="B20" s="477"/>
      <c r="C20" s="478"/>
      <c r="D20" s="478"/>
      <c r="E20" s="478"/>
      <c r="F20" s="479"/>
    </row>
    <row r="21" spans="1:8" ht="15.75">
      <c r="A21" s="435"/>
      <c r="B21" s="477"/>
      <c r="C21" s="478"/>
      <c r="D21" s="478"/>
      <c r="E21" s="478"/>
      <c r="F21" s="479"/>
      <c r="G21" s="480"/>
      <c r="H21" s="434"/>
    </row>
    <row r="22" spans="1:10" ht="15.75">
      <c r="A22" s="435"/>
      <c r="B22" s="477"/>
      <c r="C22" s="478"/>
      <c r="D22" s="478"/>
      <c r="E22" s="478"/>
      <c r="F22" s="479"/>
      <c r="G22" s="480"/>
      <c r="H22" s="480"/>
      <c r="I22" s="480"/>
      <c r="J22" s="434"/>
    </row>
    <row r="23" spans="1:10" ht="15.75">
      <c r="A23" s="435"/>
      <c r="B23" s="477"/>
      <c r="C23" s="478"/>
      <c r="D23" s="478"/>
      <c r="E23" s="478"/>
      <c r="F23" s="479"/>
      <c r="G23" s="480"/>
      <c r="H23" s="480"/>
      <c r="I23" s="480"/>
      <c r="J23" s="434"/>
    </row>
    <row r="24" spans="1:10" ht="15.75">
      <c r="A24" s="481"/>
      <c r="B24" s="477"/>
      <c r="C24" s="478"/>
      <c r="D24" s="478"/>
      <c r="E24" s="478"/>
      <c r="F24" s="479"/>
      <c r="G24" s="480"/>
      <c r="H24" s="480"/>
      <c r="I24" s="480"/>
      <c r="J24" s="434"/>
    </row>
  </sheetData>
  <sheetProtection/>
  <mergeCells count="4">
    <mergeCell ref="A1:D1"/>
    <mergeCell ref="B2:D3"/>
    <mergeCell ref="E2:F2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39.57421875" style="485" customWidth="1"/>
    <col min="2" max="4" width="16.7109375" style="485" customWidth="1"/>
    <col min="5" max="5" width="17.57421875" style="485" customWidth="1"/>
    <col min="6" max="6" width="15.7109375" style="485" customWidth="1"/>
    <col min="7" max="8" width="11.28125" style="485" customWidth="1"/>
    <col min="9" max="10" width="10.7109375" style="485" customWidth="1"/>
    <col min="11" max="16384" width="9.140625" style="485" customWidth="1"/>
  </cols>
  <sheetData>
    <row r="1" spans="1:10" ht="16.5" thickBot="1">
      <c r="A1" s="1762" t="s">
        <v>506</v>
      </c>
      <c r="B1" s="1762"/>
      <c r="C1" s="1762"/>
      <c r="D1" s="1762"/>
      <c r="E1" s="482"/>
      <c r="F1" s="454" t="s">
        <v>519</v>
      </c>
      <c r="G1" s="483"/>
      <c r="H1" s="484"/>
      <c r="I1" s="484"/>
      <c r="J1" s="482"/>
    </row>
    <row r="2" spans="1:6" ht="15">
      <c r="A2" s="486"/>
      <c r="B2" s="1763" t="s">
        <v>490</v>
      </c>
      <c r="C2" s="1764"/>
      <c r="D2" s="1765"/>
      <c r="E2" s="1769" t="s">
        <v>491</v>
      </c>
      <c r="F2" s="1770"/>
    </row>
    <row r="3" spans="1:6" ht="15">
      <c r="A3" s="487"/>
      <c r="B3" s="1766"/>
      <c r="C3" s="1767"/>
      <c r="D3" s="1768"/>
      <c r="E3" s="1771" t="s">
        <v>456</v>
      </c>
      <c r="F3" s="1772"/>
    </row>
    <row r="4" spans="1:6" ht="15.75" thickBot="1">
      <c r="A4" s="488"/>
      <c r="B4" s="489">
        <v>2010</v>
      </c>
      <c r="C4" s="1336">
        <v>2011</v>
      </c>
      <c r="D4" s="1337">
        <v>2012</v>
      </c>
      <c r="E4" s="1338">
        <v>2011</v>
      </c>
      <c r="F4" s="1339">
        <v>2012</v>
      </c>
    </row>
    <row r="5" spans="1:9" ht="15">
      <c r="A5" s="490" t="s">
        <v>507</v>
      </c>
      <c r="B5" s="491">
        <v>2787.04</v>
      </c>
      <c r="C5" s="1340">
        <v>2795.07</v>
      </c>
      <c r="D5" s="1341">
        <v>2917.3</v>
      </c>
      <c r="E5" s="1342">
        <v>100.2</v>
      </c>
      <c r="F5" s="1343">
        <v>104.4</v>
      </c>
      <c r="H5" s="492"/>
      <c r="I5" s="492"/>
    </row>
    <row r="6" spans="1:9" ht="15">
      <c r="A6" s="490" t="s">
        <v>508</v>
      </c>
      <c r="B6" s="493">
        <v>2167.73</v>
      </c>
      <c r="C6" s="1344">
        <v>2164.87</v>
      </c>
      <c r="D6" s="1345">
        <v>2216.3</v>
      </c>
      <c r="E6" s="1346">
        <v>99.8</v>
      </c>
      <c r="F6" s="1347">
        <v>102.5</v>
      </c>
      <c r="H6" s="492"/>
      <c r="I6" s="492"/>
    </row>
    <row r="7" spans="1:9" ht="15">
      <c r="A7" s="490" t="s">
        <v>509</v>
      </c>
      <c r="B7" s="493">
        <v>1950.84</v>
      </c>
      <c r="C7" s="1344">
        <v>1983.9</v>
      </c>
      <c r="D7" s="1345">
        <v>2074.1</v>
      </c>
      <c r="E7" s="1346">
        <v>101.6</v>
      </c>
      <c r="F7" s="1347">
        <v>104.6</v>
      </c>
      <c r="H7" s="492"/>
      <c r="I7" s="492"/>
    </row>
    <row r="8" spans="1:9" ht="15">
      <c r="A8" s="490" t="s">
        <v>510</v>
      </c>
      <c r="B8" s="493">
        <v>2748.81</v>
      </c>
      <c r="C8" s="1344">
        <v>2844.17</v>
      </c>
      <c r="D8" s="1345">
        <v>2848.5</v>
      </c>
      <c r="E8" s="1346">
        <v>103.4</v>
      </c>
      <c r="F8" s="1347">
        <v>100.3</v>
      </c>
      <c r="H8" s="492"/>
      <c r="I8" s="492"/>
    </row>
    <row r="9" spans="1:9" ht="15">
      <c r="A9" s="490" t="s">
        <v>511</v>
      </c>
      <c r="B9" s="493">
        <v>1396</v>
      </c>
      <c r="C9" s="1344">
        <v>1404.13</v>
      </c>
      <c r="D9" s="1345">
        <v>1520</v>
      </c>
      <c r="E9" s="1346">
        <v>100.5</v>
      </c>
      <c r="F9" s="1347">
        <v>108.2</v>
      </c>
      <c r="H9" s="492"/>
      <c r="I9" s="492"/>
    </row>
    <row r="10" spans="1:9" ht="15">
      <c r="A10" s="490" t="s">
        <v>512</v>
      </c>
      <c r="B10" s="493">
        <v>2858.16</v>
      </c>
      <c r="C10" s="1344">
        <v>2787.59</v>
      </c>
      <c r="D10" s="1345">
        <v>2929.3</v>
      </c>
      <c r="E10" s="1346">
        <v>97.5</v>
      </c>
      <c r="F10" s="1347">
        <v>105.1</v>
      </c>
      <c r="H10" s="492"/>
      <c r="I10" s="492"/>
    </row>
    <row r="11" spans="1:9" ht="15">
      <c r="A11" s="490" t="s">
        <v>513</v>
      </c>
      <c r="B11" s="493">
        <v>1725.96</v>
      </c>
      <c r="C11" s="1344">
        <v>1703.68</v>
      </c>
      <c r="D11" s="1345">
        <v>1752.8</v>
      </c>
      <c r="E11" s="1346">
        <v>98.7</v>
      </c>
      <c r="F11" s="1347">
        <v>102.9</v>
      </c>
      <c r="H11" s="492"/>
      <c r="I11" s="492"/>
    </row>
    <row r="12" spans="1:9" ht="15">
      <c r="A12" s="490" t="s">
        <v>514</v>
      </c>
      <c r="B12" s="493">
        <v>220.25</v>
      </c>
      <c r="C12" s="1344">
        <v>277.97</v>
      </c>
      <c r="D12" s="1345">
        <v>278.8</v>
      </c>
      <c r="E12" s="1346">
        <v>126.2</v>
      </c>
      <c r="F12" s="1347">
        <v>100.3</v>
      </c>
      <c r="H12" s="492"/>
      <c r="I12" s="492"/>
    </row>
    <row r="13" spans="1:9" ht="15">
      <c r="A13" s="490" t="s">
        <v>515</v>
      </c>
      <c r="B13" s="493">
        <v>788.41</v>
      </c>
      <c r="C13" s="1344">
        <v>911.79</v>
      </c>
      <c r="D13" s="1345">
        <v>937.7</v>
      </c>
      <c r="E13" s="1346">
        <v>115.6</v>
      </c>
      <c r="F13" s="1347">
        <v>102.9</v>
      </c>
      <c r="H13" s="492"/>
      <c r="I13" s="492"/>
    </row>
    <row r="14" spans="1:9" ht="15">
      <c r="A14" s="490" t="s">
        <v>516</v>
      </c>
      <c r="B14" s="493">
        <v>76.77</v>
      </c>
      <c r="C14" s="1344">
        <v>72.6</v>
      </c>
      <c r="D14" s="1345">
        <v>97.4</v>
      </c>
      <c r="E14" s="1346">
        <v>94.5</v>
      </c>
      <c r="F14" s="1347">
        <v>134.2</v>
      </c>
      <c r="H14" s="492"/>
      <c r="I14" s="492"/>
    </row>
    <row r="15" spans="1:9" ht="15.75" thickBot="1">
      <c r="A15" s="494" t="s">
        <v>517</v>
      </c>
      <c r="B15" s="495">
        <v>343.79</v>
      </c>
      <c r="C15" s="1348">
        <v>429.57</v>
      </c>
      <c r="D15" s="1349">
        <v>667.6</v>
      </c>
      <c r="E15" s="1350">
        <v>125.5</v>
      </c>
      <c r="F15" s="1351">
        <v>154.7</v>
      </c>
      <c r="H15" s="492"/>
      <c r="I15" s="492"/>
    </row>
    <row r="16" s="133" customFormat="1" ht="14.25" customHeight="1">
      <c r="A16" s="133" t="s">
        <v>487</v>
      </c>
    </row>
    <row r="17" s="133" customFormat="1" ht="14.25" customHeight="1">
      <c r="A17" s="496" t="s">
        <v>518</v>
      </c>
    </row>
    <row r="18" s="133" customFormat="1" ht="14.25" customHeight="1">
      <c r="A18" s="133" t="s">
        <v>225</v>
      </c>
    </row>
  </sheetData>
  <sheetProtection/>
  <mergeCells count="4">
    <mergeCell ref="A1:D1"/>
    <mergeCell ref="B2:D3"/>
    <mergeCell ref="E2:F2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50.00390625" style="435" customWidth="1"/>
    <col min="2" max="234" width="9.140625" style="435" customWidth="1"/>
    <col min="235" max="235" width="50.00390625" style="435" customWidth="1"/>
    <col min="236" max="239" width="9.140625" style="435" customWidth="1"/>
    <col min="240" max="240" width="28.7109375" style="435" customWidth="1"/>
    <col min="241" max="241" width="9.140625" style="435" customWidth="1"/>
    <col min="242" max="242" width="8.421875" style="435" customWidth="1"/>
    <col min="243" max="243" width="9.140625" style="435" customWidth="1"/>
    <col min="244" max="244" width="10.28125" style="435" customWidth="1"/>
    <col min="245" max="16384" width="9.140625" style="435" customWidth="1"/>
  </cols>
  <sheetData>
    <row r="1" spans="1:5" ht="15">
      <c r="A1" s="1773" t="s">
        <v>520</v>
      </c>
      <c r="B1" s="1773"/>
      <c r="C1" s="1773"/>
      <c r="D1" s="1773"/>
      <c r="E1" s="1773"/>
    </row>
    <row r="2" spans="1:5" ht="15.75" thickBot="1">
      <c r="A2" s="497" t="s">
        <v>521</v>
      </c>
      <c r="B2" s="498"/>
      <c r="C2" s="499"/>
      <c r="D2" s="1774" t="s">
        <v>551</v>
      </c>
      <c r="E2" s="1774"/>
    </row>
    <row r="3" spans="1:5" ht="15.75" thickBot="1">
      <c r="A3" s="500" t="s">
        <v>522</v>
      </c>
      <c r="B3" s="501" t="s">
        <v>523</v>
      </c>
      <c r="C3" s="502" t="s">
        <v>172</v>
      </c>
      <c r="D3" s="1352" t="s">
        <v>228</v>
      </c>
      <c r="E3" s="1353" t="s">
        <v>1275</v>
      </c>
    </row>
    <row r="4" spans="1:5" ht="16.5" customHeight="1">
      <c r="A4" s="503" t="s">
        <v>524</v>
      </c>
      <c r="B4" s="504" t="s">
        <v>525</v>
      </c>
      <c r="C4" s="505">
        <v>0.5</v>
      </c>
      <c r="D4" s="1354">
        <v>0.54</v>
      </c>
      <c r="E4" s="1355">
        <v>0.52</v>
      </c>
    </row>
    <row r="5" spans="1:5" ht="16.5" customHeight="1">
      <c r="A5" s="507" t="s">
        <v>526</v>
      </c>
      <c r="B5" s="508" t="s">
        <v>525</v>
      </c>
      <c r="C5" s="509">
        <v>0.4</v>
      </c>
      <c r="D5" s="1356">
        <v>0.43</v>
      </c>
      <c r="E5" s="1357">
        <v>0.4</v>
      </c>
    </row>
    <row r="6" spans="1:5" ht="16.5" customHeight="1">
      <c r="A6" s="510" t="s">
        <v>527</v>
      </c>
      <c r="B6" s="511" t="s">
        <v>525</v>
      </c>
      <c r="C6" s="513">
        <v>2.05</v>
      </c>
      <c r="D6" s="1358">
        <v>2.24</v>
      </c>
      <c r="E6" s="1359">
        <v>2.21</v>
      </c>
    </row>
    <row r="7" spans="1:5" ht="16.5" customHeight="1">
      <c r="A7" s="510" t="s">
        <v>528</v>
      </c>
      <c r="B7" s="511" t="s">
        <v>529</v>
      </c>
      <c r="C7" s="512">
        <v>2.0642</v>
      </c>
      <c r="D7" s="1360">
        <v>2.31</v>
      </c>
      <c r="E7" s="1361">
        <v>2.45</v>
      </c>
    </row>
    <row r="8" spans="1:5" ht="16.5" customHeight="1">
      <c r="A8" s="510" t="s">
        <v>530</v>
      </c>
      <c r="B8" s="511" t="s">
        <v>529</v>
      </c>
      <c r="C8" s="512">
        <v>3.9142</v>
      </c>
      <c r="D8" s="1360">
        <v>4.16</v>
      </c>
      <c r="E8" s="1361">
        <v>4.19</v>
      </c>
    </row>
    <row r="9" spans="1:5" ht="16.5" customHeight="1">
      <c r="A9" s="510" t="s">
        <v>531</v>
      </c>
      <c r="B9" s="511" t="s">
        <v>529</v>
      </c>
      <c r="C9" s="512">
        <v>4.2599</v>
      </c>
      <c r="D9" s="1360">
        <v>4.36</v>
      </c>
      <c r="E9" s="1361">
        <v>4.29</v>
      </c>
    </row>
    <row r="10" spans="1:5" ht="16.5" customHeight="1">
      <c r="A10" s="510" t="s">
        <v>532</v>
      </c>
      <c r="B10" s="511" t="s">
        <v>529</v>
      </c>
      <c r="C10" s="509">
        <v>2.2336</v>
      </c>
      <c r="D10" s="1356">
        <v>2.46</v>
      </c>
      <c r="E10" s="1357">
        <v>2.36</v>
      </c>
    </row>
    <row r="11" spans="1:5" ht="16.5" customHeight="1">
      <c r="A11" s="507" t="s">
        <v>533</v>
      </c>
      <c r="B11" s="508" t="s">
        <v>529</v>
      </c>
      <c r="C11" s="514">
        <v>4.1322</v>
      </c>
      <c r="D11" s="1362">
        <v>4.66</v>
      </c>
      <c r="E11" s="1363">
        <v>4.32</v>
      </c>
    </row>
    <row r="12" spans="1:5" ht="16.5" customHeight="1">
      <c r="A12" s="515" t="s">
        <v>534</v>
      </c>
      <c r="B12" s="516" t="s">
        <v>529</v>
      </c>
      <c r="C12" s="509">
        <v>2.78</v>
      </c>
      <c r="D12" s="1356">
        <v>2.88</v>
      </c>
      <c r="E12" s="1357">
        <v>2.92</v>
      </c>
    </row>
    <row r="13" spans="1:5" ht="16.5" customHeight="1">
      <c r="A13" s="510" t="s">
        <v>535</v>
      </c>
      <c r="B13" s="511" t="s">
        <v>529</v>
      </c>
      <c r="C13" s="509">
        <v>4.13</v>
      </c>
      <c r="D13" s="1356">
        <v>4.29</v>
      </c>
      <c r="E13" s="1357">
        <v>4.63</v>
      </c>
    </row>
    <row r="14" spans="1:5" ht="16.5" customHeight="1">
      <c r="A14" s="510" t="s">
        <v>536</v>
      </c>
      <c r="B14" s="511" t="s">
        <v>529</v>
      </c>
      <c r="C14" s="509">
        <v>5.33</v>
      </c>
      <c r="D14" s="1356">
        <v>5.73</v>
      </c>
      <c r="E14" s="1357">
        <v>5.48</v>
      </c>
    </row>
    <row r="15" spans="1:5" ht="16.5" customHeight="1">
      <c r="A15" s="510" t="s">
        <v>537</v>
      </c>
      <c r="B15" s="511" t="s">
        <v>529</v>
      </c>
      <c r="C15" s="509">
        <v>2.83</v>
      </c>
      <c r="D15" s="1356">
        <v>3.06</v>
      </c>
      <c r="E15" s="1357">
        <v>3.22</v>
      </c>
    </row>
    <row r="16" spans="1:5" ht="16.5" customHeight="1">
      <c r="A16" s="510" t="s">
        <v>538</v>
      </c>
      <c r="B16" s="511" t="s">
        <v>529</v>
      </c>
      <c r="C16" s="509">
        <v>5.71</v>
      </c>
      <c r="D16" s="1356">
        <v>6</v>
      </c>
      <c r="E16" s="1357">
        <v>6.73</v>
      </c>
    </row>
    <row r="17" spans="1:5" ht="16.5" customHeight="1">
      <c r="A17" s="507" t="s">
        <v>539</v>
      </c>
      <c r="B17" s="508" t="s">
        <v>529</v>
      </c>
      <c r="C17" s="514">
        <v>16.61</v>
      </c>
      <c r="D17" s="1362">
        <v>17.96</v>
      </c>
      <c r="E17" s="1363">
        <v>20.34</v>
      </c>
    </row>
    <row r="18" spans="1:5" ht="16.5" customHeight="1">
      <c r="A18" s="510" t="s">
        <v>540</v>
      </c>
      <c r="B18" s="511" t="s">
        <v>529</v>
      </c>
      <c r="C18" s="513">
        <v>2.91</v>
      </c>
      <c r="D18" s="1358">
        <v>3.09</v>
      </c>
      <c r="E18" s="1359">
        <v>3.24</v>
      </c>
    </row>
    <row r="19" spans="1:5" ht="16.5" customHeight="1">
      <c r="A19" s="510" t="s">
        <v>541</v>
      </c>
      <c r="B19" s="511" t="s">
        <v>529</v>
      </c>
      <c r="C19" s="509">
        <v>2.38</v>
      </c>
      <c r="D19" s="1356">
        <v>2.54</v>
      </c>
      <c r="E19" s="1357">
        <v>2.74</v>
      </c>
    </row>
    <row r="20" spans="1:5" ht="16.5" customHeight="1">
      <c r="A20" s="510" t="s">
        <v>542</v>
      </c>
      <c r="B20" s="511" t="s">
        <v>529</v>
      </c>
      <c r="C20" s="509">
        <v>2.95</v>
      </c>
      <c r="D20" s="1356">
        <v>3.11</v>
      </c>
      <c r="E20" s="1357">
        <v>3.27</v>
      </c>
    </row>
    <row r="21" spans="1:5" ht="16.5" customHeight="1">
      <c r="A21" s="507" t="s">
        <v>543</v>
      </c>
      <c r="B21" s="508" t="s">
        <v>529</v>
      </c>
      <c r="C21" s="514">
        <v>2.54</v>
      </c>
      <c r="D21" s="1362">
        <v>2.69</v>
      </c>
      <c r="E21" s="1363">
        <v>2.95</v>
      </c>
    </row>
    <row r="22" spans="1:5" ht="16.5" customHeight="1">
      <c r="A22" s="510" t="s">
        <v>544</v>
      </c>
      <c r="B22" s="516" t="s">
        <v>529</v>
      </c>
      <c r="C22" s="509">
        <v>2.14</v>
      </c>
      <c r="D22" s="1356">
        <v>2.16</v>
      </c>
      <c r="E22" s="1357">
        <v>2.25</v>
      </c>
    </row>
    <row r="23" spans="1:5" ht="16.5" customHeight="1">
      <c r="A23" s="510" t="s">
        <v>545</v>
      </c>
      <c r="B23" s="511" t="s">
        <v>529</v>
      </c>
      <c r="C23" s="509">
        <v>2.67</v>
      </c>
      <c r="D23" s="1356">
        <v>2.83</v>
      </c>
      <c r="E23" s="1357">
        <v>2.98</v>
      </c>
    </row>
    <row r="24" spans="1:5" ht="16.5" customHeight="1" thickBot="1">
      <c r="A24" s="517" t="s">
        <v>546</v>
      </c>
      <c r="B24" s="518" t="s">
        <v>529</v>
      </c>
      <c r="C24" s="519">
        <v>2.47</v>
      </c>
      <c r="D24" s="1364">
        <v>2.36</v>
      </c>
      <c r="E24" s="1365">
        <v>2.73</v>
      </c>
    </row>
    <row r="25" spans="1:3" ht="14.25" customHeight="1">
      <c r="A25" s="452" t="s">
        <v>547</v>
      </c>
      <c r="C25" s="506"/>
    </row>
    <row r="26" spans="1:3" ht="14.25" customHeight="1">
      <c r="A26" s="453" t="s">
        <v>548</v>
      </c>
      <c r="C26" s="506"/>
    </row>
    <row r="27" spans="1:3" ht="14.25" customHeight="1">
      <c r="A27" s="452" t="s">
        <v>549</v>
      </c>
      <c r="C27" s="506"/>
    </row>
    <row r="28" spans="1:3" ht="14.25" customHeight="1">
      <c r="A28" s="520" t="s">
        <v>550</v>
      </c>
      <c r="C28" s="506"/>
    </row>
  </sheetData>
  <sheetProtection/>
  <mergeCells count="2">
    <mergeCell ref="A1:E1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H12" sqref="H12"/>
    </sheetView>
  </sheetViews>
  <sheetFormatPr defaultColWidth="9.28125" defaultRowHeight="15"/>
  <cols>
    <col min="1" max="1" width="49.421875" style="434" customWidth="1"/>
    <col min="2" max="4" width="12.140625" style="434" customWidth="1"/>
    <col min="5" max="16384" width="9.28125" style="434" customWidth="1"/>
  </cols>
  <sheetData>
    <row r="1" ht="16.5">
      <c r="A1" s="521" t="s">
        <v>552</v>
      </c>
    </row>
    <row r="2" spans="2:4" ht="16.5" thickBot="1">
      <c r="B2" s="455"/>
      <c r="D2" s="436" t="s">
        <v>1342</v>
      </c>
    </row>
    <row r="3" spans="1:4" ht="19.5" customHeight="1">
      <c r="A3" s="522"/>
      <c r="B3" s="1775" t="s">
        <v>553</v>
      </c>
      <c r="C3" s="1775"/>
      <c r="D3" s="1776"/>
    </row>
    <row r="4" spans="1:4" s="440" customFormat="1" ht="19.5" customHeight="1" thickBot="1">
      <c r="A4" s="523"/>
      <c r="B4" s="524">
        <v>2010</v>
      </c>
      <c r="C4" s="1366">
        <v>2011</v>
      </c>
      <c r="D4" s="1367">
        <v>2012</v>
      </c>
    </row>
    <row r="5" spans="1:4" s="444" customFormat="1" ht="19.5" customHeight="1" thickTop="1">
      <c r="A5" s="525" t="s">
        <v>554</v>
      </c>
      <c r="B5" s="526">
        <v>1.3925</v>
      </c>
      <c r="C5" s="1368">
        <v>1.36</v>
      </c>
      <c r="D5" s="1369">
        <v>1.47</v>
      </c>
    </row>
    <row r="6" spans="1:4" s="447" customFormat="1" ht="19.5" customHeight="1">
      <c r="A6" s="527" t="s">
        <v>555</v>
      </c>
      <c r="B6" s="528">
        <v>0.33416666666666667</v>
      </c>
      <c r="C6" s="1370">
        <v>0.5</v>
      </c>
      <c r="D6" s="1371">
        <v>0.49</v>
      </c>
    </row>
    <row r="7" spans="1:4" s="447" customFormat="1" ht="19.5" customHeight="1">
      <c r="A7" s="527" t="s">
        <v>556</v>
      </c>
      <c r="B7" s="528">
        <v>1.2533333333333332</v>
      </c>
      <c r="C7" s="1370">
        <v>1.34</v>
      </c>
      <c r="D7" s="1371">
        <v>1.31</v>
      </c>
    </row>
    <row r="8" spans="1:4" s="447" customFormat="1" ht="19.5" customHeight="1">
      <c r="A8" s="527" t="s">
        <v>557</v>
      </c>
      <c r="B8" s="528">
        <v>0.06000000000000002</v>
      </c>
      <c r="C8" s="1370">
        <v>0.06</v>
      </c>
      <c r="D8" s="1371">
        <v>0.06</v>
      </c>
    </row>
    <row r="9" spans="1:4" s="447" customFormat="1" ht="19.5" customHeight="1">
      <c r="A9" s="527" t="s">
        <v>558</v>
      </c>
      <c r="B9" s="528">
        <v>1.0275</v>
      </c>
      <c r="C9" s="1370">
        <v>1.1</v>
      </c>
      <c r="D9" s="1371">
        <v>1.12</v>
      </c>
    </row>
    <row r="10" spans="1:4" s="444" customFormat="1" ht="19.5" customHeight="1">
      <c r="A10" s="527" t="s">
        <v>559</v>
      </c>
      <c r="B10" s="528">
        <v>3.8258333333333336</v>
      </c>
      <c r="C10" s="1370">
        <v>4.21</v>
      </c>
      <c r="D10" s="1371">
        <v>4.54</v>
      </c>
    </row>
    <row r="11" spans="1:4" s="447" customFormat="1" ht="19.5" customHeight="1">
      <c r="A11" s="527" t="s">
        <v>560</v>
      </c>
      <c r="B11" s="528">
        <v>5.8425</v>
      </c>
      <c r="C11" s="1370">
        <v>6.2</v>
      </c>
      <c r="D11" s="1371">
        <v>6.62</v>
      </c>
    </row>
    <row r="12" spans="1:4" s="448" customFormat="1" ht="19.5" customHeight="1">
      <c r="A12" s="527" t="s">
        <v>561</v>
      </c>
      <c r="B12" s="528">
        <v>7.299166666666667</v>
      </c>
      <c r="C12" s="1370">
        <v>7.78</v>
      </c>
      <c r="D12" s="1371">
        <v>8.34</v>
      </c>
    </row>
    <row r="13" spans="1:4" s="447" customFormat="1" ht="19.5" customHeight="1">
      <c r="A13" s="527" t="s">
        <v>562</v>
      </c>
      <c r="B13" s="528">
        <v>4.052499999999999</v>
      </c>
      <c r="C13" s="1370">
        <v>4.37</v>
      </c>
      <c r="D13" s="1371">
        <v>4.59</v>
      </c>
    </row>
    <row r="14" spans="1:4" s="447" customFormat="1" ht="19.5" customHeight="1">
      <c r="A14" s="527" t="s">
        <v>563</v>
      </c>
      <c r="B14" s="528">
        <v>3.4041666666666663</v>
      </c>
      <c r="C14" s="1370">
        <v>3.7</v>
      </c>
      <c r="D14" s="1371">
        <v>3.99</v>
      </c>
    </row>
    <row r="15" spans="1:4" s="447" customFormat="1" ht="19.5" customHeight="1">
      <c r="A15" s="527" t="s">
        <v>564</v>
      </c>
      <c r="B15" s="528">
        <v>2.8800000000000003</v>
      </c>
      <c r="C15" s="1370">
        <v>3.03</v>
      </c>
      <c r="D15" s="1371">
        <v>3.42</v>
      </c>
    </row>
    <row r="16" spans="1:4" s="447" customFormat="1" ht="19.5" customHeight="1">
      <c r="A16" s="527" t="s">
        <v>565</v>
      </c>
      <c r="B16" s="528">
        <v>4.1883333333333335</v>
      </c>
      <c r="C16" s="1370">
        <v>4.52</v>
      </c>
      <c r="D16" s="1371">
        <v>4.69</v>
      </c>
    </row>
    <row r="17" spans="1:4" s="447" customFormat="1" ht="19.5" customHeight="1">
      <c r="A17" s="527" t="s">
        <v>566</v>
      </c>
      <c r="B17" s="528">
        <v>3.567500000000001</v>
      </c>
      <c r="C17" s="1370">
        <v>3.8</v>
      </c>
      <c r="D17" s="1371">
        <v>4.03</v>
      </c>
    </row>
    <row r="18" spans="1:4" s="447" customFormat="1" ht="19.5" customHeight="1">
      <c r="A18" s="527" t="s">
        <v>567</v>
      </c>
      <c r="B18" s="528">
        <v>2.236666666666667</v>
      </c>
      <c r="C18" s="1370">
        <v>2.41</v>
      </c>
      <c r="D18" s="1502">
        <v>2.61</v>
      </c>
    </row>
    <row r="19" spans="1:4" s="447" customFormat="1" ht="19.5" customHeight="1">
      <c r="A19" s="527" t="s">
        <v>568</v>
      </c>
      <c r="B19" s="528">
        <v>3.1675</v>
      </c>
      <c r="C19" s="1370">
        <v>3.39</v>
      </c>
      <c r="D19" s="1371">
        <v>3.93</v>
      </c>
    </row>
    <row r="20" spans="1:4" s="447" customFormat="1" ht="19.5" customHeight="1">
      <c r="A20" s="527" t="s">
        <v>569</v>
      </c>
      <c r="B20" s="528">
        <v>4.501666666666666</v>
      </c>
      <c r="C20" s="1370">
        <v>4.61</v>
      </c>
      <c r="D20" s="1371">
        <v>4.82</v>
      </c>
    </row>
    <row r="21" spans="1:4" s="447" customFormat="1" ht="19.5" customHeight="1">
      <c r="A21" s="527" t="s">
        <v>570</v>
      </c>
      <c r="B21" s="528">
        <v>7.31</v>
      </c>
      <c r="C21" s="1370">
        <v>7.32</v>
      </c>
      <c r="D21" s="1371">
        <v>7.55</v>
      </c>
    </row>
    <row r="22" spans="1:4" s="447" customFormat="1" ht="19.5" customHeight="1">
      <c r="A22" s="527" t="s">
        <v>571</v>
      </c>
      <c r="B22" s="528">
        <v>0.6166666666666668</v>
      </c>
      <c r="C22" s="1370">
        <v>0.71</v>
      </c>
      <c r="D22" s="1371">
        <v>0.74</v>
      </c>
    </row>
    <row r="23" spans="1:4" s="448" customFormat="1" ht="19.5" customHeight="1">
      <c r="A23" s="527" t="s">
        <v>572</v>
      </c>
      <c r="B23" s="528">
        <v>0.5300000000000001</v>
      </c>
      <c r="C23" s="1370">
        <v>0.57</v>
      </c>
      <c r="D23" s="1371">
        <v>0.59</v>
      </c>
    </row>
    <row r="24" spans="1:4" s="447" customFormat="1" ht="19.5" customHeight="1">
      <c r="A24" s="527" t="s">
        <v>573</v>
      </c>
      <c r="B24" s="528">
        <v>5.359999999999999</v>
      </c>
      <c r="C24" s="1370">
        <v>6.11</v>
      </c>
      <c r="D24" s="1371">
        <v>6.21</v>
      </c>
    </row>
    <row r="25" spans="1:4" s="447" customFormat="1" ht="19.5" customHeight="1">
      <c r="A25" s="527" t="s">
        <v>574</v>
      </c>
      <c r="B25" s="528">
        <v>9.883333333333335</v>
      </c>
      <c r="C25" s="1370">
        <v>10.33</v>
      </c>
      <c r="D25" s="1371">
        <v>10.44</v>
      </c>
    </row>
    <row r="26" spans="1:4" s="447" customFormat="1" ht="19.5" customHeight="1">
      <c r="A26" s="527" t="s">
        <v>575</v>
      </c>
      <c r="B26" s="528">
        <v>1.0175</v>
      </c>
      <c r="C26" s="1370">
        <v>1.09</v>
      </c>
      <c r="D26" s="1371">
        <v>1.12</v>
      </c>
    </row>
    <row r="27" spans="1:4" s="447" customFormat="1" ht="19.5" customHeight="1">
      <c r="A27" s="527" t="s">
        <v>576</v>
      </c>
      <c r="B27" s="528">
        <v>0.11666666666666668</v>
      </c>
      <c r="C27" s="1370">
        <v>0.13</v>
      </c>
      <c r="D27" s="1371">
        <v>0.18</v>
      </c>
    </row>
    <row r="28" spans="1:4" s="447" customFormat="1" ht="19.5" customHeight="1">
      <c r="A28" s="527" t="s">
        <v>577</v>
      </c>
      <c r="B28" s="528">
        <v>0.8633333333333334</v>
      </c>
      <c r="C28" s="1370">
        <v>0.96</v>
      </c>
      <c r="D28" s="1371">
        <v>0.97</v>
      </c>
    </row>
    <row r="29" spans="1:4" s="447" customFormat="1" ht="19.5" customHeight="1">
      <c r="A29" s="527" t="s">
        <v>578</v>
      </c>
      <c r="B29" s="528">
        <v>1.7491666666666668</v>
      </c>
      <c r="C29" s="1370">
        <v>2.01</v>
      </c>
      <c r="D29" s="1371">
        <v>2.04</v>
      </c>
    </row>
    <row r="30" spans="1:4" s="447" customFormat="1" ht="19.5" customHeight="1">
      <c r="A30" s="527" t="s">
        <v>579</v>
      </c>
      <c r="B30" s="528">
        <v>2.1858333333333335</v>
      </c>
      <c r="C30" s="1370">
        <v>2.3</v>
      </c>
      <c r="D30" s="1371">
        <v>2.54</v>
      </c>
    </row>
    <row r="31" spans="1:4" s="444" customFormat="1" ht="19.5" customHeight="1">
      <c r="A31" s="527" t="s">
        <v>580</v>
      </c>
      <c r="B31" s="529">
        <v>0.9424999999999999</v>
      </c>
      <c r="C31" s="1372">
        <v>1.18</v>
      </c>
      <c r="D31" s="1373">
        <v>1.17</v>
      </c>
    </row>
    <row r="32" spans="1:4" ht="19.5" customHeight="1">
      <c r="A32" s="527" t="s">
        <v>581</v>
      </c>
      <c r="B32" s="529">
        <v>0.5491666666666667</v>
      </c>
      <c r="C32" s="1372">
        <v>0.59</v>
      </c>
      <c r="D32" s="1373">
        <v>0.43</v>
      </c>
    </row>
    <row r="33" spans="1:4" ht="19.5" customHeight="1" thickBot="1">
      <c r="A33" s="530" t="s">
        <v>582</v>
      </c>
      <c r="B33" s="531">
        <v>0.7908333333333334</v>
      </c>
      <c r="C33" s="1374">
        <v>1.07</v>
      </c>
      <c r="D33" s="1375">
        <v>1.14</v>
      </c>
    </row>
    <row r="34" spans="1:4" ht="19.5" customHeight="1">
      <c r="A34" s="452" t="s">
        <v>487</v>
      </c>
      <c r="B34" s="452"/>
      <c r="C34" s="452"/>
      <c r="D34" s="452"/>
    </row>
    <row r="35" s="452" customFormat="1" ht="14.25" customHeight="1">
      <c r="A35" s="452" t="s">
        <v>225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K31" sqref="K31"/>
    </sheetView>
  </sheetViews>
  <sheetFormatPr defaultColWidth="9.140625" defaultRowHeight="15"/>
  <cols>
    <col min="1" max="1" width="23.57421875" style="751" customWidth="1"/>
    <col min="2" max="2" width="9.140625" style="751" customWidth="1"/>
    <col min="3" max="10" width="7.28125" style="751" customWidth="1"/>
    <col min="11" max="11" width="8.8515625" style="751" customWidth="1"/>
    <col min="12" max="16384" width="9.140625" style="751" customWidth="1"/>
  </cols>
  <sheetData>
    <row r="1" spans="1:11" ht="16.5">
      <c r="A1" s="801" t="s">
        <v>1016</v>
      </c>
      <c r="B1" s="802"/>
      <c r="C1" s="803"/>
      <c r="D1" s="804"/>
      <c r="E1" s="805"/>
      <c r="F1" s="805"/>
      <c r="G1" s="805"/>
      <c r="H1" s="806"/>
      <c r="I1" s="806"/>
      <c r="J1" s="806"/>
      <c r="K1" s="803"/>
    </row>
    <row r="2" spans="1:11" ht="15.75" thickBot="1">
      <c r="A2" s="807"/>
      <c r="B2" s="803"/>
      <c r="C2" s="803"/>
      <c r="D2" s="807"/>
      <c r="E2" s="803"/>
      <c r="F2" s="803"/>
      <c r="G2" s="803"/>
      <c r="H2" s="803"/>
      <c r="I2" s="803"/>
      <c r="J2" s="803"/>
      <c r="K2" s="806" t="s">
        <v>1036</v>
      </c>
    </row>
    <row r="3" spans="1:11" ht="15">
      <c r="A3" s="808" t="s">
        <v>1017</v>
      </c>
      <c r="B3" s="809" t="s">
        <v>186</v>
      </c>
      <c r="C3" s="1777" t="s">
        <v>1018</v>
      </c>
      <c r="D3" s="1778"/>
      <c r="E3" s="1778"/>
      <c r="F3" s="1778"/>
      <c r="G3" s="1778"/>
      <c r="H3" s="1778"/>
      <c r="I3" s="1779"/>
      <c r="J3" s="1315"/>
      <c r="K3" s="1316" t="s">
        <v>189</v>
      </c>
    </row>
    <row r="4" spans="1:11" ht="15.75" thickBot="1">
      <c r="A4" s="810"/>
      <c r="B4" s="811" t="s">
        <v>190</v>
      </c>
      <c r="C4" s="812">
        <v>2005</v>
      </c>
      <c r="D4" s="812">
        <v>2006</v>
      </c>
      <c r="E4" s="811">
        <v>2007</v>
      </c>
      <c r="F4" s="811">
        <v>2008</v>
      </c>
      <c r="G4" s="811">
        <v>2009</v>
      </c>
      <c r="H4" s="811">
        <v>2010</v>
      </c>
      <c r="I4" s="811">
        <v>2011</v>
      </c>
      <c r="J4" s="1317">
        <v>2012</v>
      </c>
      <c r="K4" s="813" t="s">
        <v>1321</v>
      </c>
    </row>
    <row r="5" spans="1:11" ht="18.75" thickTop="1">
      <c r="A5" s="814" t="s">
        <v>1019</v>
      </c>
      <c r="B5" s="815" t="s">
        <v>1020</v>
      </c>
      <c r="C5" s="816">
        <v>174.9</v>
      </c>
      <c r="D5" s="817">
        <v>111.0719</v>
      </c>
      <c r="E5" s="818">
        <v>113.307</v>
      </c>
      <c r="F5" s="818">
        <v>111.226</v>
      </c>
      <c r="G5" s="818">
        <v>99.7784</v>
      </c>
      <c r="H5" s="818">
        <v>96.2666</v>
      </c>
      <c r="I5" s="818">
        <v>93.69072</v>
      </c>
      <c r="J5" s="818">
        <v>87.20263</v>
      </c>
      <c r="K5" s="819">
        <f>J5/I5*100</f>
        <v>93.07499184551043</v>
      </c>
    </row>
    <row r="6" spans="1:11" ht="18">
      <c r="A6" s="814" t="s">
        <v>1021</v>
      </c>
      <c r="B6" s="815" t="s">
        <v>1020</v>
      </c>
      <c r="C6" s="820">
        <v>246.7</v>
      </c>
      <c r="D6" s="817">
        <v>224.109</v>
      </c>
      <c r="E6" s="818">
        <v>246.708</v>
      </c>
      <c r="F6" s="818">
        <v>266.81</v>
      </c>
      <c r="G6" s="818">
        <v>277.381</v>
      </c>
      <c r="H6" s="818">
        <v>285.494</v>
      </c>
      <c r="I6" s="818">
        <v>317.768</v>
      </c>
      <c r="J6" s="818">
        <v>359.514</v>
      </c>
      <c r="K6" s="819">
        <f aca="true" t="shared" si="0" ref="K6:K20">J6/I6*100</f>
        <v>113.13725737015685</v>
      </c>
    </row>
    <row r="7" spans="1:11" ht="18">
      <c r="A7" s="814" t="s">
        <v>1022</v>
      </c>
      <c r="B7" s="815" t="s">
        <v>1020</v>
      </c>
      <c r="C7" s="820">
        <v>246.9</v>
      </c>
      <c r="D7" s="817">
        <v>238.3</v>
      </c>
      <c r="E7" s="818">
        <v>252.279</v>
      </c>
      <c r="F7" s="818">
        <v>242</v>
      </c>
      <c r="G7" s="818">
        <v>262.7</v>
      </c>
      <c r="H7" s="818">
        <v>276.7</v>
      </c>
      <c r="I7" s="818">
        <v>297.4</v>
      </c>
      <c r="J7" s="818">
        <v>318.3</v>
      </c>
      <c r="K7" s="819">
        <f t="shared" si="0"/>
        <v>107.02757229320781</v>
      </c>
    </row>
    <row r="8" spans="1:11" ht="18">
      <c r="A8" s="814" t="s">
        <v>1023</v>
      </c>
      <c r="B8" s="815" t="s">
        <v>1020</v>
      </c>
      <c r="C8" s="820">
        <v>54.1</v>
      </c>
      <c r="D8" s="817">
        <v>59.5</v>
      </c>
      <c r="E8" s="818">
        <v>58.31</v>
      </c>
      <c r="F8" s="818">
        <v>50.1</v>
      </c>
      <c r="G8" s="818">
        <v>45.5</v>
      </c>
      <c r="H8" s="818">
        <v>41.2</v>
      </c>
      <c r="I8" s="818">
        <v>43.482</v>
      </c>
      <c r="J8" s="818">
        <v>44.7</v>
      </c>
      <c r="K8" s="819">
        <f t="shared" si="0"/>
        <v>102.80115910031738</v>
      </c>
    </row>
    <row r="9" spans="1:11" ht="18">
      <c r="A9" s="814" t="s">
        <v>1322</v>
      </c>
      <c r="B9" s="815" t="s">
        <v>1020</v>
      </c>
      <c r="C9" s="820">
        <v>10</v>
      </c>
      <c r="D9" s="817">
        <v>10.7</v>
      </c>
      <c r="E9" s="818">
        <v>11.69</v>
      </c>
      <c r="F9" s="818">
        <v>11.8</v>
      </c>
      <c r="G9" s="818">
        <v>10.1</v>
      </c>
      <c r="H9" s="818">
        <v>10</v>
      </c>
      <c r="I9" s="818">
        <v>12.2</v>
      </c>
      <c r="J9" s="818">
        <v>12.2</v>
      </c>
      <c r="K9" s="819">
        <f t="shared" si="0"/>
        <v>100</v>
      </c>
    </row>
    <row r="10" spans="1:11" ht="18">
      <c r="A10" s="814" t="s">
        <v>1024</v>
      </c>
      <c r="B10" s="815" t="s">
        <v>1020</v>
      </c>
      <c r="C10" s="820">
        <v>394.3</v>
      </c>
      <c r="D10" s="817">
        <v>362.751</v>
      </c>
      <c r="E10" s="818">
        <v>361.917</v>
      </c>
      <c r="F10" s="818">
        <v>380.364</v>
      </c>
      <c r="G10" s="818">
        <v>337.158</v>
      </c>
      <c r="H10" s="818">
        <v>404.911</v>
      </c>
      <c r="I10" s="818">
        <v>433.98991</v>
      </c>
      <c r="J10" s="818">
        <v>396.77367</v>
      </c>
      <c r="K10" s="819">
        <f t="shared" si="0"/>
        <v>91.42463012561744</v>
      </c>
    </row>
    <row r="11" spans="1:11" ht="18">
      <c r="A11" s="821" t="s">
        <v>1025</v>
      </c>
      <c r="B11" s="815" t="s">
        <v>1020</v>
      </c>
      <c r="C11" s="822">
        <v>192.461</v>
      </c>
      <c r="D11" s="817">
        <v>198.134</v>
      </c>
      <c r="E11" s="818">
        <v>457.771</v>
      </c>
      <c r="F11" s="818">
        <v>179.636</v>
      </c>
      <c r="G11" s="818">
        <v>183.79862</v>
      </c>
      <c r="H11" s="818">
        <v>177.895</v>
      </c>
      <c r="I11" s="818">
        <v>148.197</v>
      </c>
      <c r="J11" s="818">
        <v>149.763</v>
      </c>
      <c r="K11" s="819">
        <f t="shared" si="0"/>
        <v>101.05670155266301</v>
      </c>
    </row>
    <row r="12" spans="1:11" ht="18">
      <c r="A12" s="814" t="s">
        <v>1026</v>
      </c>
      <c r="B12" s="815" t="s">
        <v>1020</v>
      </c>
      <c r="C12" s="822">
        <v>25.961</v>
      </c>
      <c r="D12" s="817">
        <v>22.288</v>
      </c>
      <c r="E12" s="818">
        <v>16.267</v>
      </c>
      <c r="F12" s="818">
        <v>16.726</v>
      </c>
      <c r="G12" s="818">
        <v>14.908</v>
      </c>
      <c r="H12" s="818">
        <v>12.617</v>
      </c>
      <c r="I12" s="818">
        <v>12.385</v>
      </c>
      <c r="J12" s="818">
        <v>12.348</v>
      </c>
      <c r="K12" s="819">
        <f t="shared" si="0"/>
        <v>99.70125151392814</v>
      </c>
    </row>
    <row r="13" spans="1:11" ht="18">
      <c r="A13" s="814" t="s">
        <v>1323</v>
      </c>
      <c r="B13" s="815" t="s">
        <v>1020</v>
      </c>
      <c r="C13" s="820">
        <v>94.318</v>
      </c>
      <c r="D13" s="817">
        <v>95.698</v>
      </c>
      <c r="E13" s="818">
        <v>83.485</v>
      </c>
      <c r="F13" s="818">
        <v>75.13</v>
      </c>
      <c r="G13" s="818">
        <v>79.1</v>
      </c>
      <c r="H13" s="818">
        <v>87.89</v>
      </c>
      <c r="I13" s="818">
        <v>72.3</v>
      </c>
      <c r="J13" s="818">
        <v>75.9</v>
      </c>
      <c r="K13" s="819">
        <f t="shared" si="0"/>
        <v>104.9792531120332</v>
      </c>
    </row>
    <row r="14" spans="1:11" ht="18">
      <c r="A14" s="814" t="s">
        <v>1324</v>
      </c>
      <c r="B14" s="815" t="s">
        <v>1027</v>
      </c>
      <c r="C14" s="820">
        <v>622.87</v>
      </c>
      <c r="D14" s="817">
        <v>632.01</v>
      </c>
      <c r="E14" s="818">
        <v>663.7</v>
      </c>
      <c r="F14" s="818">
        <v>671.378</v>
      </c>
      <c r="G14" s="823">
        <v>1066.245</v>
      </c>
      <c r="H14" s="823">
        <v>1127.1</v>
      </c>
      <c r="I14" s="823">
        <v>1113</v>
      </c>
      <c r="J14" s="823">
        <v>1131.9</v>
      </c>
      <c r="K14" s="819">
        <f t="shared" si="0"/>
        <v>101.69811320754718</v>
      </c>
    </row>
    <row r="15" spans="1:11" ht="18">
      <c r="A15" s="814" t="s">
        <v>1028</v>
      </c>
      <c r="B15" s="815" t="s">
        <v>1020</v>
      </c>
      <c r="C15" s="820">
        <v>250</v>
      </c>
      <c r="D15" s="817">
        <v>265.044</v>
      </c>
      <c r="E15" s="818">
        <v>263.52</v>
      </c>
      <c r="F15" s="818">
        <v>267.942</v>
      </c>
      <c r="G15" s="818">
        <v>224.86</v>
      </c>
      <c r="H15" s="818">
        <v>225.542</v>
      </c>
      <c r="I15" s="818">
        <v>217.86889</v>
      </c>
      <c r="J15" s="818">
        <v>251.12716</v>
      </c>
      <c r="K15" s="819">
        <f t="shared" si="0"/>
        <v>115.2652680242691</v>
      </c>
    </row>
    <row r="16" spans="1:11" ht="18">
      <c r="A16" s="814" t="s">
        <v>1029</v>
      </c>
      <c r="B16" s="815" t="s">
        <v>1030</v>
      </c>
      <c r="C16" s="820">
        <v>396.2</v>
      </c>
      <c r="D16" s="817">
        <v>372.7905</v>
      </c>
      <c r="E16" s="818">
        <v>369.2644</v>
      </c>
      <c r="F16" s="818">
        <v>355.1442</v>
      </c>
      <c r="G16" s="818">
        <v>350.699</v>
      </c>
      <c r="H16" s="818">
        <v>323.7993</v>
      </c>
      <c r="I16" s="818">
        <v>312.3785</v>
      </c>
      <c r="J16" s="818">
        <v>320.6177</v>
      </c>
      <c r="K16" s="819">
        <f t="shared" si="0"/>
        <v>102.63756948701656</v>
      </c>
    </row>
    <row r="17" spans="1:11" ht="18">
      <c r="A17" s="814" t="s">
        <v>1031</v>
      </c>
      <c r="B17" s="815" t="s">
        <v>1020</v>
      </c>
      <c r="C17" s="820">
        <v>82</v>
      </c>
      <c r="D17" s="817">
        <v>79.035</v>
      </c>
      <c r="E17" s="818">
        <v>74.137</v>
      </c>
      <c r="F17" s="818">
        <v>71.785</v>
      </c>
      <c r="G17" s="818">
        <v>52.686</v>
      </c>
      <c r="H17" s="818">
        <v>94.602</v>
      </c>
      <c r="I17" s="818">
        <v>62.589</v>
      </c>
      <c r="J17" s="818">
        <v>45.034</v>
      </c>
      <c r="K17" s="819">
        <f t="shared" si="0"/>
        <v>71.95194043681798</v>
      </c>
    </row>
    <row r="18" spans="1:11" ht="18">
      <c r="A18" s="814" t="s">
        <v>1032</v>
      </c>
      <c r="B18" s="815" t="s">
        <v>1020</v>
      </c>
      <c r="C18" s="822">
        <v>5.271</v>
      </c>
      <c r="D18" s="817">
        <v>4.09</v>
      </c>
      <c r="E18" s="818">
        <v>5.037</v>
      </c>
      <c r="F18" s="818">
        <v>5.079</v>
      </c>
      <c r="G18" s="818">
        <v>4.291</v>
      </c>
      <c r="H18" s="818">
        <v>7.486</v>
      </c>
      <c r="I18" s="818">
        <v>7.236</v>
      </c>
      <c r="J18" s="818">
        <v>4.535</v>
      </c>
      <c r="K18" s="824">
        <f t="shared" si="0"/>
        <v>62.67274737423991</v>
      </c>
    </row>
    <row r="19" spans="1:11" ht="18">
      <c r="A19" s="814" t="s">
        <v>1033</v>
      </c>
      <c r="B19" s="815" t="s">
        <v>1020</v>
      </c>
      <c r="C19" s="822">
        <v>26.133</v>
      </c>
      <c r="D19" s="817">
        <v>26.339</v>
      </c>
      <c r="E19" s="818">
        <v>34.362</v>
      </c>
      <c r="F19" s="818">
        <v>52.604</v>
      </c>
      <c r="G19" s="818">
        <v>33.145</v>
      </c>
      <c r="H19" s="818">
        <v>29.357</v>
      </c>
      <c r="I19" s="818">
        <v>29.232</v>
      </c>
      <c r="J19" s="818">
        <v>39.164</v>
      </c>
      <c r="K19" s="819">
        <f t="shared" si="0"/>
        <v>133.97646414887797</v>
      </c>
    </row>
    <row r="20" spans="1:11" ht="18.75" thickBot="1">
      <c r="A20" s="825" t="s">
        <v>1034</v>
      </c>
      <c r="B20" s="826" t="s">
        <v>1030</v>
      </c>
      <c r="C20" s="827">
        <v>27.7876</v>
      </c>
      <c r="D20" s="828">
        <v>29.4316</v>
      </c>
      <c r="E20" s="829">
        <v>33.464</v>
      </c>
      <c r="F20" s="829">
        <v>42.1156</v>
      </c>
      <c r="G20" s="829">
        <v>32.1106</v>
      </c>
      <c r="H20" s="829">
        <v>34.8354</v>
      </c>
      <c r="I20" s="829">
        <v>44.63</v>
      </c>
      <c r="J20" s="829">
        <v>43.6511</v>
      </c>
      <c r="K20" s="830">
        <f t="shared" si="0"/>
        <v>97.8066323101053</v>
      </c>
    </row>
    <row r="21" spans="1:11" ht="15">
      <c r="A21" s="831" t="s">
        <v>1035</v>
      </c>
      <c r="B21" s="832"/>
      <c r="C21" s="832"/>
      <c r="D21" s="832"/>
      <c r="E21" s="833"/>
      <c r="F21" s="833"/>
      <c r="G21" s="833"/>
      <c r="H21" s="833"/>
      <c r="I21" s="833"/>
      <c r="J21" s="833"/>
      <c r="K21" s="832"/>
    </row>
    <row r="22" spans="1:11" s="1318" customFormat="1" ht="16.5">
      <c r="A22" s="834" t="s">
        <v>1325</v>
      </c>
      <c r="B22" s="832"/>
      <c r="C22" s="832"/>
      <c r="D22" s="832"/>
      <c r="E22" s="833"/>
      <c r="F22" s="833"/>
      <c r="G22" s="833"/>
      <c r="H22" s="833"/>
      <c r="I22" s="833"/>
      <c r="J22" s="833"/>
      <c r="K22" s="832"/>
    </row>
    <row r="23" spans="1:11" s="1318" customFormat="1" ht="16.5">
      <c r="A23" s="834" t="s">
        <v>1058</v>
      </c>
      <c r="B23" s="832"/>
      <c r="C23" s="832"/>
      <c r="D23" s="832"/>
      <c r="E23" s="833"/>
      <c r="F23" s="833"/>
      <c r="G23" s="833"/>
      <c r="H23" s="833"/>
      <c r="I23" s="833"/>
      <c r="J23" s="833"/>
      <c r="K23" s="832"/>
    </row>
    <row r="24" spans="1:11" s="1318" customFormat="1" ht="16.5">
      <c r="A24" s="834" t="s">
        <v>1326</v>
      </c>
      <c r="B24" s="832"/>
      <c r="C24" s="832"/>
      <c r="D24" s="832"/>
      <c r="E24" s="833"/>
      <c r="F24" s="833"/>
      <c r="G24" s="833"/>
      <c r="H24" s="833"/>
      <c r="I24" s="833"/>
      <c r="J24" s="833"/>
      <c r="K24" s="832"/>
    </row>
    <row r="25" spans="1:11" s="1318" customFormat="1" ht="16.5">
      <c r="A25" s="834" t="s">
        <v>1327</v>
      </c>
      <c r="B25" s="832"/>
      <c r="C25" s="832"/>
      <c r="D25" s="832"/>
      <c r="E25" s="833"/>
      <c r="F25" s="833"/>
      <c r="G25" s="833"/>
      <c r="H25" s="833"/>
      <c r="I25" s="833"/>
      <c r="J25" s="833"/>
      <c r="K25" s="832"/>
    </row>
    <row r="26" spans="1:11" s="1318" customFormat="1" ht="16.5">
      <c r="A26" s="834" t="s">
        <v>1328</v>
      </c>
      <c r="B26" s="832"/>
      <c r="C26" s="832"/>
      <c r="D26" s="832"/>
      <c r="E26" s="833"/>
      <c r="F26" s="833"/>
      <c r="G26" s="833"/>
      <c r="H26" s="833"/>
      <c r="I26" s="833"/>
      <c r="J26" s="833"/>
      <c r="K26" s="832"/>
    </row>
    <row r="27" spans="1:11" s="1318" customFormat="1" ht="16.5">
      <c r="A27" s="834" t="s">
        <v>1059</v>
      </c>
      <c r="B27" s="832"/>
      <c r="C27" s="832"/>
      <c r="D27" s="832"/>
      <c r="E27" s="833"/>
      <c r="F27" s="833"/>
      <c r="G27" s="833"/>
      <c r="H27" s="833"/>
      <c r="I27" s="833"/>
      <c r="J27" s="833"/>
      <c r="K27" s="832"/>
    </row>
    <row r="28" spans="1:11" s="1318" customFormat="1" ht="16.5">
      <c r="A28" s="835" t="s">
        <v>1329</v>
      </c>
      <c r="B28" s="832"/>
      <c r="C28" s="832"/>
      <c r="D28" s="832"/>
      <c r="E28" s="833"/>
      <c r="F28" s="833"/>
      <c r="G28" s="833"/>
      <c r="H28" s="833"/>
      <c r="I28" s="833"/>
      <c r="J28" s="833"/>
      <c r="K28" s="832"/>
    </row>
    <row r="29" spans="1:11" s="1318" customFormat="1" ht="16.5">
      <c r="A29" s="834" t="s">
        <v>1060</v>
      </c>
      <c r="B29" s="832"/>
      <c r="C29" s="832"/>
      <c r="D29" s="832"/>
      <c r="E29" s="833"/>
      <c r="F29" s="833"/>
      <c r="G29" s="833"/>
      <c r="H29" s="833"/>
      <c r="I29" s="833"/>
      <c r="J29" s="833"/>
      <c r="K29" s="832"/>
    </row>
    <row r="30" spans="1:11" s="1318" customFormat="1" ht="16.5">
      <c r="A30" s="834" t="s">
        <v>1330</v>
      </c>
      <c r="B30" s="803"/>
      <c r="C30" s="803"/>
      <c r="D30" s="803"/>
      <c r="E30" s="806"/>
      <c r="F30" s="806"/>
      <c r="G30" s="806"/>
      <c r="H30" s="806"/>
      <c r="I30" s="806"/>
      <c r="J30" s="806"/>
      <c r="K30" s="803"/>
    </row>
    <row r="31" spans="1:11" ht="15">
      <c r="A31" s="831" t="s">
        <v>1331</v>
      </c>
      <c r="B31" s="802"/>
      <c r="C31" s="836"/>
      <c r="D31" s="836"/>
      <c r="E31" s="837"/>
      <c r="F31" s="837"/>
      <c r="G31" s="837"/>
      <c r="H31" s="837"/>
      <c r="I31" s="837"/>
      <c r="J31" s="837"/>
      <c r="K31" s="836"/>
    </row>
    <row r="32" spans="1:11" ht="15">
      <c r="A32" s="831" t="s">
        <v>1332</v>
      </c>
      <c r="B32" s="802"/>
      <c r="C32" s="836"/>
      <c r="D32" s="836"/>
      <c r="E32" s="837"/>
      <c r="F32" s="837"/>
      <c r="G32" s="837"/>
      <c r="H32" s="837"/>
      <c r="I32" s="837"/>
      <c r="J32" s="837"/>
      <c r="K32" s="836"/>
    </row>
    <row r="33" spans="1:11" ht="15">
      <c r="A33" s="832" t="s">
        <v>277</v>
      </c>
      <c r="B33" s="802"/>
      <c r="C33" s="836"/>
      <c r="D33" s="836"/>
      <c r="E33" s="837"/>
      <c r="F33" s="837"/>
      <c r="G33" s="837"/>
      <c r="H33" s="837"/>
      <c r="I33" s="837"/>
      <c r="J33" s="837"/>
      <c r="K33" s="836"/>
    </row>
    <row r="34" spans="1:11" ht="15">
      <c r="A34" s="731"/>
      <c r="B34" s="802"/>
      <c r="C34" s="803"/>
      <c r="D34" s="803"/>
      <c r="E34" s="806"/>
      <c r="F34" s="806"/>
      <c r="G34" s="806"/>
      <c r="H34" s="806"/>
      <c r="I34" s="806"/>
      <c r="J34" s="806"/>
      <c r="K34" s="803"/>
    </row>
    <row r="35" spans="1:11" ht="15">
      <c r="A35" s="803"/>
      <c r="B35" s="803"/>
      <c r="C35" s="803"/>
      <c r="D35" s="803"/>
      <c r="E35" s="806"/>
      <c r="F35" s="806"/>
      <c r="G35" s="806"/>
      <c r="H35" s="806"/>
      <c r="I35" s="806"/>
      <c r="J35" s="806"/>
      <c r="K35" s="803"/>
    </row>
    <row r="36" spans="1:11" ht="15">
      <c r="A36" s="803"/>
      <c r="B36" s="803"/>
      <c r="C36" s="803"/>
      <c r="D36" s="803"/>
      <c r="E36" s="806"/>
      <c r="F36" s="806"/>
      <c r="G36" s="806"/>
      <c r="H36" s="806"/>
      <c r="I36" s="806"/>
      <c r="J36" s="806"/>
      <c r="K36" s="803"/>
    </row>
    <row r="37" spans="1:11" ht="15">
      <c r="A37" s="803"/>
      <c r="B37" s="803"/>
      <c r="C37" s="803"/>
      <c r="D37" s="803"/>
      <c r="E37" s="806"/>
      <c r="F37" s="806"/>
      <c r="G37" s="806"/>
      <c r="H37" s="806"/>
      <c r="I37" s="806"/>
      <c r="J37" s="806"/>
      <c r="K37" s="803"/>
    </row>
    <row r="38" spans="1:11" ht="15">
      <c r="A38" s="803"/>
      <c r="B38" s="803"/>
      <c r="C38" s="803"/>
      <c r="D38" s="803"/>
      <c r="E38" s="806"/>
      <c r="F38" s="806"/>
      <c r="G38" s="806"/>
      <c r="H38" s="806"/>
      <c r="I38" s="806"/>
      <c r="J38" s="806"/>
      <c r="K38" s="803"/>
    </row>
    <row r="39" spans="1:11" ht="15">
      <c r="A39" s="803"/>
      <c r="B39" s="803"/>
      <c r="C39" s="803"/>
      <c r="D39" s="803"/>
      <c r="E39" s="806"/>
      <c r="F39" s="806"/>
      <c r="G39" s="806"/>
      <c r="H39" s="806"/>
      <c r="I39" s="806"/>
      <c r="J39" s="806"/>
      <c r="K39" s="803"/>
    </row>
    <row r="40" spans="1:11" ht="15">
      <c r="A40" s="803"/>
      <c r="B40" s="803"/>
      <c r="C40" s="803"/>
      <c r="D40" s="803"/>
      <c r="E40" s="806"/>
      <c r="F40" s="806"/>
      <c r="G40" s="806"/>
      <c r="H40" s="806"/>
      <c r="I40" s="806"/>
      <c r="J40" s="806"/>
      <c r="K40" s="803"/>
    </row>
    <row r="41" spans="1:11" ht="15">
      <c r="A41" s="803"/>
      <c r="B41" s="803"/>
      <c r="C41" s="803"/>
      <c r="D41" s="803"/>
      <c r="E41" s="806"/>
      <c r="F41" s="806"/>
      <c r="G41" s="806"/>
      <c r="H41" s="806"/>
      <c r="I41" s="806"/>
      <c r="J41" s="806"/>
      <c r="K41" s="803"/>
    </row>
    <row r="42" spans="1:11" ht="15">
      <c r="A42" s="803"/>
      <c r="B42" s="803"/>
      <c r="C42" s="803"/>
      <c r="D42" s="803"/>
      <c r="E42" s="806"/>
      <c r="F42" s="806"/>
      <c r="G42" s="806"/>
      <c r="H42" s="806"/>
      <c r="I42" s="806"/>
      <c r="J42" s="806"/>
      <c r="K42" s="803"/>
    </row>
    <row r="43" spans="1:11" ht="15">
      <c r="A43" s="803"/>
      <c r="B43" s="803"/>
      <c r="C43" s="803"/>
      <c r="D43" s="803"/>
      <c r="E43" s="806"/>
      <c r="F43" s="806"/>
      <c r="G43" s="806"/>
      <c r="H43" s="806"/>
      <c r="I43" s="806"/>
      <c r="J43" s="806"/>
      <c r="K43" s="803"/>
    </row>
    <row r="44" spans="1:11" ht="15">
      <c r="A44" s="803"/>
      <c r="B44" s="803"/>
      <c r="C44" s="803"/>
      <c r="D44" s="803"/>
      <c r="E44" s="806"/>
      <c r="F44" s="806"/>
      <c r="G44" s="806"/>
      <c r="H44" s="806"/>
      <c r="I44" s="806"/>
      <c r="J44" s="806"/>
      <c r="K44" s="803"/>
    </row>
    <row r="45" spans="1:11" ht="15">
      <c r="A45" s="803"/>
      <c r="B45" s="803"/>
      <c r="C45" s="803"/>
      <c r="D45" s="803"/>
      <c r="E45" s="806"/>
      <c r="F45" s="806"/>
      <c r="G45" s="806"/>
      <c r="H45" s="806"/>
      <c r="I45" s="806"/>
      <c r="J45" s="806"/>
      <c r="K45" s="803"/>
    </row>
    <row r="46" spans="1:11" ht="15">
      <c r="A46" s="803"/>
      <c r="B46" s="803"/>
      <c r="C46" s="803"/>
      <c r="D46" s="803"/>
      <c r="E46" s="806"/>
      <c r="F46" s="806"/>
      <c r="G46" s="806"/>
      <c r="H46" s="806"/>
      <c r="I46" s="806"/>
      <c r="J46" s="806"/>
      <c r="K46" s="803"/>
    </row>
    <row r="47" spans="1:11" ht="15">
      <c r="A47" s="803"/>
      <c r="B47" s="803"/>
      <c r="C47" s="803"/>
      <c r="D47" s="803"/>
      <c r="E47" s="806"/>
      <c r="F47" s="806"/>
      <c r="G47" s="806"/>
      <c r="H47" s="806"/>
      <c r="I47" s="806"/>
      <c r="J47" s="806"/>
      <c r="K47" s="803"/>
    </row>
    <row r="48" spans="1:11" ht="15">
      <c r="A48" s="803"/>
      <c r="B48" s="803"/>
      <c r="C48" s="803"/>
      <c r="D48" s="803"/>
      <c r="E48" s="806"/>
      <c r="F48" s="806"/>
      <c r="G48" s="806"/>
      <c r="H48" s="806"/>
      <c r="I48" s="806"/>
      <c r="J48" s="806"/>
      <c r="K48" s="803"/>
    </row>
    <row r="49" spans="1:11" ht="15">
      <c r="A49" s="803"/>
      <c r="B49" s="803"/>
      <c r="C49" s="803"/>
      <c r="D49" s="803"/>
      <c r="E49" s="806"/>
      <c r="F49" s="806"/>
      <c r="G49" s="806"/>
      <c r="H49" s="806"/>
      <c r="I49" s="806"/>
      <c r="J49" s="806"/>
      <c r="K49" s="803"/>
    </row>
    <row r="50" spans="1:11" ht="15">
      <c r="A50" s="803"/>
      <c r="B50" s="803"/>
      <c r="C50" s="803"/>
      <c r="D50" s="803"/>
      <c r="E50" s="806"/>
      <c r="F50" s="806"/>
      <c r="G50" s="806"/>
      <c r="H50" s="806"/>
      <c r="I50" s="806"/>
      <c r="J50" s="806"/>
      <c r="K50" s="803"/>
    </row>
    <row r="51" spans="1:11" ht="15">
      <c r="A51" s="803"/>
      <c r="B51" s="803"/>
      <c r="C51" s="803"/>
      <c r="D51" s="803"/>
      <c r="E51" s="806"/>
      <c r="F51" s="806"/>
      <c r="G51" s="806"/>
      <c r="H51" s="806"/>
      <c r="I51" s="806"/>
      <c r="J51" s="806"/>
      <c r="K51" s="803"/>
    </row>
    <row r="52" spans="1:11" ht="15">
      <c r="A52" s="803"/>
      <c r="B52" s="803"/>
      <c r="C52" s="803"/>
      <c r="D52" s="803"/>
      <c r="E52" s="806"/>
      <c r="F52" s="806"/>
      <c r="G52" s="806"/>
      <c r="H52" s="806"/>
      <c r="I52" s="806"/>
      <c r="J52" s="806"/>
      <c r="K52" s="803"/>
    </row>
    <row r="53" spans="1:11" ht="15">
      <c r="A53" s="803"/>
      <c r="B53" s="803"/>
      <c r="C53" s="803"/>
      <c r="D53" s="803"/>
      <c r="E53" s="806"/>
      <c r="F53" s="806"/>
      <c r="G53" s="806"/>
      <c r="H53" s="806"/>
      <c r="I53" s="806"/>
      <c r="J53" s="806"/>
      <c r="K53" s="803"/>
    </row>
    <row r="54" spans="1:11" ht="15">
      <c r="A54" s="803"/>
      <c r="B54" s="803"/>
      <c r="C54" s="803"/>
      <c r="D54" s="803"/>
      <c r="E54" s="806"/>
      <c r="F54" s="806"/>
      <c r="G54" s="806"/>
      <c r="H54" s="806"/>
      <c r="I54" s="806"/>
      <c r="J54" s="806"/>
      <c r="K54" s="803"/>
    </row>
    <row r="55" spans="1:11" ht="15">
      <c r="A55" s="803"/>
      <c r="B55" s="803"/>
      <c r="C55" s="803"/>
      <c r="D55" s="803"/>
      <c r="E55" s="806"/>
      <c r="F55" s="806"/>
      <c r="G55" s="806"/>
      <c r="H55" s="806"/>
      <c r="I55" s="806"/>
      <c r="J55" s="806"/>
      <c r="K55" s="803"/>
    </row>
  </sheetData>
  <sheetProtection/>
  <mergeCells count="1">
    <mergeCell ref="C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68.57421875" style="0" customWidth="1"/>
    <col min="2" max="3" width="7.00390625" style="0" customWidth="1"/>
    <col min="4" max="4" width="8.28125" style="0" customWidth="1"/>
  </cols>
  <sheetData>
    <row r="1" spans="1:5" ht="15">
      <c r="A1" s="838" t="s">
        <v>1037</v>
      </c>
      <c r="B1" s="839"/>
      <c r="C1" s="839"/>
      <c r="D1" s="839"/>
      <c r="E1" s="840"/>
    </row>
    <row r="2" spans="1:5" ht="15">
      <c r="A2" s="622"/>
      <c r="B2" s="841"/>
      <c r="C2" s="841"/>
      <c r="D2" s="842"/>
      <c r="E2" s="843"/>
    </row>
    <row r="3" spans="1:5" ht="15.75" thickBot="1">
      <c r="A3" s="844" t="s">
        <v>1038</v>
      </c>
      <c r="B3" s="844"/>
      <c r="C3" s="844"/>
      <c r="D3" s="845" t="s">
        <v>1234</v>
      </c>
      <c r="E3" s="622"/>
    </row>
    <row r="4" spans="1:5" ht="30.75" thickBot="1">
      <c r="A4" s="846" t="s">
        <v>1039</v>
      </c>
      <c r="B4" s="847">
        <v>2011</v>
      </c>
      <c r="C4" s="847">
        <v>2012</v>
      </c>
      <c r="D4" s="848" t="s">
        <v>1318</v>
      </c>
      <c r="E4" s="622"/>
    </row>
    <row r="5" spans="1:5" ht="15.75">
      <c r="A5" s="849" t="s">
        <v>1040</v>
      </c>
      <c r="B5" s="850">
        <v>503.14866600000005</v>
      </c>
      <c r="C5" s="850">
        <v>542.2660820000001</v>
      </c>
      <c r="D5" s="851">
        <f>C5/B5*100</f>
        <v>107.77452443846886</v>
      </c>
      <c r="E5" s="852"/>
    </row>
    <row r="6" spans="1:5" ht="15.75">
      <c r="A6" s="853" t="s">
        <v>1041</v>
      </c>
      <c r="B6" s="854">
        <v>304.270601</v>
      </c>
      <c r="C6" s="854">
        <v>340.97638900000004</v>
      </c>
      <c r="D6" s="855">
        <f aca="true" t="shared" si="0" ref="D6:D20">C6/B6*100</f>
        <v>112.06353419599682</v>
      </c>
      <c r="E6" s="852"/>
    </row>
    <row r="7" spans="1:5" ht="15.75">
      <c r="A7" s="853" t="s">
        <v>1042</v>
      </c>
      <c r="B7" s="854">
        <v>119.559525</v>
      </c>
      <c r="C7" s="854">
        <v>109.92494500000001</v>
      </c>
      <c r="D7" s="855">
        <f t="shared" si="0"/>
        <v>91.94160398345511</v>
      </c>
      <c r="E7" s="852"/>
    </row>
    <row r="8" spans="1:5" ht="15.75">
      <c r="A8" s="853" t="s">
        <v>1043</v>
      </c>
      <c r="B8" s="854">
        <v>79.31854</v>
      </c>
      <c r="C8" s="854">
        <v>91.364748</v>
      </c>
      <c r="D8" s="855">
        <f t="shared" si="0"/>
        <v>115.18712775096466</v>
      </c>
      <c r="E8" s="852"/>
    </row>
    <row r="9" spans="1:5" ht="15.75">
      <c r="A9" s="853" t="s">
        <v>1044</v>
      </c>
      <c r="B9" s="854">
        <v>28.922306</v>
      </c>
      <c r="C9" s="854">
        <v>20.281052</v>
      </c>
      <c r="D9" s="855">
        <f t="shared" si="0"/>
        <v>70.1225275743919</v>
      </c>
      <c r="E9" s="852"/>
    </row>
    <row r="10" spans="1:5" ht="15.75">
      <c r="A10" s="853" t="s">
        <v>1045</v>
      </c>
      <c r="B10" s="854">
        <v>78.228666</v>
      </c>
      <c r="C10" s="854">
        <v>115.65848799999999</v>
      </c>
      <c r="D10" s="855">
        <f t="shared" si="0"/>
        <v>147.8466832094516</v>
      </c>
      <c r="E10" s="852"/>
    </row>
    <row r="11" spans="1:5" ht="15.75">
      <c r="A11" s="853" t="s">
        <v>1046</v>
      </c>
      <c r="B11" s="854">
        <v>487.791137</v>
      </c>
      <c r="C11" s="854">
        <v>530.8085080000001</v>
      </c>
      <c r="D11" s="855">
        <f t="shared" si="0"/>
        <v>108.81880947336688</v>
      </c>
      <c r="E11" s="852"/>
    </row>
    <row r="12" spans="1:5" ht="15.75">
      <c r="A12" s="853" t="s">
        <v>1047</v>
      </c>
      <c r="B12" s="854">
        <v>213.33441</v>
      </c>
      <c r="C12" s="854">
        <v>227.419488</v>
      </c>
      <c r="D12" s="855">
        <f t="shared" si="0"/>
        <v>106.60234699128004</v>
      </c>
      <c r="E12" s="852"/>
    </row>
    <row r="13" spans="1:5" ht="15.75">
      <c r="A13" s="856" t="s">
        <v>1048</v>
      </c>
      <c r="B13" s="857">
        <v>337.408124</v>
      </c>
      <c r="C13" s="857">
        <v>318.92859100000004</v>
      </c>
      <c r="D13" s="855">
        <f t="shared" si="0"/>
        <v>94.52309186248286</v>
      </c>
      <c r="E13" s="852"/>
    </row>
    <row r="14" spans="1:5" ht="15.75">
      <c r="A14" s="856" t="s">
        <v>1049</v>
      </c>
      <c r="B14" s="857">
        <v>181.44092099999997</v>
      </c>
      <c r="C14" s="857">
        <v>185.981272</v>
      </c>
      <c r="D14" s="855">
        <f t="shared" si="0"/>
        <v>102.50238533566527</v>
      </c>
      <c r="E14" s="852"/>
    </row>
    <row r="15" spans="1:5" ht="15.75">
      <c r="A15" s="858" t="s">
        <v>1050</v>
      </c>
      <c r="B15" s="857">
        <v>49.436427</v>
      </c>
      <c r="C15" s="857">
        <v>50.735298</v>
      </c>
      <c r="D15" s="855">
        <f t="shared" si="0"/>
        <v>102.62735613963363</v>
      </c>
      <c r="E15" s="852"/>
    </row>
    <row r="16" spans="1:5" ht="15.75">
      <c r="A16" s="856" t="s">
        <v>1051</v>
      </c>
      <c r="B16" s="854">
        <v>56.302476000000006</v>
      </c>
      <c r="C16" s="854">
        <v>53.645593999999996</v>
      </c>
      <c r="D16" s="855">
        <f t="shared" si="0"/>
        <v>95.28105655602072</v>
      </c>
      <c r="E16" s="852"/>
    </row>
    <row r="17" spans="1:5" ht="15.75">
      <c r="A17" s="856" t="s">
        <v>1052</v>
      </c>
      <c r="B17" s="854">
        <v>66.40788099999999</v>
      </c>
      <c r="C17" s="854">
        <v>75.817024</v>
      </c>
      <c r="D17" s="855">
        <f t="shared" si="0"/>
        <v>114.16871440303902</v>
      </c>
      <c r="E17" s="852"/>
    </row>
    <row r="18" spans="1:5" ht="15.75">
      <c r="A18" s="856" t="s">
        <v>1053</v>
      </c>
      <c r="B18" s="854">
        <v>239.372769</v>
      </c>
      <c r="C18" s="854">
        <v>196.6626</v>
      </c>
      <c r="D18" s="855">
        <f t="shared" si="0"/>
        <v>82.15746545506185</v>
      </c>
      <c r="E18" s="852"/>
    </row>
    <row r="19" spans="1:5" ht="14.25" customHeight="1">
      <c r="A19" s="865" t="s">
        <v>1054</v>
      </c>
      <c r="B19" s="854">
        <v>211.654732</v>
      </c>
      <c r="C19" s="854">
        <v>232.769114</v>
      </c>
      <c r="D19" s="855">
        <f t="shared" si="0"/>
        <v>109.97586106414101</v>
      </c>
      <c r="E19" s="852"/>
    </row>
    <row r="20" spans="1:5" ht="16.5" thickBot="1">
      <c r="A20" s="859" t="s">
        <v>1055</v>
      </c>
      <c r="B20" s="860">
        <v>2827.7700440000003</v>
      </c>
      <c r="C20" s="860">
        <v>2976.13079</v>
      </c>
      <c r="D20" s="861">
        <f t="shared" si="0"/>
        <v>105.24656332344964</v>
      </c>
      <c r="E20" s="852"/>
    </row>
    <row r="21" spans="1:5" ht="15.75">
      <c r="A21" s="862" t="s">
        <v>1061</v>
      </c>
      <c r="B21" s="863"/>
      <c r="C21" s="863"/>
      <c r="D21" s="863"/>
      <c r="E21" s="852"/>
    </row>
    <row r="22" spans="1:5" ht="70.5" customHeight="1">
      <c r="A22" s="1721" t="s">
        <v>1333</v>
      </c>
      <c r="B22" s="1721"/>
      <c r="C22" s="1721"/>
      <c r="D22" s="1721"/>
      <c r="E22" s="864"/>
    </row>
    <row r="23" spans="1:5" ht="15">
      <c r="A23" s="862" t="s">
        <v>1056</v>
      </c>
      <c r="E23" s="622"/>
    </row>
    <row r="24" ht="16.5" customHeight="1">
      <c r="A24" s="862" t="s">
        <v>225</v>
      </c>
    </row>
    <row r="25" ht="15">
      <c r="A25" s="862"/>
    </row>
    <row r="26" ht="15">
      <c r="A26" s="862"/>
    </row>
    <row r="27" ht="15">
      <c r="A27" s="862"/>
    </row>
  </sheetData>
  <sheetProtection/>
  <mergeCells count="1">
    <mergeCell ref="A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K35"/>
  <sheetViews>
    <sheetView zoomScalePageLayoutView="0" workbookViewId="0" topLeftCell="A1">
      <selection activeCell="I32" sqref="I32"/>
    </sheetView>
  </sheetViews>
  <sheetFormatPr defaultColWidth="11.00390625" defaultRowHeight="15"/>
  <cols>
    <col min="1" max="1" width="23.421875" style="26" customWidth="1"/>
    <col min="2" max="9" width="11.00390625" style="26" customWidth="1"/>
    <col min="10" max="10" width="11.00390625" style="30" customWidth="1"/>
    <col min="11" max="16384" width="11.00390625" style="26" customWidth="1"/>
  </cols>
  <sheetData>
    <row r="1" ht="15">
      <c r="A1" s="17" t="s">
        <v>1245</v>
      </c>
    </row>
    <row r="2" spans="1:13" ht="15.75" thickBot="1">
      <c r="A2" s="26" t="s">
        <v>1119</v>
      </c>
      <c r="L2" s="1782" t="s">
        <v>1235</v>
      </c>
      <c r="M2" s="1782"/>
    </row>
    <row r="3" spans="1:13" ht="15">
      <c r="A3" s="1783" t="s">
        <v>1120</v>
      </c>
      <c r="B3" s="1785"/>
      <c r="C3" s="1786"/>
      <c r="D3" s="1786"/>
      <c r="E3" s="1786"/>
      <c r="F3" s="1786"/>
      <c r="G3" s="1786"/>
      <c r="H3" s="1786"/>
      <c r="I3" s="1787"/>
      <c r="J3" s="1788" t="s">
        <v>1315</v>
      </c>
      <c r="K3" s="1790" t="s">
        <v>1316</v>
      </c>
      <c r="L3" s="1790" t="s">
        <v>1121</v>
      </c>
      <c r="M3" s="1780" t="s">
        <v>1122</v>
      </c>
    </row>
    <row r="4" spans="1:13" ht="15.75" thickBot="1">
      <c r="A4" s="1784"/>
      <c r="B4" s="913">
        <v>1990</v>
      </c>
      <c r="C4" s="914">
        <v>1995</v>
      </c>
      <c r="D4" s="914">
        <v>2000</v>
      </c>
      <c r="E4" s="914">
        <v>2005</v>
      </c>
      <c r="F4" s="914">
        <v>2008</v>
      </c>
      <c r="G4" s="914">
        <v>2009</v>
      </c>
      <c r="H4" s="914">
        <v>2010</v>
      </c>
      <c r="I4" s="914">
        <v>2011</v>
      </c>
      <c r="J4" s="1789">
        <v>2008</v>
      </c>
      <c r="K4" s="1791"/>
      <c r="L4" s="1791"/>
      <c r="M4" s="1781" t="s">
        <v>1123</v>
      </c>
    </row>
    <row r="5" spans="1:13" ht="16.5" thickTop="1">
      <c r="A5" s="915" t="s">
        <v>1124</v>
      </c>
      <c r="B5" s="916">
        <v>84</v>
      </c>
      <c r="C5" s="916">
        <v>63.7</v>
      </c>
      <c r="D5" s="916">
        <v>60.9</v>
      </c>
      <c r="E5" s="916">
        <v>61.6</v>
      </c>
      <c r="F5" s="916">
        <v>58.2</v>
      </c>
      <c r="G5" s="916">
        <v>58.7</v>
      </c>
      <c r="H5" s="916">
        <v>55.8</v>
      </c>
      <c r="I5" s="1312">
        <f>SUM(I6:I9)</f>
        <v>56.3</v>
      </c>
      <c r="J5" s="1312">
        <f>SUM(J6:J9)</f>
        <v>51.2</v>
      </c>
      <c r="K5" s="917">
        <f>J5-I5</f>
        <v>-5.099999999999994</v>
      </c>
      <c r="L5" s="917" t="s">
        <v>1125</v>
      </c>
      <c r="M5" s="918" t="s">
        <v>1126</v>
      </c>
    </row>
    <row r="6" spans="1:13" ht="15.75">
      <c r="A6" s="915" t="s">
        <v>1127</v>
      </c>
      <c r="B6" s="916">
        <v>22.1</v>
      </c>
      <c r="C6" s="916">
        <v>12.200000000000001</v>
      </c>
      <c r="D6" s="916">
        <v>9.299999999999999</v>
      </c>
      <c r="E6" s="916">
        <v>6.2</v>
      </c>
      <c r="F6" s="916">
        <v>5</v>
      </c>
      <c r="G6" s="916">
        <v>4.3999999999999995</v>
      </c>
      <c r="H6" s="916">
        <v>4.3</v>
      </c>
      <c r="I6" s="1312">
        <v>3.8</v>
      </c>
      <c r="J6" s="1312">
        <v>3.5</v>
      </c>
      <c r="K6" s="917">
        <f aca="true" t="shared" si="0" ref="K6:K25">J6-I6</f>
        <v>-0.2999999999999998</v>
      </c>
      <c r="L6" s="917" t="s">
        <v>1128</v>
      </c>
      <c r="M6" s="919"/>
    </row>
    <row r="7" spans="1:13" ht="15.75">
      <c r="A7" s="915" t="s">
        <v>1129</v>
      </c>
      <c r="B7" s="916">
        <v>44.5</v>
      </c>
      <c r="C7" s="916">
        <v>36.8</v>
      </c>
      <c r="D7" s="916">
        <v>33.1</v>
      </c>
      <c r="E7" s="916">
        <v>32.9</v>
      </c>
      <c r="F7" s="916">
        <v>32.3</v>
      </c>
      <c r="G7" s="916">
        <v>32</v>
      </c>
      <c r="H7" s="916">
        <v>30.8</v>
      </c>
      <c r="I7" s="1312">
        <v>31.6</v>
      </c>
      <c r="J7" s="1312">
        <v>29.7</v>
      </c>
      <c r="K7" s="917">
        <f t="shared" si="0"/>
        <v>-1.9000000000000021</v>
      </c>
      <c r="L7" s="917" t="s">
        <v>1130</v>
      </c>
      <c r="M7" s="919"/>
    </row>
    <row r="8" spans="1:13" ht="15.75">
      <c r="A8" s="915" t="s">
        <v>1131</v>
      </c>
      <c r="B8" s="916">
        <v>15.2</v>
      </c>
      <c r="C8" s="916">
        <v>13.4</v>
      </c>
      <c r="D8" s="916">
        <v>17.1</v>
      </c>
      <c r="E8" s="916">
        <v>21.1</v>
      </c>
      <c r="F8" s="916">
        <v>19.3</v>
      </c>
      <c r="G8" s="916">
        <v>20.7</v>
      </c>
      <c r="H8" s="916">
        <v>19</v>
      </c>
      <c r="I8" s="1312">
        <v>19.9</v>
      </c>
      <c r="J8" s="1312">
        <v>17</v>
      </c>
      <c r="K8" s="917">
        <f t="shared" si="0"/>
        <v>-2.8999999999999986</v>
      </c>
      <c r="L8" s="917" t="s">
        <v>1132</v>
      </c>
      <c r="M8" s="919"/>
    </row>
    <row r="9" spans="1:13" ht="18">
      <c r="A9" s="915" t="s">
        <v>1133</v>
      </c>
      <c r="B9" s="916" t="s">
        <v>1134</v>
      </c>
      <c r="C9" s="916" t="s">
        <v>1135</v>
      </c>
      <c r="D9" s="916" t="s">
        <v>1136</v>
      </c>
      <c r="E9" s="916" t="s">
        <v>1137</v>
      </c>
      <c r="F9" s="916" t="s">
        <v>1138</v>
      </c>
      <c r="G9" s="916" t="s">
        <v>1138</v>
      </c>
      <c r="H9" s="916" t="s">
        <v>1139</v>
      </c>
      <c r="I9" s="1312">
        <v>1</v>
      </c>
      <c r="J9" s="1312">
        <v>1</v>
      </c>
      <c r="K9" s="917">
        <f t="shared" si="0"/>
        <v>0</v>
      </c>
      <c r="L9" s="917" t="s">
        <v>1140</v>
      </c>
      <c r="M9" s="920"/>
    </row>
    <row r="10" spans="1:13" ht="15.75">
      <c r="A10" s="915" t="s">
        <v>1141</v>
      </c>
      <c r="B10" s="916">
        <v>4.4</v>
      </c>
      <c r="C10" s="916">
        <v>4.1</v>
      </c>
      <c r="D10" s="916">
        <v>4.3</v>
      </c>
      <c r="E10" s="916">
        <v>4.4</v>
      </c>
      <c r="F10" s="916">
        <v>4.9</v>
      </c>
      <c r="G10" s="916">
        <v>4.6</v>
      </c>
      <c r="H10" s="916">
        <v>5.1</v>
      </c>
      <c r="I10" s="1312">
        <v>4.7</v>
      </c>
      <c r="J10" s="1312">
        <v>4.6</v>
      </c>
      <c r="K10" s="917">
        <f t="shared" si="0"/>
        <v>-0.10000000000000053</v>
      </c>
      <c r="L10" s="917" t="s">
        <v>1142</v>
      </c>
      <c r="M10" s="920"/>
    </row>
    <row r="11" spans="1:13" ht="15.75">
      <c r="A11" s="915" t="s">
        <v>1143</v>
      </c>
      <c r="B11" s="916">
        <v>226.3</v>
      </c>
      <c r="C11" s="916">
        <v>162.4</v>
      </c>
      <c r="D11" s="916">
        <v>160.2</v>
      </c>
      <c r="E11" s="916">
        <v>154.6</v>
      </c>
      <c r="F11" s="916">
        <v>153</v>
      </c>
      <c r="G11" s="916">
        <v>153.8</v>
      </c>
      <c r="H11" s="916">
        <v>162.8</v>
      </c>
      <c r="I11" s="1312">
        <v>156.9</v>
      </c>
      <c r="J11" s="1312">
        <v>158.5</v>
      </c>
      <c r="K11" s="917">
        <f t="shared" si="0"/>
        <v>1.5999999999999943</v>
      </c>
      <c r="L11" s="917" t="s">
        <v>1144</v>
      </c>
      <c r="M11" s="920" t="s">
        <v>1145</v>
      </c>
    </row>
    <row r="12" spans="1:13" ht="15.75">
      <c r="A12" s="915" t="s">
        <v>1146</v>
      </c>
      <c r="B12" s="916">
        <v>110.9</v>
      </c>
      <c r="C12" s="916">
        <v>74.2</v>
      </c>
      <c r="D12" s="916">
        <v>71.5</v>
      </c>
      <c r="E12" s="916">
        <v>55.7</v>
      </c>
      <c r="F12" s="916">
        <v>48.3</v>
      </c>
      <c r="G12" s="916">
        <v>49.5</v>
      </c>
      <c r="H12" s="916">
        <v>54.5</v>
      </c>
      <c r="I12" s="1312">
        <v>53.1</v>
      </c>
      <c r="J12" s="1312">
        <v>54.8</v>
      </c>
      <c r="K12" s="917">
        <f t="shared" si="0"/>
        <v>1.6999999999999957</v>
      </c>
      <c r="L12" s="917" t="s">
        <v>1147</v>
      </c>
      <c r="M12" s="919"/>
    </row>
    <row r="13" spans="1:13" ht="15.75">
      <c r="A13" s="915" t="s">
        <v>1148</v>
      </c>
      <c r="B13" s="916">
        <v>9.9</v>
      </c>
      <c r="C13" s="916">
        <v>8.1</v>
      </c>
      <c r="D13" s="916">
        <v>7.9</v>
      </c>
      <c r="E13" s="916">
        <v>9.1</v>
      </c>
      <c r="F13" s="916">
        <v>9.2</v>
      </c>
      <c r="G13" s="916">
        <v>9.8</v>
      </c>
      <c r="H13" s="916">
        <v>9.9</v>
      </c>
      <c r="I13" s="1312">
        <v>10.4</v>
      </c>
      <c r="J13" s="1312">
        <v>10.1</v>
      </c>
      <c r="K13" s="917">
        <f t="shared" si="0"/>
        <v>-0.3000000000000007</v>
      </c>
      <c r="L13" s="917" t="s">
        <v>1149</v>
      </c>
      <c r="M13" s="919"/>
    </row>
    <row r="14" spans="1:13" ht="15.75">
      <c r="A14" s="915" t="s">
        <v>1150</v>
      </c>
      <c r="B14" s="916">
        <v>348</v>
      </c>
      <c r="C14" s="916">
        <v>296</v>
      </c>
      <c r="D14" s="916">
        <v>210</v>
      </c>
      <c r="E14" s="916">
        <v>199</v>
      </c>
      <c r="F14" s="916">
        <v>204</v>
      </c>
      <c r="G14" s="916">
        <v>197</v>
      </c>
      <c r="H14" s="916">
        <v>208</v>
      </c>
      <c r="I14" s="1312">
        <v>205</v>
      </c>
      <c r="J14" s="1312">
        <v>216</v>
      </c>
      <c r="K14" s="917">
        <f t="shared" si="0"/>
        <v>11</v>
      </c>
      <c r="L14" s="917" t="s">
        <v>1151</v>
      </c>
      <c r="M14" s="921"/>
    </row>
    <row r="15" spans="1:13" ht="15.75">
      <c r="A15" s="915" t="s">
        <v>1152</v>
      </c>
      <c r="B15" s="916">
        <v>25.3</v>
      </c>
      <c r="C15" s="916">
        <v>23.9</v>
      </c>
      <c r="D15" s="916">
        <v>23.9</v>
      </c>
      <c r="E15" s="916">
        <v>23.8</v>
      </c>
      <c r="F15" s="916">
        <v>23</v>
      </c>
      <c r="G15" s="916">
        <v>23.6</v>
      </c>
      <c r="H15" s="916">
        <v>23.1</v>
      </c>
      <c r="I15" s="1312">
        <v>22.1</v>
      </c>
      <c r="J15" s="1312">
        <v>20.8</v>
      </c>
      <c r="K15" s="917">
        <f t="shared" si="0"/>
        <v>-1.3000000000000007</v>
      </c>
      <c r="L15" s="917" t="s">
        <v>1153</v>
      </c>
      <c r="M15" s="920" t="s">
        <v>1154</v>
      </c>
    </row>
    <row r="16" spans="1:13" ht="15.75">
      <c r="A16" s="915" t="s">
        <v>1155</v>
      </c>
      <c r="B16" s="916">
        <v>6.4</v>
      </c>
      <c r="C16" s="916">
        <v>3.2</v>
      </c>
      <c r="D16" s="916">
        <v>2.7</v>
      </c>
      <c r="E16" s="916">
        <v>2</v>
      </c>
      <c r="F16" s="916">
        <v>2.2</v>
      </c>
      <c r="G16" s="916">
        <v>2.8</v>
      </c>
      <c r="H16" s="916">
        <v>2.6</v>
      </c>
      <c r="I16" s="1312">
        <v>2.9</v>
      </c>
      <c r="J16" s="1312">
        <v>3.1</v>
      </c>
      <c r="K16" s="917">
        <f t="shared" si="0"/>
        <v>0.20000000000000018</v>
      </c>
      <c r="L16" s="917" t="s">
        <v>1156</v>
      </c>
      <c r="M16" s="919"/>
    </row>
    <row r="17" spans="1:13" ht="15.75">
      <c r="A17" s="915" t="s">
        <v>1157</v>
      </c>
      <c r="B17" s="916">
        <v>6.9</v>
      </c>
      <c r="C17" s="916">
        <v>4.8</v>
      </c>
      <c r="D17" s="916">
        <v>3.3</v>
      </c>
      <c r="E17" s="916">
        <v>3.3</v>
      </c>
      <c r="F17" s="916">
        <v>3.4</v>
      </c>
      <c r="G17" s="916">
        <v>3</v>
      </c>
      <c r="H17" s="916">
        <v>3</v>
      </c>
      <c r="I17" s="1312">
        <v>2.9</v>
      </c>
      <c r="J17" s="1312">
        <v>3</v>
      </c>
      <c r="K17" s="917">
        <f t="shared" si="0"/>
        <v>0.10000000000000009</v>
      </c>
      <c r="L17" s="917" t="s">
        <v>1158</v>
      </c>
      <c r="M17" s="919"/>
    </row>
    <row r="18" spans="1:13" ht="18">
      <c r="A18" s="915" t="s">
        <v>1159</v>
      </c>
      <c r="B18" s="916">
        <v>11.9</v>
      </c>
      <c r="C18" s="916">
        <v>15.8</v>
      </c>
      <c r="D18" s="916">
        <v>17.8</v>
      </c>
      <c r="E18" s="916">
        <v>18.4</v>
      </c>
      <c r="F18" s="916">
        <v>17.3</v>
      </c>
      <c r="G18" s="916">
        <v>17.7</v>
      </c>
      <c r="H18" s="916">
        <v>17.4</v>
      </c>
      <c r="I18" s="1312">
        <v>16.2</v>
      </c>
      <c r="J18" s="1312">
        <f>6.1+8.5</f>
        <v>14.6</v>
      </c>
      <c r="K18" s="917">
        <f t="shared" si="0"/>
        <v>-1.5999999999999996</v>
      </c>
      <c r="L18" s="917" t="s">
        <v>1160</v>
      </c>
      <c r="M18" s="919"/>
    </row>
    <row r="19" spans="1:13" ht="15.75">
      <c r="A19" s="915" t="s">
        <v>1161</v>
      </c>
      <c r="B19" s="916">
        <v>41.9</v>
      </c>
      <c r="C19" s="916">
        <v>32</v>
      </c>
      <c r="D19" s="916">
        <v>31.5</v>
      </c>
      <c r="E19" s="916">
        <v>34</v>
      </c>
      <c r="F19" s="916">
        <v>34.5</v>
      </c>
      <c r="G19" s="916">
        <v>33.4</v>
      </c>
      <c r="H19" s="916">
        <v>34.3</v>
      </c>
      <c r="I19" s="1312">
        <v>31.3</v>
      </c>
      <c r="J19" s="1312">
        <v>30.5</v>
      </c>
      <c r="K19" s="917">
        <f t="shared" si="0"/>
        <v>-0.8000000000000007</v>
      </c>
      <c r="L19" s="917" t="s">
        <v>1162</v>
      </c>
      <c r="M19" s="920"/>
    </row>
    <row r="20" spans="1:13" ht="15.75">
      <c r="A20" s="922" t="s">
        <v>1163</v>
      </c>
      <c r="B20" s="923">
        <v>116.5</v>
      </c>
      <c r="C20" s="923">
        <v>106.5</v>
      </c>
      <c r="D20" s="923">
        <v>98.5</v>
      </c>
      <c r="E20" s="923">
        <v>91</v>
      </c>
      <c r="F20" s="916">
        <v>84.2</v>
      </c>
      <c r="G20" s="923">
        <v>81</v>
      </c>
      <c r="H20" s="923">
        <v>80.3</v>
      </c>
      <c r="I20" s="1313">
        <v>84.2</v>
      </c>
      <c r="J20" s="1313">
        <v>82.6</v>
      </c>
      <c r="K20" s="924">
        <f t="shared" si="0"/>
        <v>-1.6000000000000085</v>
      </c>
      <c r="L20" s="924" t="s">
        <v>1164</v>
      </c>
      <c r="M20" s="925" t="s">
        <v>1165</v>
      </c>
    </row>
    <row r="21" spans="1:13" ht="15.75">
      <c r="A21" s="915" t="s">
        <v>22</v>
      </c>
      <c r="B21" s="916">
        <v>85.8</v>
      </c>
      <c r="C21" s="916">
        <v>74.3</v>
      </c>
      <c r="D21" s="916">
        <v>68.1</v>
      </c>
      <c r="E21" s="916">
        <v>60.3</v>
      </c>
      <c r="F21" s="916">
        <v>55.1</v>
      </c>
      <c r="G21" s="916">
        <v>53.8</v>
      </c>
      <c r="H21" s="916">
        <v>47.6</v>
      </c>
      <c r="I21" s="1312">
        <v>49.5</v>
      </c>
      <c r="J21" s="1312">
        <v>47.9</v>
      </c>
      <c r="K21" s="917">
        <f t="shared" si="0"/>
        <v>-1.6000000000000014</v>
      </c>
      <c r="L21" s="917" t="s">
        <v>1166</v>
      </c>
      <c r="M21" s="919" t="s">
        <v>1167</v>
      </c>
    </row>
    <row r="22" spans="1:13" ht="15.75">
      <c r="A22" s="915" t="s">
        <v>1168</v>
      </c>
      <c r="B22" s="916">
        <v>1.9</v>
      </c>
      <c r="C22" s="916">
        <v>2.1</v>
      </c>
      <c r="D22" s="916">
        <v>1.9</v>
      </c>
      <c r="E22" s="916">
        <v>1.6</v>
      </c>
      <c r="F22" s="916">
        <v>1.6</v>
      </c>
      <c r="G22" s="916">
        <v>1.5</v>
      </c>
      <c r="H22" s="916">
        <v>1.6</v>
      </c>
      <c r="I22" s="1312">
        <v>1.6</v>
      </c>
      <c r="J22" s="1312">
        <v>1.5</v>
      </c>
      <c r="K22" s="917">
        <f t="shared" si="0"/>
        <v>-0.10000000000000009</v>
      </c>
      <c r="L22" s="917" t="s">
        <v>1169</v>
      </c>
      <c r="M22" s="919" t="s">
        <v>1170</v>
      </c>
    </row>
    <row r="23" spans="1:13" ht="18">
      <c r="A23" s="915" t="s">
        <v>1171</v>
      </c>
      <c r="B23" s="916">
        <v>100.6</v>
      </c>
      <c r="C23" s="916">
        <v>105.8</v>
      </c>
      <c r="D23" s="916">
        <v>94.2</v>
      </c>
      <c r="E23" s="916">
        <v>86.7</v>
      </c>
      <c r="F23" s="916">
        <v>100.6</v>
      </c>
      <c r="G23" s="916">
        <v>102.5</v>
      </c>
      <c r="H23" s="916">
        <v>94.6</v>
      </c>
      <c r="I23" s="1312">
        <v>100.6</v>
      </c>
      <c r="J23" s="1312">
        <v>100.1</v>
      </c>
      <c r="K23" s="917">
        <f t="shared" si="0"/>
        <v>-0.5</v>
      </c>
      <c r="L23" s="917" t="s">
        <v>1172</v>
      </c>
      <c r="M23" s="919" t="s">
        <v>1173</v>
      </c>
    </row>
    <row r="24" spans="1:13" ht="18">
      <c r="A24" s="915" t="s">
        <v>1174</v>
      </c>
      <c r="B24" s="916">
        <v>54</v>
      </c>
      <c r="C24" s="916">
        <v>68.1</v>
      </c>
      <c r="D24" s="916">
        <v>56.8</v>
      </c>
      <c r="E24" s="916">
        <v>52.6</v>
      </c>
      <c r="F24" s="916">
        <v>65</v>
      </c>
      <c r="G24" s="916">
        <v>55.3</v>
      </c>
      <c r="H24" s="916">
        <v>53.6</v>
      </c>
      <c r="I24" s="1312">
        <v>50.6</v>
      </c>
      <c r="J24" s="1312">
        <v>53.3</v>
      </c>
      <c r="K24" s="917">
        <f t="shared" si="0"/>
        <v>2.6999999999999957</v>
      </c>
      <c r="L24" s="917" t="s">
        <v>1175</v>
      </c>
      <c r="M24" s="919" t="s">
        <v>1176</v>
      </c>
    </row>
    <row r="25" spans="1:13" s="27" customFormat="1" ht="16.5" thickBot="1">
      <c r="A25" s="926" t="s">
        <v>1177</v>
      </c>
      <c r="B25" s="927">
        <v>13.9</v>
      </c>
      <c r="C25" s="928">
        <v>11.3</v>
      </c>
      <c r="D25" s="927">
        <v>10.8</v>
      </c>
      <c r="E25" s="927">
        <v>10.2</v>
      </c>
      <c r="F25" s="929">
        <v>11.4</v>
      </c>
      <c r="G25" s="927">
        <v>12.7</v>
      </c>
      <c r="H25" s="930">
        <v>13.2</v>
      </c>
      <c r="I25" s="1314">
        <v>13.3</v>
      </c>
      <c r="J25" s="1314">
        <v>12.5</v>
      </c>
      <c r="K25" s="929">
        <f t="shared" si="0"/>
        <v>-0.8000000000000007</v>
      </c>
      <c r="L25" s="929" t="s">
        <v>391</v>
      </c>
      <c r="M25" s="931" t="s">
        <v>391</v>
      </c>
    </row>
    <row r="26" spans="1:10" s="933" customFormat="1" ht="15">
      <c r="A26" s="932" t="s">
        <v>1178</v>
      </c>
      <c r="J26" s="934"/>
    </row>
    <row r="27" spans="1:13" s="933" customFormat="1" ht="18">
      <c r="A27" s="935" t="s">
        <v>1179</v>
      </c>
      <c r="J27" s="934"/>
      <c r="L27" s="936"/>
      <c r="M27" s="936"/>
    </row>
    <row r="28" spans="1:10" s="933" customFormat="1" ht="18">
      <c r="A28" s="935" t="s">
        <v>1180</v>
      </c>
      <c r="I28" s="935"/>
      <c r="J28" s="934"/>
    </row>
    <row r="29" spans="1:10" s="933" customFormat="1" ht="18">
      <c r="A29" s="936" t="s">
        <v>1181</v>
      </c>
      <c r="I29" s="935"/>
      <c r="J29" s="934"/>
    </row>
    <row r="30" spans="1:10" s="933" customFormat="1" ht="18">
      <c r="A30" s="935" t="s">
        <v>1182</v>
      </c>
      <c r="I30" s="935"/>
      <c r="J30" s="934"/>
    </row>
    <row r="31" spans="1:13" s="933" customFormat="1" ht="18">
      <c r="A31" s="935" t="s">
        <v>1183</v>
      </c>
      <c r="I31" s="935"/>
      <c r="J31" s="934"/>
      <c r="L31" s="937"/>
      <c r="M31" s="937"/>
    </row>
    <row r="32" spans="9:245" s="933" customFormat="1" ht="18">
      <c r="I32" s="938"/>
      <c r="J32" s="934"/>
      <c r="Q32" s="935"/>
      <c r="W32" s="935"/>
      <c r="AC32" s="935"/>
      <c r="AI32" s="935"/>
      <c r="AO32" s="935"/>
      <c r="AU32" s="935"/>
      <c r="BA32" s="935"/>
      <c r="BG32" s="935"/>
      <c r="BM32" s="935"/>
      <c r="BS32" s="935"/>
      <c r="BY32" s="935"/>
      <c r="CE32" s="935"/>
      <c r="CK32" s="935"/>
      <c r="CQ32" s="935"/>
      <c r="CW32" s="935"/>
      <c r="DC32" s="935"/>
      <c r="DI32" s="935"/>
      <c r="DO32" s="935"/>
      <c r="DU32" s="935"/>
      <c r="EA32" s="935"/>
      <c r="EG32" s="935"/>
      <c r="EM32" s="935"/>
      <c r="ES32" s="935"/>
      <c r="EY32" s="935"/>
      <c r="FE32" s="935"/>
      <c r="FK32" s="935"/>
      <c r="FQ32" s="935"/>
      <c r="FW32" s="935"/>
      <c r="GC32" s="935"/>
      <c r="GI32" s="935"/>
      <c r="GO32" s="935"/>
      <c r="GU32" s="935"/>
      <c r="HA32" s="935"/>
      <c r="HG32" s="935"/>
      <c r="HM32" s="935"/>
      <c r="HS32" s="935"/>
      <c r="HY32" s="935"/>
      <c r="IE32" s="935"/>
      <c r="IK32" s="935"/>
    </row>
    <row r="33" spans="4:10" s="933" customFormat="1" ht="18">
      <c r="D33" s="936"/>
      <c r="E33" s="936"/>
      <c r="F33" s="936"/>
      <c r="G33" s="936"/>
      <c r="H33" s="936"/>
      <c r="I33" s="938"/>
      <c r="J33" s="934"/>
    </row>
    <row r="34" s="933" customFormat="1" ht="15">
      <c r="J34" s="934"/>
    </row>
    <row r="35" spans="1:13" ht="15">
      <c r="A35" s="933"/>
      <c r="B35" s="933"/>
      <c r="J35" s="934"/>
      <c r="K35" s="933"/>
      <c r="L35" s="933"/>
      <c r="M35" s="933"/>
    </row>
  </sheetData>
  <sheetProtection/>
  <mergeCells count="7">
    <mergeCell ref="M3:M4"/>
    <mergeCell ref="L2:M2"/>
    <mergeCell ref="A3:A4"/>
    <mergeCell ref="B3:I3"/>
    <mergeCell ref="J3:J4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N31" sqref="N31"/>
    </sheetView>
  </sheetViews>
  <sheetFormatPr defaultColWidth="9.140625" defaultRowHeight="15"/>
  <cols>
    <col min="1" max="1" width="18.140625" style="0" customWidth="1"/>
    <col min="2" max="2" width="12.140625" style="0" customWidth="1"/>
    <col min="3" max="3" width="11.00390625" style="0" customWidth="1"/>
    <col min="4" max="4" width="14.7109375" style="0" customWidth="1"/>
    <col min="5" max="5" width="10.57421875" style="0" customWidth="1"/>
    <col min="6" max="6" width="10.8515625" style="0" customWidth="1"/>
    <col min="11" max="11" width="16.421875" style="0" customWidth="1"/>
    <col min="12" max="12" width="16.7109375" style="0" customWidth="1"/>
  </cols>
  <sheetData>
    <row r="1" spans="1:12" ht="15">
      <c r="A1" s="41" t="s">
        <v>1258</v>
      </c>
      <c r="B1" s="41"/>
      <c r="C1" s="41"/>
      <c r="D1" s="41"/>
      <c r="E1" s="41"/>
      <c r="F1" s="41"/>
      <c r="G1" s="41"/>
      <c r="H1" s="42"/>
      <c r="I1" s="42"/>
      <c r="J1" s="42"/>
      <c r="K1" s="42"/>
      <c r="L1" s="43" t="s">
        <v>125</v>
      </c>
    </row>
    <row r="2" spans="1:12" ht="15">
      <c r="A2" s="1635" t="s">
        <v>77</v>
      </c>
      <c r="B2" s="1638" t="s">
        <v>78</v>
      </c>
      <c r="C2" s="1638"/>
      <c r="D2" s="1639"/>
      <c r="E2" s="1638" t="s">
        <v>79</v>
      </c>
      <c r="F2" s="1638"/>
      <c r="G2" s="1638"/>
      <c r="H2" s="1641" t="s">
        <v>80</v>
      </c>
      <c r="I2" s="1642"/>
      <c r="J2" s="1642"/>
      <c r="K2" s="1643"/>
      <c r="L2" s="1638" t="s">
        <v>81</v>
      </c>
    </row>
    <row r="3" spans="1:12" ht="15">
      <c r="A3" s="1636"/>
      <c r="B3" s="1640"/>
      <c r="C3" s="1640"/>
      <c r="D3" s="1640"/>
      <c r="E3" s="1640" t="s">
        <v>82</v>
      </c>
      <c r="F3" s="1640"/>
      <c r="G3" s="1640"/>
      <c r="H3" s="1644"/>
      <c r="I3" s="1645"/>
      <c r="J3" s="1645"/>
      <c r="K3" s="1646"/>
      <c r="L3" s="1640"/>
    </row>
    <row r="4" spans="1:12" ht="42.75">
      <c r="A4" s="1637"/>
      <c r="B4" s="44" t="s">
        <v>83</v>
      </c>
      <c r="C4" s="44" t="s">
        <v>84</v>
      </c>
      <c r="D4" s="44" t="s">
        <v>85</v>
      </c>
      <c r="E4" s="44" t="s">
        <v>86</v>
      </c>
      <c r="F4" s="44" t="s">
        <v>87</v>
      </c>
      <c r="G4" s="44" t="s">
        <v>88</v>
      </c>
      <c r="H4" s="44" t="s">
        <v>89</v>
      </c>
      <c r="I4" s="44" t="s">
        <v>90</v>
      </c>
      <c r="J4" s="44" t="s">
        <v>91</v>
      </c>
      <c r="K4" s="44" t="s">
        <v>92</v>
      </c>
      <c r="L4" s="45" t="s">
        <v>1256</v>
      </c>
    </row>
    <row r="5" spans="1:12" ht="15">
      <c r="A5" s="46" t="s">
        <v>93</v>
      </c>
      <c r="B5" s="1102">
        <v>171603</v>
      </c>
      <c r="C5" s="48">
        <v>100</v>
      </c>
      <c r="D5" s="58">
        <v>38.90125375007424</v>
      </c>
      <c r="E5" s="58">
        <v>148555.7</v>
      </c>
      <c r="F5" s="49">
        <v>865.6940729474427</v>
      </c>
      <c r="G5" s="49">
        <v>100</v>
      </c>
      <c r="H5" s="49">
        <v>10159</v>
      </c>
      <c r="I5" s="58">
        <v>5.920059672616446</v>
      </c>
      <c r="J5" s="50">
        <v>100</v>
      </c>
      <c r="K5" s="51">
        <v>5.1</v>
      </c>
      <c r="L5" s="51">
        <v>128.5</v>
      </c>
    </row>
    <row r="6" spans="1:12" ht="15">
      <c r="A6" s="52" t="s">
        <v>94</v>
      </c>
      <c r="B6" s="53">
        <v>123216</v>
      </c>
      <c r="C6" s="53">
        <v>71.80294050803307</v>
      </c>
      <c r="D6" s="55">
        <v>37.076232617130785</v>
      </c>
      <c r="E6" s="55">
        <v>123684.4</v>
      </c>
      <c r="F6" s="55">
        <v>1003.8014543565771</v>
      </c>
      <c r="G6" s="55">
        <v>83.25792951734601</v>
      </c>
      <c r="H6" s="54">
        <v>5134</v>
      </c>
      <c r="I6" s="55">
        <v>4.166666666666667</v>
      </c>
      <c r="J6" s="50">
        <v>50.53647012501231</v>
      </c>
      <c r="K6" s="1103" t="s">
        <v>95</v>
      </c>
      <c r="L6" s="56">
        <v>117.9</v>
      </c>
    </row>
    <row r="7" spans="1:12" ht="15">
      <c r="A7" s="57" t="s">
        <v>96</v>
      </c>
      <c r="B7" s="47">
        <v>1358</v>
      </c>
      <c r="C7" s="48">
        <v>0.7913614563847952</v>
      </c>
      <c r="D7" s="58">
        <v>44.483752620545076</v>
      </c>
      <c r="E7" s="58">
        <v>1932</v>
      </c>
      <c r="F7" s="58">
        <v>1422.680412371134</v>
      </c>
      <c r="G7" s="58">
        <v>1.300522295677648</v>
      </c>
      <c r="H7" s="49">
        <v>58</v>
      </c>
      <c r="I7" s="58">
        <v>4.270986745213549</v>
      </c>
      <c r="J7" s="51">
        <v>0.5709223348754798</v>
      </c>
      <c r="K7" s="58">
        <v>1.4</v>
      </c>
      <c r="L7" s="50">
        <v>134.1</v>
      </c>
    </row>
    <row r="8" spans="1:12" ht="15">
      <c r="A8" s="57" t="s">
        <v>97</v>
      </c>
      <c r="B8" s="47">
        <v>4476</v>
      </c>
      <c r="C8" s="59">
        <v>2.608346007936924</v>
      </c>
      <c r="D8" s="61">
        <v>40.3235977730131</v>
      </c>
      <c r="E8" s="61">
        <v>1428.6</v>
      </c>
      <c r="F8" s="61">
        <v>319.16890080428954</v>
      </c>
      <c r="G8" s="61">
        <v>0.9616594987603976</v>
      </c>
      <c r="H8" s="60">
        <v>407</v>
      </c>
      <c r="I8" s="61">
        <v>9.092940125111706</v>
      </c>
      <c r="J8" s="50">
        <v>4.006299832660695</v>
      </c>
      <c r="K8" s="61">
        <v>6.8</v>
      </c>
      <c r="L8" s="50">
        <v>147.3</v>
      </c>
    </row>
    <row r="9" spans="1:12" ht="15">
      <c r="A9" s="62" t="s">
        <v>98</v>
      </c>
      <c r="B9" s="47">
        <v>3484</v>
      </c>
      <c r="C9" s="59">
        <v>2.030267536115336</v>
      </c>
      <c r="D9" s="61">
        <v>44.176197600994094</v>
      </c>
      <c r="E9" s="61">
        <v>1280.5</v>
      </c>
      <c r="F9" s="61">
        <v>367.53731343283584</v>
      </c>
      <c r="G9" s="61">
        <v>0.8619662523888345</v>
      </c>
      <c r="H9" s="60">
        <v>106</v>
      </c>
      <c r="I9" s="61">
        <v>3.04247990815155</v>
      </c>
      <c r="J9" s="50">
        <v>1.0434097844276011</v>
      </c>
      <c r="K9" s="61">
        <v>3</v>
      </c>
      <c r="L9" s="50">
        <v>169.2</v>
      </c>
    </row>
    <row r="10" spans="1:12" ht="15">
      <c r="A10" s="62" t="s">
        <v>99</v>
      </c>
      <c r="B10" s="47">
        <v>2647</v>
      </c>
      <c r="C10" s="59">
        <v>1.542513825515871</v>
      </c>
      <c r="D10" s="61">
        <v>61.41816325583554</v>
      </c>
      <c r="E10" s="61">
        <v>3035.9</v>
      </c>
      <c r="F10" s="61">
        <v>1146.9210426898376</v>
      </c>
      <c r="G10" s="61">
        <v>2.043610578389116</v>
      </c>
      <c r="H10" s="60">
        <v>52</v>
      </c>
      <c r="I10" s="61">
        <v>1.9644880997355496</v>
      </c>
      <c r="J10" s="50">
        <v>0.5118614036814647</v>
      </c>
      <c r="K10" s="61">
        <v>2.4</v>
      </c>
      <c r="L10" s="50">
        <v>134.7</v>
      </c>
    </row>
    <row r="11" spans="1:12" ht="15">
      <c r="A11" s="62" t="s">
        <v>100</v>
      </c>
      <c r="B11" s="47">
        <v>16704</v>
      </c>
      <c r="C11" s="59">
        <v>9.734095557769969</v>
      </c>
      <c r="D11" s="61">
        <v>46.773276733486966</v>
      </c>
      <c r="E11" s="61">
        <v>15323.6</v>
      </c>
      <c r="F11" s="61">
        <v>917.3611111111111</v>
      </c>
      <c r="G11" s="61">
        <v>10.315053545572468</v>
      </c>
      <c r="H11" s="60">
        <v>533</v>
      </c>
      <c r="I11" s="61">
        <v>3.190852490421456</v>
      </c>
      <c r="J11" s="50">
        <v>5.2465793877350135</v>
      </c>
      <c r="K11" s="61">
        <v>1.6</v>
      </c>
      <c r="L11" s="50">
        <v>144.4</v>
      </c>
    </row>
    <row r="12" spans="1:12" ht="15">
      <c r="A12" s="57" t="s">
        <v>101</v>
      </c>
      <c r="B12" s="47">
        <v>941</v>
      </c>
      <c r="C12" s="59">
        <v>0.5483587116775348</v>
      </c>
      <c r="D12" s="61">
        <v>20.806155615008734</v>
      </c>
      <c r="E12" s="61">
        <v>288.2</v>
      </c>
      <c r="F12" s="61">
        <v>306.2699256110521</v>
      </c>
      <c r="G12" s="61">
        <v>0.1940013072537775</v>
      </c>
      <c r="H12" s="60">
        <v>25</v>
      </c>
      <c r="I12" s="61">
        <v>2.656748140276302</v>
      </c>
      <c r="J12" s="50">
        <v>0.2460872133083965</v>
      </c>
      <c r="K12" s="61">
        <v>4.4</v>
      </c>
      <c r="L12" s="50">
        <v>219.4</v>
      </c>
    </row>
    <row r="13" spans="1:12" ht="15">
      <c r="A13" s="57" t="s">
        <v>102</v>
      </c>
      <c r="B13" s="47">
        <v>4991</v>
      </c>
      <c r="C13" s="59">
        <v>2.9084573113523655</v>
      </c>
      <c r="D13" s="61">
        <v>71.01088425695383</v>
      </c>
      <c r="E13" s="61">
        <v>1768.8</v>
      </c>
      <c r="F13" s="61">
        <v>354.3979162492486</v>
      </c>
      <c r="G13" s="61">
        <v>1.19066451169494</v>
      </c>
      <c r="H13" s="60">
        <v>166</v>
      </c>
      <c r="I13" s="61">
        <v>3.325986776197155</v>
      </c>
      <c r="J13" s="50">
        <v>1.6340190963677528</v>
      </c>
      <c r="K13" s="61">
        <v>4.5</v>
      </c>
      <c r="L13" s="50">
        <v>83.9</v>
      </c>
    </row>
    <row r="14" spans="1:12" ht="15">
      <c r="A14" s="57" t="s">
        <v>103</v>
      </c>
      <c r="B14" s="47">
        <v>3478</v>
      </c>
      <c r="C14" s="59">
        <v>2.0267710937454475</v>
      </c>
      <c r="D14" s="61">
        <v>26.352078313709445</v>
      </c>
      <c r="E14" s="61">
        <v>5041.3</v>
      </c>
      <c r="F14" s="61">
        <v>1449.4824611845888</v>
      </c>
      <c r="G14" s="61">
        <v>3.3935419509315357</v>
      </c>
      <c r="H14" s="60">
        <v>408</v>
      </c>
      <c r="I14" s="61">
        <v>11.7308798159862</v>
      </c>
      <c r="J14" s="50">
        <v>4.016143321193031</v>
      </c>
      <c r="K14" s="61">
        <v>12.4</v>
      </c>
      <c r="L14" s="50">
        <v>103.4</v>
      </c>
    </row>
    <row r="15" spans="1:12" ht="15">
      <c r="A15" s="62" t="s">
        <v>104</v>
      </c>
      <c r="B15" s="47">
        <v>23753</v>
      </c>
      <c r="C15" s="59">
        <v>13.841832601994138</v>
      </c>
      <c r="D15" s="61">
        <v>47.00167205880898</v>
      </c>
      <c r="E15" s="61">
        <v>20496.4</v>
      </c>
      <c r="F15" s="61">
        <v>862.8973182334863</v>
      </c>
      <c r="G15" s="61">
        <v>13.79711448298517</v>
      </c>
      <c r="H15" s="60">
        <v>894</v>
      </c>
      <c r="I15" s="61">
        <v>3.7637351071443605</v>
      </c>
      <c r="J15" s="50">
        <v>8.800078747908259</v>
      </c>
      <c r="K15" s="61">
        <v>4.2</v>
      </c>
      <c r="L15" s="50">
        <v>101.5</v>
      </c>
    </row>
    <row r="16" spans="1:12" ht="15">
      <c r="A16" s="62" t="s">
        <v>105</v>
      </c>
      <c r="B16" s="47">
        <v>27837</v>
      </c>
      <c r="C16" s="59">
        <v>16.221744375098336</v>
      </c>
      <c r="D16" s="61">
        <v>43.635354716543404</v>
      </c>
      <c r="E16" s="61">
        <v>25869.8</v>
      </c>
      <c r="F16" s="61">
        <v>929.3314653159464</v>
      </c>
      <c r="G16" s="61">
        <v>17.414208946543283</v>
      </c>
      <c r="H16" s="60">
        <v>792</v>
      </c>
      <c r="I16" s="61">
        <v>2.8451341739411573</v>
      </c>
      <c r="J16" s="50">
        <v>7.796042917610001</v>
      </c>
      <c r="K16" s="61">
        <v>2.9</v>
      </c>
      <c r="L16" s="50">
        <v>136.1</v>
      </c>
    </row>
    <row r="17" spans="1:12" ht="15">
      <c r="A17" s="62" t="s">
        <v>106</v>
      </c>
      <c r="B17" s="47">
        <v>12856</v>
      </c>
      <c r="C17" s="59">
        <v>7.491710517881389</v>
      </c>
      <c r="D17" s="61">
        <v>42.66517989001835</v>
      </c>
      <c r="E17" s="61">
        <v>25025.4</v>
      </c>
      <c r="F17" s="61">
        <v>1946.5930304915992</v>
      </c>
      <c r="G17" s="61">
        <v>16.845802618142553</v>
      </c>
      <c r="H17" s="60">
        <v>1143</v>
      </c>
      <c r="I17" s="61">
        <v>8.890790292470442</v>
      </c>
      <c r="J17" s="50">
        <v>11.251107392459888</v>
      </c>
      <c r="K17" s="61">
        <v>3.7</v>
      </c>
      <c r="L17" s="50">
        <v>92.6</v>
      </c>
    </row>
    <row r="18" spans="1:12" ht="15">
      <c r="A18" s="57" t="s">
        <v>107</v>
      </c>
      <c r="B18" s="47">
        <v>118</v>
      </c>
      <c r="C18" s="59">
        <v>0.06876336660780989</v>
      </c>
      <c r="D18" s="61">
        <v>12.756756756756756</v>
      </c>
      <c r="E18" s="61">
        <v>328.5</v>
      </c>
      <c r="F18" s="61">
        <v>2783.898305084746</v>
      </c>
      <c r="G18" s="61">
        <v>0.2211291791563703</v>
      </c>
      <c r="H18" s="60">
        <v>25</v>
      </c>
      <c r="I18" s="61">
        <v>21.1864406779661</v>
      </c>
      <c r="J18" s="50">
        <v>0.2460872133083965</v>
      </c>
      <c r="K18" s="61">
        <v>3.8</v>
      </c>
      <c r="L18" s="50">
        <v>69.3</v>
      </c>
    </row>
    <row r="19" spans="1:12" ht="15">
      <c r="A19" s="57" t="s">
        <v>108</v>
      </c>
      <c r="B19" s="47">
        <v>1796</v>
      </c>
      <c r="C19" s="59">
        <v>1.0466017493866657</v>
      </c>
      <c r="D19" s="61">
        <v>27.819513932991526</v>
      </c>
      <c r="E19" s="61">
        <v>259.5</v>
      </c>
      <c r="F19" s="61">
        <v>144.48775055679286</v>
      </c>
      <c r="G19" s="61">
        <v>0.17468195431074</v>
      </c>
      <c r="H19" s="60">
        <v>82</v>
      </c>
      <c r="I19" s="61">
        <v>4.565701559020044</v>
      </c>
      <c r="J19" s="50">
        <v>0.8071660596515405</v>
      </c>
      <c r="K19" s="61">
        <v>8.9</v>
      </c>
      <c r="L19" s="50">
        <v>164.9</v>
      </c>
    </row>
    <row r="20" spans="1:12" ht="15">
      <c r="A20" s="57" t="s">
        <v>109</v>
      </c>
      <c r="B20" s="47">
        <v>2743</v>
      </c>
      <c r="C20" s="59">
        <v>1.5984569034340892</v>
      </c>
      <c r="D20" s="61">
        <v>42.00612557427259</v>
      </c>
      <c r="E20" s="61">
        <v>675.2</v>
      </c>
      <c r="F20" s="61">
        <v>246.15384615384616</v>
      </c>
      <c r="G20" s="61">
        <v>0.4545096553010083</v>
      </c>
      <c r="H20" s="60">
        <v>142</v>
      </c>
      <c r="I20" s="61">
        <v>5.176813707619395</v>
      </c>
      <c r="J20" s="50">
        <v>1.397775371591692</v>
      </c>
      <c r="K20" s="61">
        <v>8.5</v>
      </c>
      <c r="L20" s="63">
        <v>181.6</v>
      </c>
    </row>
    <row r="21" spans="1:12" ht="15">
      <c r="A21" s="57" t="s">
        <v>110</v>
      </c>
      <c r="B21" s="47">
        <v>131</v>
      </c>
      <c r="C21" s="59">
        <v>0.0763389917425686</v>
      </c>
      <c r="D21" s="61">
        <v>50.65738592420727</v>
      </c>
      <c r="E21" s="61">
        <v>95.4</v>
      </c>
      <c r="F21" s="61">
        <v>728.2442748091603</v>
      </c>
      <c r="G21" s="61">
        <v>0.06421833696048014</v>
      </c>
      <c r="H21" s="60">
        <v>3.6</v>
      </c>
      <c r="I21" s="61">
        <v>2.7480916030534353</v>
      </c>
      <c r="J21" s="50">
        <v>0.0354365587164091</v>
      </c>
      <c r="K21" s="59">
        <v>1.2</v>
      </c>
      <c r="L21" s="50">
        <v>74.7</v>
      </c>
    </row>
    <row r="22" spans="1:12" ht="15">
      <c r="A22" s="62" t="s">
        <v>111</v>
      </c>
      <c r="B22" s="47">
        <v>4686</v>
      </c>
      <c r="C22" s="59">
        <v>2.7307214908830266</v>
      </c>
      <c r="D22" s="61">
        <v>50.368682417180814</v>
      </c>
      <c r="E22" s="61">
        <v>3034.5</v>
      </c>
      <c r="F22" s="61">
        <v>647.5672215108834</v>
      </c>
      <c r="G22" s="61">
        <v>2.0426681709284797</v>
      </c>
      <c r="H22" s="60">
        <v>432</v>
      </c>
      <c r="I22" s="61">
        <v>9.218950064020486</v>
      </c>
      <c r="J22" s="50">
        <v>4.252387045969091</v>
      </c>
      <c r="K22" s="61">
        <v>4.8</v>
      </c>
      <c r="L22" s="50">
        <v>164</v>
      </c>
    </row>
    <row r="23" spans="1:12" ht="15">
      <c r="A23" s="57" t="s">
        <v>112</v>
      </c>
      <c r="B23" s="47">
        <v>11</v>
      </c>
      <c r="C23" s="1104">
        <v>0.006410144344795837</v>
      </c>
      <c r="D23" s="61">
        <v>34.81012658227848</v>
      </c>
      <c r="E23" s="61">
        <v>56.5</v>
      </c>
      <c r="F23" s="61">
        <v>5136.363636363636</v>
      </c>
      <c r="G23" s="64">
        <v>0.03803287251852335</v>
      </c>
      <c r="H23" s="60">
        <v>5</v>
      </c>
      <c r="I23" s="61">
        <v>45.45454545454545</v>
      </c>
      <c r="J23" s="50">
        <v>0.0492174426616793</v>
      </c>
      <c r="K23" s="61">
        <v>1.1</v>
      </c>
      <c r="L23" s="50">
        <v>79.1</v>
      </c>
    </row>
    <row r="24" spans="1:12" ht="15">
      <c r="A24" s="62" t="s">
        <v>113</v>
      </c>
      <c r="B24" s="47">
        <v>1872</v>
      </c>
      <c r="C24" s="59">
        <v>1.090890019405255</v>
      </c>
      <c r="D24" s="61">
        <v>50.113773256592154</v>
      </c>
      <c r="E24" s="61">
        <v>8182.1</v>
      </c>
      <c r="F24" s="61">
        <v>4370.779914529914</v>
      </c>
      <c r="G24" s="61">
        <v>5.507765774049733</v>
      </c>
      <c r="H24" s="60">
        <v>175</v>
      </c>
      <c r="I24" s="61">
        <v>9.348290598290598</v>
      </c>
      <c r="J24" s="50">
        <v>1.7226104931587756</v>
      </c>
      <c r="K24" s="61">
        <v>2.5</v>
      </c>
      <c r="L24" s="50">
        <v>114.7</v>
      </c>
    </row>
    <row r="25" spans="1:12" ht="15">
      <c r="A25" s="62" t="s">
        <v>114</v>
      </c>
      <c r="B25" s="47">
        <v>2878</v>
      </c>
      <c r="C25" s="59">
        <v>1.6771268567565836</v>
      </c>
      <c r="D25" s="61">
        <v>34.315011327053774</v>
      </c>
      <c r="E25" s="61">
        <v>3097.1</v>
      </c>
      <c r="F25" s="61">
        <v>1076.129256428075</v>
      </c>
      <c r="G25" s="61">
        <v>2.0848072473826313</v>
      </c>
      <c r="H25" s="60">
        <v>126</v>
      </c>
      <c r="I25" s="61">
        <v>4.378040305767894</v>
      </c>
      <c r="J25" s="50">
        <v>1.2402795550743184</v>
      </c>
      <c r="K25" s="61">
        <v>5.3</v>
      </c>
      <c r="L25" s="50">
        <v>117.7</v>
      </c>
    </row>
    <row r="26" spans="1:12" ht="15">
      <c r="A26" s="62" t="s">
        <v>115</v>
      </c>
      <c r="B26" s="47">
        <v>14447</v>
      </c>
      <c r="C26" s="59">
        <v>8.41885048629686</v>
      </c>
      <c r="D26" s="61">
        <v>46.20393438638348</v>
      </c>
      <c r="E26" s="61">
        <v>8270.9</v>
      </c>
      <c r="F26" s="61">
        <v>572.4994808610784</v>
      </c>
      <c r="G26" s="61">
        <v>5.5675413329815004</v>
      </c>
      <c r="H26" s="60">
        <v>2101</v>
      </c>
      <c r="I26" s="61">
        <v>14.542811656399252</v>
      </c>
      <c r="J26" s="50">
        <v>20.681169406437643</v>
      </c>
      <c r="K26" s="61">
        <v>12.7</v>
      </c>
      <c r="L26" s="50">
        <v>157.8</v>
      </c>
    </row>
    <row r="27" spans="1:12" ht="15">
      <c r="A27" s="62" t="s">
        <v>116</v>
      </c>
      <c r="B27" s="47">
        <v>3668</v>
      </c>
      <c r="C27" s="59">
        <v>2.137491768791921</v>
      </c>
      <c r="D27" s="61">
        <v>39.90904046393715</v>
      </c>
      <c r="E27" s="61">
        <v>1845.7</v>
      </c>
      <c r="F27" s="61">
        <v>503.1897491821156</v>
      </c>
      <c r="G27" s="61">
        <v>1.2424296072113017</v>
      </c>
      <c r="H27" s="60">
        <v>357</v>
      </c>
      <c r="I27" s="61">
        <v>9.732824427480915</v>
      </c>
      <c r="J27" s="50">
        <v>3.514125406043902</v>
      </c>
      <c r="K27" s="61">
        <v>9.9</v>
      </c>
      <c r="L27" s="50">
        <v>101.1</v>
      </c>
    </row>
    <row r="28" spans="1:12" ht="15">
      <c r="A28" s="62" t="s">
        <v>117</v>
      </c>
      <c r="B28" s="47">
        <v>13306</v>
      </c>
      <c r="C28" s="59">
        <v>7.753943695623037</v>
      </c>
      <c r="D28" s="61">
        <v>55.81586553183635</v>
      </c>
      <c r="E28" s="61">
        <v>8315.2</v>
      </c>
      <c r="F28" s="61">
        <v>624.9210882308734</v>
      </c>
      <c r="G28" s="61">
        <v>5.597361797628769</v>
      </c>
      <c r="H28" s="60">
        <v>1565</v>
      </c>
      <c r="I28" s="61">
        <v>11.761611303171502</v>
      </c>
      <c r="J28" s="50">
        <v>15.405059553105621</v>
      </c>
      <c r="K28" s="59">
        <v>28.6</v>
      </c>
      <c r="L28" s="50">
        <v>113.3</v>
      </c>
    </row>
    <row r="29" spans="1:12" ht="15">
      <c r="A29" s="62" t="s">
        <v>118</v>
      </c>
      <c r="B29" s="47">
        <v>483</v>
      </c>
      <c r="C29" s="59">
        <v>0.2814636107760354</v>
      </c>
      <c r="D29" s="61">
        <v>23.828317710902812</v>
      </c>
      <c r="E29" s="61">
        <v>437.2</v>
      </c>
      <c r="F29" s="61">
        <v>905.175983436853</v>
      </c>
      <c r="G29" s="61">
        <v>0.2943003869928922</v>
      </c>
      <c r="H29" s="60">
        <v>78</v>
      </c>
      <c r="I29" s="61">
        <v>16.149068322981368</v>
      </c>
      <c r="J29" s="50">
        <v>0.7677921055221971</v>
      </c>
      <c r="K29" s="61">
        <v>8.6</v>
      </c>
      <c r="L29" s="50">
        <v>101.2</v>
      </c>
    </row>
    <row r="30" spans="1:12" ht="15">
      <c r="A30" s="65" t="s">
        <v>119</v>
      </c>
      <c r="B30" s="1105">
        <v>1896</v>
      </c>
      <c r="C30" s="66">
        <v>1.1048757888848098</v>
      </c>
      <c r="D30" s="68">
        <v>38.664681770907684</v>
      </c>
      <c r="E30" s="68">
        <v>496.7</v>
      </c>
      <c r="F30" s="68">
        <v>261.97257383966246</v>
      </c>
      <c r="G30" s="68">
        <v>0.33435270406992124</v>
      </c>
      <c r="H30" s="67">
        <v>57</v>
      </c>
      <c r="I30" s="68">
        <v>3.0063291139240507</v>
      </c>
      <c r="J30" s="69">
        <v>0.561078846343144</v>
      </c>
      <c r="K30" s="68">
        <v>3</v>
      </c>
      <c r="L30" s="69">
        <v>195.9</v>
      </c>
    </row>
    <row r="31" spans="1:12" ht="15">
      <c r="A31" s="62" t="s">
        <v>120</v>
      </c>
      <c r="B31" s="47">
        <v>2291</v>
      </c>
      <c r="C31" s="59">
        <v>1.3350582449024784</v>
      </c>
      <c r="D31" s="61">
        <v>6.769694462502216</v>
      </c>
      <c r="E31" s="61">
        <v>1115.6</v>
      </c>
      <c r="F31" s="61">
        <v>486.94893059799216</v>
      </c>
      <c r="G31" s="61">
        <v>0.7509641164896398</v>
      </c>
      <c r="H31" s="60">
        <v>81</v>
      </c>
      <c r="I31" s="61">
        <v>3.535573985159319</v>
      </c>
      <c r="J31" s="50">
        <v>0.7973225711192047</v>
      </c>
      <c r="K31" s="61">
        <v>4.2</v>
      </c>
      <c r="L31" s="50">
        <v>128.6</v>
      </c>
    </row>
    <row r="32" spans="1:12" ht="15">
      <c r="A32" s="62" t="s">
        <v>121</v>
      </c>
      <c r="B32" s="47">
        <v>3066</v>
      </c>
      <c r="C32" s="59">
        <v>1.786682051013094</v>
      </c>
      <c r="D32" s="61">
        <v>6.852621697733673</v>
      </c>
      <c r="E32" s="61">
        <v>1421.7</v>
      </c>
      <c r="F32" s="61">
        <v>463.6986301369863</v>
      </c>
      <c r="G32" s="61">
        <v>0.9570147762758345</v>
      </c>
      <c r="H32" s="60">
        <v>57</v>
      </c>
      <c r="I32" s="61">
        <v>1.8590998043052838</v>
      </c>
      <c r="J32" s="50">
        <v>0.561078846343144</v>
      </c>
      <c r="K32" s="61">
        <v>2</v>
      </c>
      <c r="L32" s="50">
        <v>128.5</v>
      </c>
    </row>
    <row r="33" spans="1:12" ht="15">
      <c r="A33" s="52" t="s">
        <v>122</v>
      </c>
      <c r="B33" s="1106">
        <v>15686</v>
      </c>
      <c r="C33" s="53">
        <v>9.140865835678863</v>
      </c>
      <c r="D33" s="55">
        <v>64.26028570141048</v>
      </c>
      <c r="E33" s="55">
        <v>9433.6</v>
      </c>
      <c r="F33" s="55">
        <v>601.4025245441795</v>
      </c>
      <c r="G33" s="55">
        <v>6.35021072903968</v>
      </c>
      <c r="H33" s="54">
        <v>288</v>
      </c>
      <c r="I33" s="55">
        <v>1.8360321305622849</v>
      </c>
      <c r="J33" s="56">
        <v>2.8349246973127276</v>
      </c>
      <c r="K33" s="55">
        <v>1.2</v>
      </c>
      <c r="L33" s="56">
        <v>137.4</v>
      </c>
    </row>
    <row r="34" spans="1:12" ht="15">
      <c r="A34" s="1107" t="s">
        <v>1257</v>
      </c>
      <c r="B34" s="1108"/>
      <c r="C34" s="1108"/>
      <c r="D34" s="1109"/>
      <c r="E34" s="1110"/>
      <c r="F34" s="1110"/>
      <c r="G34" s="1110"/>
      <c r="H34" s="1110"/>
      <c r="I34" s="1110"/>
      <c r="J34" s="1110"/>
      <c r="K34" s="1110"/>
      <c r="L34" s="1110"/>
    </row>
    <row r="35" spans="1:12" ht="15">
      <c r="A35" s="1111" t="s">
        <v>123</v>
      </c>
      <c r="B35" s="1108"/>
      <c r="C35" s="1108"/>
      <c r="D35" s="1109"/>
      <c r="E35" s="1110"/>
      <c r="F35" s="1110"/>
      <c r="G35" s="1110"/>
      <c r="H35" s="1110"/>
      <c r="I35" s="1110"/>
      <c r="J35" s="1110"/>
      <c r="K35" s="1110"/>
      <c r="L35" s="1110"/>
    </row>
    <row r="36" spans="1:12" ht="15">
      <c r="A36" s="1112" t="s">
        <v>1259</v>
      </c>
      <c r="B36" s="1108"/>
      <c r="C36" s="1108"/>
      <c r="D36" s="1109"/>
      <c r="E36" s="1110"/>
      <c r="F36" s="1110"/>
      <c r="G36" s="1110"/>
      <c r="H36" s="1110"/>
      <c r="I36" s="1110"/>
      <c r="J36" s="1110"/>
      <c r="K36" s="1110"/>
      <c r="L36" s="1110"/>
    </row>
    <row r="37" spans="1:12" ht="15">
      <c r="A37" s="1111" t="s">
        <v>124</v>
      </c>
      <c r="B37" s="1108"/>
      <c r="C37" s="1108"/>
      <c r="D37" s="1109"/>
      <c r="E37" s="1110"/>
      <c r="F37" s="1110"/>
      <c r="G37" s="1110"/>
      <c r="H37" s="1110"/>
      <c r="I37" s="1110"/>
      <c r="J37" s="1110"/>
      <c r="K37" s="1110"/>
      <c r="L37" s="1110"/>
    </row>
  </sheetData>
  <sheetProtection/>
  <mergeCells count="5">
    <mergeCell ref="A2:A4"/>
    <mergeCell ref="B2:D3"/>
    <mergeCell ref="E2:G3"/>
    <mergeCell ref="H2:K3"/>
    <mergeCell ref="L2:L3"/>
  </mergeCells>
  <conditionalFormatting sqref="A7:A8 A23 A18:A21 A12:A14">
    <cfRule type="expression" priority="1" dxfId="4" stopIfTrue="1">
      <formula>ISNA(ACTIVECELL)</formula>
    </cfRule>
  </conditionalFormatting>
  <printOptions horizontalCentered="1" vertic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9.8515625" style="285" customWidth="1"/>
    <col min="2" max="9" width="13.7109375" style="285" customWidth="1"/>
    <col min="10" max="10" width="9.28125" style="285" bestFit="1" customWidth="1"/>
    <col min="11" max="16384" width="9.140625" style="285" customWidth="1"/>
  </cols>
  <sheetData>
    <row r="1" spans="1:9" ht="15.75">
      <c r="A1" s="99" t="s">
        <v>427</v>
      </c>
      <c r="B1" s="99"/>
      <c r="C1" s="99"/>
      <c r="D1" s="99"/>
      <c r="E1" s="99"/>
      <c r="F1" s="99"/>
      <c r="G1" s="99"/>
      <c r="H1" s="99"/>
      <c r="I1" s="99"/>
    </row>
    <row r="2" spans="1:9" ht="15.75">
      <c r="A2" s="285" t="s">
        <v>428</v>
      </c>
      <c r="B2" s="99"/>
      <c r="C2" s="99"/>
      <c r="D2" s="99"/>
      <c r="E2" s="99"/>
      <c r="F2" s="99"/>
      <c r="G2" s="99"/>
      <c r="H2" s="99"/>
      <c r="I2" s="99"/>
    </row>
    <row r="3" spans="1:9" ht="16.5" thickBot="1">
      <c r="A3" s="321" t="s">
        <v>443</v>
      </c>
      <c r="F3" s="322"/>
      <c r="G3" s="322"/>
      <c r="H3" s="322"/>
      <c r="I3" s="311" t="s">
        <v>434</v>
      </c>
    </row>
    <row r="4" spans="1:9" ht="15.75">
      <c r="A4" s="1792" t="s">
        <v>429</v>
      </c>
      <c r="B4" s="1795" t="s">
        <v>283</v>
      </c>
      <c r="C4" s="1795"/>
      <c r="D4" s="1796"/>
      <c r="E4" s="1797"/>
      <c r="F4" s="1795" t="s">
        <v>282</v>
      </c>
      <c r="G4" s="1795"/>
      <c r="H4" s="1796"/>
      <c r="I4" s="1797"/>
    </row>
    <row r="5" spans="1:9" ht="18.75">
      <c r="A5" s="1793"/>
      <c r="B5" s="1798">
        <v>2011</v>
      </c>
      <c r="C5" s="1799"/>
      <c r="D5" s="1800" t="s">
        <v>1277</v>
      </c>
      <c r="E5" s="1801"/>
      <c r="F5" s="1798">
        <v>2011</v>
      </c>
      <c r="G5" s="1799"/>
      <c r="H5" s="1800" t="s">
        <v>1277</v>
      </c>
      <c r="I5" s="1801"/>
    </row>
    <row r="6" spans="1:9" ht="16.5" thickBot="1">
      <c r="A6" s="1794"/>
      <c r="B6" s="323" t="s">
        <v>430</v>
      </c>
      <c r="C6" s="324" t="s">
        <v>431</v>
      </c>
      <c r="D6" s="323" t="s">
        <v>430</v>
      </c>
      <c r="E6" s="325" t="s">
        <v>431</v>
      </c>
      <c r="F6" s="323" t="s">
        <v>430</v>
      </c>
      <c r="G6" s="326" t="s">
        <v>431</v>
      </c>
      <c r="H6" s="323" t="s">
        <v>430</v>
      </c>
      <c r="I6" s="327" t="s">
        <v>431</v>
      </c>
    </row>
    <row r="7" spans="1:9" ht="15.75">
      <c r="A7" s="328" t="s">
        <v>335</v>
      </c>
      <c r="B7" s="329">
        <v>165432.73</v>
      </c>
      <c r="C7" s="318">
        <v>12247.201</v>
      </c>
      <c r="D7" s="318">
        <v>208351.17</v>
      </c>
      <c r="E7" s="319">
        <v>14918.429</v>
      </c>
      <c r="F7" s="330">
        <v>75444.015</v>
      </c>
      <c r="G7" s="315">
        <v>47673.158</v>
      </c>
      <c r="H7" s="315">
        <v>108455.955</v>
      </c>
      <c r="I7" s="316">
        <v>47137.856</v>
      </c>
    </row>
    <row r="8" spans="1:9" ht="15.75">
      <c r="A8" s="328" t="s">
        <v>336</v>
      </c>
      <c r="B8" s="330">
        <v>130136.59</v>
      </c>
      <c r="C8" s="318">
        <v>66468.284</v>
      </c>
      <c r="D8" s="318">
        <v>166699.156</v>
      </c>
      <c r="E8" s="319">
        <v>88034.571</v>
      </c>
      <c r="F8" s="330">
        <v>392972.413</v>
      </c>
      <c r="G8" s="318">
        <v>133348.034</v>
      </c>
      <c r="H8" s="318">
        <v>410299.081</v>
      </c>
      <c r="I8" s="319">
        <v>140220.221</v>
      </c>
    </row>
    <row r="9" spans="1:9" ht="15.75">
      <c r="A9" s="328" t="s">
        <v>337</v>
      </c>
      <c r="B9" s="330">
        <v>11778.725</v>
      </c>
      <c r="C9" s="318">
        <v>3963.41</v>
      </c>
      <c r="D9" s="318">
        <v>15263.043</v>
      </c>
      <c r="E9" s="319">
        <v>1906.956</v>
      </c>
      <c r="F9" s="330">
        <v>37869.376</v>
      </c>
      <c r="G9" s="318">
        <v>7875.893</v>
      </c>
      <c r="H9" s="318">
        <v>38576.42</v>
      </c>
      <c r="I9" s="319">
        <v>8918.14</v>
      </c>
    </row>
    <row r="10" spans="1:9" ht="15.75">
      <c r="A10" s="328" t="s">
        <v>338</v>
      </c>
      <c r="B10" s="330">
        <v>270746.36</v>
      </c>
      <c r="C10" s="318">
        <v>70983.372</v>
      </c>
      <c r="D10" s="318">
        <v>271312.429</v>
      </c>
      <c r="E10" s="319">
        <v>72519.164</v>
      </c>
      <c r="F10" s="330">
        <v>288607.141</v>
      </c>
      <c r="G10" s="318">
        <v>104470.502</v>
      </c>
      <c r="H10" s="318">
        <v>284445.573</v>
      </c>
      <c r="I10" s="319">
        <v>102519.089</v>
      </c>
    </row>
    <row r="11" spans="1:9" ht="15.75">
      <c r="A11" s="328" t="s">
        <v>339</v>
      </c>
      <c r="B11" s="330">
        <v>9713.285</v>
      </c>
      <c r="C11" s="318">
        <v>5101.822</v>
      </c>
      <c r="D11" s="318">
        <v>10494.22</v>
      </c>
      <c r="E11" s="319">
        <v>3620.565</v>
      </c>
      <c r="F11" s="330">
        <v>19590.068</v>
      </c>
      <c r="G11" s="318">
        <v>1187.614</v>
      </c>
      <c r="H11" s="318">
        <v>26037.584</v>
      </c>
      <c r="I11" s="319">
        <v>3009.289</v>
      </c>
    </row>
    <row r="12" spans="1:9" ht="15.75">
      <c r="A12" s="331" t="s">
        <v>432</v>
      </c>
      <c r="B12" s="330">
        <v>10686.324</v>
      </c>
      <c r="C12" s="318">
        <v>2495.037</v>
      </c>
      <c r="D12" s="318">
        <v>11363.151</v>
      </c>
      <c r="E12" s="319">
        <v>2534.227</v>
      </c>
      <c r="F12" s="330">
        <v>54735.93</v>
      </c>
      <c r="G12" s="318">
        <v>5891.076</v>
      </c>
      <c r="H12" s="318">
        <v>60667.987</v>
      </c>
      <c r="I12" s="319">
        <v>5779.899</v>
      </c>
    </row>
    <row r="13" spans="1:9" ht="15.75">
      <c r="A13" s="331" t="s">
        <v>341</v>
      </c>
      <c r="B13" s="330">
        <v>31440.487</v>
      </c>
      <c r="C13" s="318">
        <v>10705.883</v>
      </c>
      <c r="D13" s="318">
        <v>43339.711</v>
      </c>
      <c r="E13" s="319">
        <v>12806.363</v>
      </c>
      <c r="F13" s="330">
        <v>193484.698</v>
      </c>
      <c r="G13" s="318">
        <v>38415.799</v>
      </c>
      <c r="H13" s="318">
        <v>173746.05</v>
      </c>
      <c r="I13" s="319">
        <v>31399.679</v>
      </c>
    </row>
    <row r="14" spans="1:9" ht="15.75">
      <c r="A14" s="328" t="s">
        <v>342</v>
      </c>
      <c r="B14" s="330">
        <v>58686.008</v>
      </c>
      <c r="C14" s="318">
        <v>27833.314</v>
      </c>
      <c r="D14" s="318">
        <v>67988.756</v>
      </c>
      <c r="E14" s="319">
        <v>34897.308</v>
      </c>
      <c r="F14" s="330">
        <v>214704.528</v>
      </c>
      <c r="G14" s="318">
        <v>21159.319</v>
      </c>
      <c r="H14" s="318">
        <v>230492.862</v>
      </c>
      <c r="I14" s="319">
        <v>25152.241</v>
      </c>
    </row>
    <row r="15" spans="1:9" ht="15.75">
      <c r="A15" s="328" t="s">
        <v>433</v>
      </c>
      <c r="B15" s="330">
        <v>141635.822</v>
      </c>
      <c r="C15" s="318">
        <v>10226.604</v>
      </c>
      <c r="D15" s="318">
        <v>199799.975</v>
      </c>
      <c r="E15" s="319">
        <v>8361.305</v>
      </c>
      <c r="F15" s="330">
        <v>189587.664</v>
      </c>
      <c r="G15" s="318">
        <v>7903.634</v>
      </c>
      <c r="H15" s="318">
        <v>201516.58</v>
      </c>
      <c r="I15" s="319">
        <v>10003.049</v>
      </c>
    </row>
    <row r="16" spans="1:9" ht="15.75">
      <c r="A16" s="328" t="s">
        <v>344</v>
      </c>
      <c r="B16" s="330">
        <v>299666.553</v>
      </c>
      <c r="C16" s="318">
        <v>27799.112</v>
      </c>
      <c r="D16" s="318">
        <v>311424.202</v>
      </c>
      <c r="E16" s="319">
        <v>35576.203</v>
      </c>
      <c r="F16" s="330">
        <v>153965.251</v>
      </c>
      <c r="G16" s="318">
        <v>38827.013</v>
      </c>
      <c r="H16" s="318">
        <v>133918.671</v>
      </c>
      <c r="I16" s="319">
        <v>29385.697</v>
      </c>
    </row>
    <row r="17" spans="1:9" ht="15.75">
      <c r="A17" s="328" t="s">
        <v>345</v>
      </c>
      <c r="B17" s="330">
        <v>130773.422</v>
      </c>
      <c r="C17" s="318">
        <v>15437.425</v>
      </c>
      <c r="D17" s="318">
        <v>145374.39</v>
      </c>
      <c r="E17" s="319">
        <v>14309.918</v>
      </c>
      <c r="F17" s="330">
        <v>41443.04</v>
      </c>
      <c r="G17" s="318">
        <v>14255.892</v>
      </c>
      <c r="H17" s="318">
        <v>42731.088</v>
      </c>
      <c r="I17" s="319">
        <v>15543.614</v>
      </c>
    </row>
    <row r="18" spans="1:9" ht="15.75">
      <c r="A18" s="331" t="s">
        <v>346</v>
      </c>
      <c r="B18" s="330">
        <v>342096.601</v>
      </c>
      <c r="C18" s="318">
        <v>32814.906</v>
      </c>
      <c r="D18" s="318">
        <v>539877.916</v>
      </c>
      <c r="E18" s="319">
        <v>154481.211</v>
      </c>
      <c r="F18" s="330">
        <v>132838.822</v>
      </c>
      <c r="G18" s="318">
        <v>12263.361</v>
      </c>
      <c r="H18" s="318">
        <v>154489.212</v>
      </c>
      <c r="I18" s="319">
        <v>36616.568</v>
      </c>
    </row>
    <row r="19" spans="1:9" ht="15.75">
      <c r="A19" s="328" t="s">
        <v>347</v>
      </c>
      <c r="B19" s="330">
        <v>816.57</v>
      </c>
      <c r="C19" s="318">
        <v>356.327</v>
      </c>
      <c r="D19" s="318">
        <v>915.447</v>
      </c>
      <c r="E19" s="319">
        <v>352.948</v>
      </c>
      <c r="F19" s="330">
        <v>8194.04</v>
      </c>
      <c r="G19" s="318">
        <v>2746.553</v>
      </c>
      <c r="H19" s="318">
        <v>9008.755</v>
      </c>
      <c r="I19" s="319">
        <v>1880.731</v>
      </c>
    </row>
    <row r="20" spans="1:9" ht="15.75">
      <c r="A20" s="328" t="s">
        <v>348</v>
      </c>
      <c r="B20" s="330">
        <v>498.114</v>
      </c>
      <c r="C20" s="318">
        <v>0.157</v>
      </c>
      <c r="D20" s="318">
        <v>348.888</v>
      </c>
      <c r="E20" s="319">
        <v>0.421</v>
      </c>
      <c r="F20" s="330">
        <v>1086.574</v>
      </c>
      <c r="G20" s="318">
        <v>52.124</v>
      </c>
      <c r="H20" s="318">
        <v>533.569</v>
      </c>
      <c r="I20" s="319">
        <v>67.658</v>
      </c>
    </row>
    <row r="21" spans="1:9" ht="15.75">
      <c r="A21" s="328" t="s">
        <v>349</v>
      </c>
      <c r="B21" s="330">
        <v>160829.535</v>
      </c>
      <c r="C21" s="318">
        <v>59375.102</v>
      </c>
      <c r="D21" s="318">
        <v>340327.691</v>
      </c>
      <c r="E21" s="319">
        <v>116939.142</v>
      </c>
      <c r="F21" s="330">
        <v>260001.709</v>
      </c>
      <c r="G21" s="318">
        <v>53325.485</v>
      </c>
      <c r="H21" s="318">
        <v>385497.272</v>
      </c>
      <c r="I21" s="319">
        <v>113515.122</v>
      </c>
    </row>
    <row r="22" spans="1:9" ht="15.75">
      <c r="A22" s="328" t="s">
        <v>350</v>
      </c>
      <c r="B22" s="330">
        <v>54206.999</v>
      </c>
      <c r="C22" s="318">
        <v>12774.423</v>
      </c>
      <c r="D22" s="318">
        <v>59703.271</v>
      </c>
      <c r="E22" s="319">
        <v>17312.878</v>
      </c>
      <c r="F22" s="330">
        <v>158882.617</v>
      </c>
      <c r="G22" s="318">
        <v>73417.569</v>
      </c>
      <c r="H22" s="318">
        <v>212467.71</v>
      </c>
      <c r="I22" s="319">
        <v>77921.644</v>
      </c>
    </row>
    <row r="23" spans="1:9" ht="15.75">
      <c r="A23" s="328" t="s">
        <v>351</v>
      </c>
      <c r="B23" s="330">
        <v>377871.26</v>
      </c>
      <c r="C23" s="318">
        <v>72915.966</v>
      </c>
      <c r="D23" s="318">
        <v>647038.352</v>
      </c>
      <c r="E23" s="319">
        <v>194513.376</v>
      </c>
      <c r="F23" s="330">
        <v>230689.944</v>
      </c>
      <c r="G23" s="318">
        <v>43353.935</v>
      </c>
      <c r="H23" s="318">
        <v>311349.837</v>
      </c>
      <c r="I23" s="319">
        <v>101303.135</v>
      </c>
    </row>
    <row r="24" spans="1:9" ht="15.75">
      <c r="A24" s="328" t="s">
        <v>352</v>
      </c>
      <c r="B24" s="330">
        <v>178868.159</v>
      </c>
      <c r="C24" s="318">
        <v>37341.295</v>
      </c>
      <c r="D24" s="318">
        <v>158845.685</v>
      </c>
      <c r="E24" s="319">
        <v>33391.206</v>
      </c>
      <c r="F24" s="330">
        <v>157000.879</v>
      </c>
      <c r="G24" s="318">
        <v>29021.523</v>
      </c>
      <c r="H24" s="318">
        <v>193831.7</v>
      </c>
      <c r="I24" s="319">
        <v>50141.774</v>
      </c>
    </row>
    <row r="25" spans="1:9" ht="15.75">
      <c r="A25" s="328" t="s">
        <v>353</v>
      </c>
      <c r="B25" s="330">
        <v>88600.258</v>
      </c>
      <c r="C25" s="318">
        <v>50346.069</v>
      </c>
      <c r="D25" s="318">
        <v>97440.806</v>
      </c>
      <c r="E25" s="319">
        <v>49695.856</v>
      </c>
      <c r="F25" s="330">
        <v>219134.354</v>
      </c>
      <c r="G25" s="318">
        <v>76660.916</v>
      </c>
      <c r="H25" s="318">
        <v>226338.033</v>
      </c>
      <c r="I25" s="319">
        <v>85109.364</v>
      </c>
    </row>
    <row r="26" spans="1:9" ht="15.75">
      <c r="A26" s="331" t="s">
        <v>354</v>
      </c>
      <c r="B26" s="330">
        <v>52418.572</v>
      </c>
      <c r="C26" s="318">
        <v>24839.128</v>
      </c>
      <c r="D26" s="318">
        <v>51724.567</v>
      </c>
      <c r="E26" s="319">
        <v>22531.296</v>
      </c>
      <c r="F26" s="330">
        <v>132359.877</v>
      </c>
      <c r="G26" s="318">
        <v>27768.924</v>
      </c>
      <c r="H26" s="318">
        <v>141026.636</v>
      </c>
      <c r="I26" s="319">
        <v>31170.994</v>
      </c>
    </row>
    <row r="27" spans="1:9" ht="15.75">
      <c r="A27" s="328" t="s">
        <v>355</v>
      </c>
      <c r="B27" s="330">
        <v>132127.334</v>
      </c>
      <c r="C27" s="318">
        <v>28378.052</v>
      </c>
      <c r="D27" s="318">
        <v>123126.439</v>
      </c>
      <c r="E27" s="319">
        <v>26051.165</v>
      </c>
      <c r="F27" s="330">
        <v>227951.827</v>
      </c>
      <c r="G27" s="318">
        <v>64419.952</v>
      </c>
      <c r="H27" s="318">
        <v>246636.549</v>
      </c>
      <c r="I27" s="319">
        <v>73099.014</v>
      </c>
    </row>
    <row r="28" spans="1:9" ht="15.75">
      <c r="A28" s="328" t="s">
        <v>356</v>
      </c>
      <c r="B28" s="330">
        <v>181571.856</v>
      </c>
      <c r="C28" s="318">
        <v>75945.563</v>
      </c>
      <c r="D28" s="318">
        <v>198327.429</v>
      </c>
      <c r="E28" s="319">
        <v>75724.936</v>
      </c>
      <c r="F28" s="330">
        <v>287380.31</v>
      </c>
      <c r="G28" s="318">
        <v>122869.672</v>
      </c>
      <c r="H28" s="318">
        <v>310754.386</v>
      </c>
      <c r="I28" s="319">
        <v>159888.765</v>
      </c>
    </row>
    <row r="29" spans="1:9" ht="15.75">
      <c r="A29" s="328" t="s">
        <v>357</v>
      </c>
      <c r="B29" s="330">
        <v>77925.703</v>
      </c>
      <c r="C29" s="318">
        <v>11851.201</v>
      </c>
      <c r="D29" s="318">
        <v>98755.624</v>
      </c>
      <c r="E29" s="319">
        <v>15818.241</v>
      </c>
      <c r="F29" s="330">
        <v>141647.872</v>
      </c>
      <c r="G29" s="318">
        <v>48284.394</v>
      </c>
      <c r="H29" s="318">
        <v>167096.292</v>
      </c>
      <c r="I29" s="319">
        <v>59334.052</v>
      </c>
    </row>
    <row r="30" spans="1:9" ht="16.5" thickBot="1">
      <c r="A30" s="328" t="s">
        <v>358</v>
      </c>
      <c r="B30" s="332">
        <v>10113.76</v>
      </c>
      <c r="C30" s="318">
        <v>24.078</v>
      </c>
      <c r="D30" s="318">
        <v>5556.191</v>
      </c>
      <c r="E30" s="319">
        <v>104.763</v>
      </c>
      <c r="F30" s="330">
        <v>103590.545</v>
      </c>
      <c r="G30" s="318">
        <v>52245.246</v>
      </c>
      <c r="H30" s="318">
        <v>112952.149</v>
      </c>
      <c r="I30" s="319">
        <v>48385.994</v>
      </c>
    </row>
    <row r="31" spans="1:9" ht="16.5" thickBot="1">
      <c r="A31" s="313" t="s">
        <v>359</v>
      </c>
      <c r="B31" s="333">
        <v>2918641.027</v>
      </c>
      <c r="C31" s="333">
        <v>660223.731</v>
      </c>
      <c r="D31" s="333">
        <v>3773398.509</v>
      </c>
      <c r="E31" s="334">
        <v>996402.448</v>
      </c>
      <c r="F31" s="335">
        <v>3723163.494</v>
      </c>
      <c r="G31" s="333">
        <v>1027437.588</v>
      </c>
      <c r="H31" s="333">
        <v>4182869.951</v>
      </c>
      <c r="I31" s="334">
        <v>1257503.589</v>
      </c>
    </row>
    <row r="32" ht="6.75" customHeight="1"/>
    <row r="33" spans="1:9" s="308" customFormat="1" ht="18.75">
      <c r="A33" s="307" t="s">
        <v>1278</v>
      </c>
      <c r="B33" s="336"/>
      <c r="C33" s="336"/>
      <c r="D33" s="336"/>
      <c r="E33" s="336"/>
      <c r="F33" s="336"/>
      <c r="G33" s="336"/>
      <c r="H33" s="336"/>
      <c r="I33" s="336"/>
    </row>
    <row r="34" spans="1:9" s="308" customFormat="1" ht="15">
      <c r="A34" s="308" t="s">
        <v>301</v>
      </c>
      <c r="B34" s="320"/>
      <c r="C34" s="320"/>
      <c r="D34" s="320"/>
      <c r="E34" s="320"/>
      <c r="F34" s="320"/>
      <c r="G34" s="320"/>
      <c r="H34" s="320"/>
      <c r="I34" s="320"/>
    </row>
    <row r="35" spans="1:3" ht="15.75">
      <c r="A35" s="308" t="s">
        <v>225</v>
      </c>
      <c r="C35" s="317"/>
    </row>
  </sheetData>
  <sheetProtection/>
  <mergeCells count="7">
    <mergeCell ref="A4:A6"/>
    <mergeCell ref="B4:E4"/>
    <mergeCell ref="F4:I4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52"/>
  <sheetViews>
    <sheetView zoomScale="78" zoomScaleNormal="78" zoomScalePageLayoutView="0" workbookViewId="0" topLeftCell="A13">
      <selection activeCell="V31" sqref="V31"/>
    </sheetView>
  </sheetViews>
  <sheetFormatPr defaultColWidth="10.00390625" defaultRowHeight="15"/>
  <cols>
    <col min="1" max="1" width="24.00390625" style="308" customWidth="1"/>
    <col min="2" max="2" width="10.00390625" style="320" customWidth="1"/>
    <col min="3" max="3" width="7.57421875" style="320" customWidth="1"/>
    <col min="4" max="4" width="10.00390625" style="320" customWidth="1"/>
    <col min="5" max="5" width="8.28125" style="308" customWidth="1"/>
    <col min="6" max="7" width="10.00390625" style="308" customWidth="1"/>
    <col min="8" max="8" width="7.00390625" style="308" customWidth="1"/>
    <col min="9" max="9" width="10.00390625" style="26" customWidth="1"/>
    <col min="10" max="10" width="8.00390625" style="308" customWidth="1"/>
    <col min="11" max="12" width="10.00390625" style="308" customWidth="1"/>
    <col min="13" max="13" width="7.7109375" style="308" customWidth="1"/>
    <col min="14" max="14" width="10.00390625" style="308" customWidth="1"/>
    <col min="15" max="15" width="7.00390625" style="308" customWidth="1"/>
    <col min="16" max="17" width="10.00390625" style="308" customWidth="1"/>
    <col min="18" max="18" width="7.7109375" style="308" customWidth="1"/>
    <col min="19" max="19" width="10.00390625" style="308" customWidth="1"/>
    <col min="20" max="20" width="7.7109375" style="308" customWidth="1"/>
    <col min="21" max="21" width="10.00390625" style="308" customWidth="1"/>
    <col min="22" max="16384" width="10.00390625" style="308" customWidth="1"/>
  </cols>
  <sheetData>
    <row r="1" ht="18.75" customHeight="1">
      <c r="A1" s="337" t="s">
        <v>381</v>
      </c>
    </row>
    <row r="2" spans="1:21" ht="18.75" customHeight="1" thickBot="1">
      <c r="A2" s="1198"/>
      <c r="U2" s="454" t="s">
        <v>1284</v>
      </c>
    </row>
    <row r="3" spans="1:21" ht="15">
      <c r="A3" s="1806" t="s">
        <v>322</v>
      </c>
      <c r="B3" s="1809" t="s">
        <v>59</v>
      </c>
      <c r="C3" s="1810"/>
      <c r="D3" s="1810"/>
      <c r="E3" s="1810"/>
      <c r="F3" s="1810"/>
      <c r="G3" s="1810"/>
      <c r="H3" s="1810"/>
      <c r="I3" s="1810"/>
      <c r="J3" s="1810"/>
      <c r="K3" s="1811"/>
      <c r="L3" s="1812" t="s">
        <v>382</v>
      </c>
      <c r="M3" s="1812"/>
      <c r="N3" s="1812"/>
      <c r="O3" s="1812"/>
      <c r="P3" s="1812"/>
      <c r="Q3" s="1812"/>
      <c r="R3" s="1812"/>
      <c r="S3" s="1812"/>
      <c r="T3" s="1812"/>
      <c r="U3" s="1813"/>
    </row>
    <row r="4" spans="1:21" s="338" customFormat="1" ht="17.25">
      <c r="A4" s="1807"/>
      <c r="B4" s="1814">
        <v>2011</v>
      </c>
      <c r="C4" s="1815"/>
      <c r="D4" s="1815"/>
      <c r="E4" s="1815"/>
      <c r="F4" s="1816"/>
      <c r="G4" s="1817" t="s">
        <v>1282</v>
      </c>
      <c r="H4" s="1817"/>
      <c r="I4" s="1817"/>
      <c r="J4" s="1817"/>
      <c r="K4" s="1818"/>
      <c r="L4" s="1814">
        <v>2011</v>
      </c>
      <c r="M4" s="1815"/>
      <c r="N4" s="1815"/>
      <c r="O4" s="1815"/>
      <c r="P4" s="1816"/>
      <c r="Q4" s="1817" t="s">
        <v>1282</v>
      </c>
      <c r="R4" s="1817"/>
      <c r="S4" s="1817"/>
      <c r="T4" s="1817"/>
      <c r="U4" s="1818"/>
    </row>
    <row r="5" spans="1:21" ht="15">
      <c r="A5" s="1807"/>
      <c r="B5" s="1804" t="s">
        <v>383</v>
      </c>
      <c r="C5" s="1805"/>
      <c r="D5" s="1819" t="s">
        <v>384</v>
      </c>
      <c r="E5" s="1805"/>
      <c r="F5" s="339" t="s">
        <v>385</v>
      </c>
      <c r="G5" s="1802" t="s">
        <v>383</v>
      </c>
      <c r="H5" s="1803"/>
      <c r="I5" s="1802" t="s">
        <v>384</v>
      </c>
      <c r="J5" s="1803"/>
      <c r="K5" s="340" t="s">
        <v>385</v>
      </c>
      <c r="L5" s="1804" t="s">
        <v>386</v>
      </c>
      <c r="M5" s="1805"/>
      <c r="N5" s="1802" t="s">
        <v>387</v>
      </c>
      <c r="O5" s="1803"/>
      <c r="P5" s="339" t="s">
        <v>385</v>
      </c>
      <c r="Q5" s="1802" t="s">
        <v>386</v>
      </c>
      <c r="R5" s="1803"/>
      <c r="S5" s="1802" t="s">
        <v>387</v>
      </c>
      <c r="T5" s="1803"/>
      <c r="U5" s="340" t="s">
        <v>385</v>
      </c>
    </row>
    <row r="6" spans="1:21" ht="18.75" thickBot="1">
      <c r="A6" s="1808"/>
      <c r="B6" s="341" t="s">
        <v>1279</v>
      </c>
      <c r="C6" s="342" t="s">
        <v>435</v>
      </c>
      <c r="D6" s="342" t="s">
        <v>1279</v>
      </c>
      <c r="E6" s="342" t="s">
        <v>436</v>
      </c>
      <c r="F6" s="343" t="s">
        <v>1279</v>
      </c>
      <c r="G6" s="344" t="s">
        <v>1279</v>
      </c>
      <c r="H6" s="342" t="s">
        <v>435</v>
      </c>
      <c r="I6" s="342" t="s">
        <v>1279</v>
      </c>
      <c r="J6" s="342" t="s">
        <v>436</v>
      </c>
      <c r="K6" s="345" t="s">
        <v>1279</v>
      </c>
      <c r="L6" s="341" t="s">
        <v>1279</v>
      </c>
      <c r="M6" s="342" t="s">
        <v>435</v>
      </c>
      <c r="N6" s="342" t="s">
        <v>1279</v>
      </c>
      <c r="O6" s="342" t="s">
        <v>436</v>
      </c>
      <c r="P6" s="343" t="s">
        <v>1279</v>
      </c>
      <c r="Q6" s="344" t="s">
        <v>1279</v>
      </c>
      <c r="R6" s="342" t="s">
        <v>435</v>
      </c>
      <c r="S6" s="342" t="s">
        <v>1279</v>
      </c>
      <c r="T6" s="342" t="s">
        <v>436</v>
      </c>
      <c r="U6" s="345" t="s">
        <v>1279</v>
      </c>
    </row>
    <row r="7" spans="1:26" ht="15">
      <c r="A7" s="346" t="s">
        <v>388</v>
      </c>
      <c r="B7" s="347">
        <v>41246.099</v>
      </c>
      <c r="C7" s="348">
        <v>78.52668969102928</v>
      </c>
      <c r="D7" s="349">
        <v>11730.933</v>
      </c>
      <c r="E7" s="348">
        <v>100</v>
      </c>
      <c r="F7" s="350">
        <v>29515.166</v>
      </c>
      <c r="G7" s="347">
        <v>40248.389</v>
      </c>
      <c r="H7" s="351">
        <v>59.556436095509625</v>
      </c>
      <c r="I7" s="349">
        <v>18927.238</v>
      </c>
      <c r="J7" s="351">
        <v>100</v>
      </c>
      <c r="K7" s="352">
        <v>21321.151</v>
      </c>
      <c r="L7" s="353">
        <v>11278.843999999997</v>
      </c>
      <c r="M7" s="351">
        <v>21.473310308970724</v>
      </c>
      <c r="N7" s="350">
        <v>0</v>
      </c>
      <c r="O7" s="351">
        <v>0</v>
      </c>
      <c r="P7" s="350">
        <v>11278.843999999997</v>
      </c>
      <c r="Q7" s="347">
        <v>27331.862</v>
      </c>
      <c r="R7" s="351">
        <v>40.44356390449038</v>
      </c>
      <c r="S7" s="350">
        <v>0</v>
      </c>
      <c r="T7" s="351">
        <v>0</v>
      </c>
      <c r="U7" s="354">
        <v>27331.862</v>
      </c>
      <c r="W7" s="1199"/>
      <c r="X7" s="1199"/>
      <c r="Y7" s="1200"/>
      <c r="Z7" s="1200"/>
    </row>
    <row r="8" spans="1:26" ht="15">
      <c r="A8" s="346" t="s">
        <v>389</v>
      </c>
      <c r="B8" s="355">
        <v>63600.901</v>
      </c>
      <c r="C8" s="356">
        <v>100</v>
      </c>
      <c r="D8" s="357">
        <v>37006.941</v>
      </c>
      <c r="E8" s="356">
        <v>99.62012817036779</v>
      </c>
      <c r="F8" s="358">
        <v>26593.96</v>
      </c>
      <c r="G8" s="355">
        <v>77451.258</v>
      </c>
      <c r="H8" s="359">
        <v>100</v>
      </c>
      <c r="I8" s="357">
        <v>55803.542</v>
      </c>
      <c r="J8" s="359">
        <v>100</v>
      </c>
      <c r="K8" s="360">
        <v>21647.716</v>
      </c>
      <c r="L8" s="361">
        <v>0</v>
      </c>
      <c r="M8" s="359">
        <v>0</v>
      </c>
      <c r="N8" s="358">
        <v>141.11499999999796</v>
      </c>
      <c r="O8" s="359">
        <v>0.37987182963221</v>
      </c>
      <c r="P8" s="358">
        <v>-141.11499999999796</v>
      </c>
      <c r="Q8" s="355">
        <v>0</v>
      </c>
      <c r="R8" s="359">
        <v>0</v>
      </c>
      <c r="S8" s="358">
        <v>0</v>
      </c>
      <c r="T8" s="359">
        <v>0</v>
      </c>
      <c r="U8" s="362">
        <v>0</v>
      </c>
      <c r="W8" s="1199"/>
      <c r="X8" s="1199"/>
      <c r="Y8" s="1200"/>
      <c r="Z8" s="1200"/>
    </row>
    <row r="9" spans="1:26" ht="15">
      <c r="A9" s="346" t="s">
        <v>390</v>
      </c>
      <c r="B9" s="355">
        <v>1500.702</v>
      </c>
      <c r="C9" s="356">
        <v>100</v>
      </c>
      <c r="D9" s="357">
        <v>0</v>
      </c>
      <c r="E9" s="363" t="s">
        <v>391</v>
      </c>
      <c r="F9" s="358">
        <v>1500.702</v>
      </c>
      <c r="G9" s="355">
        <v>1777.287</v>
      </c>
      <c r="H9" s="359">
        <v>100</v>
      </c>
      <c r="I9" s="357">
        <v>25.575</v>
      </c>
      <c r="J9" s="359">
        <v>100</v>
      </c>
      <c r="K9" s="360">
        <v>1751.712</v>
      </c>
      <c r="L9" s="361">
        <v>0</v>
      </c>
      <c r="M9" s="359">
        <v>0</v>
      </c>
      <c r="N9" s="358">
        <v>0</v>
      </c>
      <c r="O9" s="363" t="s">
        <v>391</v>
      </c>
      <c r="P9" s="358">
        <v>0</v>
      </c>
      <c r="Q9" s="355">
        <v>0</v>
      </c>
      <c r="R9" s="359">
        <v>0</v>
      </c>
      <c r="S9" s="358">
        <v>0</v>
      </c>
      <c r="T9" s="359">
        <v>0</v>
      </c>
      <c r="U9" s="362">
        <v>0</v>
      </c>
      <c r="W9" s="1199"/>
      <c r="X9" s="1199"/>
      <c r="Y9" s="1200"/>
      <c r="Z9" s="1200"/>
    </row>
    <row r="10" spans="1:26" ht="15">
      <c r="A10" s="346" t="s">
        <v>392</v>
      </c>
      <c r="B10" s="355">
        <v>33886.138</v>
      </c>
      <c r="C10" s="356">
        <v>97.30857008874926</v>
      </c>
      <c r="D10" s="357">
        <v>24851.915</v>
      </c>
      <c r="E10" s="356">
        <v>99.33571312969443</v>
      </c>
      <c r="F10" s="358">
        <v>9034.222999999998</v>
      </c>
      <c r="G10" s="355">
        <v>43291.347</v>
      </c>
      <c r="H10" s="359">
        <v>97.06402239223554</v>
      </c>
      <c r="I10" s="357">
        <v>30642.598</v>
      </c>
      <c r="J10" s="359">
        <v>99.68499739162357</v>
      </c>
      <c r="K10" s="360">
        <v>12648.749</v>
      </c>
      <c r="L10" s="361">
        <v>937.247000000003</v>
      </c>
      <c r="M10" s="359">
        <v>2.6914299112507383</v>
      </c>
      <c r="N10" s="358">
        <v>166.1919999999991</v>
      </c>
      <c r="O10" s="359">
        <v>0.6642868703055715</v>
      </c>
      <c r="P10" s="358">
        <v>771.0550000000039</v>
      </c>
      <c r="Q10" s="355">
        <v>1309.4700000000012</v>
      </c>
      <c r="R10" s="359">
        <v>2.935977607764452</v>
      </c>
      <c r="S10" s="358">
        <v>96.82999999999811</v>
      </c>
      <c r="T10" s="359">
        <v>0.3150026083764412</v>
      </c>
      <c r="U10" s="362">
        <v>1212.640000000003</v>
      </c>
      <c r="W10" s="1199"/>
      <c r="X10" s="1199"/>
      <c r="Y10" s="1200"/>
      <c r="Z10" s="1200"/>
    </row>
    <row r="11" spans="1:26" ht="15">
      <c r="A11" s="346" t="s">
        <v>393</v>
      </c>
      <c r="B11" s="355">
        <v>32154.191</v>
      </c>
      <c r="C11" s="356">
        <v>100</v>
      </c>
      <c r="D11" s="357">
        <v>198157.78</v>
      </c>
      <c r="E11" s="356">
        <v>99.88764933146558</v>
      </c>
      <c r="F11" s="358">
        <v>-166003.589</v>
      </c>
      <c r="G11" s="355">
        <v>51088.081</v>
      </c>
      <c r="H11" s="359">
        <v>100</v>
      </c>
      <c r="I11" s="357">
        <v>212644.868</v>
      </c>
      <c r="J11" s="359">
        <v>99.77655377767677</v>
      </c>
      <c r="K11" s="360">
        <v>-161556.78699999998</v>
      </c>
      <c r="L11" s="361">
        <v>0</v>
      </c>
      <c r="M11" s="359">
        <v>0</v>
      </c>
      <c r="N11" s="358">
        <v>222.88200000001234</v>
      </c>
      <c r="O11" s="359">
        <v>0.11235066853442213</v>
      </c>
      <c r="P11" s="358">
        <v>-222.88200000001234</v>
      </c>
      <c r="Q11" s="355">
        <v>0</v>
      </c>
      <c r="R11" s="359">
        <v>0</v>
      </c>
      <c r="S11" s="358">
        <v>476.21100000001024</v>
      </c>
      <c r="T11" s="359">
        <v>0.22344622232323166</v>
      </c>
      <c r="U11" s="362">
        <v>-476.21100000001024</v>
      </c>
      <c r="W11" s="1199"/>
      <c r="X11" s="1199"/>
      <c r="Y11" s="1200"/>
      <c r="Z11" s="1200"/>
    </row>
    <row r="12" spans="1:26" ht="15">
      <c r="A12" s="346" t="s">
        <v>394</v>
      </c>
      <c r="B12" s="355">
        <v>74924.321</v>
      </c>
      <c r="C12" s="356">
        <v>97.8824895986583</v>
      </c>
      <c r="D12" s="357">
        <v>117053.507</v>
      </c>
      <c r="E12" s="356">
        <v>92.14512807800868</v>
      </c>
      <c r="F12" s="358">
        <v>-42129.186</v>
      </c>
      <c r="G12" s="355">
        <v>94974.741</v>
      </c>
      <c r="H12" s="359">
        <v>98.81159729936633</v>
      </c>
      <c r="I12" s="357">
        <v>116518.245</v>
      </c>
      <c r="J12" s="359">
        <v>95.06651141622238</v>
      </c>
      <c r="K12" s="360">
        <v>-21543.504</v>
      </c>
      <c r="L12" s="361">
        <v>1620.851999999999</v>
      </c>
      <c r="M12" s="359">
        <v>2.1175104013417005</v>
      </c>
      <c r="N12" s="358">
        <v>9978.176000000007</v>
      </c>
      <c r="O12" s="359">
        <v>7.854871921991309</v>
      </c>
      <c r="P12" s="358">
        <v>-8357.324000000008</v>
      </c>
      <c r="Q12" s="355">
        <v>1142.2570000000123</v>
      </c>
      <c r="R12" s="359">
        <v>1.1884027006336717</v>
      </c>
      <c r="S12" s="358">
        <v>6046.729000000007</v>
      </c>
      <c r="T12" s="359">
        <v>4.933488583777619</v>
      </c>
      <c r="U12" s="362">
        <v>-4904.471999999994</v>
      </c>
      <c r="W12" s="1199"/>
      <c r="X12" s="1199"/>
      <c r="Y12" s="1200"/>
      <c r="Z12" s="1200"/>
    </row>
    <row r="13" spans="1:26" ht="15">
      <c r="A13" s="346" t="s">
        <v>395</v>
      </c>
      <c r="B13" s="355">
        <v>751.493</v>
      </c>
      <c r="C13" s="356">
        <v>100</v>
      </c>
      <c r="D13" s="357">
        <v>3154.689</v>
      </c>
      <c r="E13" s="356">
        <v>51.932328221623926</v>
      </c>
      <c r="F13" s="358">
        <v>-2403.196</v>
      </c>
      <c r="G13" s="355">
        <v>504.434</v>
      </c>
      <c r="H13" s="359">
        <v>100</v>
      </c>
      <c r="I13" s="357">
        <v>6276.343</v>
      </c>
      <c r="J13" s="359">
        <v>73.37814346373375</v>
      </c>
      <c r="K13" s="360">
        <v>-5771.909</v>
      </c>
      <c r="L13" s="361">
        <v>0</v>
      </c>
      <c r="M13" s="359">
        <v>0</v>
      </c>
      <c r="N13" s="358">
        <v>2919.926</v>
      </c>
      <c r="O13" s="359">
        <v>48.06767177837608</v>
      </c>
      <c r="P13" s="358">
        <v>-2919.926</v>
      </c>
      <c r="Q13" s="355">
        <v>0</v>
      </c>
      <c r="R13" s="359">
        <v>0</v>
      </c>
      <c r="S13" s="358">
        <v>2277.080000000001</v>
      </c>
      <c r="T13" s="359">
        <v>26.621856536266247</v>
      </c>
      <c r="U13" s="362">
        <v>-2277.080000000001</v>
      </c>
      <c r="W13" s="1199"/>
      <c r="X13" s="1199"/>
      <c r="Y13" s="1200"/>
      <c r="Z13" s="1200"/>
    </row>
    <row r="14" spans="1:26" ht="15">
      <c r="A14" s="346" t="s">
        <v>396</v>
      </c>
      <c r="B14" s="355">
        <v>3534.38</v>
      </c>
      <c r="C14" s="356">
        <v>100</v>
      </c>
      <c r="D14" s="357">
        <v>9906.191</v>
      </c>
      <c r="E14" s="356">
        <v>45.894491219847986</v>
      </c>
      <c r="F14" s="358">
        <v>-6371.811000000001</v>
      </c>
      <c r="G14" s="355">
        <v>1643.559</v>
      </c>
      <c r="H14" s="359">
        <v>99.99647119736532</v>
      </c>
      <c r="I14" s="357">
        <v>9574.722</v>
      </c>
      <c r="J14" s="359">
        <v>49.00386955001012</v>
      </c>
      <c r="K14" s="360">
        <v>-7931.163</v>
      </c>
      <c r="L14" s="361">
        <v>0</v>
      </c>
      <c r="M14" s="359">
        <v>0</v>
      </c>
      <c r="N14" s="358">
        <v>11678.514999999998</v>
      </c>
      <c r="O14" s="359">
        <v>54.105508780152014</v>
      </c>
      <c r="P14" s="358">
        <v>-11678.514999999998</v>
      </c>
      <c r="Q14" s="355">
        <v>0.057999999999992724</v>
      </c>
      <c r="R14" s="359">
        <v>0.0035288026346766144</v>
      </c>
      <c r="S14" s="358">
        <v>9963.983999999999</v>
      </c>
      <c r="T14" s="359">
        <v>50.99613044998988</v>
      </c>
      <c r="U14" s="362">
        <v>-9963.926</v>
      </c>
      <c r="W14" s="1199"/>
      <c r="X14" s="1199"/>
      <c r="Y14" s="1200"/>
      <c r="Z14" s="1200"/>
    </row>
    <row r="15" spans="1:26" ht="15">
      <c r="A15" s="346" t="s">
        <v>397</v>
      </c>
      <c r="B15" s="355">
        <v>112350.526</v>
      </c>
      <c r="C15" s="356">
        <v>99.74024335475639</v>
      </c>
      <c r="D15" s="357">
        <v>56741.989</v>
      </c>
      <c r="E15" s="356">
        <v>100</v>
      </c>
      <c r="F15" s="358">
        <v>55608.537</v>
      </c>
      <c r="G15" s="355">
        <v>91233.905</v>
      </c>
      <c r="H15" s="359">
        <v>98.69702034300524</v>
      </c>
      <c r="I15" s="357">
        <v>44930.336</v>
      </c>
      <c r="J15" s="359">
        <v>99.99461639955085</v>
      </c>
      <c r="K15" s="360">
        <v>46303.568999999996</v>
      </c>
      <c r="L15" s="361">
        <v>292.59799999999814</v>
      </c>
      <c r="M15" s="359">
        <v>0.2597566452436086</v>
      </c>
      <c r="N15" s="358">
        <v>0</v>
      </c>
      <c r="O15" s="359">
        <v>0</v>
      </c>
      <c r="P15" s="358">
        <v>292.59799999999814</v>
      </c>
      <c r="Q15" s="355">
        <v>1204.452999999994</v>
      </c>
      <c r="R15" s="359">
        <v>1.3029796569947663</v>
      </c>
      <c r="S15" s="358">
        <v>2.418999999994412</v>
      </c>
      <c r="T15" s="359">
        <v>0.0053836004491476476</v>
      </c>
      <c r="U15" s="362">
        <v>1202.0339999999997</v>
      </c>
      <c r="W15" s="1199"/>
      <c r="X15" s="1199"/>
      <c r="Y15" s="1200"/>
      <c r="Z15" s="1200"/>
    </row>
    <row r="16" spans="1:26" ht="15">
      <c r="A16" s="346" t="s">
        <v>398</v>
      </c>
      <c r="B16" s="355">
        <v>8635.474</v>
      </c>
      <c r="C16" s="356">
        <v>80.48369583958947</v>
      </c>
      <c r="D16" s="357">
        <v>17207.621</v>
      </c>
      <c r="E16" s="356">
        <v>99.98934887765758</v>
      </c>
      <c r="F16" s="358">
        <v>-8572.146999999999</v>
      </c>
      <c r="G16" s="355">
        <v>9058.491</v>
      </c>
      <c r="H16" s="359">
        <v>74.77893818177496</v>
      </c>
      <c r="I16" s="357">
        <v>19224.663</v>
      </c>
      <c r="J16" s="359">
        <v>99.99952145033838</v>
      </c>
      <c r="K16" s="360">
        <v>-10166.172</v>
      </c>
      <c r="L16" s="361">
        <v>2093.995999999999</v>
      </c>
      <c r="M16" s="359">
        <v>19.516304160410527</v>
      </c>
      <c r="N16" s="358">
        <v>1.8330000000023574</v>
      </c>
      <c r="O16" s="359">
        <v>0.010651122342419215</v>
      </c>
      <c r="P16" s="358">
        <v>2092.162999999997</v>
      </c>
      <c r="Q16" s="355">
        <v>3055.2019999999993</v>
      </c>
      <c r="R16" s="359">
        <v>25.221061818225042</v>
      </c>
      <c r="S16" s="358">
        <v>0.09200000000055297</v>
      </c>
      <c r="T16" s="359">
        <v>0.00047854966162405176</v>
      </c>
      <c r="U16" s="362">
        <v>3055.1099999999988</v>
      </c>
      <c r="W16" s="1199"/>
      <c r="X16" s="1199"/>
      <c r="Y16" s="1200"/>
      <c r="Z16" s="1200"/>
    </row>
    <row r="17" spans="1:26" ht="15">
      <c r="A17" s="346" t="s">
        <v>399</v>
      </c>
      <c r="B17" s="355">
        <v>6957.244</v>
      </c>
      <c r="C17" s="356">
        <v>96.41704807600894</v>
      </c>
      <c r="D17" s="357">
        <v>35722.063</v>
      </c>
      <c r="E17" s="356">
        <v>100</v>
      </c>
      <c r="F17" s="358">
        <v>-28764.819000000003</v>
      </c>
      <c r="G17" s="355">
        <v>10660.203</v>
      </c>
      <c r="H17" s="359">
        <v>99.97168773190693</v>
      </c>
      <c r="I17" s="357">
        <v>35631.045</v>
      </c>
      <c r="J17" s="359">
        <v>100</v>
      </c>
      <c r="K17" s="360">
        <v>-24970.841999999997</v>
      </c>
      <c r="L17" s="361">
        <v>258.53800000000047</v>
      </c>
      <c r="M17" s="359">
        <v>3.5829519239910583</v>
      </c>
      <c r="N17" s="358">
        <v>0</v>
      </c>
      <c r="O17" s="359">
        <v>0</v>
      </c>
      <c r="P17" s="358">
        <v>258.53800000000047</v>
      </c>
      <c r="Q17" s="355">
        <v>3.019000000000233</v>
      </c>
      <c r="R17" s="359">
        <v>0.028312268093079494</v>
      </c>
      <c r="S17" s="358">
        <v>0</v>
      </c>
      <c r="T17" s="359">
        <v>0</v>
      </c>
      <c r="U17" s="362">
        <v>3.019000000000233</v>
      </c>
      <c r="W17" s="1199"/>
      <c r="X17" s="1199"/>
      <c r="Y17" s="1200"/>
      <c r="Z17" s="1200"/>
    </row>
    <row r="18" spans="1:26" ht="15">
      <c r="A18" s="346" t="s">
        <v>400</v>
      </c>
      <c r="B18" s="355">
        <v>83352.924</v>
      </c>
      <c r="C18" s="356">
        <v>98.06773801666928</v>
      </c>
      <c r="D18" s="357">
        <v>104059.681</v>
      </c>
      <c r="E18" s="356">
        <v>99.89619729933844</v>
      </c>
      <c r="F18" s="358">
        <v>-20706.756999999998</v>
      </c>
      <c r="G18" s="355">
        <v>85849.475</v>
      </c>
      <c r="H18" s="359">
        <v>97.37925140022521</v>
      </c>
      <c r="I18" s="357">
        <v>113034.086</v>
      </c>
      <c r="J18" s="359">
        <v>99.81819933047132</v>
      </c>
      <c r="K18" s="360">
        <v>-27184.61099999999</v>
      </c>
      <c r="L18" s="361">
        <v>1642.3310000000056</v>
      </c>
      <c r="M18" s="359">
        <v>1.932261983330723</v>
      </c>
      <c r="N18" s="358">
        <v>108.12900000000081</v>
      </c>
      <c r="O18" s="359">
        <v>0.10380270066155832</v>
      </c>
      <c r="P18" s="358">
        <v>1534.2020000000048</v>
      </c>
      <c r="Q18" s="355">
        <v>2310.449999999997</v>
      </c>
      <c r="R18" s="359">
        <v>2.6207485997747813</v>
      </c>
      <c r="S18" s="358">
        <v>205.87099999999919</v>
      </c>
      <c r="T18" s="359">
        <v>0.1818006695286887</v>
      </c>
      <c r="U18" s="362">
        <v>2104.578999999998</v>
      </c>
      <c r="W18" s="1199"/>
      <c r="X18" s="1199"/>
      <c r="Y18" s="1200"/>
      <c r="Z18" s="1200"/>
    </row>
    <row r="19" spans="1:26" ht="15">
      <c r="A19" s="346" t="s">
        <v>401</v>
      </c>
      <c r="B19" s="355">
        <v>2557.822</v>
      </c>
      <c r="C19" s="356">
        <v>99.81284764252808</v>
      </c>
      <c r="D19" s="357">
        <v>30592.606</v>
      </c>
      <c r="E19" s="356">
        <v>99.763799404514</v>
      </c>
      <c r="F19" s="358">
        <v>-28034.784</v>
      </c>
      <c r="G19" s="355">
        <v>1049.284</v>
      </c>
      <c r="H19" s="359">
        <v>96.58935779478706</v>
      </c>
      <c r="I19" s="357">
        <v>14307.872</v>
      </c>
      <c r="J19" s="359">
        <v>99.77900997108628</v>
      </c>
      <c r="K19" s="360">
        <v>-13258.588</v>
      </c>
      <c r="L19" s="361">
        <v>4.795999999999822</v>
      </c>
      <c r="M19" s="359">
        <v>0.18715235747192213</v>
      </c>
      <c r="N19" s="358">
        <v>72.4310000000005</v>
      </c>
      <c r="O19" s="359">
        <v>0.2362005954859943</v>
      </c>
      <c r="P19" s="358">
        <v>-67.63500000000067</v>
      </c>
      <c r="Q19" s="355">
        <v>37.05099999999993</v>
      </c>
      <c r="R19" s="359">
        <v>3.410642205212934</v>
      </c>
      <c r="S19" s="358">
        <v>31.689000000000306</v>
      </c>
      <c r="T19" s="359">
        <v>0.22099002891371855</v>
      </c>
      <c r="U19" s="362">
        <v>5.361999999999625</v>
      </c>
      <c r="W19" s="1199"/>
      <c r="X19" s="1199"/>
      <c r="Y19" s="1200"/>
      <c r="Z19" s="1200"/>
    </row>
    <row r="20" spans="1:26" ht="15">
      <c r="A20" s="346" t="s">
        <v>402</v>
      </c>
      <c r="B20" s="355">
        <v>4706.132</v>
      </c>
      <c r="C20" s="356">
        <v>99.9778423364332</v>
      </c>
      <c r="D20" s="357">
        <v>12122.289</v>
      </c>
      <c r="E20" s="356">
        <v>31.660721434055976</v>
      </c>
      <c r="F20" s="358">
        <v>-7416.157000000001</v>
      </c>
      <c r="G20" s="355">
        <v>7410.35</v>
      </c>
      <c r="H20" s="359">
        <v>100</v>
      </c>
      <c r="I20" s="357">
        <v>8746.102</v>
      </c>
      <c r="J20" s="359">
        <v>22.411014180348754</v>
      </c>
      <c r="K20" s="360">
        <v>-1335.7520000000004</v>
      </c>
      <c r="L20" s="361">
        <v>1.0430000000005748</v>
      </c>
      <c r="M20" s="359">
        <v>0.022157663566801208</v>
      </c>
      <c r="N20" s="358">
        <v>26165.812</v>
      </c>
      <c r="O20" s="359">
        <v>68.33927856594403</v>
      </c>
      <c r="P20" s="358">
        <v>-26164.769</v>
      </c>
      <c r="Q20" s="355">
        <v>0</v>
      </c>
      <c r="R20" s="359">
        <v>0</v>
      </c>
      <c r="S20" s="358">
        <v>30279.807</v>
      </c>
      <c r="T20" s="359">
        <v>77.58898581965124</v>
      </c>
      <c r="U20" s="362">
        <v>-30279.807</v>
      </c>
      <c r="W20" s="1199"/>
      <c r="X20" s="1199"/>
      <c r="Y20" s="1200"/>
      <c r="Z20" s="1200"/>
    </row>
    <row r="21" spans="1:26" ht="15">
      <c r="A21" s="346" t="s">
        <v>403</v>
      </c>
      <c r="B21" s="355">
        <v>3578.356</v>
      </c>
      <c r="C21" s="356">
        <v>67.97285155545086</v>
      </c>
      <c r="D21" s="357">
        <v>34015.21</v>
      </c>
      <c r="E21" s="356">
        <v>72.41176170927574</v>
      </c>
      <c r="F21" s="358">
        <v>-30436.854</v>
      </c>
      <c r="G21" s="355">
        <v>2924.994</v>
      </c>
      <c r="H21" s="359">
        <v>66.08584806504759</v>
      </c>
      <c r="I21" s="357">
        <v>37482.202</v>
      </c>
      <c r="J21" s="359">
        <v>76.3446153984031</v>
      </c>
      <c r="K21" s="360">
        <v>-34557.208</v>
      </c>
      <c r="L21" s="361">
        <v>1686.034</v>
      </c>
      <c r="M21" s="359">
        <v>32.027148444549134</v>
      </c>
      <c r="N21" s="358">
        <v>12959.493000000002</v>
      </c>
      <c r="O21" s="359">
        <v>27.58823829072427</v>
      </c>
      <c r="P21" s="358">
        <v>-11273.459000000003</v>
      </c>
      <c r="Q21" s="355">
        <v>1501.0579999999995</v>
      </c>
      <c r="R21" s="359">
        <v>33.91415193495241</v>
      </c>
      <c r="S21" s="358">
        <v>11613.863000000005</v>
      </c>
      <c r="T21" s="359">
        <v>23.6553846015969</v>
      </c>
      <c r="U21" s="362">
        <v>-10112.805000000006</v>
      </c>
      <c r="W21" s="1199"/>
      <c r="X21" s="1199"/>
      <c r="Y21" s="1200"/>
      <c r="Z21" s="1200"/>
    </row>
    <row r="22" spans="1:26" ht="15">
      <c r="A22" s="346" t="s">
        <v>404</v>
      </c>
      <c r="B22" s="355">
        <v>13440.082</v>
      </c>
      <c r="C22" s="356">
        <v>99.14358610933066</v>
      </c>
      <c r="D22" s="357">
        <v>29734.974</v>
      </c>
      <c r="E22" s="356">
        <v>95.36122629994045</v>
      </c>
      <c r="F22" s="358">
        <v>-16294.891999999998</v>
      </c>
      <c r="G22" s="355">
        <v>15961.768</v>
      </c>
      <c r="H22" s="359">
        <v>99.61242825704049</v>
      </c>
      <c r="I22" s="357">
        <v>29084.019</v>
      </c>
      <c r="J22" s="359">
        <v>96.28998735093917</v>
      </c>
      <c r="K22" s="360">
        <v>-13122.251</v>
      </c>
      <c r="L22" s="361">
        <v>116.09699999999975</v>
      </c>
      <c r="M22" s="359">
        <v>0.8564138906693379</v>
      </c>
      <c r="N22" s="358">
        <v>1446.4350000000013</v>
      </c>
      <c r="O22" s="359">
        <v>4.6387737000595495</v>
      </c>
      <c r="P22" s="358">
        <v>-1330.3380000000016</v>
      </c>
      <c r="Q22" s="355">
        <v>62.10399999999936</v>
      </c>
      <c r="R22" s="359">
        <v>0.3875717429595004</v>
      </c>
      <c r="S22" s="358">
        <v>1120.5950000000012</v>
      </c>
      <c r="T22" s="359">
        <v>3.710012649060839</v>
      </c>
      <c r="U22" s="362">
        <v>-1058.4910000000018</v>
      </c>
      <c r="W22" s="1199"/>
      <c r="X22" s="1199"/>
      <c r="Y22" s="1200"/>
      <c r="Z22" s="1200"/>
    </row>
    <row r="23" spans="1:26" ht="15">
      <c r="A23" s="346" t="s">
        <v>405</v>
      </c>
      <c r="B23" s="355">
        <v>134924.482</v>
      </c>
      <c r="C23" s="356">
        <v>99.98067144082967</v>
      </c>
      <c r="D23" s="357">
        <v>161272.74</v>
      </c>
      <c r="E23" s="356">
        <v>92.8494169421094</v>
      </c>
      <c r="F23" s="358">
        <v>-26348.258</v>
      </c>
      <c r="G23" s="355">
        <v>192257.263</v>
      </c>
      <c r="H23" s="359">
        <v>99.92879465248906</v>
      </c>
      <c r="I23" s="357">
        <v>170370.321</v>
      </c>
      <c r="J23" s="359">
        <v>92.2655330860616</v>
      </c>
      <c r="K23" s="360">
        <v>21886.94200000001</v>
      </c>
      <c r="L23" s="361">
        <v>26.08400000000256</v>
      </c>
      <c r="M23" s="359">
        <v>0.019328559170328018</v>
      </c>
      <c r="N23" s="358">
        <v>12420.04700000002</v>
      </c>
      <c r="O23" s="359">
        <v>7.150583057890608</v>
      </c>
      <c r="P23" s="358">
        <v>-12393.963000000018</v>
      </c>
      <c r="Q23" s="355">
        <v>136.99499999999534</v>
      </c>
      <c r="R23" s="359">
        <v>0.07120534751094044</v>
      </c>
      <c r="S23" s="358">
        <v>14281.861999999994</v>
      </c>
      <c r="T23" s="359">
        <v>7.7344669139384035</v>
      </c>
      <c r="U23" s="362">
        <v>-14144.866999999998</v>
      </c>
      <c r="W23" s="1199"/>
      <c r="X23" s="1199"/>
      <c r="Y23" s="1200"/>
      <c r="Z23" s="1200"/>
    </row>
    <row r="24" spans="1:26" ht="15">
      <c r="A24" s="346" t="s">
        <v>406</v>
      </c>
      <c r="B24" s="355">
        <v>3316.983</v>
      </c>
      <c r="C24" s="356">
        <v>91.38764180379246</v>
      </c>
      <c r="D24" s="357">
        <v>3306.432</v>
      </c>
      <c r="E24" s="356">
        <v>83.13698788234308</v>
      </c>
      <c r="F24" s="358">
        <v>10.551000000000386</v>
      </c>
      <c r="G24" s="355">
        <v>2844.884</v>
      </c>
      <c r="H24" s="359">
        <v>92.45518665497144</v>
      </c>
      <c r="I24" s="357">
        <v>2647.23</v>
      </c>
      <c r="J24" s="359">
        <v>82.89958622702493</v>
      </c>
      <c r="K24" s="360">
        <v>197.654</v>
      </c>
      <c r="L24" s="361">
        <v>312.59199999999964</v>
      </c>
      <c r="M24" s="359">
        <v>8.612358196207536</v>
      </c>
      <c r="N24" s="358">
        <v>670.6570000000002</v>
      </c>
      <c r="O24" s="359">
        <v>16.863012117656915</v>
      </c>
      <c r="P24" s="358">
        <v>-358.0650000000005</v>
      </c>
      <c r="Q24" s="355">
        <v>232.15700000000015</v>
      </c>
      <c r="R24" s="359">
        <v>7.544813345028556</v>
      </c>
      <c r="S24" s="358">
        <v>546.067</v>
      </c>
      <c r="T24" s="359">
        <v>17.100413772975077</v>
      </c>
      <c r="U24" s="362">
        <v>-313.90999999999985</v>
      </c>
      <c r="W24" s="1199"/>
      <c r="X24" s="1199"/>
      <c r="Y24" s="1200"/>
      <c r="Z24" s="1200"/>
    </row>
    <row r="25" spans="1:26" ht="15">
      <c r="A25" s="346" t="s">
        <v>407</v>
      </c>
      <c r="B25" s="355">
        <v>84377.948</v>
      </c>
      <c r="C25" s="356">
        <v>99.73515405596791</v>
      </c>
      <c r="D25" s="357">
        <v>34284.162</v>
      </c>
      <c r="E25" s="356">
        <v>100</v>
      </c>
      <c r="F25" s="358">
        <v>50093.78600000001</v>
      </c>
      <c r="G25" s="355">
        <v>132428.754</v>
      </c>
      <c r="H25" s="359">
        <v>99.71256489076639</v>
      </c>
      <c r="I25" s="357">
        <v>31580.552</v>
      </c>
      <c r="J25" s="359">
        <v>100</v>
      </c>
      <c r="K25" s="360">
        <v>100848.20199999999</v>
      </c>
      <c r="L25" s="361">
        <v>224.06500000000233</v>
      </c>
      <c r="M25" s="359">
        <v>0.26484594403209094</v>
      </c>
      <c r="N25" s="358">
        <v>0</v>
      </c>
      <c r="O25" s="359">
        <v>0</v>
      </c>
      <c r="P25" s="358">
        <v>224.06500000000233</v>
      </c>
      <c r="Q25" s="355">
        <v>381.74400000000605</v>
      </c>
      <c r="R25" s="359">
        <v>0.2874351092336135</v>
      </c>
      <c r="S25" s="358">
        <v>0</v>
      </c>
      <c r="T25" s="359">
        <v>0</v>
      </c>
      <c r="U25" s="362">
        <v>381.74400000000605</v>
      </c>
      <c r="W25" s="1199"/>
      <c r="X25" s="1199"/>
      <c r="Y25" s="1200"/>
      <c r="Z25" s="1200"/>
    </row>
    <row r="26" spans="1:26" ht="15">
      <c r="A26" s="346" t="s">
        <v>408</v>
      </c>
      <c r="B26" s="355">
        <v>139841.942</v>
      </c>
      <c r="C26" s="356">
        <v>98.8211913533365</v>
      </c>
      <c r="D26" s="357">
        <v>75119.861</v>
      </c>
      <c r="E26" s="356">
        <v>99.10824447811562</v>
      </c>
      <c r="F26" s="358">
        <v>64722.081000000006</v>
      </c>
      <c r="G26" s="355">
        <v>131552.862</v>
      </c>
      <c r="H26" s="359">
        <v>96.76162260540055</v>
      </c>
      <c r="I26" s="357">
        <v>58012.314</v>
      </c>
      <c r="J26" s="359">
        <v>98.60171987445838</v>
      </c>
      <c r="K26" s="360">
        <v>73540.548</v>
      </c>
      <c r="L26" s="361">
        <v>1668.1330000000016</v>
      </c>
      <c r="M26" s="359">
        <v>1.1788086466634984</v>
      </c>
      <c r="N26" s="358">
        <v>675.9130000000005</v>
      </c>
      <c r="O26" s="359">
        <v>0.8917555218843737</v>
      </c>
      <c r="P26" s="358">
        <v>992.2200000000012</v>
      </c>
      <c r="Q26" s="355">
        <v>4402.755999999994</v>
      </c>
      <c r="R26" s="359">
        <v>3.23837739459946</v>
      </c>
      <c r="S26" s="358">
        <v>822.6779999999999</v>
      </c>
      <c r="T26" s="359">
        <v>1.3982801255416164</v>
      </c>
      <c r="U26" s="362">
        <v>3580.077999999994</v>
      </c>
      <c r="W26" s="1199"/>
      <c r="X26" s="1199"/>
      <c r="Y26" s="1200"/>
      <c r="Z26" s="1200"/>
    </row>
    <row r="27" spans="1:26" ht="15">
      <c r="A27" s="346" t="s">
        <v>409</v>
      </c>
      <c r="B27" s="355">
        <v>21785.764</v>
      </c>
      <c r="C27" s="356">
        <v>99.89104302903957</v>
      </c>
      <c r="D27" s="357">
        <v>20861.871</v>
      </c>
      <c r="E27" s="356">
        <v>97.71383710868673</v>
      </c>
      <c r="F27" s="358">
        <v>923.893</v>
      </c>
      <c r="G27" s="355">
        <v>5297.512</v>
      </c>
      <c r="H27" s="359">
        <v>99.97556053655097</v>
      </c>
      <c r="I27" s="357">
        <v>19896.477</v>
      </c>
      <c r="J27" s="359">
        <v>98.35926967916842</v>
      </c>
      <c r="K27" s="360">
        <v>-14598.965</v>
      </c>
      <c r="L27" s="361">
        <v>23.76299999999901</v>
      </c>
      <c r="M27" s="359">
        <v>0.10895697096043858</v>
      </c>
      <c r="N27" s="358">
        <v>488.09500000000116</v>
      </c>
      <c r="O27" s="359">
        <v>2.2861628913132748</v>
      </c>
      <c r="P27" s="358">
        <v>-464.33200000000215</v>
      </c>
      <c r="Q27" s="355">
        <v>1.2950000000000728</v>
      </c>
      <c r="R27" s="359">
        <v>0.024439463449038114</v>
      </c>
      <c r="S27" s="358">
        <v>331.89300000000003</v>
      </c>
      <c r="T27" s="359">
        <v>1.6407303208315849</v>
      </c>
      <c r="U27" s="362">
        <v>-330.59799999999996</v>
      </c>
      <c r="W27" s="1199"/>
      <c r="X27" s="1199"/>
      <c r="Y27" s="1200"/>
      <c r="Z27" s="1200"/>
    </row>
    <row r="28" spans="1:26" ht="15">
      <c r="A28" s="346" t="s">
        <v>410</v>
      </c>
      <c r="B28" s="355">
        <v>50912.564</v>
      </c>
      <c r="C28" s="356">
        <v>84.21858583289425</v>
      </c>
      <c r="D28" s="357">
        <v>1084.131</v>
      </c>
      <c r="E28" s="356">
        <v>100</v>
      </c>
      <c r="F28" s="358">
        <v>49828.433</v>
      </c>
      <c r="G28" s="355">
        <v>67676.151</v>
      </c>
      <c r="H28" s="359">
        <v>85.72340520127969</v>
      </c>
      <c r="I28" s="357">
        <v>1276.205</v>
      </c>
      <c r="J28" s="359">
        <v>100</v>
      </c>
      <c r="K28" s="360">
        <v>66399.946</v>
      </c>
      <c r="L28" s="361">
        <v>9540.32</v>
      </c>
      <c r="M28" s="359">
        <v>15.781414167105742</v>
      </c>
      <c r="N28" s="358">
        <v>0</v>
      </c>
      <c r="O28" s="359">
        <v>0</v>
      </c>
      <c r="P28" s="358">
        <v>9540.32</v>
      </c>
      <c r="Q28" s="355">
        <v>11270.959000000003</v>
      </c>
      <c r="R28" s="359">
        <v>14.27659479872031</v>
      </c>
      <c r="S28" s="358">
        <v>0</v>
      </c>
      <c r="T28" s="359">
        <v>0</v>
      </c>
      <c r="U28" s="362">
        <v>11270.959000000003</v>
      </c>
      <c r="W28" s="1199"/>
      <c r="X28" s="1199"/>
      <c r="Y28" s="1200"/>
      <c r="Z28" s="1200"/>
    </row>
    <row r="29" spans="1:26" ht="15">
      <c r="A29" s="346" t="s">
        <v>411</v>
      </c>
      <c r="B29" s="355">
        <v>8954.961</v>
      </c>
      <c r="C29" s="356">
        <v>96.02716052401139</v>
      </c>
      <c r="D29" s="357">
        <v>4205.148</v>
      </c>
      <c r="E29" s="356">
        <v>99.97491799611193</v>
      </c>
      <c r="F29" s="358">
        <v>4749.812999999999</v>
      </c>
      <c r="G29" s="355">
        <v>7935.023</v>
      </c>
      <c r="H29" s="359">
        <v>95.47641631062147</v>
      </c>
      <c r="I29" s="357">
        <v>6639.318</v>
      </c>
      <c r="J29" s="359">
        <v>99.99637024085484</v>
      </c>
      <c r="K29" s="360">
        <v>1295.705</v>
      </c>
      <c r="L29" s="361">
        <v>370.4850000000006</v>
      </c>
      <c r="M29" s="359">
        <v>3.9728394759886076</v>
      </c>
      <c r="N29" s="358">
        <v>1.055000000000291</v>
      </c>
      <c r="O29" s="359">
        <v>0.025082003888074137</v>
      </c>
      <c r="P29" s="358">
        <v>369.4300000000003</v>
      </c>
      <c r="Q29" s="355">
        <v>375.95400000000063</v>
      </c>
      <c r="R29" s="359">
        <v>4.523583689378524</v>
      </c>
      <c r="S29" s="358">
        <v>0.24099999999998545</v>
      </c>
      <c r="T29" s="359">
        <v>0.003629759145147824</v>
      </c>
      <c r="U29" s="362">
        <v>375.71300000000065</v>
      </c>
      <c r="W29" s="1199"/>
      <c r="X29" s="1199"/>
      <c r="Y29" s="1200"/>
      <c r="Z29" s="1200"/>
    </row>
    <row r="30" spans="1:26" ht="15">
      <c r="A30" s="346" t="s">
        <v>412</v>
      </c>
      <c r="B30" s="355">
        <v>180381.689</v>
      </c>
      <c r="C30" s="356">
        <v>99.96290246169838</v>
      </c>
      <c r="D30" s="357">
        <v>62075.701</v>
      </c>
      <c r="E30" s="356">
        <v>97.77612121600839</v>
      </c>
      <c r="F30" s="358">
        <v>118305.98800000001</v>
      </c>
      <c r="G30" s="355">
        <v>381987.455</v>
      </c>
      <c r="H30" s="359">
        <v>100</v>
      </c>
      <c r="I30" s="357">
        <v>78661.348</v>
      </c>
      <c r="J30" s="359">
        <v>99.29141152465736</v>
      </c>
      <c r="K30" s="360">
        <v>303326.107</v>
      </c>
      <c r="L30" s="361">
        <v>66.94199999998091</v>
      </c>
      <c r="M30" s="359">
        <v>0.037097538301623864</v>
      </c>
      <c r="N30" s="358">
        <v>1411.8870000000024</v>
      </c>
      <c r="O30" s="359">
        <v>2.2238787839916085</v>
      </c>
      <c r="P30" s="358">
        <v>-1344.9450000000215</v>
      </c>
      <c r="Q30" s="355">
        <v>0</v>
      </c>
      <c r="R30" s="359">
        <v>0</v>
      </c>
      <c r="S30" s="358">
        <v>561.3629999999976</v>
      </c>
      <c r="T30" s="359">
        <v>0.7085884753426295</v>
      </c>
      <c r="U30" s="362">
        <v>-561.3629999999976</v>
      </c>
      <c r="W30" s="1199"/>
      <c r="X30" s="1199"/>
      <c r="Y30" s="1200"/>
      <c r="Z30" s="1200"/>
    </row>
    <row r="31" spans="1:26" ht="15">
      <c r="A31" s="346" t="s">
        <v>413</v>
      </c>
      <c r="B31" s="355">
        <v>127619.873</v>
      </c>
      <c r="C31" s="356">
        <v>99.76840604427656</v>
      </c>
      <c r="D31" s="357">
        <v>24329.804</v>
      </c>
      <c r="E31" s="356">
        <v>93.19540149576568</v>
      </c>
      <c r="F31" s="358">
        <v>103290.069</v>
      </c>
      <c r="G31" s="355">
        <v>118189.164</v>
      </c>
      <c r="H31" s="359">
        <v>99.72253499700173</v>
      </c>
      <c r="I31" s="357">
        <v>28040.26</v>
      </c>
      <c r="J31" s="359">
        <v>94.50022231274477</v>
      </c>
      <c r="K31" s="360">
        <v>90148.90400000001</v>
      </c>
      <c r="L31" s="361">
        <v>296.2459999999992</v>
      </c>
      <c r="M31" s="359">
        <v>0.23159395572343713</v>
      </c>
      <c r="N31" s="358">
        <v>1776.423999999999</v>
      </c>
      <c r="O31" s="359">
        <v>6.804598504234312</v>
      </c>
      <c r="P31" s="358">
        <v>-1480.1779999999999</v>
      </c>
      <c r="Q31" s="355">
        <v>328.84599999999045</v>
      </c>
      <c r="R31" s="359">
        <v>0.2774650029982704</v>
      </c>
      <c r="S31" s="358">
        <v>1631.903000000002</v>
      </c>
      <c r="T31" s="359">
        <v>5.4997776872552295</v>
      </c>
      <c r="U31" s="362">
        <v>-1303.0570000000116</v>
      </c>
      <c r="W31" s="1199"/>
      <c r="X31" s="1199"/>
      <c r="Y31" s="1200"/>
      <c r="Z31" s="1200"/>
    </row>
    <row r="32" spans="1:26" ht="15">
      <c r="A32" s="346" t="s">
        <v>1280</v>
      </c>
      <c r="B32" s="355">
        <v>79602.368</v>
      </c>
      <c r="C32" s="356">
        <v>97.71874039183902</v>
      </c>
      <c r="D32" s="357">
        <v>108566.667</v>
      </c>
      <c r="E32" s="356">
        <v>95.24189367646522</v>
      </c>
      <c r="F32" s="358">
        <v>-28964.299</v>
      </c>
      <c r="G32" s="355">
        <v>144285.149</v>
      </c>
      <c r="H32" s="359">
        <v>99.97608087640502</v>
      </c>
      <c r="I32" s="357">
        <v>176658.741</v>
      </c>
      <c r="J32" s="359">
        <v>93.98154865076306</v>
      </c>
      <c r="K32" s="360">
        <v>-32373.592000000004</v>
      </c>
      <c r="L32" s="361">
        <v>1858.3300000000017</v>
      </c>
      <c r="M32" s="359">
        <v>2.2812596081609833</v>
      </c>
      <c r="N32" s="358">
        <v>5423.786999999997</v>
      </c>
      <c r="O32" s="359">
        <v>4.758106323534774</v>
      </c>
      <c r="P32" s="358">
        <v>-3565.456999999995</v>
      </c>
      <c r="Q32" s="355">
        <v>34.51999999998952</v>
      </c>
      <c r="R32" s="359">
        <v>0.023919123594989343</v>
      </c>
      <c r="S32" s="358">
        <v>11312.986999999994</v>
      </c>
      <c r="T32" s="359">
        <v>6.018451349236941</v>
      </c>
      <c r="U32" s="362">
        <v>-11278.467000000004</v>
      </c>
      <c r="W32" s="1199"/>
      <c r="X32" s="1199"/>
      <c r="Y32" s="1200"/>
      <c r="Z32" s="1200"/>
    </row>
    <row r="33" spans="1:26" ht="15">
      <c r="A33" s="346" t="s">
        <v>1281</v>
      </c>
      <c r="B33" s="355">
        <v>28176.111</v>
      </c>
      <c r="C33" s="356">
        <v>89.20560687450347</v>
      </c>
      <c r="D33" s="357">
        <v>64761.993</v>
      </c>
      <c r="E33" s="356">
        <v>100</v>
      </c>
      <c r="F33" s="358">
        <v>-36585.882</v>
      </c>
      <c r="G33" s="355">
        <v>129069.4</v>
      </c>
      <c r="H33" s="359">
        <v>86.29538706656331</v>
      </c>
      <c r="I33" s="357">
        <v>114115.904</v>
      </c>
      <c r="J33" s="359">
        <v>99.99702066181545</v>
      </c>
      <c r="K33" s="360">
        <v>14953.496</v>
      </c>
      <c r="L33" s="361">
        <v>3409.471999999998</v>
      </c>
      <c r="M33" s="359">
        <v>10.794393125496523</v>
      </c>
      <c r="N33" s="358">
        <v>0</v>
      </c>
      <c r="O33" s="359">
        <v>0</v>
      </c>
      <c r="P33" s="358">
        <v>3409.471999999998</v>
      </c>
      <c r="Q33" s="355">
        <v>20497.57500000001</v>
      </c>
      <c r="R33" s="359">
        <v>13.704612933436684</v>
      </c>
      <c r="S33" s="358">
        <v>3.400000000008731</v>
      </c>
      <c r="T33" s="359">
        <v>0.0029793381845447733</v>
      </c>
      <c r="U33" s="362">
        <v>20494.175000000003</v>
      </c>
      <c r="W33" s="1199"/>
      <c r="X33" s="1199"/>
      <c r="Y33" s="1200"/>
      <c r="Z33" s="1200"/>
    </row>
    <row r="34" spans="1:26" ht="15">
      <c r="A34" s="346" t="s">
        <v>414</v>
      </c>
      <c r="B34" s="355">
        <v>3109.185</v>
      </c>
      <c r="C34" s="356">
        <v>99.65700669832167</v>
      </c>
      <c r="D34" s="357">
        <v>25675.425</v>
      </c>
      <c r="E34" s="356">
        <v>98.2903466772345</v>
      </c>
      <c r="F34" s="358">
        <v>-22566.239999999998</v>
      </c>
      <c r="G34" s="355">
        <v>1146.986</v>
      </c>
      <c r="H34" s="359">
        <v>99.91045405369623</v>
      </c>
      <c r="I34" s="357">
        <v>22004.831</v>
      </c>
      <c r="J34" s="359">
        <v>97.78106595644613</v>
      </c>
      <c r="K34" s="360">
        <v>-20857.844999999998</v>
      </c>
      <c r="L34" s="361">
        <v>10.701000000000022</v>
      </c>
      <c r="M34" s="359">
        <v>0.34299330167833125</v>
      </c>
      <c r="N34" s="358">
        <v>446.59600000000137</v>
      </c>
      <c r="O34" s="359">
        <v>1.7096533227654986</v>
      </c>
      <c r="P34" s="358">
        <v>-435.89500000000135</v>
      </c>
      <c r="Q34" s="355">
        <v>1.0279999999997926</v>
      </c>
      <c r="R34" s="359">
        <v>0.08954594630377267</v>
      </c>
      <c r="S34" s="358">
        <v>499.3530000000028</v>
      </c>
      <c r="T34" s="359">
        <v>2.2189340435538685</v>
      </c>
      <c r="U34" s="362">
        <v>-498.325000000003</v>
      </c>
      <c r="W34" s="1199"/>
      <c r="X34" s="1199"/>
      <c r="Y34" s="1200"/>
      <c r="Z34" s="1200"/>
    </row>
    <row r="35" spans="1:26" ht="15">
      <c r="A35" s="346" t="s">
        <v>415</v>
      </c>
      <c r="B35" s="355">
        <v>234826.746</v>
      </c>
      <c r="C35" s="356">
        <v>99.83734276256243</v>
      </c>
      <c r="D35" s="357">
        <v>153646.399</v>
      </c>
      <c r="E35" s="356">
        <v>93.80625488880786</v>
      </c>
      <c r="F35" s="358">
        <v>81180.34700000001</v>
      </c>
      <c r="G35" s="355">
        <v>490256.424</v>
      </c>
      <c r="H35" s="359">
        <v>99.99991942998349</v>
      </c>
      <c r="I35" s="357">
        <v>238602.263</v>
      </c>
      <c r="J35" s="359">
        <v>99.06979534583317</v>
      </c>
      <c r="K35" s="360">
        <v>251654.161</v>
      </c>
      <c r="L35" s="361">
        <v>382.58499999999185</v>
      </c>
      <c r="M35" s="359">
        <v>0.16265723743757082</v>
      </c>
      <c r="N35" s="358">
        <v>10144.809999999998</v>
      </c>
      <c r="O35" s="359">
        <v>6.193745111192138</v>
      </c>
      <c r="P35" s="358">
        <v>-9762.225000000006</v>
      </c>
      <c r="Q35" s="355">
        <v>0.39500000001862645</v>
      </c>
      <c r="R35" s="359">
        <v>8.057001651182061E-05</v>
      </c>
      <c r="S35" s="358">
        <v>2240.328999999998</v>
      </c>
      <c r="T35" s="359">
        <v>0.930204654166817</v>
      </c>
      <c r="U35" s="362">
        <v>-2239.9339999999793</v>
      </c>
      <c r="W35" s="1199"/>
      <c r="X35" s="1199"/>
      <c r="Y35" s="1200"/>
      <c r="Z35" s="1200"/>
    </row>
    <row r="36" spans="1:26" ht="15">
      <c r="A36" s="346" t="s">
        <v>416</v>
      </c>
      <c r="B36" s="355">
        <v>148792.669</v>
      </c>
      <c r="C36" s="356">
        <v>91.10613706419262</v>
      </c>
      <c r="D36" s="357">
        <v>132261.795</v>
      </c>
      <c r="E36" s="356">
        <v>95.35515249649286</v>
      </c>
      <c r="F36" s="358">
        <v>16530.87399999998</v>
      </c>
      <c r="G36" s="355">
        <v>130019.792</v>
      </c>
      <c r="H36" s="359">
        <v>91.8843248702213</v>
      </c>
      <c r="I36" s="357">
        <v>151915.158</v>
      </c>
      <c r="J36" s="359">
        <v>96.252120622121</v>
      </c>
      <c r="K36" s="360">
        <v>-21895.365999999995</v>
      </c>
      <c r="L36" s="361">
        <v>14525.274000000005</v>
      </c>
      <c r="M36" s="359">
        <v>8.893862935807368</v>
      </c>
      <c r="N36" s="358">
        <v>6442.607999999978</v>
      </c>
      <c r="O36" s="359">
        <v>4.644847503507137</v>
      </c>
      <c r="P36" s="358">
        <v>8082.6660000000265</v>
      </c>
      <c r="Q36" s="355">
        <v>11483.987000000008</v>
      </c>
      <c r="R36" s="359">
        <v>8.115675129778694</v>
      </c>
      <c r="S36" s="358">
        <v>5915.295000000013</v>
      </c>
      <c r="T36" s="359">
        <v>3.747879377879003</v>
      </c>
      <c r="U36" s="362">
        <v>5568.6919999999955</v>
      </c>
      <c r="W36" s="1199"/>
      <c r="X36" s="1199"/>
      <c r="Y36" s="1200"/>
      <c r="Z36" s="1200"/>
    </row>
    <row r="37" spans="1:26" ht="15">
      <c r="A37" s="346" t="s">
        <v>417</v>
      </c>
      <c r="B37" s="355">
        <v>62737.808</v>
      </c>
      <c r="C37" s="356">
        <v>98.61108336453218</v>
      </c>
      <c r="D37" s="357">
        <v>138754.758</v>
      </c>
      <c r="E37" s="356">
        <v>98.34850071558397</v>
      </c>
      <c r="F37" s="358">
        <v>-76016.95000000001</v>
      </c>
      <c r="G37" s="355">
        <v>69147.338</v>
      </c>
      <c r="H37" s="359">
        <v>96.62472982636574</v>
      </c>
      <c r="I37" s="357">
        <v>144166.678</v>
      </c>
      <c r="J37" s="359">
        <v>98.02268852234754</v>
      </c>
      <c r="K37" s="360">
        <v>-75019.34000000001</v>
      </c>
      <c r="L37" s="361">
        <v>883.6490000000049</v>
      </c>
      <c r="M37" s="359">
        <v>1.3889166354678184</v>
      </c>
      <c r="N37" s="358">
        <v>2330.0139999999956</v>
      </c>
      <c r="O37" s="359">
        <v>1.6514992844160359</v>
      </c>
      <c r="P37" s="358">
        <v>-1446.3649999999907</v>
      </c>
      <c r="Q37" s="355">
        <v>2415.436999999991</v>
      </c>
      <c r="R37" s="359">
        <v>3.3752701736342545</v>
      </c>
      <c r="S37" s="358">
        <v>2908.1269999999786</v>
      </c>
      <c r="T37" s="359">
        <v>1.9773114776524632</v>
      </c>
      <c r="U37" s="362">
        <v>-492.6899999999878</v>
      </c>
      <c r="W37" s="1199"/>
      <c r="X37" s="1199"/>
      <c r="Y37" s="1200"/>
      <c r="Z37" s="1200"/>
    </row>
    <row r="38" spans="1:26" ht="15">
      <c r="A38" s="346" t="s">
        <v>418</v>
      </c>
      <c r="B38" s="355">
        <v>6887.706</v>
      </c>
      <c r="C38" s="356">
        <v>99.6200161469996</v>
      </c>
      <c r="D38" s="357">
        <v>17247.55</v>
      </c>
      <c r="E38" s="356">
        <v>79.10163913164057</v>
      </c>
      <c r="F38" s="358">
        <v>-10359.844</v>
      </c>
      <c r="G38" s="355">
        <v>6435.419</v>
      </c>
      <c r="H38" s="359">
        <v>99.33708582335203</v>
      </c>
      <c r="I38" s="357">
        <v>23172.4</v>
      </c>
      <c r="J38" s="359">
        <v>83.85644091716924</v>
      </c>
      <c r="K38" s="360">
        <v>-16736.981</v>
      </c>
      <c r="L38" s="361">
        <v>26.271999999999935</v>
      </c>
      <c r="M38" s="359">
        <v>0.3799838530003991</v>
      </c>
      <c r="N38" s="358">
        <v>4556.739000000001</v>
      </c>
      <c r="O38" s="359">
        <v>20.898360868359436</v>
      </c>
      <c r="P38" s="358">
        <v>-4530.4670000000015</v>
      </c>
      <c r="Q38" s="355">
        <v>42.94599999999991</v>
      </c>
      <c r="R38" s="359">
        <v>0.6629141766479646</v>
      </c>
      <c r="S38" s="358">
        <v>4461.017</v>
      </c>
      <c r="T38" s="359">
        <v>16.143559082830762</v>
      </c>
      <c r="U38" s="362">
        <v>-4418.071</v>
      </c>
      <c r="W38" s="1199"/>
      <c r="X38" s="1199"/>
      <c r="Y38" s="1200"/>
      <c r="Z38" s="1200"/>
    </row>
    <row r="39" spans="1:26" ht="15">
      <c r="A39" s="346" t="s">
        <v>419</v>
      </c>
      <c r="B39" s="355">
        <v>56247.576</v>
      </c>
      <c r="C39" s="356">
        <v>99.34862117511858</v>
      </c>
      <c r="D39" s="357">
        <v>81889.117</v>
      </c>
      <c r="E39" s="356">
        <v>93.79577282210401</v>
      </c>
      <c r="F39" s="358">
        <v>-25641.540999999997</v>
      </c>
      <c r="G39" s="355">
        <v>81213.296</v>
      </c>
      <c r="H39" s="359">
        <v>99.22981192700043</v>
      </c>
      <c r="I39" s="357">
        <v>127412.04</v>
      </c>
      <c r="J39" s="359">
        <v>96.60633175557143</v>
      </c>
      <c r="K39" s="360">
        <v>-46198.74399999999</v>
      </c>
      <c r="L39" s="361">
        <v>368.7869999999966</v>
      </c>
      <c r="M39" s="359">
        <v>0.6513788248814157</v>
      </c>
      <c r="N39" s="358">
        <v>5416.648000000001</v>
      </c>
      <c r="O39" s="359">
        <v>6.204227177895985</v>
      </c>
      <c r="P39" s="358">
        <v>-5047.861000000004</v>
      </c>
      <c r="Q39" s="355">
        <v>630.3499999999913</v>
      </c>
      <c r="R39" s="359">
        <v>0.770188072999572</v>
      </c>
      <c r="S39" s="358">
        <v>4475.837000000014</v>
      </c>
      <c r="T39" s="359">
        <v>3.3936682444285715</v>
      </c>
      <c r="U39" s="362">
        <v>-3845.487000000023</v>
      </c>
      <c r="W39" s="1199"/>
      <c r="X39" s="1199"/>
      <c r="Y39" s="1200"/>
      <c r="Z39" s="1200"/>
    </row>
    <row r="40" spans="1:26" ht="15">
      <c r="A40" s="346" t="s">
        <v>420</v>
      </c>
      <c r="B40" s="355">
        <v>7424.134</v>
      </c>
      <c r="C40" s="356">
        <v>91.44972794689706</v>
      </c>
      <c r="D40" s="357">
        <v>41002.591</v>
      </c>
      <c r="E40" s="356">
        <v>99.66477319614818</v>
      </c>
      <c r="F40" s="358">
        <v>-33578.457</v>
      </c>
      <c r="G40" s="355">
        <v>10469.289</v>
      </c>
      <c r="H40" s="359">
        <v>92.52294870778553</v>
      </c>
      <c r="I40" s="357">
        <v>40206.691</v>
      </c>
      <c r="J40" s="359">
        <v>99.39878685922461</v>
      </c>
      <c r="K40" s="360">
        <v>-29737.402</v>
      </c>
      <c r="L40" s="361">
        <v>694.134</v>
      </c>
      <c r="M40" s="359">
        <v>8.550272053102953</v>
      </c>
      <c r="N40" s="358">
        <v>137.91399999999703</v>
      </c>
      <c r="O40" s="359">
        <v>0.3352268038518172</v>
      </c>
      <c r="P40" s="358">
        <v>556.220000000003</v>
      </c>
      <c r="Q40" s="355">
        <v>846.0540000000001</v>
      </c>
      <c r="R40" s="359">
        <v>7.477051292214474</v>
      </c>
      <c r="S40" s="358">
        <v>243.19000000000233</v>
      </c>
      <c r="T40" s="359">
        <v>0.6012131407753766</v>
      </c>
      <c r="U40" s="362">
        <v>602.8639999999978</v>
      </c>
      <c r="W40" s="1199"/>
      <c r="X40" s="1199"/>
      <c r="Y40" s="1200"/>
      <c r="Z40" s="1200"/>
    </row>
    <row r="41" spans="1:26" ht="15">
      <c r="A41" s="346" t="s">
        <v>421</v>
      </c>
      <c r="B41" s="355">
        <v>19884.123</v>
      </c>
      <c r="C41" s="356">
        <v>98.77850532612752</v>
      </c>
      <c r="D41" s="357">
        <v>73381.167</v>
      </c>
      <c r="E41" s="356">
        <v>93.26251095798011</v>
      </c>
      <c r="F41" s="358">
        <v>-53497.044</v>
      </c>
      <c r="G41" s="355">
        <v>20927.197</v>
      </c>
      <c r="H41" s="359">
        <v>98.13543951221888</v>
      </c>
      <c r="I41" s="357">
        <v>54202.287</v>
      </c>
      <c r="J41" s="359">
        <v>93.2801829673821</v>
      </c>
      <c r="K41" s="360">
        <v>-33275.09</v>
      </c>
      <c r="L41" s="361">
        <v>245.8869999999988</v>
      </c>
      <c r="M41" s="359">
        <v>1.221494673872486</v>
      </c>
      <c r="N41" s="358">
        <v>5301.217000000004</v>
      </c>
      <c r="O41" s="359">
        <v>6.737489042019881</v>
      </c>
      <c r="P41" s="358">
        <v>-5055.330000000005</v>
      </c>
      <c r="Q41" s="355">
        <v>397.6140000000014</v>
      </c>
      <c r="R41" s="359">
        <v>1.8645604877811175</v>
      </c>
      <c r="S41" s="358">
        <v>3904.6820000000007</v>
      </c>
      <c r="T41" s="359">
        <v>6.719817032617896</v>
      </c>
      <c r="U41" s="362">
        <v>-3507.0679999999993</v>
      </c>
      <c r="W41" s="1199"/>
      <c r="X41" s="1199"/>
      <c r="Y41" s="1200"/>
      <c r="Z41" s="1200"/>
    </row>
    <row r="42" spans="1:26" ht="15">
      <c r="A42" s="346" t="s">
        <v>422</v>
      </c>
      <c r="B42" s="355">
        <v>69772.34</v>
      </c>
      <c r="C42" s="356">
        <v>99.9086847777076</v>
      </c>
      <c r="D42" s="357">
        <v>14957.413</v>
      </c>
      <c r="E42" s="356">
        <v>99.85413834139493</v>
      </c>
      <c r="F42" s="358">
        <v>54814.926999999996</v>
      </c>
      <c r="G42" s="355">
        <v>59159.087</v>
      </c>
      <c r="H42" s="359">
        <v>99.60860923963244</v>
      </c>
      <c r="I42" s="357">
        <v>10797.537</v>
      </c>
      <c r="J42" s="359">
        <v>99.06493481233097</v>
      </c>
      <c r="K42" s="360">
        <v>48361.55</v>
      </c>
      <c r="L42" s="361">
        <v>63.771000000007916</v>
      </c>
      <c r="M42" s="359">
        <v>0.09131522229238669</v>
      </c>
      <c r="N42" s="358">
        <v>21.84900000000016</v>
      </c>
      <c r="O42" s="359">
        <v>0.14586165860507788</v>
      </c>
      <c r="P42" s="358">
        <v>41.922000000007756</v>
      </c>
      <c r="Q42" s="355">
        <v>232.45300000000134</v>
      </c>
      <c r="R42" s="359">
        <v>0.3913907603675563</v>
      </c>
      <c r="S42" s="358">
        <v>101.91699999999946</v>
      </c>
      <c r="T42" s="359">
        <v>0.9350651876690288</v>
      </c>
      <c r="U42" s="362">
        <v>130.53600000000188</v>
      </c>
      <c r="W42" s="1199"/>
      <c r="X42" s="1199"/>
      <c r="Y42" s="1200"/>
      <c r="Z42" s="1200"/>
    </row>
    <row r="43" spans="1:26" ht="15">
      <c r="A43" s="346" t="s">
        <v>423</v>
      </c>
      <c r="B43" s="355">
        <v>4843.738</v>
      </c>
      <c r="C43" s="356">
        <v>66.56342639341388</v>
      </c>
      <c r="D43" s="357">
        <v>35948.795</v>
      </c>
      <c r="E43" s="356">
        <v>90.05090514087915</v>
      </c>
      <c r="F43" s="358">
        <v>-31105.056999999997</v>
      </c>
      <c r="G43" s="355">
        <v>7763.719</v>
      </c>
      <c r="H43" s="359">
        <v>75.73601900921918</v>
      </c>
      <c r="I43" s="357">
        <v>35785.992</v>
      </c>
      <c r="J43" s="359">
        <v>86.55868766686456</v>
      </c>
      <c r="K43" s="360">
        <v>-28022.272999999997</v>
      </c>
      <c r="L43" s="361">
        <v>2433.138</v>
      </c>
      <c r="M43" s="359">
        <v>33.43657360658612</v>
      </c>
      <c r="N43" s="358">
        <v>3971.7309999999998</v>
      </c>
      <c r="O43" s="359">
        <v>9.949094859120844</v>
      </c>
      <c r="P43" s="358">
        <v>-1538.5929999999998</v>
      </c>
      <c r="Q43" s="355">
        <v>2487.307</v>
      </c>
      <c r="R43" s="359">
        <v>24.263980990780823</v>
      </c>
      <c r="S43" s="358">
        <v>5557.046999999999</v>
      </c>
      <c r="T43" s="359">
        <v>13.44131233313545</v>
      </c>
      <c r="U43" s="362">
        <v>-3069.739999999999</v>
      </c>
      <c r="W43" s="1199"/>
      <c r="X43" s="1199"/>
      <c r="Y43" s="1200"/>
      <c r="Z43" s="1200"/>
    </row>
    <row r="44" spans="1:26" ht="15">
      <c r="A44" s="346" t="s">
        <v>424</v>
      </c>
      <c r="B44" s="355">
        <v>1089.742</v>
      </c>
      <c r="C44" s="356">
        <v>100</v>
      </c>
      <c r="D44" s="357">
        <v>28458.113</v>
      </c>
      <c r="E44" s="356">
        <v>79.35234655372716</v>
      </c>
      <c r="F44" s="358">
        <v>-27368.371000000003</v>
      </c>
      <c r="G44" s="355">
        <v>1416.873</v>
      </c>
      <c r="H44" s="359">
        <v>100</v>
      </c>
      <c r="I44" s="357">
        <v>30438.738</v>
      </c>
      <c r="J44" s="359">
        <v>83.3036886891999</v>
      </c>
      <c r="K44" s="360">
        <v>-29021.865</v>
      </c>
      <c r="L44" s="361">
        <v>0</v>
      </c>
      <c r="M44" s="359">
        <v>0</v>
      </c>
      <c r="N44" s="358">
        <v>7404.863000000001</v>
      </c>
      <c r="O44" s="359">
        <v>20.647653446272837</v>
      </c>
      <c r="P44" s="358">
        <v>-7404.863000000001</v>
      </c>
      <c r="Q44" s="355">
        <v>0</v>
      </c>
      <c r="R44" s="359">
        <v>0</v>
      </c>
      <c r="S44" s="358">
        <v>6100.745999999996</v>
      </c>
      <c r="T44" s="359">
        <v>16.69631131080011</v>
      </c>
      <c r="U44" s="362">
        <v>-6100.745999999996</v>
      </c>
      <c r="W44" s="1199"/>
      <c r="X44" s="1199"/>
      <c r="Y44" s="1200"/>
      <c r="Z44" s="1200"/>
    </row>
    <row r="45" spans="1:26" ht="15">
      <c r="A45" s="346" t="s">
        <v>425</v>
      </c>
      <c r="B45" s="355">
        <v>13883.725</v>
      </c>
      <c r="C45" s="356">
        <v>97.91593055476214</v>
      </c>
      <c r="D45" s="357">
        <v>83860.522</v>
      </c>
      <c r="E45" s="356">
        <v>97.88511456928454</v>
      </c>
      <c r="F45" s="358">
        <v>-69976.79699999999</v>
      </c>
      <c r="G45" s="355">
        <v>21199.709</v>
      </c>
      <c r="H45" s="359">
        <v>98.84400351124829</v>
      </c>
      <c r="I45" s="357">
        <v>100288.945</v>
      </c>
      <c r="J45" s="359">
        <v>98.03515022820466</v>
      </c>
      <c r="K45" s="360">
        <v>-79089.236</v>
      </c>
      <c r="L45" s="361">
        <v>295.5049999999992</v>
      </c>
      <c r="M45" s="359">
        <v>2.084069445237853</v>
      </c>
      <c r="N45" s="358">
        <v>1811.8730000000069</v>
      </c>
      <c r="O45" s="359">
        <v>2.114885430715468</v>
      </c>
      <c r="P45" s="358">
        <v>-1516.3680000000077</v>
      </c>
      <c r="Q45" s="355">
        <v>247.9340000000011</v>
      </c>
      <c r="R45" s="359">
        <v>1.1559964887517062</v>
      </c>
      <c r="S45" s="358">
        <v>2010.0209999999934</v>
      </c>
      <c r="T45" s="359">
        <v>1.964849771795341</v>
      </c>
      <c r="U45" s="362">
        <v>-1762.0869999999923</v>
      </c>
      <c r="W45" s="1199"/>
      <c r="X45" s="1199"/>
      <c r="Y45" s="1200"/>
      <c r="Z45" s="1200"/>
    </row>
    <row r="46" spans="1:26" ht="15.75" thickBot="1">
      <c r="A46" s="364" t="s">
        <v>426</v>
      </c>
      <c r="B46" s="371">
        <v>311.268</v>
      </c>
      <c r="C46" s="367">
        <v>3.1976929042443696</v>
      </c>
      <c r="D46" s="366">
        <v>90532.104</v>
      </c>
      <c r="E46" s="367">
        <v>98.77731517167716</v>
      </c>
      <c r="F46" s="368">
        <v>-90220.83600000001</v>
      </c>
      <c r="G46" s="365">
        <v>1073.581</v>
      </c>
      <c r="H46" s="369">
        <v>86.32403929035495</v>
      </c>
      <c r="I46" s="366">
        <v>103756.573</v>
      </c>
      <c r="J46" s="369">
        <v>98.53474488700937</v>
      </c>
      <c r="K46" s="370">
        <v>-102682.992</v>
      </c>
      <c r="L46" s="371">
        <v>9422.875</v>
      </c>
      <c r="M46" s="369">
        <v>96.80230709575564</v>
      </c>
      <c r="N46" s="368">
        <v>1120.6239999999962</v>
      </c>
      <c r="O46" s="369">
        <v>1.2226848283228362</v>
      </c>
      <c r="P46" s="368">
        <v>8302.251000000004</v>
      </c>
      <c r="Q46" s="365">
        <v>170.08300000000008</v>
      </c>
      <c r="R46" s="369">
        <v>13.675960709645056</v>
      </c>
      <c r="S46" s="368">
        <v>1542.9060000000027</v>
      </c>
      <c r="T46" s="369">
        <v>1.4652551129906375</v>
      </c>
      <c r="U46" s="372">
        <v>-1372.8230000000026</v>
      </c>
      <c r="W46" s="1199"/>
      <c r="X46" s="1199"/>
      <c r="Y46" s="1200"/>
      <c r="Z46" s="1200"/>
    </row>
    <row r="47" spans="1:21" ht="9.75" customHeight="1">
      <c r="A47" s="309"/>
      <c r="B47" s="373"/>
      <c r="C47" s="373"/>
      <c r="D47" s="373"/>
      <c r="E47" s="309"/>
      <c r="F47" s="309"/>
      <c r="G47" s="309"/>
      <c r="H47" s="309"/>
      <c r="I47" s="27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</row>
    <row r="48" spans="1:21" ht="18.75" customHeight="1">
      <c r="A48" s="374" t="s">
        <v>1283</v>
      </c>
      <c r="B48" s="373"/>
      <c r="C48" s="373"/>
      <c r="D48" s="373"/>
      <c r="E48" s="309"/>
      <c r="F48" s="309"/>
      <c r="G48" s="309"/>
      <c r="H48" s="309"/>
      <c r="I48" s="27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</row>
    <row r="49" spans="1:21" ht="18">
      <c r="A49" s="374" t="s">
        <v>437</v>
      </c>
      <c r="B49" s="373"/>
      <c r="C49" s="373"/>
      <c r="D49" s="373"/>
      <c r="E49" s="309"/>
      <c r="F49" s="309"/>
      <c r="G49" s="309"/>
      <c r="H49" s="309"/>
      <c r="I49" s="27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</row>
    <row r="50" ht="18">
      <c r="A50" s="374" t="s">
        <v>438</v>
      </c>
    </row>
    <row r="51" ht="15">
      <c r="A51" s="308" t="s">
        <v>301</v>
      </c>
    </row>
    <row r="52" ht="15">
      <c r="A52" s="308" t="s">
        <v>277</v>
      </c>
    </row>
  </sheetData>
  <sheetProtection/>
  <mergeCells count="15">
    <mergeCell ref="L4:P4"/>
    <mergeCell ref="Q4:U4"/>
    <mergeCell ref="B5:C5"/>
    <mergeCell ref="D5:E5"/>
    <mergeCell ref="G5:H5"/>
    <mergeCell ref="I5:J5"/>
    <mergeCell ref="L5:M5"/>
    <mergeCell ref="N5:O5"/>
    <mergeCell ref="Q5:R5"/>
    <mergeCell ref="S5:T5"/>
    <mergeCell ref="A3:A6"/>
    <mergeCell ref="B3:K3"/>
    <mergeCell ref="L3:U3"/>
    <mergeCell ref="B4:F4"/>
    <mergeCell ref="G4:K4"/>
  </mergeCells>
  <printOptions/>
  <pageMargins left="0.11811023622047245" right="0.11811023622047245" top="0.3937007874015748" bottom="0.15748031496062992" header="0.31496062992125984" footer="0.31496062992125984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G29" sqref="G29:G30"/>
    </sheetView>
  </sheetViews>
  <sheetFormatPr defaultColWidth="9.140625" defaultRowHeight="15"/>
  <cols>
    <col min="1" max="1" width="34.28125" style="377" customWidth="1"/>
    <col min="2" max="2" width="23.00390625" style="377" customWidth="1"/>
    <col min="3" max="3" width="25.421875" style="377" customWidth="1"/>
    <col min="4" max="16384" width="9.140625" style="310" customWidth="1"/>
  </cols>
  <sheetData>
    <row r="1" spans="1:3" s="376" customFormat="1" ht="14.25">
      <c r="A1" s="375" t="s">
        <v>441</v>
      </c>
      <c r="B1" s="375"/>
      <c r="C1" s="375"/>
    </row>
    <row r="2" spans="1:3" s="376" customFormat="1" ht="14.25">
      <c r="A2" s="375" t="s">
        <v>442</v>
      </c>
      <c r="B2" s="375"/>
      <c r="C2" s="375"/>
    </row>
    <row r="3" spans="1:3" ht="15.75" thickBot="1">
      <c r="A3" s="377" t="s">
        <v>443</v>
      </c>
      <c r="C3" s="393" t="s">
        <v>440</v>
      </c>
    </row>
    <row r="4" spans="1:3" ht="18" thickBot="1">
      <c r="A4" s="378"/>
      <c r="B4" s="379">
        <v>2011</v>
      </c>
      <c r="C4" s="380" t="s">
        <v>1285</v>
      </c>
    </row>
    <row r="5" spans="1:3" ht="17.25">
      <c r="A5" s="1820" t="s">
        <v>439</v>
      </c>
      <c r="B5" s="1821"/>
      <c r="C5" s="1822"/>
    </row>
    <row r="6" spans="1:3" ht="15">
      <c r="A6" s="381" t="s">
        <v>374</v>
      </c>
      <c r="B6" s="382"/>
      <c r="C6" s="383"/>
    </row>
    <row r="7" spans="1:6" ht="15.75">
      <c r="A7" s="381" t="s">
        <v>359</v>
      </c>
      <c r="B7" s="1201">
        <v>873151.1370000001</v>
      </c>
      <c r="C7" s="1202">
        <v>903923.6979999997</v>
      </c>
      <c r="D7" s="384"/>
      <c r="E7" s="384"/>
      <c r="F7" s="384"/>
    </row>
    <row r="8" spans="1:6" s="385" customFormat="1" ht="19.5" customHeight="1">
      <c r="A8" s="381" t="s">
        <v>375</v>
      </c>
      <c r="B8" s="1201">
        <v>653339.9540000001</v>
      </c>
      <c r="C8" s="1203">
        <v>663361.8019999997</v>
      </c>
      <c r="E8" s="386"/>
      <c r="F8" s="386"/>
    </row>
    <row r="9" spans="1:6" s="385" customFormat="1" ht="19.5" customHeight="1">
      <c r="A9" s="387" t="s">
        <v>376</v>
      </c>
      <c r="B9" s="1204">
        <v>219811.18299999996</v>
      </c>
      <c r="C9" s="1205">
        <v>240561.896</v>
      </c>
      <c r="F9" s="310"/>
    </row>
    <row r="10" spans="1:6" s="385" customFormat="1" ht="19.5" customHeight="1">
      <c r="A10" s="381" t="s">
        <v>377</v>
      </c>
      <c r="B10" s="1206"/>
      <c r="C10" s="1207"/>
      <c r="F10" s="310"/>
    </row>
    <row r="11" spans="1:6" s="385" customFormat="1" ht="19.5" customHeight="1">
      <c r="A11" s="381" t="s">
        <v>359</v>
      </c>
      <c r="B11" s="1201">
        <v>1011998.003</v>
      </c>
      <c r="C11" s="1202">
        <v>1257013.6149999998</v>
      </c>
      <c r="D11" s="386"/>
      <c r="E11" s="386"/>
      <c r="F11" s="310"/>
    </row>
    <row r="12" spans="1:6" s="385" customFormat="1" ht="19.5" customHeight="1">
      <c r="A12" s="381" t="s">
        <v>375</v>
      </c>
      <c r="B12" s="1201">
        <v>933629.2760000001</v>
      </c>
      <c r="C12" s="1203">
        <v>1190544.1159999997</v>
      </c>
      <c r="F12" s="310"/>
    </row>
    <row r="13" spans="1:6" s="385" customFormat="1" ht="19.5" customHeight="1">
      <c r="A13" s="387" t="s">
        <v>376</v>
      </c>
      <c r="B13" s="1204">
        <v>78368.727</v>
      </c>
      <c r="C13" s="1205">
        <v>66469.499</v>
      </c>
      <c r="F13" s="310"/>
    </row>
    <row r="14" spans="1:6" s="385" customFormat="1" ht="19.5" customHeight="1">
      <c r="A14" s="381" t="s">
        <v>378</v>
      </c>
      <c r="B14" s="1206"/>
      <c r="C14" s="1207"/>
      <c r="F14" s="310"/>
    </row>
    <row r="15" spans="1:6" s="385" customFormat="1" ht="19.5" customHeight="1">
      <c r="A15" s="381" t="s">
        <v>359</v>
      </c>
      <c r="B15" s="1201">
        <v>138846.866</v>
      </c>
      <c r="C15" s="1202">
        <v>353089.9170000001</v>
      </c>
      <c r="E15" s="386"/>
      <c r="F15" s="310"/>
    </row>
    <row r="16" spans="1:6" s="385" customFormat="1" ht="19.5" customHeight="1">
      <c r="A16" s="381" t="s">
        <v>375</v>
      </c>
      <c r="B16" s="1201">
        <v>280289.32200000004</v>
      </c>
      <c r="C16" s="1203">
        <v>527182.3140000001</v>
      </c>
      <c r="E16" s="386"/>
      <c r="F16" s="310"/>
    </row>
    <row r="17" spans="1:5" ht="19.5" customHeight="1" thickBot="1">
      <c r="A17" s="388" t="s">
        <v>376</v>
      </c>
      <c r="B17" s="1208">
        <v>-141442.456</v>
      </c>
      <c r="C17" s="1209">
        <v>-174092.39700000006</v>
      </c>
      <c r="E17" s="386"/>
    </row>
    <row r="18" spans="1:3" ht="15">
      <c r="A18" s="389" t="s">
        <v>379</v>
      </c>
      <c r="B18" s="390"/>
      <c r="C18" s="391"/>
    </row>
    <row r="19" spans="1:3" ht="15">
      <c r="A19" s="381" t="s">
        <v>374</v>
      </c>
      <c r="B19" s="382"/>
      <c r="C19" s="383"/>
    </row>
    <row r="20" spans="1:3" ht="15.75">
      <c r="A20" s="381" t="s">
        <v>359</v>
      </c>
      <c r="B20" s="1201">
        <v>2850012.357</v>
      </c>
      <c r="C20" s="1202">
        <v>3278946.253</v>
      </c>
    </row>
    <row r="21" spans="1:3" ht="15.75">
      <c r="A21" s="381" t="s">
        <v>375</v>
      </c>
      <c r="B21" s="1201">
        <v>2413071.899</v>
      </c>
      <c r="C21" s="1203">
        <v>2799773.856</v>
      </c>
    </row>
    <row r="22" spans="1:7" ht="15.75">
      <c r="A22" s="387" t="s">
        <v>376</v>
      </c>
      <c r="B22" s="1204">
        <v>436940.458</v>
      </c>
      <c r="C22" s="1205">
        <v>479172.39699999994</v>
      </c>
      <c r="G22" s="392"/>
    </row>
    <row r="23" spans="1:3" ht="15.75">
      <c r="A23" s="381" t="s">
        <v>377</v>
      </c>
      <c r="B23" s="1206"/>
      <c r="C23" s="1207"/>
    </row>
    <row r="24" spans="1:3" ht="15.75">
      <c r="A24" s="381" t="s">
        <v>359</v>
      </c>
      <c r="B24" s="1201">
        <v>1906643.0239999997</v>
      </c>
      <c r="C24" s="1202">
        <v>2516384.8940000003</v>
      </c>
    </row>
    <row r="25" spans="1:3" ht="15.75">
      <c r="A25" s="381" t="s">
        <v>375</v>
      </c>
      <c r="B25" s="1201">
        <v>1692309.9359999998</v>
      </c>
      <c r="C25" s="1203">
        <v>2225405.744000001</v>
      </c>
    </row>
    <row r="26" spans="1:3" ht="15.75">
      <c r="A26" s="387" t="s">
        <v>376</v>
      </c>
      <c r="B26" s="1204">
        <v>214333.08800000005</v>
      </c>
      <c r="C26" s="1205">
        <v>290979.14999999997</v>
      </c>
    </row>
    <row r="27" spans="1:3" ht="15.75">
      <c r="A27" s="381" t="s">
        <v>378</v>
      </c>
      <c r="B27" s="1206"/>
      <c r="C27" s="1207"/>
    </row>
    <row r="28" spans="1:3" ht="15.75">
      <c r="A28" s="381" t="s">
        <v>359</v>
      </c>
      <c r="B28" s="1201">
        <v>-943369.3330000002</v>
      </c>
      <c r="C28" s="1202">
        <v>-762561.3589999999</v>
      </c>
    </row>
    <row r="29" spans="1:3" ht="15.75">
      <c r="A29" s="381" t="s">
        <v>375</v>
      </c>
      <c r="B29" s="1201">
        <v>-720761.9630000001</v>
      </c>
      <c r="C29" s="1203">
        <v>-574368.112</v>
      </c>
    </row>
    <row r="30" spans="1:3" ht="16.5" thickBot="1">
      <c r="A30" s="388" t="s">
        <v>376</v>
      </c>
      <c r="B30" s="1208">
        <v>-222607.3700000001</v>
      </c>
      <c r="C30" s="1209">
        <v>-188193.24699999986</v>
      </c>
    </row>
    <row r="31" spans="1:5" ht="15">
      <c r="A31" s="396" t="s">
        <v>1286</v>
      </c>
      <c r="B31" s="397"/>
      <c r="C31" s="397"/>
      <c r="D31" s="398"/>
      <c r="E31" s="395"/>
    </row>
    <row r="32" spans="1:5" ht="15">
      <c r="A32" s="399" t="s">
        <v>444</v>
      </c>
      <c r="B32" s="397"/>
      <c r="C32" s="397"/>
      <c r="D32" s="398"/>
      <c r="E32" s="395"/>
    </row>
    <row r="33" spans="1:5" ht="15">
      <c r="A33" s="121" t="s">
        <v>445</v>
      </c>
      <c r="B33" s="397"/>
      <c r="C33" s="397"/>
      <c r="D33" s="398"/>
      <c r="E33" s="395"/>
    </row>
    <row r="34" spans="1:5" ht="15">
      <c r="A34" s="121" t="s">
        <v>380</v>
      </c>
      <c r="B34" s="397"/>
      <c r="C34" s="397"/>
      <c r="D34" s="398"/>
      <c r="E34" s="395"/>
    </row>
    <row r="35" spans="1:5" ht="15">
      <c r="A35" s="121" t="s">
        <v>277</v>
      </c>
      <c r="B35" s="397"/>
      <c r="C35" s="397"/>
      <c r="D35" s="398"/>
      <c r="E35" s="395"/>
    </row>
    <row r="40" spans="1:3" ht="15">
      <c r="A40" s="114"/>
      <c r="B40" s="114"/>
      <c r="C40" s="114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35.28125" style="285" customWidth="1"/>
    <col min="2" max="2" width="11.421875" style="285" customWidth="1"/>
    <col min="3" max="3" width="11.00390625" style="285" customWidth="1"/>
    <col min="4" max="8" width="9.8515625" style="285" customWidth="1"/>
    <col min="9" max="9" width="11.28125" style="285" customWidth="1"/>
    <col min="10" max="11" width="9.8515625" style="285" customWidth="1"/>
    <col min="12" max="12" width="11.57421875" style="285" bestFit="1" customWidth="1"/>
    <col min="13" max="16384" width="9.140625" style="285" customWidth="1"/>
  </cols>
  <sheetData>
    <row r="1" s="99" customFormat="1" ht="15.75">
      <c r="A1" s="99" t="s">
        <v>1287</v>
      </c>
    </row>
    <row r="2" spans="1:11" ht="16.5" thickBot="1">
      <c r="A2" s="285" t="s">
        <v>443</v>
      </c>
      <c r="K2" s="311" t="s">
        <v>446</v>
      </c>
    </row>
    <row r="3" spans="1:11" ht="15.75">
      <c r="A3" s="1823" t="s">
        <v>322</v>
      </c>
      <c r="B3" s="1826" t="s">
        <v>447</v>
      </c>
      <c r="C3" s="1829" t="s">
        <v>372</v>
      </c>
      <c r="D3" s="1830"/>
      <c r="E3" s="1830"/>
      <c r="F3" s="1830"/>
      <c r="G3" s="1830"/>
      <c r="H3" s="1830"/>
      <c r="I3" s="1830"/>
      <c r="J3" s="1830"/>
      <c r="K3" s="1831"/>
    </row>
    <row r="4" spans="1:11" ht="15.75">
      <c r="A4" s="1824"/>
      <c r="B4" s="1827"/>
      <c r="C4" s="1832" t="s">
        <v>448</v>
      </c>
      <c r="D4" s="402" t="s">
        <v>324</v>
      </c>
      <c r="E4" s="1835" t="s">
        <v>373</v>
      </c>
      <c r="F4" s="1836"/>
      <c r="G4" s="1836"/>
      <c r="H4" s="1836"/>
      <c r="I4" s="1836"/>
      <c r="J4" s="1836"/>
      <c r="K4" s="1837"/>
    </row>
    <row r="5" spans="1:11" ht="17.25">
      <c r="A5" s="1824"/>
      <c r="B5" s="1827"/>
      <c r="C5" s="1833"/>
      <c r="D5" s="402" t="s">
        <v>449</v>
      </c>
      <c r="E5" s="1832" t="s">
        <v>326</v>
      </c>
      <c r="F5" s="1832" t="s">
        <v>327</v>
      </c>
      <c r="G5" s="403" t="s">
        <v>328</v>
      </c>
      <c r="H5" s="404" t="s">
        <v>329</v>
      </c>
      <c r="I5" s="1832" t="s">
        <v>330</v>
      </c>
      <c r="J5" s="1832" t="s">
        <v>331</v>
      </c>
      <c r="K5" s="1838" t="s">
        <v>332</v>
      </c>
    </row>
    <row r="6" spans="1:11" ht="16.5" thickBot="1">
      <c r="A6" s="1825"/>
      <c r="B6" s="1828"/>
      <c r="C6" s="1834"/>
      <c r="D6" s="405"/>
      <c r="E6" s="1834"/>
      <c r="F6" s="1834"/>
      <c r="G6" s="406" t="s">
        <v>333</v>
      </c>
      <c r="H6" s="407" t="s">
        <v>334</v>
      </c>
      <c r="I6" s="1834"/>
      <c r="J6" s="1834"/>
      <c r="K6" s="1839"/>
    </row>
    <row r="7" spans="1:14" ht="12.75" customHeight="1">
      <c r="A7" s="408" t="s">
        <v>335</v>
      </c>
      <c r="B7" s="1210">
        <v>108455.955</v>
      </c>
      <c r="C7" s="1211">
        <v>108343.292</v>
      </c>
      <c r="D7" s="1212">
        <v>112.66300000000047</v>
      </c>
      <c r="E7" s="1213">
        <v>10.833</v>
      </c>
      <c r="F7" s="1212">
        <v>1</v>
      </c>
      <c r="G7" s="1212">
        <v>14.009</v>
      </c>
      <c r="H7" s="1214">
        <v>82.821</v>
      </c>
      <c r="I7" s="1213">
        <v>0</v>
      </c>
      <c r="J7" s="1212">
        <v>0</v>
      </c>
      <c r="K7" s="1215">
        <v>4</v>
      </c>
      <c r="L7" s="312"/>
      <c r="M7" s="312"/>
      <c r="N7" s="317"/>
    </row>
    <row r="8" spans="1:14" ht="12.75" customHeight="1">
      <c r="A8" s="346" t="s">
        <v>336</v>
      </c>
      <c r="B8" s="1216">
        <v>410299.081</v>
      </c>
      <c r="C8" s="1217">
        <v>402532.469</v>
      </c>
      <c r="D8" s="1218">
        <v>7766.612000000023</v>
      </c>
      <c r="E8" s="1219">
        <v>0.041</v>
      </c>
      <c r="F8" s="1218">
        <v>0</v>
      </c>
      <c r="G8" s="1218">
        <v>19.822</v>
      </c>
      <c r="H8" s="1220">
        <v>44.424</v>
      </c>
      <c r="I8" s="1219">
        <v>7312.044</v>
      </c>
      <c r="J8" s="1218">
        <v>10.625</v>
      </c>
      <c r="K8" s="1221">
        <v>63.588</v>
      </c>
      <c r="L8" s="312"/>
      <c r="M8" s="312"/>
      <c r="N8" s="317"/>
    </row>
    <row r="9" spans="1:14" ht="12.75" customHeight="1">
      <c r="A9" s="346" t="s">
        <v>337</v>
      </c>
      <c r="B9" s="1216">
        <v>38576.42</v>
      </c>
      <c r="C9" s="1217">
        <v>25773.208</v>
      </c>
      <c r="D9" s="1218">
        <v>12803.212</v>
      </c>
      <c r="E9" s="1219">
        <v>1344.835</v>
      </c>
      <c r="F9" s="1218">
        <v>0</v>
      </c>
      <c r="G9" s="1218">
        <v>720.805</v>
      </c>
      <c r="H9" s="1220">
        <v>3265.6229999999996</v>
      </c>
      <c r="I9" s="1219">
        <v>1262.751</v>
      </c>
      <c r="J9" s="1218">
        <v>9.786</v>
      </c>
      <c r="K9" s="1221">
        <v>125.518</v>
      </c>
      <c r="L9" s="312"/>
      <c r="M9" s="312"/>
      <c r="N9" s="317"/>
    </row>
    <row r="10" spans="1:14" ht="12.75" customHeight="1">
      <c r="A10" s="346" t="s">
        <v>338</v>
      </c>
      <c r="B10" s="1216">
        <v>284445.573</v>
      </c>
      <c r="C10" s="1217">
        <v>282737.834</v>
      </c>
      <c r="D10" s="1218">
        <v>1707.7390000000014</v>
      </c>
      <c r="E10" s="1219">
        <v>50.13</v>
      </c>
      <c r="F10" s="1218">
        <v>22.973</v>
      </c>
      <c r="G10" s="1218">
        <v>64.351</v>
      </c>
      <c r="H10" s="1220">
        <v>20.567</v>
      </c>
      <c r="I10" s="1219">
        <v>8.112</v>
      </c>
      <c r="J10" s="1218">
        <v>0</v>
      </c>
      <c r="K10" s="1221">
        <v>1437.386</v>
      </c>
      <c r="L10" s="312"/>
      <c r="M10" s="312"/>
      <c r="N10" s="317"/>
    </row>
    <row r="11" spans="1:14" ht="12.75" customHeight="1">
      <c r="A11" s="346" t="s">
        <v>339</v>
      </c>
      <c r="B11" s="1216">
        <v>26037.584</v>
      </c>
      <c r="C11" s="1217">
        <v>20846.461</v>
      </c>
      <c r="D11" s="1218">
        <v>5191.123</v>
      </c>
      <c r="E11" s="1219">
        <v>0</v>
      </c>
      <c r="F11" s="1218">
        <v>0</v>
      </c>
      <c r="G11" s="1218">
        <v>150.818</v>
      </c>
      <c r="H11" s="1220">
        <v>401.808</v>
      </c>
      <c r="I11" s="1219">
        <v>66.01</v>
      </c>
      <c r="J11" s="1218">
        <v>0</v>
      </c>
      <c r="K11" s="1221">
        <v>216.619</v>
      </c>
      <c r="L11" s="312"/>
      <c r="M11" s="312"/>
      <c r="N11" s="317"/>
    </row>
    <row r="12" spans="1:14" ht="12.75" customHeight="1">
      <c r="A12" s="346" t="s">
        <v>340</v>
      </c>
      <c r="B12" s="1216">
        <v>60667.987</v>
      </c>
      <c r="C12" s="1217">
        <v>58620.658</v>
      </c>
      <c r="D12" s="1218">
        <v>2047.328999999998</v>
      </c>
      <c r="E12" s="1219">
        <v>0.041</v>
      </c>
      <c r="F12" s="1218">
        <v>1.191</v>
      </c>
      <c r="G12" s="1218">
        <v>65.028</v>
      </c>
      <c r="H12" s="1220">
        <v>61.369</v>
      </c>
      <c r="I12" s="1219">
        <v>0.679</v>
      </c>
      <c r="J12" s="1218">
        <v>265.145</v>
      </c>
      <c r="K12" s="1221">
        <v>124.171</v>
      </c>
      <c r="L12" s="312"/>
      <c r="M12" s="312"/>
      <c r="N12" s="317"/>
    </row>
    <row r="13" spans="1:14" ht="12.75" customHeight="1">
      <c r="A13" s="346" t="s">
        <v>341</v>
      </c>
      <c r="B13" s="1216">
        <v>173746.05</v>
      </c>
      <c r="C13" s="1217">
        <v>159958.602</v>
      </c>
      <c r="D13" s="1218">
        <v>13787.447999999975</v>
      </c>
      <c r="E13" s="1219">
        <v>14.632</v>
      </c>
      <c r="F13" s="1218">
        <v>580.832</v>
      </c>
      <c r="G13" s="1218">
        <v>4452.381</v>
      </c>
      <c r="H13" s="1220">
        <v>1641.38</v>
      </c>
      <c r="I13" s="1219">
        <v>276.451</v>
      </c>
      <c r="J13" s="1218">
        <v>981.648</v>
      </c>
      <c r="K13" s="1221">
        <v>56.613</v>
      </c>
      <c r="L13" s="312"/>
      <c r="M13" s="312"/>
      <c r="N13" s="317"/>
    </row>
    <row r="14" spans="1:14" ht="12.75" customHeight="1">
      <c r="A14" s="346" t="s">
        <v>342</v>
      </c>
      <c r="B14" s="1216">
        <v>230492.862</v>
      </c>
      <c r="C14" s="1217">
        <v>144255.959</v>
      </c>
      <c r="D14" s="1218">
        <v>86236.90299999999</v>
      </c>
      <c r="E14" s="1219">
        <v>192.112</v>
      </c>
      <c r="F14" s="1218">
        <v>1355.8</v>
      </c>
      <c r="G14" s="1218">
        <v>14865.219</v>
      </c>
      <c r="H14" s="1220">
        <v>7168.183999999999</v>
      </c>
      <c r="I14" s="1219">
        <v>10785.259</v>
      </c>
      <c r="J14" s="1218">
        <v>24414.583</v>
      </c>
      <c r="K14" s="1221">
        <v>3930.423</v>
      </c>
      <c r="L14" s="312"/>
      <c r="M14" s="312"/>
      <c r="N14" s="317"/>
    </row>
    <row r="15" spans="1:14" ht="12.75" customHeight="1">
      <c r="A15" s="346" t="s">
        <v>343</v>
      </c>
      <c r="B15" s="1216">
        <v>201516.58</v>
      </c>
      <c r="C15" s="1217">
        <v>181114.17</v>
      </c>
      <c r="D15" s="1218">
        <v>20402.409999999974</v>
      </c>
      <c r="E15" s="1219">
        <v>2698.453</v>
      </c>
      <c r="F15" s="1218">
        <v>417.418</v>
      </c>
      <c r="G15" s="1218">
        <v>198.477</v>
      </c>
      <c r="H15" s="1220">
        <v>34.203</v>
      </c>
      <c r="I15" s="1219">
        <v>3200.186</v>
      </c>
      <c r="J15" s="1218">
        <v>3019.059</v>
      </c>
      <c r="K15" s="1221">
        <v>72.421</v>
      </c>
      <c r="L15" s="312"/>
      <c r="M15" s="312"/>
      <c r="N15" s="317"/>
    </row>
    <row r="16" spans="1:14" ht="12.75" customHeight="1">
      <c r="A16" s="346" t="s">
        <v>344</v>
      </c>
      <c r="B16" s="1216">
        <v>133918.671</v>
      </c>
      <c r="C16" s="1217">
        <v>132712.158</v>
      </c>
      <c r="D16" s="1218">
        <v>1206.5130000000063</v>
      </c>
      <c r="E16" s="1219">
        <v>25.882</v>
      </c>
      <c r="F16" s="1218">
        <v>586.428</v>
      </c>
      <c r="G16" s="1218">
        <v>2.862</v>
      </c>
      <c r="H16" s="1220">
        <v>39.357</v>
      </c>
      <c r="I16" s="1219">
        <v>159.072</v>
      </c>
      <c r="J16" s="1218">
        <v>0</v>
      </c>
      <c r="K16" s="1221">
        <v>60.634</v>
      </c>
      <c r="L16" s="312"/>
      <c r="M16" s="312"/>
      <c r="N16" s="317"/>
    </row>
    <row r="17" spans="1:14" ht="12.75" customHeight="1">
      <c r="A17" s="346" t="s">
        <v>345</v>
      </c>
      <c r="B17" s="1216">
        <v>42731.088</v>
      </c>
      <c r="C17" s="1217">
        <v>42607.079</v>
      </c>
      <c r="D17" s="1218">
        <v>124.00900000000547</v>
      </c>
      <c r="E17" s="1219">
        <v>0</v>
      </c>
      <c r="F17" s="1218">
        <v>0</v>
      </c>
      <c r="G17" s="1218">
        <v>0.138</v>
      </c>
      <c r="H17" s="1220">
        <v>2.6990000000000003</v>
      </c>
      <c r="I17" s="1219">
        <v>0</v>
      </c>
      <c r="J17" s="1218">
        <v>0</v>
      </c>
      <c r="K17" s="1221">
        <v>56.288</v>
      </c>
      <c r="L17" s="312"/>
      <c r="M17" s="312"/>
      <c r="N17" s="317"/>
    </row>
    <row r="18" spans="1:14" ht="12.75" customHeight="1">
      <c r="A18" s="346" t="s">
        <v>346</v>
      </c>
      <c r="B18" s="1216">
        <v>154489.212</v>
      </c>
      <c r="C18" s="1217">
        <v>142652.599</v>
      </c>
      <c r="D18" s="1218">
        <v>11836.613000000012</v>
      </c>
      <c r="E18" s="1219">
        <v>0.037</v>
      </c>
      <c r="F18" s="1218">
        <v>525.669</v>
      </c>
      <c r="G18" s="1218">
        <v>1149.473</v>
      </c>
      <c r="H18" s="1220">
        <v>1943.074</v>
      </c>
      <c r="I18" s="1219">
        <v>3836.697</v>
      </c>
      <c r="J18" s="1218">
        <v>19.87</v>
      </c>
      <c r="K18" s="1221">
        <v>853.441</v>
      </c>
      <c r="L18" s="312"/>
      <c r="M18" s="312"/>
      <c r="N18" s="317"/>
    </row>
    <row r="19" spans="1:14" ht="12.75" customHeight="1">
      <c r="A19" s="346" t="s">
        <v>347</v>
      </c>
      <c r="B19" s="1216">
        <v>9008.755</v>
      </c>
      <c r="C19" s="1217">
        <v>7004.439</v>
      </c>
      <c r="D19" s="1218">
        <v>2004.315999999999</v>
      </c>
      <c r="E19" s="1219">
        <v>9.702</v>
      </c>
      <c r="F19" s="1218">
        <v>0</v>
      </c>
      <c r="G19" s="1218">
        <v>103.153</v>
      </c>
      <c r="H19" s="1220">
        <v>845.809</v>
      </c>
      <c r="I19" s="1219">
        <v>217.905</v>
      </c>
      <c r="J19" s="1218">
        <v>0.2</v>
      </c>
      <c r="K19" s="1221">
        <v>1.036</v>
      </c>
      <c r="L19" s="312"/>
      <c r="M19" s="312"/>
      <c r="N19" s="317"/>
    </row>
    <row r="20" spans="1:14" ht="12.75" customHeight="1">
      <c r="A20" s="346" t="s">
        <v>348</v>
      </c>
      <c r="B20" s="1216">
        <v>533.569</v>
      </c>
      <c r="C20" s="1217">
        <v>441.479</v>
      </c>
      <c r="D20" s="1218">
        <v>92.08999999999997</v>
      </c>
      <c r="E20" s="1219">
        <v>2.344</v>
      </c>
      <c r="F20" s="1218">
        <v>16.932</v>
      </c>
      <c r="G20" s="1218">
        <v>0</v>
      </c>
      <c r="H20" s="1220">
        <v>0</v>
      </c>
      <c r="I20" s="1219">
        <v>0</v>
      </c>
      <c r="J20" s="1218">
        <v>1.719</v>
      </c>
      <c r="K20" s="1221">
        <v>0</v>
      </c>
      <c r="L20" s="312"/>
      <c r="M20" s="312"/>
      <c r="N20" s="317"/>
    </row>
    <row r="21" spans="1:14" ht="12.75" customHeight="1">
      <c r="A21" s="346" t="s">
        <v>349</v>
      </c>
      <c r="B21" s="1216">
        <v>385497.272</v>
      </c>
      <c r="C21" s="1217">
        <v>369721.83</v>
      </c>
      <c r="D21" s="1218">
        <v>15775.44199999998</v>
      </c>
      <c r="E21" s="1219">
        <v>30.577</v>
      </c>
      <c r="F21" s="1218">
        <v>10341.732</v>
      </c>
      <c r="G21" s="1218">
        <v>153.426</v>
      </c>
      <c r="H21" s="1220">
        <v>222.151</v>
      </c>
      <c r="I21" s="1219">
        <v>2.128</v>
      </c>
      <c r="J21" s="1218">
        <v>2.337</v>
      </c>
      <c r="K21" s="1221">
        <v>4796.94</v>
      </c>
      <c r="L21" s="312"/>
      <c r="M21" s="312"/>
      <c r="N21" s="317"/>
    </row>
    <row r="22" spans="1:14" ht="12.75" customHeight="1">
      <c r="A22" s="346" t="s">
        <v>350</v>
      </c>
      <c r="B22" s="1216">
        <v>212467.71</v>
      </c>
      <c r="C22" s="1217">
        <v>204510.628</v>
      </c>
      <c r="D22" s="1218">
        <v>7957.081999999995</v>
      </c>
      <c r="E22" s="1219">
        <v>670.998</v>
      </c>
      <c r="F22" s="1218">
        <v>329.589</v>
      </c>
      <c r="G22" s="1218">
        <v>560.486</v>
      </c>
      <c r="H22" s="1220">
        <v>26.249</v>
      </c>
      <c r="I22" s="1219">
        <v>449.873</v>
      </c>
      <c r="J22" s="1218">
        <v>200.085</v>
      </c>
      <c r="K22" s="1221">
        <v>18.982</v>
      </c>
      <c r="L22" s="312"/>
      <c r="M22" s="312"/>
      <c r="N22" s="317"/>
    </row>
    <row r="23" spans="1:14" ht="12.75" customHeight="1">
      <c r="A23" s="346" t="s">
        <v>351</v>
      </c>
      <c r="B23" s="1216">
        <v>311349.837</v>
      </c>
      <c r="C23" s="1217">
        <v>305569.792</v>
      </c>
      <c r="D23" s="1218">
        <v>5780.044999999984</v>
      </c>
      <c r="E23" s="1219">
        <v>548.252</v>
      </c>
      <c r="F23" s="1218">
        <v>2191.364</v>
      </c>
      <c r="G23" s="1218">
        <v>1889.132</v>
      </c>
      <c r="H23" s="1220">
        <v>27.893</v>
      </c>
      <c r="I23" s="1219">
        <v>68.099</v>
      </c>
      <c r="J23" s="1218">
        <v>260.143</v>
      </c>
      <c r="K23" s="1221">
        <v>47.779</v>
      </c>
      <c r="L23" s="312"/>
      <c r="M23" s="312"/>
      <c r="N23" s="317"/>
    </row>
    <row r="24" spans="1:14" ht="12.75" customHeight="1">
      <c r="A24" s="346" t="s">
        <v>352</v>
      </c>
      <c r="B24" s="1216">
        <v>193831.7</v>
      </c>
      <c r="C24" s="1217">
        <v>169629.482</v>
      </c>
      <c r="D24" s="1218">
        <v>24202.218000000023</v>
      </c>
      <c r="E24" s="1219">
        <v>8458.263</v>
      </c>
      <c r="F24" s="1218">
        <v>797.1870000000001</v>
      </c>
      <c r="G24" s="1218">
        <v>742.431</v>
      </c>
      <c r="H24" s="1220">
        <v>12.666</v>
      </c>
      <c r="I24" s="1219">
        <v>47.479</v>
      </c>
      <c r="J24" s="1218">
        <v>13912.63</v>
      </c>
      <c r="K24" s="1221">
        <v>33.66</v>
      </c>
      <c r="L24" s="312"/>
      <c r="M24" s="312"/>
      <c r="N24" s="317"/>
    </row>
    <row r="25" spans="1:14" ht="12.75" customHeight="1">
      <c r="A25" s="346" t="s">
        <v>353</v>
      </c>
      <c r="B25" s="1216">
        <v>226338.033</v>
      </c>
      <c r="C25" s="1217">
        <v>220213.006</v>
      </c>
      <c r="D25" s="1218">
        <v>6125.027000000002</v>
      </c>
      <c r="E25" s="1219">
        <v>761.656</v>
      </c>
      <c r="F25" s="1218">
        <v>1160.499</v>
      </c>
      <c r="G25" s="1218">
        <v>1731.741</v>
      </c>
      <c r="H25" s="1220">
        <v>125.488</v>
      </c>
      <c r="I25" s="1219">
        <v>0</v>
      </c>
      <c r="J25" s="1218">
        <v>76.145</v>
      </c>
      <c r="K25" s="1221">
        <v>442.385</v>
      </c>
      <c r="L25" s="312"/>
      <c r="M25" s="312"/>
      <c r="N25" s="317"/>
    </row>
    <row r="26" spans="1:14" ht="12.75" customHeight="1">
      <c r="A26" s="346" t="s">
        <v>354</v>
      </c>
      <c r="B26" s="1216">
        <v>141026.636</v>
      </c>
      <c r="C26" s="1217">
        <v>117694.858</v>
      </c>
      <c r="D26" s="1218">
        <v>23331.778000000006</v>
      </c>
      <c r="E26" s="1219">
        <v>515.605</v>
      </c>
      <c r="F26" s="1218">
        <v>416.251</v>
      </c>
      <c r="G26" s="1218">
        <v>6029.169</v>
      </c>
      <c r="H26" s="1220">
        <v>3001.898</v>
      </c>
      <c r="I26" s="1219">
        <v>3258.271</v>
      </c>
      <c r="J26" s="1218">
        <v>307.247</v>
      </c>
      <c r="K26" s="1221">
        <v>311.666</v>
      </c>
      <c r="L26" s="312"/>
      <c r="M26" s="312"/>
      <c r="N26" s="317"/>
    </row>
    <row r="27" spans="1:14" ht="12.75" customHeight="1">
      <c r="A27" s="346" t="s">
        <v>355</v>
      </c>
      <c r="B27" s="1216">
        <v>246636.549</v>
      </c>
      <c r="C27" s="1217">
        <v>226503</v>
      </c>
      <c r="D27" s="1218">
        <v>20133.549</v>
      </c>
      <c r="E27" s="1219">
        <v>5071.12</v>
      </c>
      <c r="F27" s="1218">
        <v>2069.263</v>
      </c>
      <c r="G27" s="1218">
        <v>926.96</v>
      </c>
      <c r="H27" s="1220">
        <v>6632.517</v>
      </c>
      <c r="I27" s="1219">
        <v>260.662</v>
      </c>
      <c r="J27" s="1218">
        <v>44.337</v>
      </c>
      <c r="K27" s="1221">
        <v>608.776</v>
      </c>
      <c r="L27" s="312"/>
      <c r="M27" s="312"/>
      <c r="N27" s="317"/>
    </row>
    <row r="28" spans="1:14" ht="12.75" customHeight="1">
      <c r="A28" s="346" t="s">
        <v>356</v>
      </c>
      <c r="B28" s="1216">
        <v>310754.386</v>
      </c>
      <c r="C28" s="1217">
        <v>296285.707</v>
      </c>
      <c r="D28" s="1218">
        <v>14468.679000000004</v>
      </c>
      <c r="E28" s="1219">
        <v>2690.941</v>
      </c>
      <c r="F28" s="1218">
        <v>3716.433</v>
      </c>
      <c r="G28" s="1218">
        <v>78.546</v>
      </c>
      <c r="H28" s="1220">
        <v>3214.527</v>
      </c>
      <c r="I28" s="1219">
        <v>825.854</v>
      </c>
      <c r="J28" s="1218">
        <v>717.726</v>
      </c>
      <c r="K28" s="1221">
        <v>1491.07</v>
      </c>
      <c r="L28" s="312"/>
      <c r="M28" s="312"/>
      <c r="N28" s="317"/>
    </row>
    <row r="29" spans="1:14" ht="12.75" customHeight="1">
      <c r="A29" s="346" t="s">
        <v>357</v>
      </c>
      <c r="B29" s="1216">
        <v>167096.292</v>
      </c>
      <c r="C29" s="1217">
        <v>156484.594</v>
      </c>
      <c r="D29" s="1218">
        <v>10611.697999999975</v>
      </c>
      <c r="E29" s="1219">
        <v>591.223</v>
      </c>
      <c r="F29" s="1218">
        <v>2613.352</v>
      </c>
      <c r="G29" s="1218">
        <v>0</v>
      </c>
      <c r="H29" s="1220">
        <v>905.59</v>
      </c>
      <c r="I29" s="1219">
        <v>5884.971</v>
      </c>
      <c r="J29" s="1218">
        <v>30.277</v>
      </c>
      <c r="K29" s="1221">
        <v>123.445</v>
      </c>
      <c r="L29" s="312"/>
      <c r="M29" s="312"/>
      <c r="N29" s="317"/>
    </row>
    <row r="30" spans="1:14" ht="12.75" customHeight="1" thickBot="1">
      <c r="A30" s="346" t="s">
        <v>358</v>
      </c>
      <c r="B30" s="1216">
        <v>112952.149</v>
      </c>
      <c r="C30" s="1217">
        <v>111323.864</v>
      </c>
      <c r="D30" s="1222">
        <v>1628.2850000000035</v>
      </c>
      <c r="E30" s="1219">
        <v>28.931</v>
      </c>
      <c r="F30" s="1218">
        <v>1.92</v>
      </c>
      <c r="G30" s="1218">
        <v>4.018</v>
      </c>
      <c r="H30" s="1223">
        <v>62.961</v>
      </c>
      <c r="I30" s="1219">
        <v>0</v>
      </c>
      <c r="J30" s="1218">
        <v>1328.449</v>
      </c>
      <c r="K30" s="1224">
        <v>0</v>
      </c>
      <c r="L30" s="312"/>
      <c r="M30" s="312"/>
      <c r="N30" s="317"/>
    </row>
    <row r="31" spans="1:14" ht="15" customHeight="1" thickBot="1">
      <c r="A31" s="411" t="s">
        <v>359</v>
      </c>
      <c r="B31" s="412">
        <v>4182869.951</v>
      </c>
      <c r="C31" s="413">
        <v>3887537.168</v>
      </c>
      <c r="D31" s="414">
        <v>295332.7829999998</v>
      </c>
      <c r="E31" s="415">
        <v>23716.608</v>
      </c>
      <c r="F31" s="415">
        <v>27145.832999999995</v>
      </c>
      <c r="G31" s="415">
        <v>33922.445</v>
      </c>
      <c r="H31" s="414">
        <v>29783.257999999994</v>
      </c>
      <c r="I31" s="415">
        <v>37922.503</v>
      </c>
      <c r="J31" s="415">
        <v>45602.011</v>
      </c>
      <c r="K31" s="416">
        <v>14876.841</v>
      </c>
      <c r="L31" s="312"/>
      <c r="M31" s="312"/>
      <c r="N31" s="317"/>
    </row>
    <row r="32" spans="1:13" s="308" customFormat="1" ht="15">
      <c r="A32" s="396" t="s">
        <v>1286</v>
      </c>
      <c r="B32" s="417"/>
      <c r="C32" s="417"/>
      <c r="D32" s="417"/>
      <c r="E32" s="418"/>
      <c r="F32" s="418"/>
      <c r="G32" s="418"/>
      <c r="H32" s="418"/>
      <c r="I32" s="418"/>
      <c r="J32" s="418"/>
      <c r="K32" s="418"/>
      <c r="L32" s="419"/>
      <c r="M32" s="419"/>
    </row>
    <row r="33" spans="1:13" s="308" customFormat="1" ht="13.5" customHeight="1">
      <c r="A33" s="419" t="s">
        <v>301</v>
      </c>
      <c r="B33" s="419"/>
      <c r="C33" s="420"/>
      <c r="D33" s="419"/>
      <c r="E33" s="419"/>
      <c r="F33" s="419"/>
      <c r="G33" s="419"/>
      <c r="H33" s="419"/>
      <c r="I33" s="419"/>
      <c r="J33" s="419"/>
      <c r="K33" s="419"/>
      <c r="L33" s="419"/>
      <c r="M33" s="419"/>
    </row>
    <row r="34" spans="1:13" s="308" customFormat="1" ht="15">
      <c r="A34" s="419" t="s">
        <v>302</v>
      </c>
      <c r="B34" s="419" t="s">
        <v>303</v>
      </c>
      <c r="C34" s="417"/>
      <c r="D34" s="417"/>
      <c r="E34" s="419"/>
      <c r="F34" s="419"/>
      <c r="G34" s="419"/>
      <c r="H34" s="419"/>
      <c r="I34" s="419"/>
      <c r="J34" s="419"/>
      <c r="K34" s="419"/>
      <c r="L34" s="419"/>
      <c r="M34" s="419"/>
    </row>
    <row r="35" spans="1:13" s="308" customFormat="1" ht="14.25" customHeight="1">
      <c r="A35" s="419" t="s">
        <v>360</v>
      </c>
      <c r="B35" s="419" t="s">
        <v>361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</row>
    <row r="36" spans="1:13" s="308" customFormat="1" ht="15" customHeight="1">
      <c r="A36" s="419"/>
      <c r="B36" s="419" t="s">
        <v>362</v>
      </c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</row>
    <row r="37" spans="1:13" s="308" customFormat="1" ht="12" customHeight="1">
      <c r="A37" s="419" t="s">
        <v>363</v>
      </c>
      <c r="B37" s="398" t="s">
        <v>364</v>
      </c>
      <c r="C37" s="417"/>
      <c r="D37" s="417"/>
      <c r="E37" s="419"/>
      <c r="F37" s="419"/>
      <c r="G37" s="419"/>
      <c r="H37" s="419"/>
      <c r="I37" s="419"/>
      <c r="J37" s="419"/>
      <c r="K37" s="419"/>
      <c r="L37" s="419"/>
      <c r="M37" s="419"/>
    </row>
    <row r="38" spans="1:13" s="308" customFormat="1" ht="14.25" customHeight="1">
      <c r="A38" s="419" t="s">
        <v>365</v>
      </c>
      <c r="B38" s="419" t="s">
        <v>366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</row>
    <row r="39" spans="1:13" ht="15.75">
      <c r="A39" s="419" t="s">
        <v>367</v>
      </c>
      <c r="B39" s="419" t="s">
        <v>316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</row>
    <row r="40" spans="1:13" ht="15.75">
      <c r="A40" s="419" t="s">
        <v>368</v>
      </c>
      <c r="B40" s="419" t="s">
        <v>318</v>
      </c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</row>
    <row r="41" spans="1:13" ht="15.75">
      <c r="A41" s="419" t="s">
        <v>369</v>
      </c>
      <c r="B41" s="419" t="s">
        <v>320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</row>
    <row r="42" spans="1:13" ht="15.75">
      <c r="A42" s="419" t="s">
        <v>370</v>
      </c>
      <c r="B42" s="419" t="s">
        <v>371</v>
      </c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</row>
    <row r="43" spans="1:13" ht="15.75">
      <c r="A43" s="419" t="s">
        <v>277</v>
      </c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</row>
    <row r="44" spans="1:12" ht="15.7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1:12" ht="15.7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</row>
    <row r="46" spans="1:12" ht="15.7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</sheetData>
  <sheetProtection/>
  <mergeCells count="10">
    <mergeCell ref="A3:A6"/>
    <mergeCell ref="B3:B6"/>
    <mergeCell ref="C3:K3"/>
    <mergeCell ref="C4:C6"/>
    <mergeCell ref="E4:K4"/>
    <mergeCell ref="E5:E6"/>
    <mergeCell ref="F5:F6"/>
    <mergeCell ref="I5:I6"/>
    <mergeCell ref="J5:J6"/>
    <mergeCell ref="K5:K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C1">
      <selection activeCell="O34" sqref="O34"/>
    </sheetView>
  </sheetViews>
  <sheetFormatPr defaultColWidth="9.140625" defaultRowHeight="15"/>
  <cols>
    <col min="1" max="1" width="39.57421875" style="285" customWidth="1"/>
    <col min="2" max="2" width="12.28125" style="285" customWidth="1"/>
    <col min="3" max="3" width="12.00390625" style="285" customWidth="1"/>
    <col min="4" max="4" width="11.57421875" style="285" customWidth="1"/>
    <col min="5" max="5" width="11.00390625" style="285" customWidth="1"/>
    <col min="6" max="6" width="10.28125" style="285" customWidth="1"/>
    <col min="7" max="8" width="10.57421875" style="285" customWidth="1"/>
    <col min="9" max="9" width="12.57421875" style="285" customWidth="1"/>
    <col min="10" max="10" width="10.57421875" style="285" customWidth="1"/>
    <col min="11" max="11" width="11.140625" style="285" customWidth="1"/>
    <col min="12" max="12" width="9.28125" style="285" bestFit="1" customWidth="1"/>
    <col min="13" max="16384" width="9.140625" style="285" customWidth="1"/>
  </cols>
  <sheetData>
    <row r="1" s="99" customFormat="1" ht="14.25" customHeight="1">
      <c r="A1" s="99" t="s">
        <v>1288</v>
      </c>
    </row>
    <row r="2" spans="1:11" ht="15" customHeight="1" thickBot="1">
      <c r="A2" s="285" t="s">
        <v>443</v>
      </c>
      <c r="K2" s="311" t="s">
        <v>450</v>
      </c>
    </row>
    <row r="3" spans="1:11" s="308" customFormat="1" ht="15">
      <c r="A3" s="1823" t="s">
        <v>322</v>
      </c>
      <c r="B3" s="1826" t="s">
        <v>447</v>
      </c>
      <c r="C3" s="1829" t="s">
        <v>323</v>
      </c>
      <c r="D3" s="1830"/>
      <c r="E3" s="1830"/>
      <c r="F3" s="1830"/>
      <c r="G3" s="1830"/>
      <c r="H3" s="1830"/>
      <c r="I3" s="1830"/>
      <c r="J3" s="1830"/>
      <c r="K3" s="1831"/>
    </row>
    <row r="4" spans="1:11" s="308" customFormat="1" ht="15">
      <c r="A4" s="1824"/>
      <c r="B4" s="1827"/>
      <c r="C4" s="1832" t="s">
        <v>448</v>
      </c>
      <c r="D4" s="402" t="s">
        <v>324</v>
      </c>
      <c r="E4" s="1835" t="s">
        <v>325</v>
      </c>
      <c r="F4" s="1836"/>
      <c r="G4" s="1836"/>
      <c r="H4" s="1836"/>
      <c r="I4" s="1836"/>
      <c r="J4" s="1836"/>
      <c r="K4" s="1837"/>
    </row>
    <row r="5" spans="1:11" s="308" customFormat="1" ht="17.25">
      <c r="A5" s="1824"/>
      <c r="B5" s="1827"/>
      <c r="C5" s="1833"/>
      <c r="D5" s="402" t="s">
        <v>449</v>
      </c>
      <c r="E5" s="1832" t="s">
        <v>326</v>
      </c>
      <c r="F5" s="1832" t="s">
        <v>327</v>
      </c>
      <c r="G5" s="403" t="s">
        <v>328</v>
      </c>
      <c r="H5" s="404" t="s">
        <v>329</v>
      </c>
      <c r="I5" s="1832" t="s">
        <v>330</v>
      </c>
      <c r="J5" s="1832" t="s">
        <v>331</v>
      </c>
      <c r="K5" s="1838" t="s">
        <v>332</v>
      </c>
    </row>
    <row r="6" spans="1:11" s="308" customFormat="1" ht="13.5" customHeight="1" thickBot="1">
      <c r="A6" s="1825"/>
      <c r="B6" s="1828"/>
      <c r="C6" s="1834"/>
      <c r="D6" s="405"/>
      <c r="E6" s="1834"/>
      <c r="F6" s="1834"/>
      <c r="G6" s="406" t="s">
        <v>333</v>
      </c>
      <c r="H6" s="407" t="s">
        <v>334</v>
      </c>
      <c r="I6" s="1834"/>
      <c r="J6" s="1834"/>
      <c r="K6" s="1839"/>
    </row>
    <row r="7" spans="1:14" s="308" customFormat="1" ht="13.5" customHeight="1">
      <c r="A7" s="346" t="s">
        <v>335</v>
      </c>
      <c r="B7" s="409">
        <v>208351.17</v>
      </c>
      <c r="C7" s="422">
        <v>179208.517</v>
      </c>
      <c r="D7" s="422">
        <v>29142.65300000002</v>
      </c>
      <c r="E7" s="423">
        <v>33.237</v>
      </c>
      <c r="F7" s="422">
        <v>4441.959000000001</v>
      </c>
      <c r="G7" s="422">
        <v>19481.243</v>
      </c>
      <c r="H7" s="424">
        <v>243.381</v>
      </c>
      <c r="I7" s="423">
        <v>0.1</v>
      </c>
      <c r="J7" s="422">
        <v>0.12</v>
      </c>
      <c r="K7" s="425">
        <v>4910.301</v>
      </c>
      <c r="L7" s="314"/>
      <c r="M7" s="314"/>
      <c r="N7" s="314"/>
    </row>
    <row r="8" spans="1:14" s="308" customFormat="1" ht="13.5" customHeight="1">
      <c r="A8" s="346" t="s">
        <v>336</v>
      </c>
      <c r="B8" s="410">
        <v>166699.156</v>
      </c>
      <c r="C8" s="426">
        <v>165462.356</v>
      </c>
      <c r="D8" s="426">
        <v>1236.7999999999884</v>
      </c>
      <c r="E8" s="423">
        <v>1.821</v>
      </c>
      <c r="F8" s="426">
        <v>68.451</v>
      </c>
      <c r="G8" s="426">
        <v>0</v>
      </c>
      <c r="H8" s="427">
        <v>0</v>
      </c>
      <c r="I8" s="423">
        <v>0</v>
      </c>
      <c r="J8" s="426">
        <v>73.37</v>
      </c>
      <c r="K8" s="428">
        <v>284.528</v>
      </c>
      <c r="L8" s="314"/>
      <c r="M8" s="314"/>
      <c r="N8" s="314"/>
    </row>
    <row r="9" spans="1:14" s="308" customFormat="1" ht="13.5" customHeight="1">
      <c r="A9" s="346" t="s">
        <v>337</v>
      </c>
      <c r="B9" s="410">
        <v>15263.043</v>
      </c>
      <c r="C9" s="426">
        <v>15251.465</v>
      </c>
      <c r="D9" s="426">
        <v>11.57799999999952</v>
      </c>
      <c r="E9" s="423">
        <v>0.058</v>
      </c>
      <c r="F9" s="426">
        <v>11.52</v>
      </c>
      <c r="G9" s="426">
        <v>0</v>
      </c>
      <c r="H9" s="427">
        <v>0</v>
      </c>
      <c r="I9" s="423">
        <v>0</v>
      </c>
      <c r="J9" s="426">
        <v>0</v>
      </c>
      <c r="K9" s="428">
        <v>0</v>
      </c>
      <c r="L9" s="314"/>
      <c r="M9" s="314"/>
      <c r="N9" s="314"/>
    </row>
    <row r="10" spans="1:14" s="308" customFormat="1" ht="13.5" customHeight="1">
      <c r="A10" s="346" t="s">
        <v>338</v>
      </c>
      <c r="B10" s="410">
        <v>271312.429</v>
      </c>
      <c r="C10" s="426">
        <v>260188.837</v>
      </c>
      <c r="D10" s="426">
        <v>11123.592000000004</v>
      </c>
      <c r="E10" s="423">
        <v>0</v>
      </c>
      <c r="F10" s="426">
        <v>4214.398000000001</v>
      </c>
      <c r="G10" s="426">
        <v>490.253</v>
      </c>
      <c r="H10" s="427">
        <v>0</v>
      </c>
      <c r="I10" s="423">
        <v>0</v>
      </c>
      <c r="J10" s="426">
        <v>10.717</v>
      </c>
      <c r="K10" s="428">
        <v>5569.63</v>
      </c>
      <c r="L10" s="314"/>
      <c r="M10" s="314"/>
      <c r="N10" s="314"/>
    </row>
    <row r="11" spans="1:14" s="308" customFormat="1" ht="13.5" customHeight="1">
      <c r="A11" s="346" t="s">
        <v>339</v>
      </c>
      <c r="B11" s="410">
        <v>10494.22</v>
      </c>
      <c r="C11" s="426">
        <v>10389.979</v>
      </c>
      <c r="D11" s="426">
        <v>104.24099999999999</v>
      </c>
      <c r="E11" s="423">
        <v>1.73</v>
      </c>
      <c r="F11" s="426">
        <v>32.9</v>
      </c>
      <c r="G11" s="426">
        <v>56.351</v>
      </c>
      <c r="H11" s="427">
        <v>0.033</v>
      </c>
      <c r="I11" s="423">
        <v>0.164</v>
      </c>
      <c r="J11" s="426">
        <v>0.209</v>
      </c>
      <c r="K11" s="428">
        <v>12.35</v>
      </c>
      <c r="L11" s="314"/>
      <c r="M11" s="314"/>
      <c r="N11" s="314"/>
    </row>
    <row r="12" spans="1:14" s="308" customFormat="1" ht="13.5" customHeight="1">
      <c r="A12" s="346" t="s">
        <v>340</v>
      </c>
      <c r="B12" s="410">
        <v>11363.151</v>
      </c>
      <c r="C12" s="426">
        <v>11214.886</v>
      </c>
      <c r="D12" s="426">
        <v>148.26499999999942</v>
      </c>
      <c r="E12" s="423">
        <v>0.05</v>
      </c>
      <c r="F12" s="426">
        <v>111.797</v>
      </c>
      <c r="G12" s="426">
        <v>0</v>
      </c>
      <c r="H12" s="427">
        <v>0</v>
      </c>
      <c r="I12" s="423">
        <v>0</v>
      </c>
      <c r="J12" s="426">
        <v>0</v>
      </c>
      <c r="K12" s="428">
        <v>36.418</v>
      </c>
      <c r="L12" s="314"/>
      <c r="M12" s="314"/>
      <c r="N12" s="314"/>
    </row>
    <row r="13" spans="1:14" s="308" customFormat="1" ht="13.5" customHeight="1">
      <c r="A13" s="346" t="s">
        <v>341</v>
      </c>
      <c r="B13" s="410">
        <v>43339.711</v>
      </c>
      <c r="C13" s="426">
        <v>41893.379</v>
      </c>
      <c r="D13" s="426">
        <v>1446.3320000000022</v>
      </c>
      <c r="E13" s="423">
        <v>1318.678</v>
      </c>
      <c r="F13" s="426">
        <v>97.24600000000001</v>
      </c>
      <c r="G13" s="426">
        <v>0</v>
      </c>
      <c r="H13" s="427">
        <v>0</v>
      </c>
      <c r="I13" s="423">
        <v>0.001</v>
      </c>
      <c r="J13" s="426">
        <v>0</v>
      </c>
      <c r="K13" s="428">
        <v>30.407</v>
      </c>
      <c r="L13" s="314"/>
      <c r="M13" s="314"/>
      <c r="N13" s="314"/>
    </row>
    <row r="14" spans="1:14" s="308" customFormat="1" ht="13.5" customHeight="1">
      <c r="A14" s="346" t="s">
        <v>342</v>
      </c>
      <c r="B14" s="410">
        <v>67988.756</v>
      </c>
      <c r="C14" s="426">
        <v>65815.621</v>
      </c>
      <c r="D14" s="426">
        <v>2173.1349999999948</v>
      </c>
      <c r="E14" s="423">
        <v>55.476</v>
      </c>
      <c r="F14" s="426">
        <v>345.353</v>
      </c>
      <c r="G14" s="426">
        <v>65.095</v>
      </c>
      <c r="H14" s="427">
        <v>0.05</v>
      </c>
      <c r="I14" s="423">
        <v>0</v>
      </c>
      <c r="J14" s="426">
        <v>0</v>
      </c>
      <c r="K14" s="428">
        <v>1674.279</v>
      </c>
      <c r="L14" s="314"/>
      <c r="M14" s="314"/>
      <c r="N14" s="314"/>
    </row>
    <row r="15" spans="1:14" s="308" customFormat="1" ht="13.5" customHeight="1">
      <c r="A15" s="346" t="s">
        <v>343</v>
      </c>
      <c r="B15" s="410">
        <v>199799.975</v>
      </c>
      <c r="C15" s="426">
        <v>199344.904</v>
      </c>
      <c r="D15" s="426">
        <v>455.0709999999963</v>
      </c>
      <c r="E15" s="423">
        <v>38.488</v>
      </c>
      <c r="F15" s="426">
        <v>91.39999999999999</v>
      </c>
      <c r="G15" s="426">
        <v>0</v>
      </c>
      <c r="H15" s="427">
        <v>4.232</v>
      </c>
      <c r="I15" s="423">
        <v>0</v>
      </c>
      <c r="J15" s="426">
        <v>0</v>
      </c>
      <c r="K15" s="428">
        <v>320.951</v>
      </c>
      <c r="L15" s="314"/>
      <c r="M15" s="314"/>
      <c r="N15" s="314"/>
    </row>
    <row r="16" spans="1:14" s="308" customFormat="1" ht="13.5" customHeight="1">
      <c r="A16" s="346" t="s">
        <v>344</v>
      </c>
      <c r="B16" s="410">
        <v>311424.202</v>
      </c>
      <c r="C16" s="426">
        <v>305570.676</v>
      </c>
      <c r="D16" s="426">
        <v>5853.526000000013</v>
      </c>
      <c r="E16" s="423">
        <v>131.015</v>
      </c>
      <c r="F16" s="426">
        <v>1525.002</v>
      </c>
      <c r="G16" s="426">
        <v>5.298</v>
      </c>
      <c r="H16" s="427">
        <v>21</v>
      </c>
      <c r="I16" s="423">
        <v>0</v>
      </c>
      <c r="J16" s="426">
        <v>0</v>
      </c>
      <c r="K16" s="428">
        <v>4171.211</v>
      </c>
      <c r="L16" s="314"/>
      <c r="M16" s="314"/>
      <c r="N16" s="314"/>
    </row>
    <row r="17" spans="1:14" s="308" customFormat="1" ht="13.5" customHeight="1">
      <c r="A17" s="346" t="s">
        <v>345</v>
      </c>
      <c r="B17" s="410">
        <v>145374.39</v>
      </c>
      <c r="C17" s="426">
        <v>133335.264</v>
      </c>
      <c r="D17" s="426">
        <v>12039.126000000018</v>
      </c>
      <c r="E17" s="423">
        <v>377.279</v>
      </c>
      <c r="F17" s="426">
        <v>1248.771</v>
      </c>
      <c r="G17" s="426">
        <v>74.226</v>
      </c>
      <c r="H17" s="427">
        <v>4.734</v>
      </c>
      <c r="I17" s="423">
        <v>0</v>
      </c>
      <c r="J17" s="426">
        <v>0</v>
      </c>
      <c r="K17" s="428">
        <v>10257.897</v>
      </c>
      <c r="L17" s="314"/>
      <c r="M17" s="314"/>
      <c r="N17" s="314"/>
    </row>
    <row r="18" spans="1:14" s="308" customFormat="1" ht="13.5" customHeight="1">
      <c r="A18" s="346" t="s">
        <v>346</v>
      </c>
      <c r="B18" s="410">
        <v>539877.916</v>
      </c>
      <c r="C18" s="426">
        <v>539166.183</v>
      </c>
      <c r="D18" s="426">
        <v>711.7330000000075</v>
      </c>
      <c r="E18" s="423">
        <v>566.306</v>
      </c>
      <c r="F18" s="426">
        <v>78.01299999999999</v>
      </c>
      <c r="G18" s="426">
        <v>2.057</v>
      </c>
      <c r="H18" s="427">
        <v>11.773</v>
      </c>
      <c r="I18" s="423">
        <v>0</v>
      </c>
      <c r="J18" s="426">
        <v>0</v>
      </c>
      <c r="K18" s="428">
        <v>31.097</v>
      </c>
      <c r="L18" s="314"/>
      <c r="M18" s="314"/>
      <c r="N18" s="314"/>
    </row>
    <row r="19" spans="1:14" s="308" customFormat="1" ht="13.5" customHeight="1">
      <c r="A19" s="346" t="s">
        <v>347</v>
      </c>
      <c r="B19" s="410">
        <v>915.447</v>
      </c>
      <c r="C19" s="426">
        <v>585.884</v>
      </c>
      <c r="D19" s="426">
        <v>329.563</v>
      </c>
      <c r="E19" s="423">
        <v>0</v>
      </c>
      <c r="F19" s="426">
        <v>82.158</v>
      </c>
      <c r="G19" s="426">
        <v>0</v>
      </c>
      <c r="H19" s="427">
        <v>0</v>
      </c>
      <c r="I19" s="423">
        <v>0</v>
      </c>
      <c r="J19" s="426">
        <v>0</v>
      </c>
      <c r="K19" s="428">
        <v>0</v>
      </c>
      <c r="L19" s="314"/>
      <c r="M19" s="314"/>
      <c r="N19" s="314"/>
    </row>
    <row r="20" spans="1:14" s="308" customFormat="1" ht="13.5" customHeight="1">
      <c r="A20" s="346" t="s">
        <v>348</v>
      </c>
      <c r="B20" s="410">
        <v>348.888</v>
      </c>
      <c r="C20" s="426">
        <v>348.796</v>
      </c>
      <c r="D20" s="426">
        <v>0.09199999999998454</v>
      </c>
      <c r="E20" s="423">
        <v>0</v>
      </c>
      <c r="F20" s="426">
        <v>0.092</v>
      </c>
      <c r="G20" s="426">
        <v>0</v>
      </c>
      <c r="H20" s="427">
        <v>0</v>
      </c>
      <c r="I20" s="423">
        <v>0</v>
      </c>
      <c r="J20" s="426">
        <v>0</v>
      </c>
      <c r="K20" s="428">
        <v>0</v>
      </c>
      <c r="L20" s="314"/>
      <c r="M20" s="314"/>
      <c r="N20" s="314"/>
    </row>
    <row r="21" spans="1:14" s="308" customFormat="1" ht="13.5" customHeight="1">
      <c r="A21" s="346" t="s">
        <v>349</v>
      </c>
      <c r="B21" s="410">
        <v>340327.691</v>
      </c>
      <c r="C21" s="426">
        <v>318733.869</v>
      </c>
      <c r="D21" s="426">
        <v>21593.821999999986</v>
      </c>
      <c r="E21" s="423">
        <v>3.18</v>
      </c>
      <c r="F21" s="426">
        <v>20562.761</v>
      </c>
      <c r="G21" s="426">
        <v>32.93</v>
      </c>
      <c r="H21" s="427">
        <v>0.019</v>
      </c>
      <c r="I21" s="423">
        <v>0</v>
      </c>
      <c r="J21" s="426">
        <v>0</v>
      </c>
      <c r="K21" s="428">
        <v>877.532</v>
      </c>
      <c r="L21" s="314"/>
      <c r="M21" s="314"/>
      <c r="N21" s="314"/>
    </row>
    <row r="22" spans="1:14" s="308" customFormat="1" ht="13.5" customHeight="1">
      <c r="A22" s="346" t="s">
        <v>350</v>
      </c>
      <c r="B22" s="410">
        <v>59703.271</v>
      </c>
      <c r="C22" s="426">
        <v>54289.746</v>
      </c>
      <c r="D22" s="426">
        <v>5413.5250000000015</v>
      </c>
      <c r="E22" s="423">
        <v>0</v>
      </c>
      <c r="F22" s="426">
        <v>0</v>
      </c>
      <c r="G22" s="426">
        <v>0</v>
      </c>
      <c r="H22" s="427">
        <v>0</v>
      </c>
      <c r="I22" s="423">
        <v>0</v>
      </c>
      <c r="J22" s="426">
        <v>0</v>
      </c>
      <c r="K22" s="428">
        <v>5408.603</v>
      </c>
      <c r="L22" s="314"/>
      <c r="M22" s="314"/>
      <c r="N22" s="314"/>
    </row>
    <row r="23" spans="1:14" s="308" customFormat="1" ht="13.5" customHeight="1">
      <c r="A23" s="346" t="s">
        <v>351</v>
      </c>
      <c r="B23" s="410">
        <v>647038.352</v>
      </c>
      <c r="C23" s="426">
        <v>641670.049</v>
      </c>
      <c r="D23" s="426">
        <v>5368.302999999956</v>
      </c>
      <c r="E23" s="423">
        <v>2564.778</v>
      </c>
      <c r="F23" s="426">
        <v>305.743</v>
      </c>
      <c r="G23" s="426">
        <v>1042.496</v>
      </c>
      <c r="H23" s="427">
        <v>207.441</v>
      </c>
      <c r="I23" s="423">
        <v>14.649</v>
      </c>
      <c r="J23" s="426">
        <v>256.922</v>
      </c>
      <c r="K23" s="428">
        <v>564.38</v>
      </c>
      <c r="L23" s="314"/>
      <c r="M23" s="314"/>
      <c r="N23" s="314"/>
    </row>
    <row r="24" spans="1:14" s="308" customFormat="1" ht="13.5" customHeight="1">
      <c r="A24" s="346" t="s">
        <v>352</v>
      </c>
      <c r="B24" s="410">
        <v>158845.685</v>
      </c>
      <c r="C24" s="426">
        <v>147272.363</v>
      </c>
      <c r="D24" s="426">
        <v>11573.321999999986</v>
      </c>
      <c r="E24" s="423">
        <v>7671.23</v>
      </c>
      <c r="F24" s="426">
        <v>190.524</v>
      </c>
      <c r="G24" s="426">
        <v>852.99</v>
      </c>
      <c r="H24" s="427">
        <v>1125.983</v>
      </c>
      <c r="I24" s="423">
        <v>11.935</v>
      </c>
      <c r="J24" s="426">
        <v>0.366</v>
      </c>
      <c r="K24" s="428">
        <v>873.222</v>
      </c>
      <c r="L24" s="314"/>
      <c r="M24" s="314"/>
      <c r="N24" s="314"/>
    </row>
    <row r="25" spans="1:14" s="308" customFormat="1" ht="13.5" customHeight="1">
      <c r="A25" s="346" t="s">
        <v>353</v>
      </c>
      <c r="B25" s="410">
        <v>97440.806</v>
      </c>
      <c r="C25" s="426">
        <v>92068.208</v>
      </c>
      <c r="D25" s="426">
        <v>5372.597999999998</v>
      </c>
      <c r="E25" s="423">
        <v>1717.115</v>
      </c>
      <c r="F25" s="426">
        <v>1203.434</v>
      </c>
      <c r="G25" s="426">
        <v>284.163</v>
      </c>
      <c r="H25" s="427">
        <v>45.799</v>
      </c>
      <c r="I25" s="423">
        <v>18.351</v>
      </c>
      <c r="J25" s="426">
        <v>0.012</v>
      </c>
      <c r="K25" s="428">
        <v>1756.999</v>
      </c>
      <c r="L25" s="314"/>
      <c r="M25" s="314"/>
      <c r="N25" s="314"/>
    </row>
    <row r="26" spans="1:14" s="308" customFormat="1" ht="13.5" customHeight="1">
      <c r="A26" s="346" t="s">
        <v>354</v>
      </c>
      <c r="B26" s="410">
        <v>51724.567</v>
      </c>
      <c r="C26" s="426">
        <v>50296.202</v>
      </c>
      <c r="D26" s="426">
        <v>1428.3650000000052</v>
      </c>
      <c r="E26" s="423">
        <v>65.352</v>
      </c>
      <c r="F26" s="426">
        <v>211.447</v>
      </c>
      <c r="G26" s="426">
        <v>9.355</v>
      </c>
      <c r="H26" s="427">
        <v>132.985</v>
      </c>
      <c r="I26" s="423">
        <v>0</v>
      </c>
      <c r="J26" s="426">
        <v>0.003</v>
      </c>
      <c r="K26" s="428">
        <v>103.855</v>
      </c>
      <c r="L26" s="314"/>
      <c r="M26" s="314"/>
      <c r="N26" s="314"/>
    </row>
    <row r="27" spans="1:14" s="308" customFormat="1" ht="13.5" customHeight="1">
      <c r="A27" s="346" t="s">
        <v>355</v>
      </c>
      <c r="B27" s="410">
        <v>123126.439</v>
      </c>
      <c r="C27" s="426">
        <v>106315.493</v>
      </c>
      <c r="D27" s="426">
        <v>16810.945999999996</v>
      </c>
      <c r="E27" s="423">
        <v>104.148</v>
      </c>
      <c r="F27" s="426">
        <v>9426.277000000002</v>
      </c>
      <c r="G27" s="426">
        <v>1152.535</v>
      </c>
      <c r="H27" s="427">
        <v>45.765</v>
      </c>
      <c r="I27" s="423">
        <v>13.104</v>
      </c>
      <c r="J27" s="426">
        <v>1.7</v>
      </c>
      <c r="K27" s="428">
        <v>5790.641</v>
      </c>
      <c r="L27" s="314"/>
      <c r="M27" s="314"/>
      <c r="N27" s="314"/>
    </row>
    <row r="28" spans="1:14" s="308" customFormat="1" ht="13.5" customHeight="1">
      <c r="A28" s="346" t="s">
        <v>356</v>
      </c>
      <c r="B28" s="410">
        <v>198327.429</v>
      </c>
      <c r="C28" s="426">
        <v>193060.501</v>
      </c>
      <c r="D28" s="426">
        <v>5266.928000000014</v>
      </c>
      <c r="E28" s="423">
        <v>154.455</v>
      </c>
      <c r="F28" s="426">
        <v>506.962</v>
      </c>
      <c r="G28" s="426">
        <v>94.913</v>
      </c>
      <c r="H28" s="427">
        <v>2433.411</v>
      </c>
      <c r="I28" s="423">
        <v>14.598</v>
      </c>
      <c r="J28" s="426">
        <v>82.591</v>
      </c>
      <c r="K28" s="428">
        <v>1294.052</v>
      </c>
      <c r="L28" s="314"/>
      <c r="M28" s="314"/>
      <c r="N28" s="314"/>
    </row>
    <row r="29" spans="1:14" s="308" customFormat="1" ht="13.5" customHeight="1">
      <c r="A29" s="346" t="s">
        <v>357</v>
      </c>
      <c r="B29" s="410">
        <v>98755.624</v>
      </c>
      <c r="C29" s="426">
        <v>92359.122</v>
      </c>
      <c r="D29" s="426">
        <v>6396.501999999993</v>
      </c>
      <c r="E29" s="423">
        <v>603.972</v>
      </c>
      <c r="F29" s="426">
        <v>1165.761</v>
      </c>
      <c r="G29" s="426">
        <v>0</v>
      </c>
      <c r="H29" s="427">
        <v>0.887</v>
      </c>
      <c r="I29" s="423">
        <v>0</v>
      </c>
      <c r="J29" s="426">
        <v>4.302</v>
      </c>
      <c r="K29" s="428">
        <v>4619.133</v>
      </c>
      <c r="L29" s="314"/>
      <c r="M29" s="314"/>
      <c r="N29" s="314"/>
    </row>
    <row r="30" spans="1:14" s="308" customFormat="1" ht="13.5" customHeight="1" thickBot="1">
      <c r="A30" s="346" t="s">
        <v>358</v>
      </c>
      <c r="B30" s="410">
        <v>5556.191</v>
      </c>
      <c r="C30" s="429">
        <v>5386.108</v>
      </c>
      <c r="D30" s="429">
        <v>170.08299999999963</v>
      </c>
      <c r="E30" s="423">
        <v>168.487</v>
      </c>
      <c r="F30" s="426">
        <v>0</v>
      </c>
      <c r="G30" s="426">
        <v>0</v>
      </c>
      <c r="H30" s="430">
        <v>0</v>
      </c>
      <c r="I30" s="423">
        <v>0</v>
      </c>
      <c r="J30" s="426">
        <v>0</v>
      </c>
      <c r="K30" s="428">
        <v>0</v>
      </c>
      <c r="L30" s="314"/>
      <c r="M30" s="314"/>
      <c r="N30" s="314"/>
    </row>
    <row r="31" spans="1:14" s="308" customFormat="1" ht="20.25" customHeight="1" thickBot="1">
      <c r="A31" s="411" t="s">
        <v>359</v>
      </c>
      <c r="B31" s="412">
        <v>3773398.509</v>
      </c>
      <c r="C31" s="415">
        <v>3629228.408</v>
      </c>
      <c r="D31" s="415">
        <v>144170.10100000026</v>
      </c>
      <c r="E31" s="415">
        <v>15576.855</v>
      </c>
      <c r="F31" s="415">
        <v>45921.969</v>
      </c>
      <c r="G31" s="415">
        <v>23643.905</v>
      </c>
      <c r="H31" s="415">
        <v>4277.4929999999995</v>
      </c>
      <c r="I31" s="415">
        <v>72.902</v>
      </c>
      <c r="J31" s="415">
        <v>430.312</v>
      </c>
      <c r="K31" s="416">
        <v>48587.486</v>
      </c>
      <c r="L31" s="314"/>
      <c r="M31" s="314"/>
      <c r="N31" s="314"/>
    </row>
    <row r="32" spans="1:11" s="133" customFormat="1" ht="15.75">
      <c r="A32" s="394" t="s">
        <v>1289</v>
      </c>
      <c r="B32" s="421"/>
      <c r="C32" s="421"/>
      <c r="D32" s="421"/>
      <c r="E32" s="421"/>
      <c r="F32" s="421"/>
      <c r="G32" s="421"/>
      <c r="H32" s="421"/>
      <c r="I32" s="421"/>
      <c r="J32" s="421"/>
      <c r="K32" s="421"/>
    </row>
    <row r="33" spans="1:3" s="133" customFormat="1" ht="13.5" customHeight="1">
      <c r="A33" s="133" t="s">
        <v>301</v>
      </c>
      <c r="C33" s="401"/>
    </row>
    <row r="34" spans="1:4" s="133" customFormat="1" ht="12.75" customHeight="1">
      <c r="A34" s="133" t="s">
        <v>302</v>
      </c>
      <c r="B34" s="133" t="s">
        <v>303</v>
      </c>
      <c r="C34" s="400"/>
      <c r="D34" s="400"/>
    </row>
    <row r="35" spans="1:2" s="133" customFormat="1" ht="14.25" customHeight="1">
      <c r="A35" s="133" t="s">
        <v>360</v>
      </c>
      <c r="B35" s="133" t="s">
        <v>361</v>
      </c>
    </row>
    <row r="36" s="133" customFormat="1" ht="15" customHeight="1">
      <c r="B36" s="133" t="s">
        <v>362</v>
      </c>
    </row>
    <row r="37" spans="1:4" s="133" customFormat="1" ht="12" customHeight="1">
      <c r="A37" s="133" t="s">
        <v>363</v>
      </c>
      <c r="B37" s="395" t="s">
        <v>364</v>
      </c>
      <c r="C37" s="400"/>
      <c r="D37" s="400"/>
    </row>
    <row r="38" spans="1:2" s="133" customFormat="1" ht="14.25" customHeight="1">
      <c r="A38" s="133" t="s">
        <v>365</v>
      </c>
      <c r="B38" s="133" t="s">
        <v>366</v>
      </c>
    </row>
    <row r="39" spans="1:2" s="133" customFormat="1" ht="12.75">
      <c r="A39" s="133" t="s">
        <v>367</v>
      </c>
      <c r="B39" s="133" t="s">
        <v>316</v>
      </c>
    </row>
    <row r="40" spans="1:2" s="133" customFormat="1" ht="12.75">
      <c r="A40" s="133" t="s">
        <v>368</v>
      </c>
      <c r="B40" s="133" t="s">
        <v>318</v>
      </c>
    </row>
    <row r="41" spans="1:2" s="133" customFormat="1" ht="12.75">
      <c r="A41" s="133" t="s">
        <v>369</v>
      </c>
      <c r="B41" s="133" t="s">
        <v>320</v>
      </c>
    </row>
    <row r="42" spans="1:2" s="133" customFormat="1" ht="12.75">
      <c r="A42" s="133" t="s">
        <v>370</v>
      </c>
      <c r="B42" s="133" t="s">
        <v>371</v>
      </c>
    </row>
    <row r="43" s="133" customFormat="1" ht="12.75">
      <c r="A43" s="133" t="s">
        <v>277</v>
      </c>
    </row>
  </sheetData>
  <sheetProtection/>
  <mergeCells count="10">
    <mergeCell ref="A3:A6"/>
    <mergeCell ref="B3:B6"/>
    <mergeCell ref="C3:K3"/>
    <mergeCell ref="C4:C6"/>
    <mergeCell ref="E4:K4"/>
    <mergeCell ref="E5:E6"/>
    <mergeCell ref="F5:F6"/>
    <mergeCell ref="I5:I6"/>
    <mergeCell ref="J5:J6"/>
    <mergeCell ref="K5:K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N9" sqref="N9"/>
    </sheetView>
  </sheetViews>
  <sheetFormatPr defaultColWidth="10.00390625" defaultRowHeight="15"/>
  <cols>
    <col min="1" max="1" width="4.421875" style="285" customWidth="1"/>
    <col min="2" max="2" width="18.57421875" style="285" customWidth="1"/>
    <col min="3" max="3" width="12.28125" style="285" customWidth="1"/>
    <col min="4" max="4" width="11.28125" style="285" customWidth="1"/>
    <col min="5" max="5" width="11.421875" style="285" customWidth="1"/>
    <col min="6" max="6" width="11.7109375" style="285" customWidth="1"/>
    <col min="7" max="7" width="11.421875" style="285" customWidth="1"/>
    <col min="8" max="8" width="12.140625" style="285" customWidth="1"/>
    <col min="9" max="16384" width="10.00390625" style="285" customWidth="1"/>
  </cols>
  <sheetData>
    <row r="1" ht="18.75" customHeight="1">
      <c r="A1" s="284" t="s">
        <v>280</v>
      </c>
    </row>
    <row r="2" ht="14.25" customHeight="1">
      <c r="A2" s="99" t="s">
        <v>281</v>
      </c>
    </row>
    <row r="3" spans="7:8" ht="18.75" customHeight="1" thickBot="1">
      <c r="G3" s="286"/>
      <c r="H3" s="311" t="s">
        <v>451</v>
      </c>
    </row>
    <row r="4" spans="1:8" ht="15.75">
      <c r="A4" s="287"/>
      <c r="B4" s="288" t="s">
        <v>77</v>
      </c>
      <c r="C4" s="289" t="s">
        <v>282</v>
      </c>
      <c r="D4" s="289"/>
      <c r="E4" s="290" t="s">
        <v>283</v>
      </c>
      <c r="F4" s="291"/>
      <c r="G4" s="289" t="s">
        <v>284</v>
      </c>
      <c r="H4" s="292"/>
    </row>
    <row r="5" spans="1:8" ht="16.5" thickBot="1">
      <c r="A5" s="293"/>
      <c r="B5" s="294" t="s">
        <v>285</v>
      </c>
      <c r="C5" s="295" t="s">
        <v>286</v>
      </c>
      <c r="D5" s="296" t="s">
        <v>287</v>
      </c>
      <c r="E5" s="295" t="s">
        <v>286</v>
      </c>
      <c r="F5" s="296" t="s">
        <v>287</v>
      </c>
      <c r="G5" s="295" t="s">
        <v>286</v>
      </c>
      <c r="H5" s="297" t="s">
        <v>287</v>
      </c>
    </row>
    <row r="6" spans="1:8" s="299" customFormat="1" ht="15.75">
      <c r="A6" s="1840">
        <v>2011</v>
      </c>
      <c r="B6" s="298" t="s">
        <v>288</v>
      </c>
      <c r="C6" s="1225">
        <v>3442.4055120000003</v>
      </c>
      <c r="D6" s="1226">
        <v>92.45915516596438</v>
      </c>
      <c r="E6" s="1225">
        <v>2813.238019</v>
      </c>
      <c r="F6" s="1226">
        <v>96.38862720612336</v>
      </c>
      <c r="G6" s="1225">
        <v>-629.1674930000004</v>
      </c>
      <c r="H6" s="1227">
        <v>78.20384374672786</v>
      </c>
    </row>
    <row r="7" spans="1:12" s="299" customFormat="1" ht="15.75">
      <c r="A7" s="1841"/>
      <c r="B7" s="300" t="s">
        <v>289</v>
      </c>
      <c r="C7" s="1228">
        <v>280.75798199999963</v>
      </c>
      <c r="D7" s="1229">
        <v>7.540844834035634</v>
      </c>
      <c r="E7" s="1228">
        <v>105.40300799999977</v>
      </c>
      <c r="F7" s="1229">
        <v>3.611372793876641</v>
      </c>
      <c r="G7" s="1228">
        <v>-175.35497399999986</v>
      </c>
      <c r="H7" s="1230">
        <v>21.79615625327214</v>
      </c>
      <c r="I7" s="301"/>
      <c r="J7" s="301"/>
      <c r="K7" s="301"/>
      <c r="L7" s="301"/>
    </row>
    <row r="8" spans="1:9" s="299" customFormat="1" ht="15.75">
      <c r="A8" s="1841"/>
      <c r="B8" s="300" t="s">
        <v>196</v>
      </c>
      <c r="C8" s="1228"/>
      <c r="D8" s="1229"/>
      <c r="E8" s="1228"/>
      <c r="F8" s="1229"/>
      <c r="G8" s="1228"/>
      <c r="H8" s="1230"/>
      <c r="I8" s="301"/>
    </row>
    <row r="9" spans="1:9" s="299" customFormat="1" ht="15.75">
      <c r="A9" s="1841"/>
      <c r="B9" s="300" t="s">
        <v>290</v>
      </c>
      <c r="C9" s="1228">
        <v>17.959066</v>
      </c>
      <c r="D9" s="1229">
        <v>0.48236039134305075</v>
      </c>
      <c r="E9" s="1228">
        <v>14.667905000000001</v>
      </c>
      <c r="F9" s="1229">
        <v>0.502559405706593</v>
      </c>
      <c r="G9" s="1228">
        <v>-3.291160999999999</v>
      </c>
      <c r="H9" s="1230">
        <v>0.40908254710057684</v>
      </c>
      <c r="I9" s="301"/>
    </row>
    <row r="10" spans="1:8" s="299" customFormat="1" ht="15.75">
      <c r="A10" s="1841"/>
      <c r="B10" s="300" t="s">
        <v>291</v>
      </c>
      <c r="C10" s="1228">
        <v>27.498059</v>
      </c>
      <c r="D10" s="1229">
        <v>0.7385670557931185</v>
      </c>
      <c r="E10" s="1228">
        <v>37.887009</v>
      </c>
      <c r="F10" s="1229">
        <v>1.2981044482521762</v>
      </c>
      <c r="G10" s="1228">
        <v>10.388949999999998</v>
      </c>
      <c r="H10" s="1230">
        <v>-1.291318816581911</v>
      </c>
    </row>
    <row r="11" spans="1:8" s="299" customFormat="1" ht="15.75">
      <c r="A11" s="1841"/>
      <c r="B11" s="300" t="s">
        <v>292</v>
      </c>
      <c r="C11" s="1228">
        <v>30.599707</v>
      </c>
      <c r="D11" s="1229">
        <v>0.8218738459729859</v>
      </c>
      <c r="E11" s="1228">
        <v>8.093218</v>
      </c>
      <c r="F11" s="1229">
        <v>0.277294053127144</v>
      </c>
      <c r="G11" s="1228">
        <v>-22.506489</v>
      </c>
      <c r="H11" s="1230">
        <v>2.797496642191348</v>
      </c>
    </row>
    <row r="12" spans="1:8" s="299" customFormat="1" ht="15.75">
      <c r="A12" s="1841"/>
      <c r="B12" s="300" t="s">
        <v>293</v>
      </c>
      <c r="C12" s="1228">
        <v>22.969294</v>
      </c>
      <c r="D12" s="1229">
        <v>0.6169295019414477</v>
      </c>
      <c r="E12" s="1228">
        <v>3.277859</v>
      </c>
      <c r="F12" s="1229">
        <v>0.11230771340760709</v>
      </c>
      <c r="G12" s="1228">
        <v>-19.691435000000002</v>
      </c>
      <c r="H12" s="1230">
        <v>2.447592927196649</v>
      </c>
    </row>
    <row r="13" spans="1:8" s="299" customFormat="1" ht="15.75">
      <c r="A13" s="1841"/>
      <c r="B13" s="300" t="s">
        <v>294</v>
      </c>
      <c r="C13" s="1228">
        <v>45.908404000000004</v>
      </c>
      <c r="D13" s="1229">
        <v>1.2330482954611826</v>
      </c>
      <c r="E13" s="1228">
        <v>1.1563800000000002</v>
      </c>
      <c r="F13" s="1229">
        <v>0.039620494240383344</v>
      </c>
      <c r="G13" s="1231">
        <v>-44.752024000000006</v>
      </c>
      <c r="H13" s="1230">
        <v>5.562557397169617</v>
      </c>
    </row>
    <row r="14" spans="1:8" s="299" customFormat="1" ht="15.75">
      <c r="A14" s="1841"/>
      <c r="B14" s="300" t="s">
        <v>295</v>
      </c>
      <c r="C14" s="1228">
        <v>30.644483</v>
      </c>
      <c r="D14" s="1229">
        <v>0.8230764791657577</v>
      </c>
      <c r="E14" s="1228">
        <v>0.285497</v>
      </c>
      <c r="F14" s="1229">
        <v>0.009781847008895625</v>
      </c>
      <c r="G14" s="1231">
        <v>-30.358986</v>
      </c>
      <c r="H14" s="1230">
        <v>3.7735411060931865</v>
      </c>
    </row>
    <row r="15" spans="1:8" s="299" customFormat="1" ht="15.75">
      <c r="A15" s="1841"/>
      <c r="B15" s="302" t="s">
        <v>296</v>
      </c>
      <c r="C15" s="1232">
        <v>12.842786</v>
      </c>
      <c r="D15" s="1233">
        <v>0.34494284284578347</v>
      </c>
      <c r="E15" s="1232">
        <v>35.749601000000006</v>
      </c>
      <c r="F15" s="1233">
        <v>1.2248714613851006</v>
      </c>
      <c r="G15" s="1232">
        <v>22.906815000000005</v>
      </c>
      <c r="H15" s="1234">
        <v>-2.847256097821318</v>
      </c>
    </row>
    <row r="16" spans="1:8" s="299" customFormat="1" ht="16.5" thickBot="1">
      <c r="A16" s="1842"/>
      <c r="B16" s="303" t="s">
        <v>297</v>
      </c>
      <c r="C16" s="1235">
        <v>3723.163494</v>
      </c>
      <c r="D16" s="1236">
        <v>100</v>
      </c>
      <c r="E16" s="1235">
        <v>2918.6410269999997</v>
      </c>
      <c r="F16" s="1236">
        <v>100</v>
      </c>
      <c r="G16" s="1235">
        <v>-804.5224670000002</v>
      </c>
      <c r="H16" s="1237">
        <v>100</v>
      </c>
    </row>
    <row r="17" spans="1:10" s="299" customFormat="1" ht="18.75">
      <c r="A17" s="1840">
        <v>2012</v>
      </c>
      <c r="B17" s="298" t="s">
        <v>298</v>
      </c>
      <c r="C17" s="1225">
        <v>3887.537168</v>
      </c>
      <c r="D17" s="1226">
        <v>92.93947011359045</v>
      </c>
      <c r="E17" s="1225">
        <v>3629.228408</v>
      </c>
      <c r="F17" s="1226">
        <v>96.17930359976192</v>
      </c>
      <c r="G17" s="1225">
        <v>-258.3087599999999</v>
      </c>
      <c r="H17" s="1227">
        <v>63.0834616300299</v>
      </c>
      <c r="I17" s="301"/>
      <c r="J17" s="301"/>
    </row>
    <row r="18" spans="1:12" s="299" customFormat="1" ht="18.75">
      <c r="A18" s="1841"/>
      <c r="B18" s="300" t="s">
        <v>299</v>
      </c>
      <c r="C18" s="1228">
        <v>295.33278299999984</v>
      </c>
      <c r="D18" s="1229">
        <v>7.060529886409558</v>
      </c>
      <c r="E18" s="1228">
        <v>144.17010100000016</v>
      </c>
      <c r="F18" s="1229">
        <v>3.8206964002380737</v>
      </c>
      <c r="G18" s="1228">
        <v>-151.16268199999968</v>
      </c>
      <c r="H18" s="1230">
        <v>36.91653836997009</v>
      </c>
      <c r="I18" s="301"/>
      <c r="J18" s="301"/>
      <c r="K18" s="301"/>
      <c r="L18" s="301"/>
    </row>
    <row r="19" spans="1:8" s="299" customFormat="1" ht="15.75">
      <c r="A19" s="1841"/>
      <c r="B19" s="300" t="s">
        <v>196</v>
      </c>
      <c r="C19" s="1228"/>
      <c r="D19" s="1229"/>
      <c r="E19" s="1228"/>
      <c r="F19" s="1229"/>
      <c r="G19" s="1228"/>
      <c r="H19" s="1230"/>
    </row>
    <row r="20" spans="1:9" s="299" customFormat="1" ht="15.75">
      <c r="A20" s="1841"/>
      <c r="B20" s="300" t="s">
        <v>290</v>
      </c>
      <c r="C20" s="1228">
        <v>23.716608</v>
      </c>
      <c r="D20" s="1229">
        <v>0.566993673669679</v>
      </c>
      <c r="E20" s="1228">
        <v>15.576855</v>
      </c>
      <c r="F20" s="1229">
        <v>0.41280704815161623</v>
      </c>
      <c r="G20" s="1228">
        <v>-8.139753</v>
      </c>
      <c r="H20" s="1230">
        <v>1.9878683016922118</v>
      </c>
      <c r="I20" s="301"/>
    </row>
    <row r="21" spans="1:9" s="299" customFormat="1" ht="15.75">
      <c r="A21" s="1841"/>
      <c r="B21" s="300" t="s">
        <v>291</v>
      </c>
      <c r="C21" s="1228">
        <v>27.145833</v>
      </c>
      <c r="D21" s="1229">
        <v>0.6489762607491596</v>
      </c>
      <c r="E21" s="1228">
        <v>45.921969</v>
      </c>
      <c r="F21" s="1229">
        <v>1.216992291974216</v>
      </c>
      <c r="G21" s="1228">
        <v>18.776135999999997</v>
      </c>
      <c r="H21" s="1230">
        <v>-4.5854567801580695</v>
      </c>
      <c r="I21" s="301"/>
    </row>
    <row r="22" spans="1:9" s="299" customFormat="1" ht="15.75">
      <c r="A22" s="1841"/>
      <c r="B22" s="300" t="s">
        <v>292</v>
      </c>
      <c r="C22" s="1228">
        <v>33.922444999999996</v>
      </c>
      <c r="D22" s="1229">
        <v>0.8109849313362026</v>
      </c>
      <c r="E22" s="1228">
        <v>23.643905</v>
      </c>
      <c r="F22" s="1229">
        <v>0.6265944332040865</v>
      </c>
      <c r="G22" s="1228">
        <v>-10.278539999999996</v>
      </c>
      <c r="H22" s="1230">
        <v>2.5101970359144135</v>
      </c>
      <c r="I22" s="301"/>
    </row>
    <row r="23" spans="1:9" s="299" customFormat="1" ht="15.75">
      <c r="A23" s="1841"/>
      <c r="B23" s="300" t="s">
        <v>293</v>
      </c>
      <c r="C23" s="1228">
        <v>29.783258</v>
      </c>
      <c r="D23" s="1229">
        <v>0.7120292609833521</v>
      </c>
      <c r="E23" s="1228">
        <v>4.277493000000001</v>
      </c>
      <c r="F23" s="1229">
        <v>0.1133591638889366</v>
      </c>
      <c r="G23" s="1228">
        <v>-25.505765</v>
      </c>
      <c r="H23" s="1230">
        <v>6.228948440316389</v>
      </c>
      <c r="I23" s="301"/>
    </row>
    <row r="24" spans="1:9" s="299" customFormat="1" ht="15.75">
      <c r="A24" s="1841"/>
      <c r="B24" s="300" t="s">
        <v>294</v>
      </c>
      <c r="C24" s="1228">
        <v>37.922503</v>
      </c>
      <c r="D24" s="1229">
        <v>0.9066144404258578</v>
      </c>
      <c r="E24" s="1231">
        <v>0.072902</v>
      </c>
      <c r="F24" s="1229">
        <v>0.0019319984312846932</v>
      </c>
      <c r="G24" s="1228">
        <v>-37.849601</v>
      </c>
      <c r="H24" s="1230">
        <v>9.24352643865211</v>
      </c>
      <c r="I24" s="301"/>
    </row>
    <row r="25" spans="1:9" s="299" customFormat="1" ht="15.75">
      <c r="A25" s="1841"/>
      <c r="B25" s="300" t="s">
        <v>295</v>
      </c>
      <c r="C25" s="1228">
        <v>45.602011</v>
      </c>
      <c r="D25" s="1229">
        <v>1.0902086733320004</v>
      </c>
      <c r="E25" s="1231">
        <v>0.43031200000000003</v>
      </c>
      <c r="F25" s="1229">
        <v>0.011403831293558186</v>
      </c>
      <c r="G25" s="1228">
        <v>-45.171699</v>
      </c>
      <c r="H25" s="1230">
        <v>11.031709263866086</v>
      </c>
      <c r="I25" s="301"/>
    </row>
    <row r="26" spans="1:9" s="299" customFormat="1" ht="15.75">
      <c r="A26" s="1841"/>
      <c r="B26" s="302" t="s">
        <v>296</v>
      </c>
      <c r="C26" s="1232">
        <v>14.876841</v>
      </c>
      <c r="D26" s="1233">
        <v>0.35566109332286056</v>
      </c>
      <c r="E26" s="1232">
        <v>48.587486</v>
      </c>
      <c r="F26" s="1233">
        <v>1.2876319817298152</v>
      </c>
      <c r="G26" s="1232">
        <v>33.710645</v>
      </c>
      <c r="H26" s="1234">
        <v>-8.232721880516404</v>
      </c>
      <c r="I26" s="301"/>
    </row>
    <row r="27" spans="1:8" s="299" customFormat="1" ht="19.5" thickBot="1">
      <c r="A27" s="1842"/>
      <c r="B27" s="303" t="s">
        <v>300</v>
      </c>
      <c r="C27" s="1235">
        <v>4182.869951</v>
      </c>
      <c r="D27" s="1236">
        <v>100</v>
      </c>
      <c r="E27" s="1235">
        <v>3773.398509</v>
      </c>
      <c r="F27" s="1236">
        <v>100</v>
      </c>
      <c r="G27" s="1235">
        <v>-409.47144199999957</v>
      </c>
      <c r="H27" s="1237">
        <v>100</v>
      </c>
    </row>
    <row r="28" spans="1:8" ht="10.5" customHeight="1">
      <c r="A28" s="304"/>
      <c r="B28" s="304"/>
      <c r="C28" s="305"/>
      <c r="D28" s="306"/>
      <c r="E28" s="306"/>
      <c r="F28" s="306"/>
      <c r="G28" s="306"/>
      <c r="H28" s="306"/>
    </row>
    <row r="29" spans="1:11" ht="15.75">
      <c r="A29" s="396" t="s">
        <v>1286</v>
      </c>
      <c r="B29" s="419"/>
      <c r="C29" s="133"/>
      <c r="D29" s="133"/>
      <c r="E29" s="133"/>
      <c r="F29" s="133"/>
      <c r="G29" s="133"/>
      <c r="H29" s="133"/>
      <c r="I29" s="133"/>
      <c r="J29" s="133"/>
      <c r="K29" s="133"/>
    </row>
    <row r="30" spans="1:11" s="308" customFormat="1" ht="19.5" customHeight="1">
      <c r="A30" s="419" t="s">
        <v>301</v>
      </c>
      <c r="B30" s="419"/>
      <c r="C30" s="133"/>
      <c r="D30" s="133"/>
      <c r="E30" s="133"/>
      <c r="F30" s="133"/>
      <c r="G30" s="133"/>
      <c r="H30" s="431"/>
      <c r="I30" s="133"/>
      <c r="J30" s="133"/>
      <c r="K30" s="133"/>
    </row>
    <row r="31" spans="1:11" s="308" customFormat="1" ht="15">
      <c r="A31" s="419" t="s">
        <v>302</v>
      </c>
      <c r="B31" s="419"/>
      <c r="C31" s="133"/>
      <c r="D31" s="419" t="s">
        <v>303</v>
      </c>
      <c r="E31" s="419"/>
      <c r="F31" s="419"/>
      <c r="G31" s="419"/>
      <c r="H31" s="432"/>
      <c r="I31" s="419"/>
      <c r="J31" s="133"/>
      <c r="K31" s="133"/>
    </row>
    <row r="32" spans="1:11" s="308" customFormat="1" ht="15">
      <c r="A32" s="419" t="s">
        <v>304</v>
      </c>
      <c r="B32" s="419"/>
      <c r="C32" s="133"/>
      <c r="D32" s="419" t="s">
        <v>305</v>
      </c>
      <c r="E32" s="419"/>
      <c r="F32" s="419"/>
      <c r="G32" s="419"/>
      <c r="H32" s="419"/>
      <c r="I32" s="419"/>
      <c r="J32" s="133"/>
      <c r="K32" s="133"/>
    </row>
    <row r="33" spans="1:11" s="308" customFormat="1" ht="15">
      <c r="A33" s="419"/>
      <c r="B33" s="419"/>
      <c r="C33" s="133"/>
      <c r="D33" s="419" t="s">
        <v>306</v>
      </c>
      <c r="E33" s="419"/>
      <c r="F33" s="419"/>
      <c r="G33" s="419"/>
      <c r="H33" s="419"/>
      <c r="I33" s="419"/>
      <c r="J33" s="133"/>
      <c r="K33" s="133"/>
    </row>
    <row r="34" spans="1:11" s="308" customFormat="1" ht="15">
      <c r="A34" s="419"/>
      <c r="B34" s="419"/>
      <c r="C34" s="133"/>
      <c r="D34" s="419" t="s">
        <v>307</v>
      </c>
      <c r="E34" s="419"/>
      <c r="F34" s="419"/>
      <c r="G34" s="419"/>
      <c r="H34" s="419"/>
      <c r="I34" s="419"/>
      <c r="J34" s="133"/>
      <c r="K34" s="133"/>
    </row>
    <row r="35" spans="1:11" s="308" customFormat="1" ht="15">
      <c r="A35" s="419"/>
      <c r="B35" s="419"/>
      <c r="C35" s="133"/>
      <c r="D35" s="419" t="s">
        <v>308</v>
      </c>
      <c r="E35" s="419"/>
      <c r="F35" s="419"/>
      <c r="G35" s="419"/>
      <c r="H35" s="419"/>
      <c r="I35" s="419"/>
      <c r="J35" s="133"/>
      <c r="K35" s="133"/>
    </row>
    <row r="36" spans="1:11" s="308" customFormat="1" ht="15">
      <c r="A36" s="419" t="s">
        <v>309</v>
      </c>
      <c r="B36" s="419"/>
      <c r="C36" s="133"/>
      <c r="D36" s="398" t="s">
        <v>310</v>
      </c>
      <c r="E36" s="419"/>
      <c r="F36" s="419"/>
      <c r="G36" s="419"/>
      <c r="H36" s="419"/>
      <c r="I36" s="419"/>
      <c r="J36" s="133"/>
      <c r="K36" s="133"/>
    </row>
    <row r="37" spans="1:11" s="308" customFormat="1" ht="15">
      <c r="A37" s="419"/>
      <c r="B37" s="419"/>
      <c r="C37" s="133"/>
      <c r="D37" s="398" t="s">
        <v>311</v>
      </c>
      <c r="E37" s="419"/>
      <c r="F37" s="419"/>
      <c r="G37" s="419"/>
      <c r="H37" s="419"/>
      <c r="I37" s="419"/>
      <c r="J37" s="133"/>
      <c r="K37" s="133"/>
    </row>
    <row r="38" spans="1:11" s="308" customFormat="1" ht="15">
      <c r="A38" s="419" t="s">
        <v>312</v>
      </c>
      <c r="B38" s="419"/>
      <c r="C38" s="133"/>
      <c r="D38" s="419" t="s">
        <v>313</v>
      </c>
      <c r="E38" s="419"/>
      <c r="F38" s="419"/>
      <c r="G38" s="419"/>
      <c r="H38" s="419"/>
      <c r="I38" s="419"/>
      <c r="J38" s="133"/>
      <c r="K38" s="133"/>
    </row>
    <row r="39" spans="1:11" s="308" customFormat="1" ht="15">
      <c r="A39" s="419"/>
      <c r="B39" s="419"/>
      <c r="C39" s="133"/>
      <c r="D39" s="419" t="s">
        <v>314</v>
      </c>
      <c r="E39" s="419"/>
      <c r="F39" s="419"/>
      <c r="G39" s="419"/>
      <c r="H39" s="419"/>
      <c r="I39" s="419"/>
      <c r="J39" s="133"/>
      <c r="K39" s="133"/>
    </row>
    <row r="40" spans="1:11" s="308" customFormat="1" ht="15">
      <c r="A40" s="419" t="s">
        <v>315</v>
      </c>
      <c r="B40" s="419"/>
      <c r="C40" s="133"/>
      <c r="D40" s="419" t="s">
        <v>316</v>
      </c>
      <c r="E40" s="419"/>
      <c r="F40" s="419"/>
      <c r="G40" s="419"/>
      <c r="H40" s="419"/>
      <c r="I40" s="419"/>
      <c r="J40" s="133"/>
      <c r="K40" s="133"/>
    </row>
    <row r="41" spans="1:11" s="308" customFormat="1" ht="15">
      <c r="A41" s="419" t="s">
        <v>317</v>
      </c>
      <c r="B41" s="419"/>
      <c r="C41" s="133"/>
      <c r="D41" s="419" t="s">
        <v>318</v>
      </c>
      <c r="E41" s="419"/>
      <c r="F41" s="419"/>
      <c r="G41" s="419"/>
      <c r="H41" s="419"/>
      <c r="I41" s="419"/>
      <c r="J41" s="133"/>
      <c r="K41" s="133"/>
    </row>
    <row r="42" spans="1:11" s="308" customFormat="1" ht="15">
      <c r="A42" s="419" t="s">
        <v>319</v>
      </c>
      <c r="B42" s="419"/>
      <c r="C42" s="133"/>
      <c r="D42" s="419" t="s">
        <v>320</v>
      </c>
      <c r="E42" s="419"/>
      <c r="F42" s="419"/>
      <c r="G42" s="419"/>
      <c r="H42" s="419"/>
      <c r="I42" s="419"/>
      <c r="J42" s="133"/>
      <c r="K42" s="133"/>
    </row>
    <row r="43" spans="1:11" s="308" customFormat="1" ht="15">
      <c r="A43" s="419" t="s">
        <v>321</v>
      </c>
      <c r="B43" s="419"/>
      <c r="C43" s="133"/>
      <c r="D43" s="419" t="s">
        <v>452</v>
      </c>
      <c r="E43" s="419"/>
      <c r="F43" s="419"/>
      <c r="G43" s="419"/>
      <c r="H43" s="419"/>
      <c r="I43" s="419"/>
      <c r="J43" s="133"/>
      <c r="K43" s="133"/>
    </row>
    <row r="44" spans="1:11" s="308" customFormat="1" ht="15">
      <c r="A44" s="419"/>
      <c r="B44" s="419"/>
      <c r="C44" s="133"/>
      <c r="D44" s="419" t="s">
        <v>453</v>
      </c>
      <c r="E44" s="419"/>
      <c r="F44" s="419"/>
      <c r="G44" s="419"/>
      <c r="H44" s="419"/>
      <c r="I44" s="419"/>
      <c r="J44" s="133"/>
      <c r="K44" s="133"/>
    </row>
    <row r="45" spans="1:11" s="308" customFormat="1" ht="15">
      <c r="A45" s="419" t="s">
        <v>277</v>
      </c>
      <c r="B45" s="419"/>
      <c r="C45" s="133"/>
      <c r="D45" s="419"/>
      <c r="E45" s="419"/>
      <c r="F45" s="419"/>
      <c r="G45" s="419"/>
      <c r="H45" s="419"/>
      <c r="I45" s="419"/>
      <c r="J45" s="133"/>
      <c r="K45" s="133"/>
    </row>
  </sheetData>
  <sheetProtection/>
  <mergeCells count="2">
    <mergeCell ref="A6:A16"/>
    <mergeCell ref="A17:A2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P49" sqref="P49"/>
    </sheetView>
  </sheetViews>
  <sheetFormatPr defaultColWidth="9.140625" defaultRowHeight="15"/>
  <cols>
    <col min="1" max="1" width="18.28125" style="4" customWidth="1"/>
    <col min="2" max="2" width="12.28125" style="5" customWidth="1"/>
    <col min="3" max="3" width="5.8515625" style="4" customWidth="1"/>
    <col min="4" max="4" width="6.8515625" style="4" customWidth="1"/>
    <col min="5" max="6" width="6.28125" style="4" customWidth="1"/>
    <col min="7" max="7" width="6.8515625" style="4" customWidth="1"/>
    <col min="8" max="8" width="5.7109375" style="4" customWidth="1"/>
    <col min="9" max="9" width="6.00390625" style="4" customWidth="1"/>
    <col min="10" max="10" width="5.8515625" style="4" customWidth="1"/>
    <col min="11" max="11" width="4.8515625" style="4" bestFit="1" customWidth="1"/>
    <col min="12" max="16384" width="9.140625" style="4" customWidth="1"/>
  </cols>
  <sheetData>
    <row r="1" spans="1:4" ht="14.25">
      <c r="A1" s="11" t="s">
        <v>25</v>
      </c>
      <c r="B1" s="2"/>
      <c r="C1" s="3"/>
      <c r="D1" s="3"/>
    </row>
    <row r="2" spans="1:11" ht="12.75">
      <c r="A2" s="1" t="s">
        <v>26</v>
      </c>
      <c r="B2" s="2"/>
      <c r="C2" s="3"/>
      <c r="D2" s="3"/>
      <c r="I2" s="1843" t="s">
        <v>27</v>
      </c>
      <c r="J2" s="1843"/>
      <c r="K2" s="1843"/>
    </row>
    <row r="3" spans="1:11" ht="12.75">
      <c r="A3" s="1844" t="s">
        <v>0</v>
      </c>
      <c r="B3" s="1844" t="s">
        <v>1</v>
      </c>
      <c r="C3" s="1846" t="s">
        <v>2</v>
      </c>
      <c r="D3" s="1847"/>
      <c r="E3" s="1847"/>
      <c r="F3" s="1847"/>
      <c r="G3" s="1848"/>
      <c r="H3" s="1849" t="s">
        <v>3</v>
      </c>
      <c r="I3" s="1849"/>
      <c r="J3" s="1849"/>
      <c r="K3" s="1849"/>
    </row>
    <row r="4" spans="1:11" ht="12.75">
      <c r="A4" s="1845"/>
      <c r="B4" s="1845"/>
      <c r="C4" s="1045" t="s">
        <v>4</v>
      </c>
      <c r="D4" s="1046" t="s">
        <v>5</v>
      </c>
      <c r="E4" s="1046" t="s">
        <v>6</v>
      </c>
      <c r="F4" s="1046" t="s">
        <v>7</v>
      </c>
      <c r="G4" s="1046" t="s">
        <v>8</v>
      </c>
      <c r="H4" s="1046" t="s">
        <v>5</v>
      </c>
      <c r="I4" s="1047" t="s">
        <v>6</v>
      </c>
      <c r="J4" s="1048" t="s">
        <v>7</v>
      </c>
      <c r="K4" s="1046" t="s">
        <v>8</v>
      </c>
    </row>
    <row r="5" spans="1:11" ht="12.75">
      <c r="A5" s="24" t="s">
        <v>9</v>
      </c>
      <c r="B5" s="6">
        <v>2009</v>
      </c>
      <c r="C5" s="1049">
        <v>103.3</v>
      </c>
      <c r="D5" s="1050">
        <v>109.3</v>
      </c>
      <c r="E5" s="1051">
        <v>111.6</v>
      </c>
      <c r="F5" s="1050">
        <v>106.19999999999999</v>
      </c>
      <c r="G5" s="1051">
        <v>115.37200000000001</v>
      </c>
      <c r="H5" s="1051">
        <f aca="true" t="shared" si="0" ref="H5:K8">D5*100/$C5</f>
        <v>105.80832526621491</v>
      </c>
      <c r="I5" s="1052">
        <f t="shared" si="0"/>
        <v>108.0348499515973</v>
      </c>
      <c r="J5" s="1051">
        <f t="shared" si="0"/>
        <v>102.80735721200385</v>
      </c>
      <c r="K5" s="1051">
        <f t="shared" si="0"/>
        <v>111.6863504356244</v>
      </c>
    </row>
    <row r="6" spans="1:11" ht="12.75">
      <c r="A6" s="24" t="s">
        <v>1246</v>
      </c>
      <c r="B6" s="2">
        <v>2010</v>
      </c>
      <c r="C6" s="1053">
        <v>136.1</v>
      </c>
      <c r="D6" s="1054">
        <v>134.2</v>
      </c>
      <c r="E6" s="1053">
        <v>150</v>
      </c>
      <c r="F6" s="1054">
        <v>142.3</v>
      </c>
      <c r="G6" s="1053">
        <v>153.5708333333333</v>
      </c>
      <c r="H6" s="1055">
        <f t="shared" si="0"/>
        <v>98.60396767083026</v>
      </c>
      <c r="I6" s="1056">
        <f t="shared" si="0"/>
        <v>110.21307861866275</v>
      </c>
      <c r="J6" s="1055">
        <f t="shared" si="0"/>
        <v>104.55547391623807</v>
      </c>
      <c r="K6" s="1055">
        <f t="shared" si="0"/>
        <v>112.83676218466812</v>
      </c>
    </row>
    <row r="7" spans="1:11" ht="12.75">
      <c r="A7" s="24"/>
      <c r="B7" s="2">
        <v>2011</v>
      </c>
      <c r="C7" s="1053">
        <v>179.4</v>
      </c>
      <c r="D7" s="1054">
        <v>204.89999999999998</v>
      </c>
      <c r="E7" s="1053">
        <v>199.3</v>
      </c>
      <c r="F7" s="1054">
        <v>182.89999999999998</v>
      </c>
      <c r="G7" s="1053">
        <v>198.29583333333335</v>
      </c>
      <c r="H7" s="1055">
        <f t="shared" si="0"/>
        <v>114.21404682274245</v>
      </c>
      <c r="I7" s="1056">
        <f t="shared" si="0"/>
        <v>111.09253065774804</v>
      </c>
      <c r="J7" s="1055">
        <f t="shared" si="0"/>
        <v>101.95094760312149</v>
      </c>
      <c r="K7" s="1055">
        <f t="shared" si="0"/>
        <v>110.53279450018582</v>
      </c>
    </row>
    <row r="8" spans="1:11" ht="12.75">
      <c r="A8" s="24"/>
      <c r="B8" s="2">
        <v>2012</v>
      </c>
      <c r="C8" s="1053">
        <v>192.39999999999998</v>
      </c>
      <c r="D8" s="1054">
        <v>200.79999999999998</v>
      </c>
      <c r="E8" s="1053">
        <v>213.79999999999998</v>
      </c>
      <c r="F8" s="1054">
        <v>208.5</v>
      </c>
      <c r="G8" s="1053">
        <v>210.60000000000002</v>
      </c>
      <c r="H8" s="1055">
        <f t="shared" si="0"/>
        <v>104.36590436590438</v>
      </c>
      <c r="I8" s="1056">
        <f t="shared" si="0"/>
        <v>111.12266112266114</v>
      </c>
      <c r="J8" s="1055">
        <f t="shared" si="0"/>
        <v>108.36798336798338</v>
      </c>
      <c r="K8" s="1055">
        <f t="shared" si="0"/>
        <v>109.4594594594595</v>
      </c>
    </row>
    <row r="9" spans="1:11" ht="12.75">
      <c r="A9" s="38"/>
      <c r="B9" s="1057" t="s">
        <v>1247</v>
      </c>
      <c r="C9" s="1058">
        <f>C8*100/C7</f>
        <v>107.24637681159417</v>
      </c>
      <c r="D9" s="1058">
        <f>D8*100/D7</f>
        <v>97.99902391410446</v>
      </c>
      <c r="E9" s="1058">
        <f>E8*100/E7</f>
        <v>107.27546412443552</v>
      </c>
      <c r="F9" s="1058">
        <f>F8*100/F7</f>
        <v>113.99671951886278</v>
      </c>
      <c r="G9" s="1058">
        <f>G8*100/G7</f>
        <v>106.2049547183291</v>
      </c>
      <c r="H9" s="1059"/>
      <c r="I9" s="1059"/>
      <c r="J9" s="1059"/>
      <c r="K9" s="1059"/>
    </row>
    <row r="10" spans="1:11" ht="12.75">
      <c r="A10" s="24" t="s">
        <v>12</v>
      </c>
      <c r="B10" s="6">
        <v>2009</v>
      </c>
      <c r="C10" s="1060">
        <v>152.6</v>
      </c>
      <c r="D10" s="1061">
        <v>145.6</v>
      </c>
      <c r="E10" s="1055">
        <v>107.5</v>
      </c>
      <c r="F10" s="1061">
        <v>110.4</v>
      </c>
      <c r="G10" s="1055">
        <v>115.6</v>
      </c>
      <c r="H10" s="1055">
        <f aca="true" t="shared" si="1" ref="H10:K13">D10*100/$C10</f>
        <v>95.41284403669725</v>
      </c>
      <c r="I10" s="1056">
        <f t="shared" si="1"/>
        <v>70.44560943643512</v>
      </c>
      <c r="J10" s="1055">
        <f t="shared" si="1"/>
        <v>72.34600262123197</v>
      </c>
      <c r="K10" s="1051">
        <f t="shared" si="1"/>
        <v>75.75360419397117</v>
      </c>
    </row>
    <row r="11" spans="1:11" ht="14.25" customHeight="1">
      <c r="A11" s="24" t="s">
        <v>14</v>
      </c>
      <c r="B11" s="2">
        <v>2010</v>
      </c>
      <c r="C11" s="1053">
        <v>152.83</v>
      </c>
      <c r="D11" s="1054">
        <v>134.75</v>
      </c>
      <c r="E11" s="1053">
        <v>142.1</v>
      </c>
      <c r="F11" s="1062">
        <v>144.9</v>
      </c>
      <c r="G11" s="1063">
        <v>143.2</v>
      </c>
      <c r="H11" s="1055">
        <f t="shared" si="1"/>
        <v>88.16986193810115</v>
      </c>
      <c r="I11" s="1056">
        <f t="shared" si="1"/>
        <v>92.97912713472485</v>
      </c>
      <c r="J11" s="1055">
        <f t="shared" si="1"/>
        <v>94.81122816201007</v>
      </c>
      <c r="K11" s="1055">
        <f t="shared" si="1"/>
        <v>93.69888110972974</v>
      </c>
    </row>
    <row r="12" spans="1:11" ht="12.75">
      <c r="A12" s="24"/>
      <c r="B12" s="2">
        <v>2011</v>
      </c>
      <c r="C12" s="1053">
        <v>209.43</v>
      </c>
      <c r="D12" s="1054">
        <v>196.06</v>
      </c>
      <c r="E12" s="1053">
        <v>201.9</v>
      </c>
      <c r="F12" s="1054">
        <v>204.4</v>
      </c>
      <c r="G12" s="1063">
        <v>198.2</v>
      </c>
      <c r="H12" s="1055">
        <f t="shared" si="1"/>
        <v>93.61600534784893</v>
      </c>
      <c r="I12" s="1056">
        <f t="shared" si="1"/>
        <v>96.40452657212434</v>
      </c>
      <c r="J12" s="1055">
        <f t="shared" si="1"/>
        <v>97.59824284963949</v>
      </c>
      <c r="K12" s="1055">
        <f t="shared" si="1"/>
        <v>94.6378264814019</v>
      </c>
    </row>
    <row r="13" spans="1:11" ht="12.75">
      <c r="A13" s="24"/>
      <c r="B13" s="2">
        <v>2012</v>
      </c>
      <c r="C13" s="1053">
        <v>216.8</v>
      </c>
      <c r="D13" s="1054">
        <v>204.66</v>
      </c>
      <c r="E13" s="1053">
        <v>216.1</v>
      </c>
      <c r="F13" s="1054">
        <v>232.7</v>
      </c>
      <c r="G13" s="1063">
        <v>209.1</v>
      </c>
      <c r="H13" s="1055">
        <f t="shared" si="1"/>
        <v>94.40036900369003</v>
      </c>
      <c r="I13" s="1056">
        <f t="shared" si="1"/>
        <v>99.67712177121771</v>
      </c>
      <c r="J13" s="1055">
        <f t="shared" si="1"/>
        <v>107.33394833948338</v>
      </c>
      <c r="K13" s="1055">
        <f t="shared" si="1"/>
        <v>96.44833948339483</v>
      </c>
    </row>
    <row r="14" spans="1:11" ht="12.75">
      <c r="A14" s="38"/>
      <c r="B14" s="1057" t="s">
        <v>1247</v>
      </c>
      <c r="C14" s="1058">
        <f>C13*100/C12</f>
        <v>103.5190755861147</v>
      </c>
      <c r="D14" s="1058">
        <f>D13*100/D12</f>
        <v>104.38641232275833</v>
      </c>
      <c r="E14" s="1058">
        <f>E13*100/E12</f>
        <v>107.03318474492323</v>
      </c>
      <c r="F14" s="1058">
        <f>F13*100/F12</f>
        <v>113.84540117416829</v>
      </c>
      <c r="G14" s="1058">
        <f>G13*100/G12</f>
        <v>105.49949545913219</v>
      </c>
      <c r="H14" s="1059"/>
      <c r="I14" s="1059"/>
      <c r="J14" s="1059"/>
      <c r="K14" s="1059"/>
    </row>
    <row r="15" spans="1:11" ht="12.75">
      <c r="A15" s="1100" t="s">
        <v>15</v>
      </c>
      <c r="B15" s="6">
        <v>2009</v>
      </c>
      <c r="C15" s="1060">
        <v>116.8</v>
      </c>
      <c r="D15" s="1061">
        <v>100</v>
      </c>
      <c r="E15" s="1055">
        <v>77.8</v>
      </c>
      <c r="F15" s="1061">
        <v>85.9</v>
      </c>
      <c r="G15" s="1063" t="s">
        <v>13</v>
      </c>
      <c r="H15" s="1055">
        <f aca="true" t="shared" si="2" ref="H15:J18">D15*100/$C15</f>
        <v>85.61643835616438</v>
      </c>
      <c r="I15" s="1056">
        <f t="shared" si="2"/>
        <v>66.60958904109589</v>
      </c>
      <c r="J15" s="1055">
        <f t="shared" si="2"/>
        <v>73.54452054794521</v>
      </c>
      <c r="K15" s="1055" t="s">
        <v>13</v>
      </c>
    </row>
    <row r="16" spans="1:11" ht="12.75">
      <c r="A16" s="1100" t="s">
        <v>10</v>
      </c>
      <c r="B16" s="2">
        <v>2010</v>
      </c>
      <c r="C16" s="1053">
        <v>139.88</v>
      </c>
      <c r="D16" s="1054">
        <v>112.76</v>
      </c>
      <c r="E16" s="1053">
        <v>107.16</v>
      </c>
      <c r="F16" s="1062">
        <v>111.5</v>
      </c>
      <c r="G16" s="1063" t="s">
        <v>13</v>
      </c>
      <c r="H16" s="1055">
        <f t="shared" si="2"/>
        <v>80.61195310265943</v>
      </c>
      <c r="I16" s="1056">
        <f t="shared" si="2"/>
        <v>76.60852158993423</v>
      </c>
      <c r="J16" s="1055">
        <f t="shared" si="2"/>
        <v>79.71118101229625</v>
      </c>
      <c r="K16" s="1055" t="s">
        <v>13</v>
      </c>
    </row>
    <row r="17" spans="1:11" ht="12.75">
      <c r="A17" s="1100"/>
      <c r="B17" s="2">
        <v>2011</v>
      </c>
      <c r="C17" s="1053">
        <v>194.81</v>
      </c>
      <c r="D17" s="1054">
        <v>192.19</v>
      </c>
      <c r="E17" s="1053">
        <v>180.2</v>
      </c>
      <c r="F17" s="1054">
        <v>166.2</v>
      </c>
      <c r="G17" s="1063" t="s">
        <v>13</v>
      </c>
      <c r="H17" s="1055">
        <f t="shared" si="2"/>
        <v>98.65509984087059</v>
      </c>
      <c r="I17" s="1056">
        <f t="shared" si="2"/>
        <v>92.50038499050356</v>
      </c>
      <c r="J17" s="1055">
        <f t="shared" si="2"/>
        <v>85.31389559057543</v>
      </c>
      <c r="K17" s="1055" t="s">
        <v>13</v>
      </c>
    </row>
    <row r="18" spans="1:11" ht="12.75">
      <c r="A18" s="1100"/>
      <c r="B18" s="2">
        <v>2012</v>
      </c>
      <c r="C18" s="1053">
        <v>208.1</v>
      </c>
      <c r="D18" s="1054">
        <v>203.11</v>
      </c>
      <c r="E18" s="1053">
        <v>186</v>
      </c>
      <c r="F18" s="1054">
        <v>190.3</v>
      </c>
      <c r="G18" s="1063" t="s">
        <v>13</v>
      </c>
      <c r="H18" s="1055">
        <f t="shared" si="2"/>
        <v>97.60211436809226</v>
      </c>
      <c r="I18" s="1056">
        <f t="shared" si="2"/>
        <v>89.38010571840462</v>
      </c>
      <c r="J18" s="1055">
        <f t="shared" si="2"/>
        <v>91.44641999038924</v>
      </c>
      <c r="K18" s="1055" t="s">
        <v>13</v>
      </c>
    </row>
    <row r="19" spans="1:11" ht="12.75">
      <c r="A19" s="1101"/>
      <c r="B19" s="1057" t="s">
        <v>1247</v>
      </c>
      <c r="C19" s="1058">
        <f>C18*100/C17</f>
        <v>106.82203172321749</v>
      </c>
      <c r="D19" s="1058">
        <f>D18*100/D17</f>
        <v>105.68187730891306</v>
      </c>
      <c r="E19" s="1058">
        <f>E18*100/E17</f>
        <v>103.21864594894562</v>
      </c>
      <c r="F19" s="1058">
        <f>F18*100/F17</f>
        <v>114.50060168471721</v>
      </c>
      <c r="G19" s="1058" t="s">
        <v>13</v>
      </c>
      <c r="H19" s="1059"/>
      <c r="I19" s="1059"/>
      <c r="J19" s="1059"/>
      <c r="K19" s="1059"/>
    </row>
    <row r="20" spans="1:11" ht="12.75">
      <c r="A20" s="24" t="s">
        <v>16</v>
      </c>
      <c r="B20" s="6">
        <v>2009</v>
      </c>
      <c r="C20" s="1060">
        <v>97.69999999999999</v>
      </c>
      <c r="D20" s="1061">
        <v>105.9</v>
      </c>
      <c r="E20" s="1055">
        <v>103.3</v>
      </c>
      <c r="F20" s="1061">
        <v>104.1</v>
      </c>
      <c r="G20" s="1055">
        <v>119.3</v>
      </c>
      <c r="H20" s="1055">
        <f aca="true" t="shared" si="3" ref="H20:K23">D20*100/$C20</f>
        <v>108.3930399181167</v>
      </c>
      <c r="I20" s="1056">
        <f t="shared" si="3"/>
        <v>105.73183213920164</v>
      </c>
      <c r="J20" s="1055">
        <f t="shared" si="3"/>
        <v>106.55066530194475</v>
      </c>
      <c r="K20" s="1055">
        <f t="shared" si="3"/>
        <v>122.10849539406347</v>
      </c>
    </row>
    <row r="21" spans="1:11" ht="12.75">
      <c r="A21" s="24" t="s">
        <v>17</v>
      </c>
      <c r="B21" s="2">
        <v>2010</v>
      </c>
      <c r="C21" s="1053">
        <v>148.9</v>
      </c>
      <c r="D21" s="1054">
        <v>129.8</v>
      </c>
      <c r="E21" s="1053">
        <v>148.2</v>
      </c>
      <c r="F21" s="1062">
        <v>136.5</v>
      </c>
      <c r="G21" s="1063">
        <v>164.4</v>
      </c>
      <c r="H21" s="1055">
        <f t="shared" si="3"/>
        <v>87.17259905977167</v>
      </c>
      <c r="I21" s="1056">
        <f t="shared" si="3"/>
        <v>99.5298858294157</v>
      </c>
      <c r="J21" s="1055">
        <f t="shared" si="3"/>
        <v>91.67226326393552</v>
      </c>
      <c r="K21" s="1055">
        <f t="shared" si="3"/>
        <v>110.40967092008059</v>
      </c>
    </row>
    <row r="22" spans="1:11" ht="12.75">
      <c r="A22" s="24"/>
      <c r="B22" s="2">
        <v>2011</v>
      </c>
      <c r="C22" s="1064">
        <v>167.10000000000002</v>
      </c>
      <c r="D22" s="1054">
        <v>191.4</v>
      </c>
      <c r="E22" s="1064">
        <v>165.2</v>
      </c>
      <c r="F22" s="1062">
        <v>175.3</v>
      </c>
      <c r="G22" s="1063">
        <v>192.1</v>
      </c>
      <c r="H22" s="1055">
        <f t="shared" si="3"/>
        <v>114.54219030520645</v>
      </c>
      <c r="I22" s="1056">
        <f t="shared" si="3"/>
        <v>98.86295631358466</v>
      </c>
      <c r="J22" s="1055">
        <f t="shared" si="3"/>
        <v>104.90724117295032</v>
      </c>
      <c r="K22" s="1055">
        <f t="shared" si="3"/>
        <v>114.96110113704367</v>
      </c>
    </row>
    <row r="23" spans="1:11" ht="12.75">
      <c r="A23" s="24"/>
      <c r="B23" s="2">
        <v>2012</v>
      </c>
      <c r="C23" s="1064">
        <v>199.7</v>
      </c>
      <c r="D23" s="1062">
        <v>187.60000000000002</v>
      </c>
      <c r="E23" s="1064">
        <v>174.89999999999998</v>
      </c>
      <c r="F23" s="1054">
        <v>196</v>
      </c>
      <c r="G23" s="1055">
        <v>208.2</v>
      </c>
      <c r="H23" s="1055">
        <f t="shared" si="3"/>
        <v>93.9409113670506</v>
      </c>
      <c r="I23" s="1056">
        <f t="shared" si="3"/>
        <v>87.58137205808711</v>
      </c>
      <c r="J23" s="1055">
        <f t="shared" si="3"/>
        <v>98.14722083124687</v>
      </c>
      <c r="K23" s="1055">
        <f t="shared" si="3"/>
        <v>104.2563845768653</v>
      </c>
    </row>
    <row r="24" spans="1:11" ht="12.75">
      <c r="A24" s="38"/>
      <c r="B24" s="1057" t="s">
        <v>1247</v>
      </c>
      <c r="C24" s="1058">
        <f>C23*100/C22</f>
        <v>119.50927588270496</v>
      </c>
      <c r="D24" s="1058">
        <f>D23*100/D22</f>
        <v>98.01462904911182</v>
      </c>
      <c r="E24" s="1058">
        <f>E23*100/E22</f>
        <v>105.87167070217916</v>
      </c>
      <c r="F24" s="1058">
        <f>F23*100/F22</f>
        <v>111.80832857957786</v>
      </c>
      <c r="G24" s="1058">
        <f>G23*100/G22</f>
        <v>108.38105153565851</v>
      </c>
      <c r="H24" s="1059"/>
      <c r="I24" s="1059"/>
      <c r="J24" s="1059"/>
      <c r="K24" s="1059"/>
    </row>
    <row r="25" spans="1:11" ht="12.75">
      <c r="A25" s="24" t="s">
        <v>18</v>
      </c>
      <c r="B25" s="6">
        <v>2009</v>
      </c>
      <c r="C25" s="1060">
        <v>241.20000000000002</v>
      </c>
      <c r="D25" s="1061">
        <v>268.7</v>
      </c>
      <c r="E25" s="1055">
        <v>250.10000000000002</v>
      </c>
      <c r="F25" s="1061">
        <v>255.39999999999998</v>
      </c>
      <c r="G25" s="1055">
        <v>248.83499999999995</v>
      </c>
      <c r="H25" s="1055">
        <f aca="true" t="shared" si="4" ref="H25:K28">D25*100/$C25</f>
        <v>111.40132669983416</v>
      </c>
      <c r="I25" s="1056">
        <f t="shared" si="4"/>
        <v>103.68988391376452</v>
      </c>
      <c r="J25" s="1055">
        <f t="shared" si="4"/>
        <v>105.88723051409616</v>
      </c>
      <c r="K25" s="1055">
        <f t="shared" si="4"/>
        <v>103.16542288557211</v>
      </c>
    </row>
    <row r="26" spans="1:11" ht="12.75">
      <c r="A26" s="24"/>
      <c r="B26" s="2">
        <v>2010</v>
      </c>
      <c r="C26" s="1053">
        <v>319.20000000000005</v>
      </c>
      <c r="D26" s="1054">
        <v>306</v>
      </c>
      <c r="E26" s="1053">
        <v>319.8</v>
      </c>
      <c r="F26" s="1054">
        <v>291.90000000000003</v>
      </c>
      <c r="G26" s="1055">
        <v>314.04</v>
      </c>
      <c r="H26" s="1055">
        <f t="shared" si="4"/>
        <v>95.86466165413532</v>
      </c>
      <c r="I26" s="1056">
        <f t="shared" si="4"/>
        <v>100.18796992481201</v>
      </c>
      <c r="J26" s="1055">
        <f t="shared" si="4"/>
        <v>91.44736842105263</v>
      </c>
      <c r="K26" s="1055">
        <f t="shared" si="4"/>
        <v>98.38345864661653</v>
      </c>
    </row>
    <row r="27" spans="1:11" ht="12.75">
      <c r="A27" s="24"/>
      <c r="B27" s="2">
        <v>2011</v>
      </c>
      <c r="C27" s="1053">
        <v>460.6</v>
      </c>
      <c r="D27" s="1054">
        <v>455.79999999999995</v>
      </c>
      <c r="E27" s="1053">
        <v>446.3</v>
      </c>
      <c r="F27" s="1054">
        <v>427.1</v>
      </c>
      <c r="G27" s="1055">
        <v>415.4249999999999</v>
      </c>
      <c r="H27" s="1055">
        <f t="shared" si="4"/>
        <v>98.95788102475031</v>
      </c>
      <c r="I27" s="1056">
        <f t="shared" si="4"/>
        <v>96.89535388623534</v>
      </c>
      <c r="J27" s="1055">
        <f t="shared" si="4"/>
        <v>92.72687798523664</v>
      </c>
      <c r="K27" s="1055">
        <f t="shared" si="4"/>
        <v>90.19214068606163</v>
      </c>
    </row>
    <row r="28" spans="1:11" ht="12.75">
      <c r="A28" s="24"/>
      <c r="B28" s="2">
        <v>2012</v>
      </c>
      <c r="C28" s="1053">
        <v>484</v>
      </c>
      <c r="D28" s="1054">
        <v>470.90000000000003</v>
      </c>
      <c r="E28" s="1053">
        <v>473.40000000000003</v>
      </c>
      <c r="F28" s="1054">
        <v>487.29999999999995</v>
      </c>
      <c r="G28" s="1055">
        <v>456.75</v>
      </c>
      <c r="H28" s="1055">
        <f t="shared" si="4"/>
        <v>97.29338842975207</v>
      </c>
      <c r="I28" s="1056">
        <f t="shared" si="4"/>
        <v>97.8099173553719</v>
      </c>
      <c r="J28" s="1055">
        <f t="shared" si="4"/>
        <v>100.68181818181817</v>
      </c>
      <c r="K28" s="1055">
        <f t="shared" si="4"/>
        <v>94.3698347107438</v>
      </c>
    </row>
    <row r="29" spans="1:11" ht="12.75">
      <c r="A29" s="38"/>
      <c r="B29" s="1057" t="s">
        <v>1247</v>
      </c>
      <c r="C29" s="1058">
        <f>C28*100/C27</f>
        <v>105.08033000434216</v>
      </c>
      <c r="D29" s="1058">
        <f>D28*100/D27</f>
        <v>103.31285651601581</v>
      </c>
      <c r="E29" s="1058">
        <f>E28*100/E27</f>
        <v>106.0721487788483</v>
      </c>
      <c r="F29" s="1058">
        <f>F28*100/F27</f>
        <v>114.0950597049871</v>
      </c>
      <c r="G29" s="1058">
        <f>G28*100/G27</f>
        <v>109.94764397905762</v>
      </c>
      <c r="H29" s="1059"/>
      <c r="I29" s="1059"/>
      <c r="J29" s="1059"/>
      <c r="K29" s="1059"/>
    </row>
    <row r="30" spans="1:11" ht="12.75">
      <c r="A30" s="24" t="s">
        <v>19</v>
      </c>
      <c r="B30" s="6">
        <v>2009</v>
      </c>
      <c r="C30" s="1060">
        <v>200.79999999999998</v>
      </c>
      <c r="D30" s="1061">
        <v>268</v>
      </c>
      <c r="E30" s="1055" t="s">
        <v>13</v>
      </c>
      <c r="F30" s="1061">
        <v>211.20000000000002</v>
      </c>
      <c r="G30" s="1055">
        <v>232.81</v>
      </c>
      <c r="H30" s="1055">
        <f>D30*100/$C30</f>
        <v>133.46613545816734</v>
      </c>
      <c r="I30" s="1056" t="s">
        <v>13</v>
      </c>
      <c r="J30" s="1055">
        <f aca="true" t="shared" si="5" ref="J30:K33">F30*100/$C30</f>
        <v>105.1792828685259</v>
      </c>
      <c r="K30" s="1055">
        <f t="shared" si="5"/>
        <v>115.94123505976097</v>
      </c>
    </row>
    <row r="31" spans="1:11" ht="12.75">
      <c r="A31" s="24"/>
      <c r="B31" s="2">
        <v>2010</v>
      </c>
      <c r="C31" s="1053">
        <v>346.70000000000005</v>
      </c>
      <c r="D31" s="1054">
        <v>283.2</v>
      </c>
      <c r="E31" s="1063" t="s">
        <v>13</v>
      </c>
      <c r="F31" s="1062">
        <v>328.29999999999995</v>
      </c>
      <c r="G31" s="1055">
        <v>325.53636363636366</v>
      </c>
      <c r="H31" s="1055">
        <f>D31*100/$C31</f>
        <v>81.68445341794057</v>
      </c>
      <c r="I31" s="1056" t="s">
        <v>13</v>
      </c>
      <c r="J31" s="1055">
        <f t="shared" si="5"/>
        <v>94.69281799826936</v>
      </c>
      <c r="K31" s="1055">
        <f t="shared" si="5"/>
        <v>93.89569184781183</v>
      </c>
    </row>
    <row r="32" spans="1:11" ht="12.75">
      <c r="A32" s="24"/>
      <c r="B32" s="2">
        <v>2011</v>
      </c>
      <c r="C32" s="1053">
        <v>356.59999999999997</v>
      </c>
      <c r="D32" s="1054">
        <v>416.4</v>
      </c>
      <c r="E32" s="1063" t="s">
        <v>13</v>
      </c>
      <c r="F32" s="1062">
        <v>391.1</v>
      </c>
      <c r="G32" s="1055">
        <v>378.9909090909091</v>
      </c>
      <c r="H32" s="1055">
        <f>D32*100/$C32</f>
        <v>116.76948962422884</v>
      </c>
      <c r="I32" s="1056" t="s">
        <v>13</v>
      </c>
      <c r="J32" s="1055">
        <f t="shared" si="5"/>
        <v>109.67470555243972</v>
      </c>
      <c r="K32" s="1055">
        <f t="shared" si="5"/>
        <v>106.27899862336207</v>
      </c>
    </row>
    <row r="33" spans="1:11" ht="12.75">
      <c r="A33" s="24"/>
      <c r="B33" s="2">
        <v>2012</v>
      </c>
      <c r="C33" s="1053">
        <v>446</v>
      </c>
      <c r="D33" s="1054">
        <v>416.59999999999997</v>
      </c>
      <c r="E33" s="1063" t="s">
        <v>13</v>
      </c>
      <c r="F33" s="1062">
        <v>463.5</v>
      </c>
      <c r="G33" s="1055">
        <v>439.1125</v>
      </c>
      <c r="H33" s="1055">
        <f>D33*100/$C33</f>
        <v>93.40807174887892</v>
      </c>
      <c r="I33" s="1056" t="s">
        <v>13</v>
      </c>
      <c r="J33" s="1055">
        <f t="shared" si="5"/>
        <v>103.9237668161435</v>
      </c>
      <c r="K33" s="1055">
        <f t="shared" si="5"/>
        <v>98.45571748878923</v>
      </c>
    </row>
    <row r="34" spans="1:11" ht="12.75">
      <c r="A34" s="38"/>
      <c r="B34" s="1057" t="s">
        <v>1247</v>
      </c>
      <c r="C34" s="1058">
        <f>C33*100/C32</f>
        <v>125.07010656197421</v>
      </c>
      <c r="D34" s="1058">
        <f>D33*100/D32</f>
        <v>100.0480307396734</v>
      </c>
      <c r="E34" s="1058" t="s">
        <v>13</v>
      </c>
      <c r="F34" s="1058">
        <f>F33*100/F32</f>
        <v>118.51188954231654</v>
      </c>
      <c r="G34" s="1058">
        <f>G33*100/G32</f>
        <v>115.863597111948</v>
      </c>
      <c r="H34" s="1059"/>
      <c r="I34" s="1059"/>
      <c r="J34" s="1059"/>
      <c r="K34" s="1059"/>
    </row>
    <row r="35" spans="1:11" ht="12.75">
      <c r="A35" s="24" t="s">
        <v>20</v>
      </c>
      <c r="B35" s="6">
        <v>2009</v>
      </c>
      <c r="C35" s="1060">
        <v>42</v>
      </c>
      <c r="D35" s="1061">
        <v>29.2</v>
      </c>
      <c r="E35" s="1055">
        <v>26.7</v>
      </c>
      <c r="F35" s="1061">
        <v>33.1</v>
      </c>
      <c r="G35" s="1055">
        <v>32.1</v>
      </c>
      <c r="H35" s="1055">
        <f aca="true" t="shared" si="6" ref="H35:K38">D35*100/$C35</f>
        <v>69.52380952380952</v>
      </c>
      <c r="I35" s="1056">
        <f t="shared" si="6"/>
        <v>63.57142857142857</v>
      </c>
      <c r="J35" s="1055">
        <f t="shared" si="6"/>
        <v>78.80952380952381</v>
      </c>
      <c r="K35" s="1055">
        <f t="shared" si="6"/>
        <v>76.42857142857143</v>
      </c>
    </row>
    <row r="36" spans="1:11" ht="12.75">
      <c r="A36" s="24" t="s">
        <v>21</v>
      </c>
      <c r="B36" s="2">
        <v>2010</v>
      </c>
      <c r="C36" s="1053">
        <v>36.37</v>
      </c>
      <c r="D36" s="1054">
        <v>28.07</v>
      </c>
      <c r="E36" s="1053">
        <v>28.3</v>
      </c>
      <c r="F36" s="1062">
        <v>31.2</v>
      </c>
      <c r="G36" s="1055">
        <v>33.4</v>
      </c>
      <c r="H36" s="1055">
        <f t="shared" si="6"/>
        <v>77.17899367610669</v>
      </c>
      <c r="I36" s="1056">
        <f t="shared" si="6"/>
        <v>77.8113830079736</v>
      </c>
      <c r="J36" s="1055">
        <f t="shared" si="6"/>
        <v>85.78498762716525</v>
      </c>
      <c r="K36" s="1055">
        <f t="shared" si="6"/>
        <v>91.83392906241409</v>
      </c>
    </row>
    <row r="37" spans="1:11" ht="12.75">
      <c r="A37" s="24"/>
      <c r="B37" s="2">
        <v>2011</v>
      </c>
      <c r="C37" s="1053">
        <v>36.13</v>
      </c>
      <c r="D37" s="1054">
        <v>28.63</v>
      </c>
      <c r="E37" s="1053">
        <v>35</v>
      </c>
      <c r="F37" s="1062">
        <v>44.8</v>
      </c>
      <c r="G37" s="1063">
        <v>32.9</v>
      </c>
      <c r="H37" s="1055">
        <f t="shared" si="6"/>
        <v>79.24162745640741</v>
      </c>
      <c r="I37" s="1056">
        <f t="shared" si="6"/>
        <v>96.87240520343204</v>
      </c>
      <c r="J37" s="1055">
        <f t="shared" si="6"/>
        <v>123.99667866039302</v>
      </c>
      <c r="K37" s="1055">
        <f t="shared" si="6"/>
        <v>91.06006089122612</v>
      </c>
    </row>
    <row r="38" spans="1:11" ht="12.75">
      <c r="A38" s="24"/>
      <c r="B38" s="2">
        <v>2012</v>
      </c>
      <c r="C38" s="1053">
        <v>36.7</v>
      </c>
      <c r="D38" s="1054">
        <v>32.3</v>
      </c>
      <c r="E38" s="1053">
        <v>32.8</v>
      </c>
      <c r="F38" s="1062">
        <v>47.5</v>
      </c>
      <c r="G38" s="1063">
        <v>35.6</v>
      </c>
      <c r="H38" s="1055">
        <f t="shared" si="6"/>
        <v>88.01089918256129</v>
      </c>
      <c r="I38" s="1056">
        <f t="shared" si="6"/>
        <v>89.37329700272478</v>
      </c>
      <c r="J38" s="1055">
        <f t="shared" si="6"/>
        <v>129.4277929155313</v>
      </c>
      <c r="K38" s="1055">
        <f t="shared" si="6"/>
        <v>97.00272479564032</v>
      </c>
    </row>
    <row r="39" spans="1:11" ht="12.75">
      <c r="A39" s="38"/>
      <c r="B39" s="1057" t="s">
        <v>1247</v>
      </c>
      <c r="C39" s="1058">
        <f>C38*100/C37</f>
        <v>101.57763631331304</v>
      </c>
      <c r="D39" s="1058">
        <f>D38*100/D37</f>
        <v>112.8187216206776</v>
      </c>
      <c r="E39" s="1058">
        <f>E38*100/E37</f>
        <v>93.71428571428571</v>
      </c>
      <c r="F39" s="1058">
        <f>F38*100/F37</f>
        <v>106.02678571428572</v>
      </c>
      <c r="G39" s="1058">
        <f>G38*100/G37</f>
        <v>108.2066869300912</v>
      </c>
      <c r="H39" s="1059"/>
      <c r="I39" s="1059"/>
      <c r="J39" s="1059"/>
      <c r="K39" s="1059"/>
    </row>
    <row r="40" spans="1:11" ht="12.75">
      <c r="A40" s="24" t="s">
        <v>22</v>
      </c>
      <c r="B40" s="6">
        <v>2009</v>
      </c>
      <c r="C40" s="1060">
        <v>197.3</v>
      </c>
      <c r="D40" s="1061">
        <v>124.9</v>
      </c>
      <c r="E40" s="1055">
        <v>93.7</v>
      </c>
      <c r="F40" s="1065">
        <v>171</v>
      </c>
      <c r="G40" s="1063">
        <v>190.5</v>
      </c>
      <c r="H40" s="1051">
        <f aca="true" t="shared" si="7" ref="H40:K43">D40*100/$C40</f>
        <v>63.3046122655854</v>
      </c>
      <c r="I40" s="1056">
        <f t="shared" si="7"/>
        <v>47.491130258489605</v>
      </c>
      <c r="J40" s="1055">
        <f t="shared" si="7"/>
        <v>86.67004561581348</v>
      </c>
      <c r="K40" s="1055">
        <f t="shared" si="7"/>
        <v>96.55347187024834</v>
      </c>
    </row>
    <row r="41" spans="1:11" ht="12.75">
      <c r="A41" s="24" t="s">
        <v>23</v>
      </c>
      <c r="B41" s="2">
        <v>2010</v>
      </c>
      <c r="C41" s="1053">
        <v>273.03</v>
      </c>
      <c r="D41" s="1054">
        <v>167.6</v>
      </c>
      <c r="E41" s="1053">
        <v>127.3</v>
      </c>
      <c r="F41" s="1062">
        <v>226.1</v>
      </c>
      <c r="G41" s="1063">
        <v>235.1</v>
      </c>
      <c r="H41" s="1055">
        <f t="shared" si="7"/>
        <v>61.38519576603304</v>
      </c>
      <c r="I41" s="1056">
        <f t="shared" si="7"/>
        <v>46.62491301322199</v>
      </c>
      <c r="J41" s="1055">
        <f t="shared" si="7"/>
        <v>82.81141266527489</v>
      </c>
      <c r="K41" s="1055">
        <f t="shared" si="7"/>
        <v>86.10775372669671</v>
      </c>
    </row>
    <row r="42" spans="1:11" ht="12.75">
      <c r="A42" s="24" t="s">
        <v>24</v>
      </c>
      <c r="B42" s="2">
        <v>2011</v>
      </c>
      <c r="C42" s="1053">
        <v>290.75</v>
      </c>
      <c r="D42" s="1054">
        <v>210.65</v>
      </c>
      <c r="E42" s="1053">
        <v>120.3</v>
      </c>
      <c r="F42" s="1062">
        <v>182.7</v>
      </c>
      <c r="G42" s="1055">
        <v>327</v>
      </c>
      <c r="H42" s="1055">
        <f t="shared" si="7"/>
        <v>72.4505588993981</v>
      </c>
      <c r="I42" s="1056">
        <f t="shared" si="7"/>
        <v>41.375752364574375</v>
      </c>
      <c r="J42" s="1055">
        <f t="shared" si="7"/>
        <v>62.83748925193465</v>
      </c>
      <c r="K42" s="1055">
        <f t="shared" si="7"/>
        <v>112.46775580395528</v>
      </c>
    </row>
    <row r="43" spans="1:11" ht="12.75">
      <c r="A43" s="24"/>
      <c r="B43" s="2">
        <v>2012</v>
      </c>
      <c r="C43" s="1053">
        <v>210.3</v>
      </c>
      <c r="D43" s="1054">
        <v>112.33</v>
      </c>
      <c r="E43" s="1053">
        <v>107.5</v>
      </c>
      <c r="F43" s="1062">
        <v>158.8</v>
      </c>
      <c r="G43" s="1055">
        <v>266</v>
      </c>
      <c r="H43" s="1055">
        <f t="shared" si="7"/>
        <v>53.414170233000476</v>
      </c>
      <c r="I43" s="1056">
        <f t="shared" si="7"/>
        <v>51.11745126010461</v>
      </c>
      <c r="J43" s="1055">
        <f t="shared" si="7"/>
        <v>75.51117451260104</v>
      </c>
      <c r="K43" s="1055">
        <f t="shared" si="7"/>
        <v>126.48597242035187</v>
      </c>
    </row>
    <row r="44" spans="1:11" ht="12.75">
      <c r="A44" s="38"/>
      <c r="B44" s="1057" t="s">
        <v>1247</v>
      </c>
      <c r="C44" s="1058">
        <f>C43*100/C42</f>
        <v>72.33018056749785</v>
      </c>
      <c r="D44" s="1058">
        <f>D43*100/D42</f>
        <v>53.32542131497745</v>
      </c>
      <c r="E44" s="1058">
        <f>E43*100/E42</f>
        <v>89.35993349958437</v>
      </c>
      <c r="F44" s="1058">
        <f>F43*100/F42</f>
        <v>86.9184455391352</v>
      </c>
      <c r="G44" s="1058">
        <f>G43*100/G42</f>
        <v>81.34556574923548</v>
      </c>
      <c r="H44" s="1059"/>
      <c r="I44" s="1059"/>
      <c r="J44" s="1059"/>
      <c r="K44" s="1059"/>
    </row>
    <row r="45" spans="1:11" s="10" customFormat="1" ht="12.75" customHeight="1">
      <c r="A45" s="31" t="s">
        <v>1248</v>
      </c>
      <c r="B45" s="2"/>
      <c r="C45" s="3"/>
      <c r="D45" s="3"/>
      <c r="E45" s="3"/>
      <c r="F45" s="3"/>
      <c r="G45" s="3"/>
      <c r="H45" s="1066"/>
      <c r="I45" s="1066"/>
      <c r="J45" s="1067"/>
      <c r="K45" s="31"/>
    </row>
    <row r="46" spans="1:11" s="10" customFormat="1" ht="12.75">
      <c r="A46" s="3" t="s">
        <v>1249</v>
      </c>
      <c r="B46" s="2"/>
      <c r="C46" s="3"/>
      <c r="D46" s="3"/>
      <c r="E46" s="3"/>
      <c r="F46" s="3"/>
      <c r="G46" s="3"/>
      <c r="H46" s="1066"/>
      <c r="I46" s="1066"/>
      <c r="J46" s="1067"/>
      <c r="K46" s="31"/>
    </row>
  </sheetData>
  <sheetProtection/>
  <mergeCells count="5">
    <mergeCell ref="I2:K2"/>
    <mergeCell ref="A3:A4"/>
    <mergeCell ref="B3:B4"/>
    <mergeCell ref="C3:G3"/>
    <mergeCell ref="H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O27" sqref="O27"/>
    </sheetView>
  </sheetViews>
  <sheetFormatPr defaultColWidth="9.140625" defaultRowHeight="15"/>
  <cols>
    <col min="3" max="3" width="8.421875" style="0" customWidth="1"/>
    <col min="4" max="4" width="8.7109375" style="0" customWidth="1"/>
    <col min="5" max="6" width="8.421875" style="0" customWidth="1"/>
    <col min="7" max="7" width="8.8515625" style="0" customWidth="1"/>
    <col min="8" max="8" width="8.57421875" style="0" customWidth="1"/>
    <col min="9" max="9" width="7.421875" style="0" customWidth="1"/>
    <col min="10" max="10" width="7.00390625" style="0" customWidth="1"/>
    <col min="11" max="11" width="6.8515625" style="0" customWidth="1"/>
  </cols>
  <sheetData>
    <row r="1" spans="1:11" ht="15">
      <c r="A1" s="12" t="s">
        <v>28</v>
      </c>
      <c r="B1" s="4"/>
      <c r="C1" s="4"/>
      <c r="D1" s="4"/>
      <c r="E1" s="4"/>
      <c r="F1" s="4"/>
      <c r="G1" s="4"/>
      <c r="H1" s="7"/>
      <c r="I1" s="7"/>
      <c r="J1" s="7"/>
      <c r="K1" s="9"/>
    </row>
    <row r="2" spans="1:11" ht="15">
      <c r="A2" s="1" t="s">
        <v>26</v>
      </c>
      <c r="B2" s="4"/>
      <c r="C2" s="4"/>
      <c r="D2" s="4"/>
      <c r="E2" s="4"/>
      <c r="F2" s="4"/>
      <c r="G2" s="4"/>
      <c r="H2" s="8"/>
      <c r="I2" s="8"/>
      <c r="J2" s="1850" t="s">
        <v>29</v>
      </c>
      <c r="K2" s="1850"/>
    </row>
    <row r="3" spans="1:11" ht="15">
      <c r="A3" s="1844" t="s">
        <v>0</v>
      </c>
      <c r="B3" s="1844" t="s">
        <v>1</v>
      </c>
      <c r="C3" s="1851" t="s">
        <v>2</v>
      </c>
      <c r="D3" s="1852"/>
      <c r="E3" s="1852"/>
      <c r="F3" s="1852"/>
      <c r="G3" s="1852"/>
      <c r="H3" s="1852" t="s">
        <v>30</v>
      </c>
      <c r="I3" s="1852"/>
      <c r="J3" s="1852"/>
      <c r="K3" s="1852"/>
    </row>
    <row r="4" spans="1:11" ht="15">
      <c r="A4" s="1845"/>
      <c r="B4" s="1845"/>
      <c r="C4" s="1047" t="s">
        <v>4</v>
      </c>
      <c r="D4" s="1046" t="s">
        <v>5</v>
      </c>
      <c r="E4" s="1047" t="s">
        <v>6</v>
      </c>
      <c r="F4" s="1046" t="s">
        <v>7</v>
      </c>
      <c r="G4" s="1045" t="s">
        <v>8</v>
      </c>
      <c r="H4" s="1046" t="s">
        <v>5</v>
      </c>
      <c r="I4" s="1046" t="s">
        <v>6</v>
      </c>
      <c r="J4" s="1046" t="s">
        <v>7</v>
      </c>
      <c r="K4" s="1046" t="s">
        <v>8</v>
      </c>
    </row>
    <row r="5" spans="1:11" ht="15">
      <c r="A5" s="1853" t="s">
        <v>31</v>
      </c>
      <c r="B5" s="13">
        <v>2009</v>
      </c>
      <c r="C5" s="1068">
        <v>2677.42</v>
      </c>
      <c r="D5" s="1069">
        <v>2802.6</v>
      </c>
      <c r="E5" s="1068">
        <v>2471.9</v>
      </c>
      <c r="F5" s="1069">
        <v>2308</v>
      </c>
      <c r="G5" s="1068">
        <v>3194.2</v>
      </c>
      <c r="H5" s="1055">
        <f aca="true" t="shared" si="0" ref="H5:K8">D5*100/$C5</f>
        <v>104.67539646375988</v>
      </c>
      <c r="I5" s="1055">
        <f t="shared" si="0"/>
        <v>92.32395365687863</v>
      </c>
      <c r="J5" s="1055">
        <f t="shared" si="0"/>
        <v>86.20238886689425</v>
      </c>
      <c r="K5" s="1055">
        <f t="shared" si="0"/>
        <v>119.30141703580313</v>
      </c>
    </row>
    <row r="6" spans="1:11" ht="15">
      <c r="A6" s="1854"/>
      <c r="B6" s="13">
        <v>2010</v>
      </c>
      <c r="C6" s="16">
        <v>2861.1</v>
      </c>
      <c r="D6" s="15">
        <v>2929.1</v>
      </c>
      <c r="E6" s="16">
        <v>2562.1</v>
      </c>
      <c r="F6" s="15">
        <v>2398.68</v>
      </c>
      <c r="G6" s="16">
        <v>3195.7</v>
      </c>
      <c r="H6" s="1055">
        <f t="shared" si="0"/>
        <v>102.3767082590612</v>
      </c>
      <c r="I6" s="1055">
        <f t="shared" si="0"/>
        <v>89.54947397853972</v>
      </c>
      <c r="J6" s="1055">
        <f t="shared" si="0"/>
        <v>83.83768480654292</v>
      </c>
      <c r="K6" s="1055">
        <f t="shared" si="0"/>
        <v>111.6948026982629</v>
      </c>
    </row>
    <row r="7" spans="1:11" ht="15">
      <c r="A7" s="1854"/>
      <c r="B7" s="14">
        <v>2011</v>
      </c>
      <c r="C7" s="16">
        <v>3054.1</v>
      </c>
      <c r="D7" s="15">
        <v>3224.9</v>
      </c>
      <c r="E7" s="16">
        <v>3095.3</v>
      </c>
      <c r="F7" s="15">
        <v>2790.5</v>
      </c>
      <c r="G7" s="16">
        <v>3511.5</v>
      </c>
      <c r="H7" s="1055">
        <f t="shared" si="0"/>
        <v>105.5924822369929</v>
      </c>
      <c r="I7" s="1055">
        <f t="shared" si="0"/>
        <v>101.34900625388822</v>
      </c>
      <c r="J7" s="1055">
        <f t="shared" si="0"/>
        <v>91.36897940473462</v>
      </c>
      <c r="K7" s="1055">
        <f t="shared" si="0"/>
        <v>114.9765888477784</v>
      </c>
    </row>
    <row r="8" spans="1:11" ht="15">
      <c r="A8" s="1854"/>
      <c r="B8" s="14">
        <v>2012</v>
      </c>
      <c r="C8" s="16">
        <v>3488.6</v>
      </c>
      <c r="D8" s="15">
        <v>3445.5</v>
      </c>
      <c r="E8" s="16">
        <v>3349.1</v>
      </c>
      <c r="F8" s="15">
        <v>3041.1</v>
      </c>
      <c r="G8" s="16">
        <v>3842.5</v>
      </c>
      <c r="H8" s="1055">
        <f t="shared" si="0"/>
        <v>98.76454738290433</v>
      </c>
      <c r="I8" s="1055">
        <f t="shared" si="0"/>
        <v>96.0012612509316</v>
      </c>
      <c r="J8" s="1055">
        <f t="shared" si="0"/>
        <v>87.172504729691</v>
      </c>
      <c r="K8" s="1055">
        <f t="shared" si="0"/>
        <v>110.14447056125667</v>
      </c>
    </row>
    <row r="9" spans="1:11" ht="15">
      <c r="A9" s="1855"/>
      <c r="B9" s="1057" t="s">
        <v>1247</v>
      </c>
      <c r="C9" s="1058">
        <f>C8*100/C7</f>
        <v>114.22677711928227</v>
      </c>
      <c r="D9" s="1058">
        <f>D8*100/D7</f>
        <v>106.84052218673447</v>
      </c>
      <c r="E9" s="1058">
        <f>E8*100/E7</f>
        <v>108.19952831712595</v>
      </c>
      <c r="F9" s="1058">
        <f>F8*100/F7</f>
        <v>108.98046944991937</v>
      </c>
      <c r="G9" s="1058">
        <f>G8*100/G7</f>
        <v>109.42617115192938</v>
      </c>
      <c r="H9" s="1059"/>
      <c r="I9" s="1059"/>
      <c r="J9" s="1059"/>
      <c r="K9" s="1059"/>
    </row>
    <row r="10" spans="1:11" ht="15">
      <c r="A10" s="1853" t="s">
        <v>32</v>
      </c>
      <c r="B10" s="13">
        <v>2009</v>
      </c>
      <c r="C10" s="1070">
        <v>257.4</v>
      </c>
      <c r="D10" s="1069">
        <v>226.3</v>
      </c>
      <c r="E10" s="1070">
        <v>207.1</v>
      </c>
      <c r="F10" s="1069">
        <v>218.6</v>
      </c>
      <c r="G10" s="16">
        <v>268.2</v>
      </c>
      <c r="H10" s="1055">
        <f aca="true" t="shared" si="1" ref="H10:K13">D10*100/$C10</f>
        <v>87.91763791763792</v>
      </c>
      <c r="I10" s="1055">
        <f t="shared" si="1"/>
        <v>80.45843045843047</v>
      </c>
      <c r="J10" s="1055">
        <f t="shared" si="1"/>
        <v>84.92618492618493</v>
      </c>
      <c r="K10" s="1055">
        <f t="shared" si="1"/>
        <v>104.1958041958042</v>
      </c>
    </row>
    <row r="11" spans="1:11" ht="15">
      <c r="A11" s="1854"/>
      <c r="B11" s="13">
        <v>2010</v>
      </c>
      <c r="C11" s="1071">
        <v>273.1</v>
      </c>
      <c r="D11" s="1069">
        <v>282.8</v>
      </c>
      <c r="E11" s="1070">
        <v>266.8</v>
      </c>
      <c r="F11" s="1069">
        <v>260.9</v>
      </c>
      <c r="G11" s="16">
        <v>306.7</v>
      </c>
      <c r="H11" s="1055">
        <f t="shared" si="1"/>
        <v>103.55181252288538</v>
      </c>
      <c r="I11" s="1055">
        <f t="shared" si="1"/>
        <v>97.69315269132186</v>
      </c>
      <c r="J11" s="1055">
        <f t="shared" si="1"/>
        <v>95.53277187843278</v>
      </c>
      <c r="K11" s="1055">
        <f t="shared" si="1"/>
        <v>112.30318564628341</v>
      </c>
    </row>
    <row r="12" spans="1:11" ht="15">
      <c r="A12" s="1854"/>
      <c r="B12" s="14">
        <v>2011</v>
      </c>
      <c r="C12" s="1053">
        <v>318</v>
      </c>
      <c r="D12" s="1062">
        <v>336.5</v>
      </c>
      <c r="E12" s="1064">
        <v>294.1</v>
      </c>
      <c r="F12" s="1062">
        <v>313.1</v>
      </c>
      <c r="G12" s="16">
        <v>339.97</v>
      </c>
      <c r="H12" s="1055">
        <f t="shared" si="1"/>
        <v>105.81761006289308</v>
      </c>
      <c r="I12" s="1055">
        <f t="shared" si="1"/>
        <v>92.48427672955977</v>
      </c>
      <c r="J12" s="1055">
        <f t="shared" si="1"/>
        <v>98.45911949685535</v>
      </c>
      <c r="K12" s="1055">
        <f t="shared" si="1"/>
        <v>106.90880503144655</v>
      </c>
    </row>
    <row r="13" spans="1:11" ht="15">
      <c r="A13" s="1854"/>
      <c r="B13" s="13">
        <v>2012</v>
      </c>
      <c r="C13" s="1070">
        <v>309.1</v>
      </c>
      <c r="D13" s="1069">
        <v>309.7</v>
      </c>
      <c r="E13" s="1070">
        <v>286.2</v>
      </c>
      <c r="F13" s="1069">
        <v>304.3</v>
      </c>
      <c r="G13" s="1070">
        <v>326</v>
      </c>
      <c r="H13" s="1055">
        <f t="shared" si="1"/>
        <v>100.19411193788417</v>
      </c>
      <c r="I13" s="1055">
        <f t="shared" si="1"/>
        <v>92.59139437075379</v>
      </c>
      <c r="J13" s="1055">
        <f t="shared" si="1"/>
        <v>98.44710449692656</v>
      </c>
      <c r="K13" s="1055">
        <f t="shared" si="1"/>
        <v>105.46748625040439</v>
      </c>
    </row>
    <row r="14" spans="1:11" ht="15">
      <c r="A14" s="1855"/>
      <c r="B14" s="1057" t="s">
        <v>1247</v>
      </c>
      <c r="C14" s="1058">
        <f>C13*100/C12</f>
        <v>97.20125786163523</v>
      </c>
      <c r="D14" s="1058">
        <f>D13*100/D12</f>
        <v>92.03566121842496</v>
      </c>
      <c r="E14" s="1058">
        <f>E13*100/E12</f>
        <v>97.31383883032981</v>
      </c>
      <c r="F14" s="1058">
        <f>F13*100/F12</f>
        <v>97.18939635899073</v>
      </c>
      <c r="G14" s="1058">
        <f>G13*100/G12</f>
        <v>95.8908138953437</v>
      </c>
      <c r="H14" s="1059"/>
      <c r="I14" s="1059"/>
      <c r="J14" s="1059"/>
      <c r="K14" s="1059"/>
    </row>
    <row r="15" spans="1:11" ht="15">
      <c r="A15" s="1853" t="s">
        <v>33</v>
      </c>
      <c r="B15" s="13">
        <v>2009</v>
      </c>
      <c r="C15" s="1072">
        <v>1533.6</v>
      </c>
      <c r="D15" s="1069">
        <v>1499.6</v>
      </c>
      <c r="E15" s="1070">
        <v>1436.9</v>
      </c>
      <c r="F15" s="1069">
        <v>1494.6</v>
      </c>
      <c r="G15" s="1070">
        <v>1422</v>
      </c>
      <c r="H15" s="1055">
        <f aca="true" t="shared" si="2" ref="H15:K18">D15*100/$C15</f>
        <v>97.7829942618675</v>
      </c>
      <c r="I15" s="1055">
        <f t="shared" si="2"/>
        <v>93.6945748565467</v>
      </c>
      <c r="J15" s="1055">
        <f t="shared" si="2"/>
        <v>97.45696400625978</v>
      </c>
      <c r="K15" s="1055">
        <f t="shared" si="2"/>
        <v>92.72300469483568</v>
      </c>
    </row>
    <row r="16" spans="1:11" ht="15">
      <c r="A16" s="1854"/>
      <c r="B16" s="13">
        <v>2010</v>
      </c>
      <c r="C16" s="16">
        <v>1458.7</v>
      </c>
      <c r="D16" s="1069">
        <v>1422.1</v>
      </c>
      <c r="E16" s="1070">
        <v>1350.5</v>
      </c>
      <c r="F16" s="1069">
        <v>1412.9</v>
      </c>
      <c r="G16" s="16">
        <v>1454</v>
      </c>
      <c r="H16" s="1055">
        <f t="shared" si="2"/>
        <v>97.49091656954822</v>
      </c>
      <c r="I16" s="1055">
        <f t="shared" si="2"/>
        <v>92.58243641598683</v>
      </c>
      <c r="J16" s="1055">
        <f t="shared" si="2"/>
        <v>96.86021800233084</v>
      </c>
      <c r="K16" s="1055">
        <f t="shared" si="2"/>
        <v>99.67779529718241</v>
      </c>
    </row>
    <row r="17" spans="1:11" ht="15">
      <c r="A17" s="1854"/>
      <c r="B17" s="14">
        <v>2011</v>
      </c>
      <c r="C17" s="1064">
        <v>1583.9</v>
      </c>
      <c r="D17" s="1069">
        <v>1559.8</v>
      </c>
      <c r="E17" s="1070">
        <v>1512</v>
      </c>
      <c r="F17" s="1069">
        <v>1536.7</v>
      </c>
      <c r="G17" s="1070">
        <v>1530.1</v>
      </c>
      <c r="H17" s="1055">
        <f t="shared" si="2"/>
        <v>98.47843929541006</v>
      </c>
      <c r="I17" s="1055">
        <f t="shared" si="2"/>
        <v>95.46057200580844</v>
      </c>
      <c r="J17" s="1055">
        <f t="shared" si="2"/>
        <v>97.02001388976576</v>
      </c>
      <c r="K17" s="1055">
        <f t="shared" si="2"/>
        <v>96.60332091672454</v>
      </c>
    </row>
    <row r="18" spans="1:11" ht="15">
      <c r="A18" s="1854"/>
      <c r="B18" s="14">
        <v>2012</v>
      </c>
      <c r="C18" s="1064">
        <v>1791.8</v>
      </c>
      <c r="D18" s="1069">
        <v>1778.8</v>
      </c>
      <c r="E18" s="1070">
        <v>1749.7</v>
      </c>
      <c r="F18" s="1069">
        <v>1739.1</v>
      </c>
      <c r="G18" s="1070">
        <v>1708</v>
      </c>
      <c r="H18" s="1055">
        <f t="shared" si="2"/>
        <v>99.2744725973881</v>
      </c>
      <c r="I18" s="1055">
        <f t="shared" si="2"/>
        <v>97.65040741154147</v>
      </c>
      <c r="J18" s="1055">
        <f t="shared" si="2"/>
        <v>97.05882352941177</v>
      </c>
      <c r="K18" s="1055">
        <f t="shared" si="2"/>
        <v>95.3231387431633</v>
      </c>
    </row>
    <row r="19" spans="1:11" ht="15">
      <c r="A19" s="1855"/>
      <c r="B19" s="1057" t="s">
        <v>1247</v>
      </c>
      <c r="C19" s="1058">
        <f>C18*100/C17</f>
        <v>113.12582865079865</v>
      </c>
      <c r="D19" s="1058">
        <f>D18*100/D17</f>
        <v>114.04026157199641</v>
      </c>
      <c r="E19" s="1058">
        <f>E18*100/E17</f>
        <v>115.72089947089947</v>
      </c>
      <c r="F19" s="1058">
        <f>F18*100/F17</f>
        <v>113.17108088761631</v>
      </c>
      <c r="G19" s="1058">
        <f>G18*100/G17</f>
        <v>111.6266910659434</v>
      </c>
      <c r="H19" s="1059"/>
      <c r="I19" s="1059"/>
      <c r="J19" s="1059"/>
      <c r="K19" s="1059"/>
    </row>
    <row r="20" spans="1:11" ht="15">
      <c r="A20" s="1853" t="s">
        <v>34</v>
      </c>
      <c r="B20" s="13">
        <v>2009</v>
      </c>
      <c r="C20" s="1070">
        <v>1078.5</v>
      </c>
      <c r="D20" s="1069">
        <v>1062.6</v>
      </c>
      <c r="E20" s="1070">
        <v>1047.62</v>
      </c>
      <c r="F20" s="1069">
        <f>937/0.735</f>
        <v>1274.8299319727892</v>
      </c>
      <c r="G20" s="1068">
        <v>1470</v>
      </c>
      <c r="H20" s="1055">
        <f aca="true" t="shared" si="3" ref="H20:K23">D20*100/$C20</f>
        <v>98.52573018080666</v>
      </c>
      <c r="I20" s="1055">
        <f t="shared" si="3"/>
        <v>97.13676402410755</v>
      </c>
      <c r="J20" s="1055">
        <f t="shared" si="3"/>
        <v>118.20398071143154</v>
      </c>
      <c r="K20" s="1055">
        <f t="shared" si="3"/>
        <v>136.30041724617524</v>
      </c>
    </row>
    <row r="21" spans="1:11" ht="15">
      <c r="A21" s="1854"/>
      <c r="B21" s="13">
        <v>2010</v>
      </c>
      <c r="C21" s="16">
        <f>788.41/0.735</f>
        <v>1072.6666666666667</v>
      </c>
      <c r="D21" s="1069">
        <f>805.6/0.735</f>
        <v>1096.0544217687075</v>
      </c>
      <c r="E21" s="1070">
        <f>795.69/0.735</f>
        <v>1082.5714285714287</v>
      </c>
      <c r="F21" s="15">
        <f>952.3/0.735</f>
        <v>1295.6462585034012</v>
      </c>
      <c r="G21" s="1070">
        <v>1499.4</v>
      </c>
      <c r="H21" s="1055">
        <f t="shared" si="3"/>
        <v>102.18033764158241</v>
      </c>
      <c r="I21" s="1055">
        <f t="shared" si="3"/>
        <v>100.92337743052474</v>
      </c>
      <c r="J21" s="1055">
        <f t="shared" si="3"/>
        <v>120.78740756712875</v>
      </c>
      <c r="K21" s="1055">
        <f t="shared" si="3"/>
        <v>139.7824735860783</v>
      </c>
    </row>
    <row r="22" spans="1:11" ht="15">
      <c r="A22" s="1854"/>
      <c r="B22" s="14">
        <v>2011</v>
      </c>
      <c r="C22" s="16">
        <v>1240.5</v>
      </c>
      <c r="D22" s="1069">
        <v>1223.4</v>
      </c>
      <c r="E22" s="1070">
        <v>1218.6</v>
      </c>
      <c r="F22" s="15">
        <v>1210.9</v>
      </c>
      <c r="G22" s="1070">
        <v>1602.6</v>
      </c>
      <c r="H22" s="1055">
        <f t="shared" si="3"/>
        <v>98.62152357920195</v>
      </c>
      <c r="I22" s="1055">
        <f t="shared" si="3"/>
        <v>98.23458282950422</v>
      </c>
      <c r="J22" s="1055">
        <f t="shared" si="3"/>
        <v>97.61386537686418</v>
      </c>
      <c r="K22" s="1055">
        <f t="shared" si="3"/>
        <v>129.18984280532044</v>
      </c>
    </row>
    <row r="23" spans="1:11" ht="15">
      <c r="A23" s="1854"/>
      <c r="B23" s="14">
        <v>2012</v>
      </c>
      <c r="C23" s="16">
        <v>1275.78</v>
      </c>
      <c r="D23" s="1069">
        <v>1248.8</v>
      </c>
      <c r="E23" s="1070">
        <f>917.6/0.735</f>
        <v>1248.43537414966</v>
      </c>
      <c r="F23" s="15">
        <v>1262.5</v>
      </c>
      <c r="G23" s="1070">
        <v>1644.2676</v>
      </c>
      <c r="H23" s="1055">
        <f t="shared" si="3"/>
        <v>97.88521531925568</v>
      </c>
      <c r="I23" s="1055">
        <f t="shared" si="3"/>
        <v>97.85663469796204</v>
      </c>
      <c r="J23" s="1055">
        <f t="shared" si="3"/>
        <v>98.95906817789901</v>
      </c>
      <c r="K23" s="1055">
        <f t="shared" si="3"/>
        <v>128.88331844048346</v>
      </c>
    </row>
    <row r="24" spans="1:11" ht="15">
      <c r="A24" s="1855"/>
      <c r="B24" s="1057" t="s">
        <v>1247</v>
      </c>
      <c r="C24" s="1058">
        <f>C23*100/C22</f>
        <v>102.84401451027811</v>
      </c>
      <c r="D24" s="1058">
        <f>D23*100/D22</f>
        <v>102.07618113454306</v>
      </c>
      <c r="E24" s="1058">
        <f>E23*100/E22</f>
        <v>102.44833203263254</v>
      </c>
      <c r="F24" s="1058">
        <f>F23*100/F22</f>
        <v>104.26129325295234</v>
      </c>
      <c r="G24" s="1058">
        <f>G23*100/G22</f>
        <v>102.6</v>
      </c>
      <c r="H24" s="1059"/>
      <c r="I24" s="1059"/>
      <c r="J24" s="1059"/>
      <c r="K24" s="1059"/>
    </row>
    <row r="25" spans="1:11" ht="15">
      <c r="A25" s="1853" t="s">
        <v>35</v>
      </c>
      <c r="B25" s="13">
        <v>2009</v>
      </c>
      <c r="C25" s="1070">
        <v>1168.6</v>
      </c>
      <c r="D25" s="1069">
        <v>1041.6</v>
      </c>
      <c r="E25" s="1070">
        <v>1174.9</v>
      </c>
      <c r="F25" s="1069">
        <v>1148.6</v>
      </c>
      <c r="G25" s="1070">
        <v>1198.9</v>
      </c>
      <c r="H25" s="1055">
        <f aca="true" t="shared" si="4" ref="H25:K28">D25*100/$C25</f>
        <v>89.13229505391065</v>
      </c>
      <c r="I25" s="1055">
        <f t="shared" si="4"/>
        <v>100.53910662330996</v>
      </c>
      <c r="J25" s="1055">
        <f t="shared" si="4"/>
        <v>98.28855040219065</v>
      </c>
      <c r="K25" s="1055">
        <f t="shared" si="4"/>
        <v>102.59284614068117</v>
      </c>
    </row>
    <row r="26" spans="1:11" ht="15">
      <c r="A26" s="1854"/>
      <c r="B26" s="13">
        <v>2010</v>
      </c>
      <c r="C26" s="16">
        <v>1034.2</v>
      </c>
      <c r="D26" s="1069">
        <v>1005</v>
      </c>
      <c r="E26" s="1070">
        <v>1220.2</v>
      </c>
      <c r="F26" s="1069">
        <v>1099.4</v>
      </c>
      <c r="G26" s="1070">
        <v>1116.8</v>
      </c>
      <c r="H26" s="1055">
        <f t="shared" si="4"/>
        <v>97.17656159350221</v>
      </c>
      <c r="I26" s="1055">
        <f t="shared" si="4"/>
        <v>117.98491587700637</v>
      </c>
      <c r="J26" s="1055">
        <f t="shared" si="4"/>
        <v>106.30438986656354</v>
      </c>
      <c r="K26" s="1055">
        <f t="shared" si="4"/>
        <v>107.98684973892864</v>
      </c>
    </row>
    <row r="27" spans="1:11" ht="15">
      <c r="A27" s="1854"/>
      <c r="B27" s="14">
        <v>2011</v>
      </c>
      <c r="C27" s="1064">
        <v>974.8</v>
      </c>
      <c r="D27" s="1062">
        <v>964.4</v>
      </c>
      <c r="E27" s="16">
        <v>1128.8</v>
      </c>
      <c r="F27" s="15">
        <v>1072.5</v>
      </c>
      <c r="G27" s="1053">
        <v>1150.6</v>
      </c>
      <c r="H27" s="1055">
        <f t="shared" si="4"/>
        <v>98.93311448502257</v>
      </c>
      <c r="I27" s="1055">
        <f t="shared" si="4"/>
        <v>115.79811243331966</v>
      </c>
      <c r="J27" s="1055">
        <f t="shared" si="4"/>
        <v>110.0225687320476</v>
      </c>
      <c r="K27" s="1055">
        <f t="shared" si="4"/>
        <v>118.03446860894542</v>
      </c>
    </row>
    <row r="28" spans="1:11" ht="15">
      <c r="A28" s="1854"/>
      <c r="B28" s="14">
        <v>2012</v>
      </c>
      <c r="C28" s="1064">
        <v>1469.4</v>
      </c>
      <c r="D28" s="1062">
        <v>1440.3</v>
      </c>
      <c r="E28" s="16">
        <v>1641.8</v>
      </c>
      <c r="F28" s="15">
        <v>1500.3</v>
      </c>
      <c r="G28" s="1053">
        <v>1623.7</v>
      </c>
      <c r="H28" s="1055">
        <f t="shared" si="4"/>
        <v>98.01959983666802</v>
      </c>
      <c r="I28" s="1055">
        <f t="shared" si="4"/>
        <v>111.7326800054444</v>
      </c>
      <c r="J28" s="1055">
        <f t="shared" si="4"/>
        <v>102.10289914250714</v>
      </c>
      <c r="K28" s="1055">
        <f t="shared" si="4"/>
        <v>110.50088471484959</v>
      </c>
    </row>
    <row r="29" spans="1:11" ht="15">
      <c r="A29" s="1855"/>
      <c r="B29" s="1057" t="s">
        <v>1247</v>
      </c>
      <c r="C29" s="1058">
        <f>C28*100/C27</f>
        <v>150.73861304883053</v>
      </c>
      <c r="D29" s="1058">
        <f>D28*100/D27</f>
        <v>149.34674408958938</v>
      </c>
      <c r="E29" s="1058">
        <f>E28*100/E27</f>
        <v>145.44649184975196</v>
      </c>
      <c r="F29" s="1058">
        <f>F28*100/F27</f>
        <v>139.8881118881119</v>
      </c>
      <c r="G29" s="1058">
        <f>G28*100/G27</f>
        <v>141.11767773335652</v>
      </c>
      <c r="H29" s="1073"/>
      <c r="I29" s="1073"/>
      <c r="J29" s="1073"/>
      <c r="K29" s="1073"/>
    </row>
    <row r="30" spans="1:11" ht="15">
      <c r="A30" s="31" t="s">
        <v>1250</v>
      </c>
      <c r="B30" s="3"/>
      <c r="C30" s="3"/>
      <c r="D30" s="3"/>
      <c r="E30" s="3"/>
      <c r="F30" s="3"/>
      <c r="G30" s="3"/>
      <c r="H30" s="1066"/>
      <c r="I30" s="1066"/>
      <c r="J30" s="1066"/>
      <c r="K30" s="1067"/>
    </row>
    <row r="31" spans="1:11" ht="15">
      <c r="A31" s="1856" t="s">
        <v>1251</v>
      </c>
      <c r="B31" s="1856"/>
      <c r="C31" s="1856"/>
      <c r="D31" s="1856"/>
      <c r="E31" s="1856"/>
      <c r="F31" s="1856"/>
      <c r="G31" s="1856"/>
      <c r="H31" s="1856"/>
      <c r="I31" s="1856"/>
      <c r="J31" s="1856"/>
      <c r="K31" s="1856"/>
    </row>
  </sheetData>
  <sheetProtection/>
  <mergeCells count="11">
    <mergeCell ref="A10:A14"/>
    <mergeCell ref="A15:A19"/>
    <mergeCell ref="A20:A24"/>
    <mergeCell ref="A25:A29"/>
    <mergeCell ref="A31:K31"/>
    <mergeCell ref="J2:K2"/>
    <mergeCell ref="A3:A4"/>
    <mergeCell ref="B3:B4"/>
    <mergeCell ref="C3:G3"/>
    <mergeCell ref="H3:K3"/>
    <mergeCell ref="A5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P24" sqref="P24"/>
    </sheetView>
  </sheetViews>
  <sheetFormatPr defaultColWidth="9.140625" defaultRowHeight="15"/>
  <cols>
    <col min="1" max="1" width="23.140625" style="7" customWidth="1"/>
    <col min="2" max="2" width="10.57421875" style="7" customWidth="1"/>
    <col min="3" max="3" width="7.7109375" style="7" customWidth="1"/>
    <col min="4" max="4" width="5.8515625" style="7" customWidth="1"/>
    <col min="5" max="7" width="5.7109375" style="7" customWidth="1"/>
    <col min="8" max="8" width="6.28125" style="7" customWidth="1"/>
    <col min="9" max="10" width="5.28125" style="7" customWidth="1"/>
    <col min="11" max="11" width="6.28125" style="7" customWidth="1"/>
    <col min="12" max="16384" width="9.140625" style="7" customWidth="1"/>
  </cols>
  <sheetData>
    <row r="1" ht="14.25">
      <c r="A1" s="17" t="s">
        <v>36</v>
      </c>
    </row>
    <row r="2" spans="1:11" ht="14.25">
      <c r="A2" s="18" t="s">
        <v>37</v>
      </c>
      <c r="H2" s="1843" t="s">
        <v>38</v>
      </c>
      <c r="I2" s="1843"/>
      <c r="J2" s="1843"/>
      <c r="K2" s="1843"/>
    </row>
    <row r="3" spans="1:11" s="31" customFormat="1" ht="12.75">
      <c r="A3" s="1861" t="s">
        <v>0</v>
      </c>
      <c r="B3" s="1844" t="s">
        <v>1</v>
      </c>
      <c r="C3" s="1846" t="s">
        <v>1252</v>
      </c>
      <c r="D3" s="1847"/>
      <c r="E3" s="1847"/>
      <c r="F3" s="1847"/>
      <c r="G3" s="1848"/>
      <c r="H3" s="1849" t="s">
        <v>3</v>
      </c>
      <c r="I3" s="1849"/>
      <c r="J3" s="1849"/>
      <c r="K3" s="1849"/>
    </row>
    <row r="4" spans="1:11" s="31" customFormat="1" ht="12.75">
      <c r="A4" s="1862"/>
      <c r="B4" s="1845"/>
      <c r="C4" s="1046" t="s">
        <v>4</v>
      </c>
      <c r="D4" s="1048" t="s">
        <v>5</v>
      </c>
      <c r="E4" s="1046" t="s">
        <v>39</v>
      </c>
      <c r="F4" s="1047" t="s">
        <v>7</v>
      </c>
      <c r="G4" s="1046" t="s">
        <v>8</v>
      </c>
      <c r="H4" s="1045" t="s">
        <v>5</v>
      </c>
      <c r="I4" s="1046" t="s">
        <v>39</v>
      </c>
      <c r="J4" s="1046" t="s">
        <v>7</v>
      </c>
      <c r="K4" s="1046" t="s">
        <v>8</v>
      </c>
    </row>
    <row r="5" spans="1:11" s="31" customFormat="1" ht="12.75">
      <c r="A5" s="1857" t="s">
        <v>40</v>
      </c>
      <c r="B5" s="1074">
        <v>2009</v>
      </c>
      <c r="C5" s="40">
        <v>3.17</v>
      </c>
      <c r="D5" s="19">
        <v>2.97</v>
      </c>
      <c r="E5" s="40">
        <v>3.88</v>
      </c>
      <c r="F5" s="19">
        <v>2.6</v>
      </c>
      <c r="G5" s="1075" t="s">
        <v>13</v>
      </c>
      <c r="H5" s="1076">
        <f>D5*100/C5</f>
        <v>93.69085173501577</v>
      </c>
      <c r="I5" s="1077">
        <f>E5*100/C5</f>
        <v>122.39747634069401</v>
      </c>
      <c r="J5" s="1076">
        <f>F5*100/C5</f>
        <v>82.01892744479495</v>
      </c>
      <c r="K5" s="1077" t="s">
        <v>13</v>
      </c>
    </row>
    <row r="6" spans="1:11" s="31" customFormat="1" ht="12.75">
      <c r="A6" s="1858"/>
      <c r="B6" s="1078">
        <v>2010</v>
      </c>
      <c r="C6" s="23">
        <v>2.95</v>
      </c>
      <c r="D6" s="1079">
        <v>2.88</v>
      </c>
      <c r="E6" s="25">
        <v>3.04</v>
      </c>
      <c r="F6" s="1079">
        <v>2.73</v>
      </c>
      <c r="G6" s="25" t="s">
        <v>13</v>
      </c>
      <c r="H6" s="1080">
        <f aca="true" t="shared" si="0" ref="H6:J8">D6*100/$C6</f>
        <v>97.62711864406779</v>
      </c>
      <c r="I6" s="1077">
        <f t="shared" si="0"/>
        <v>103.05084745762711</v>
      </c>
      <c r="J6" s="1077">
        <f t="shared" si="0"/>
        <v>92.54237288135593</v>
      </c>
      <c r="K6" s="1077" t="s">
        <v>13</v>
      </c>
    </row>
    <row r="7" spans="1:11" s="31" customFormat="1" ht="12.75">
      <c r="A7" s="1858"/>
      <c r="B7" s="1081">
        <v>2011</v>
      </c>
      <c r="C7" s="24">
        <v>3.17</v>
      </c>
      <c r="D7" s="31">
        <v>2.99</v>
      </c>
      <c r="E7" s="22">
        <v>3.1</v>
      </c>
      <c r="F7" s="31">
        <v>2.81</v>
      </c>
      <c r="G7" s="25" t="s">
        <v>13</v>
      </c>
      <c r="H7" s="1080">
        <f t="shared" si="0"/>
        <v>94.3217665615142</v>
      </c>
      <c r="I7" s="1077">
        <f t="shared" si="0"/>
        <v>97.79179810725552</v>
      </c>
      <c r="J7" s="1077">
        <f t="shared" si="0"/>
        <v>88.64353312302839</v>
      </c>
      <c r="K7" s="1077" t="s">
        <v>13</v>
      </c>
    </row>
    <row r="8" spans="1:11" s="31" customFormat="1" ht="12.75">
      <c r="A8" s="1858"/>
      <c r="B8" s="1081">
        <v>2012</v>
      </c>
      <c r="C8" s="24">
        <v>3.29</v>
      </c>
      <c r="D8" s="21">
        <v>3.1</v>
      </c>
      <c r="E8" s="24">
        <v>3.37</v>
      </c>
      <c r="F8" s="21">
        <v>3.12</v>
      </c>
      <c r="G8" s="25" t="s">
        <v>13</v>
      </c>
      <c r="H8" s="1080">
        <f t="shared" si="0"/>
        <v>94.22492401215806</v>
      </c>
      <c r="I8" s="1077">
        <f t="shared" si="0"/>
        <v>102.43161094224924</v>
      </c>
      <c r="J8" s="1077">
        <f t="shared" si="0"/>
        <v>94.83282674772036</v>
      </c>
      <c r="K8" s="1077" t="s">
        <v>13</v>
      </c>
    </row>
    <row r="9" spans="1:11" s="31" customFormat="1" ht="12.75">
      <c r="A9" s="1859"/>
      <c r="B9" s="1057" t="s">
        <v>1247</v>
      </c>
      <c r="C9" s="1058">
        <f>C8*100/C7</f>
        <v>103.78548895899054</v>
      </c>
      <c r="D9" s="1058">
        <f>D8*100/D7</f>
        <v>103.67892976588628</v>
      </c>
      <c r="E9" s="1058">
        <f>E8*100/E7</f>
        <v>108.70967741935483</v>
      </c>
      <c r="F9" s="1058">
        <f>F8*100/F7</f>
        <v>111.03202846975088</v>
      </c>
      <c r="G9" s="1058"/>
      <c r="H9" s="1082"/>
      <c r="I9" s="1082"/>
      <c r="J9" s="1082"/>
      <c r="K9" s="1082"/>
    </row>
    <row r="10" spans="1:11" s="31" customFormat="1" ht="15">
      <c r="A10" s="1857" t="s">
        <v>41</v>
      </c>
      <c r="B10" s="1081">
        <v>2009</v>
      </c>
      <c r="C10" s="23">
        <v>5.23</v>
      </c>
      <c r="D10" s="19">
        <v>5.39</v>
      </c>
      <c r="E10" s="23">
        <v>4.66</v>
      </c>
      <c r="F10" s="1083">
        <v>5</v>
      </c>
      <c r="G10" s="1077" t="s">
        <v>13</v>
      </c>
      <c r="H10" s="1076">
        <f>D10*100/C10</f>
        <v>103.05927342256213</v>
      </c>
      <c r="I10" s="1077">
        <f>E10*100/C10</f>
        <v>89.10133843212236</v>
      </c>
      <c r="J10" s="1076">
        <f>F10*100/C10</f>
        <v>95.60229445506691</v>
      </c>
      <c r="K10" s="1077" t="s">
        <v>13</v>
      </c>
    </row>
    <row r="11" spans="1:11" s="31" customFormat="1" ht="12.75">
      <c r="A11" s="1858"/>
      <c r="B11" s="1078">
        <v>2010</v>
      </c>
      <c r="C11" s="23">
        <v>5.3</v>
      </c>
      <c r="D11" s="1084">
        <v>5.62</v>
      </c>
      <c r="E11" s="25">
        <v>4.75</v>
      </c>
      <c r="F11" s="3">
        <v>5.23</v>
      </c>
      <c r="G11" s="25" t="s">
        <v>13</v>
      </c>
      <c r="H11" s="1080">
        <f aca="true" t="shared" si="1" ref="H11:J13">D11*100/$C11</f>
        <v>106.0377358490566</v>
      </c>
      <c r="I11" s="1077">
        <f t="shared" si="1"/>
        <v>89.62264150943396</v>
      </c>
      <c r="J11" s="1077">
        <f t="shared" si="1"/>
        <v>98.67924528301887</v>
      </c>
      <c r="K11" s="1077" t="s">
        <v>13</v>
      </c>
    </row>
    <row r="12" spans="1:11" s="31" customFormat="1" ht="12.75">
      <c r="A12" s="1858"/>
      <c r="B12" s="1081">
        <v>2011</v>
      </c>
      <c r="C12" s="24">
        <v>6.16</v>
      </c>
      <c r="D12" s="31">
        <v>5.92</v>
      </c>
      <c r="E12" s="24">
        <v>5.24</v>
      </c>
      <c r="F12" s="3">
        <v>5.52</v>
      </c>
      <c r="G12" s="25" t="s">
        <v>13</v>
      </c>
      <c r="H12" s="1080">
        <f t="shared" si="1"/>
        <v>96.1038961038961</v>
      </c>
      <c r="I12" s="1077">
        <f t="shared" si="1"/>
        <v>85.06493506493506</v>
      </c>
      <c r="J12" s="1077">
        <f t="shared" si="1"/>
        <v>89.6103896103896</v>
      </c>
      <c r="K12" s="1077" t="s">
        <v>13</v>
      </c>
    </row>
    <row r="13" spans="1:11" s="31" customFormat="1" ht="12.75">
      <c r="A13" s="1858"/>
      <c r="B13" s="1081">
        <v>2012</v>
      </c>
      <c r="C13" s="24">
        <v>6.46</v>
      </c>
      <c r="D13" s="31">
        <v>5.93</v>
      </c>
      <c r="E13" s="24">
        <v>6.94</v>
      </c>
      <c r="F13" s="3">
        <v>6.01</v>
      </c>
      <c r="G13" s="25" t="s">
        <v>13</v>
      </c>
      <c r="H13" s="1080">
        <f t="shared" si="1"/>
        <v>91.79566563467492</v>
      </c>
      <c r="I13" s="1077">
        <f t="shared" si="1"/>
        <v>107.43034055727554</v>
      </c>
      <c r="J13" s="1077">
        <f t="shared" si="1"/>
        <v>93.03405572755418</v>
      </c>
      <c r="K13" s="1077" t="s">
        <v>13</v>
      </c>
    </row>
    <row r="14" spans="1:11" s="31" customFormat="1" ht="12.75">
      <c r="A14" s="1859"/>
      <c r="B14" s="1057" t="s">
        <v>1247</v>
      </c>
      <c r="C14" s="1058">
        <f>C13*100/C12</f>
        <v>104.87012987012987</v>
      </c>
      <c r="D14" s="1058">
        <f>D13*100/D12</f>
        <v>100.16891891891892</v>
      </c>
      <c r="E14" s="1058">
        <f>E13*100/E12</f>
        <v>132.44274809160305</v>
      </c>
      <c r="F14" s="1058">
        <f>F13*100/F12</f>
        <v>108.8768115942029</v>
      </c>
      <c r="G14" s="1058"/>
      <c r="H14" s="1082"/>
      <c r="I14" s="1082"/>
      <c r="J14" s="1082"/>
      <c r="K14" s="1082"/>
    </row>
    <row r="15" spans="1:11" s="31" customFormat="1" ht="12.75">
      <c r="A15" s="1857" t="s">
        <v>42</v>
      </c>
      <c r="B15" s="1081">
        <v>2009</v>
      </c>
      <c r="C15" s="1085">
        <v>1.72</v>
      </c>
      <c r="D15" s="1086">
        <v>1.73</v>
      </c>
      <c r="E15" s="1085">
        <v>1.24</v>
      </c>
      <c r="F15" s="1086">
        <v>1.74</v>
      </c>
      <c r="G15" s="1085">
        <v>1.7</v>
      </c>
      <c r="H15" s="1076">
        <f>D15*100/C15</f>
        <v>100.5813953488372</v>
      </c>
      <c r="I15" s="1077">
        <f>E15*100/C15</f>
        <v>72.09302325581396</v>
      </c>
      <c r="J15" s="1076">
        <f>F15*100/C15</f>
        <v>101.16279069767442</v>
      </c>
      <c r="K15" s="1077">
        <f>G15*100/C15</f>
        <v>98.83720930232559</v>
      </c>
    </row>
    <row r="16" spans="1:11" s="31" customFormat="1" ht="12.75">
      <c r="A16" s="1858"/>
      <c r="B16" s="1078">
        <v>2010</v>
      </c>
      <c r="C16" s="1085">
        <v>1.7</v>
      </c>
      <c r="D16" s="1087">
        <v>1.72</v>
      </c>
      <c r="E16" s="1088">
        <v>1.25</v>
      </c>
      <c r="F16" s="1087">
        <v>1.68</v>
      </c>
      <c r="G16" s="1089">
        <v>1.7</v>
      </c>
      <c r="H16" s="1080">
        <f aca="true" t="shared" si="2" ref="H16:K18">D16*100/$C16</f>
        <v>101.17647058823529</v>
      </c>
      <c r="I16" s="1077">
        <f t="shared" si="2"/>
        <v>73.52941176470588</v>
      </c>
      <c r="J16" s="1077">
        <f t="shared" si="2"/>
        <v>98.82352941176471</v>
      </c>
      <c r="K16" s="1077">
        <f t="shared" si="2"/>
        <v>100</v>
      </c>
    </row>
    <row r="17" spans="1:11" s="31" customFormat="1" ht="12.75">
      <c r="A17" s="1858"/>
      <c r="B17" s="1081">
        <v>2011</v>
      </c>
      <c r="C17" s="1090">
        <v>1.79</v>
      </c>
      <c r="D17" s="1091">
        <v>1.78</v>
      </c>
      <c r="E17" s="1090">
        <v>1.37</v>
      </c>
      <c r="F17" s="1091">
        <v>1.63</v>
      </c>
      <c r="G17" s="1090">
        <v>1.87</v>
      </c>
      <c r="H17" s="1080">
        <f t="shared" si="2"/>
        <v>99.44134078212291</v>
      </c>
      <c r="I17" s="1077">
        <f t="shared" si="2"/>
        <v>76.53631284916202</v>
      </c>
      <c r="J17" s="1077">
        <f t="shared" si="2"/>
        <v>91.06145251396647</v>
      </c>
      <c r="K17" s="1077">
        <f t="shared" si="2"/>
        <v>104.46927374301676</v>
      </c>
    </row>
    <row r="18" spans="1:11" s="31" customFormat="1" ht="12.75">
      <c r="A18" s="1858"/>
      <c r="B18" s="1081">
        <v>2012</v>
      </c>
      <c r="C18" s="1090">
        <v>1.91</v>
      </c>
      <c r="D18" s="1091">
        <v>1.85</v>
      </c>
      <c r="E18" s="1090">
        <v>1.41</v>
      </c>
      <c r="F18" s="1091">
        <v>1.63</v>
      </c>
      <c r="G18" s="1090">
        <v>1.92</v>
      </c>
      <c r="H18" s="1080">
        <f t="shared" si="2"/>
        <v>96.8586387434555</v>
      </c>
      <c r="I18" s="1077">
        <f t="shared" si="2"/>
        <v>73.82198952879581</v>
      </c>
      <c r="J18" s="1077">
        <f t="shared" si="2"/>
        <v>85.34031413612566</v>
      </c>
      <c r="K18" s="1077">
        <f t="shared" si="2"/>
        <v>100.52356020942409</v>
      </c>
    </row>
    <row r="19" spans="1:11" s="31" customFormat="1" ht="12.75">
      <c r="A19" s="1859"/>
      <c r="B19" s="1057" t="s">
        <v>1247</v>
      </c>
      <c r="C19" s="1058">
        <f>C18*100/C17</f>
        <v>106.70391061452514</v>
      </c>
      <c r="D19" s="1058">
        <f>D18*100/D17</f>
        <v>103.93258426966293</v>
      </c>
      <c r="E19" s="1058">
        <f>E18*100/E17</f>
        <v>102.91970802919707</v>
      </c>
      <c r="F19" s="1058">
        <f>F18*100/F17</f>
        <v>100</v>
      </c>
      <c r="G19" s="1058">
        <f>G18*100/G17</f>
        <v>102.67379679144385</v>
      </c>
      <c r="H19" s="1082"/>
      <c r="I19" s="1082"/>
      <c r="J19" s="1082"/>
      <c r="K19" s="1082"/>
    </row>
    <row r="20" spans="1:11" s="31" customFormat="1" ht="12.75">
      <c r="A20" s="1857" t="s">
        <v>43</v>
      </c>
      <c r="B20" s="1081">
        <v>2009</v>
      </c>
      <c r="C20" s="1085">
        <v>3.5493</v>
      </c>
      <c r="D20" s="1086">
        <v>2.83</v>
      </c>
      <c r="E20" s="1085">
        <v>2.7</v>
      </c>
      <c r="F20" s="1086">
        <v>3.6</v>
      </c>
      <c r="G20" s="1085">
        <v>2.45</v>
      </c>
      <c r="H20" s="1080">
        <f>D20*100/C20</f>
        <v>79.73403206266023</v>
      </c>
      <c r="I20" s="1076">
        <f>E20*100/C20</f>
        <v>76.07133801031189</v>
      </c>
      <c r="J20" s="1077">
        <f>F20*100/C20</f>
        <v>101.42845068041585</v>
      </c>
      <c r="K20" s="1080">
        <f>G20*100/C20</f>
        <v>69.02769560194969</v>
      </c>
    </row>
    <row r="21" spans="1:11" s="31" customFormat="1" ht="12.75">
      <c r="A21" s="1858"/>
      <c r="B21" s="1078">
        <v>2010</v>
      </c>
      <c r="C21" s="1085">
        <v>4.1322</v>
      </c>
      <c r="D21" s="1087">
        <v>3.65</v>
      </c>
      <c r="E21" s="1088">
        <v>3.49</v>
      </c>
      <c r="F21" s="1087">
        <v>4.01</v>
      </c>
      <c r="G21" s="1090">
        <v>3.47</v>
      </c>
      <c r="H21" s="1080">
        <f aca="true" t="shared" si="3" ref="H21:K23">D21*100/$C21</f>
        <v>88.33067131310197</v>
      </c>
      <c r="I21" s="1077">
        <f t="shared" si="3"/>
        <v>84.45864188567833</v>
      </c>
      <c r="J21" s="1077">
        <f t="shared" si="3"/>
        <v>97.04273752480519</v>
      </c>
      <c r="K21" s="1077">
        <f t="shared" si="3"/>
        <v>83.97463820725038</v>
      </c>
    </row>
    <row r="22" spans="1:11" s="31" customFormat="1" ht="12.75">
      <c r="A22" s="1858"/>
      <c r="B22" s="1081">
        <v>2011</v>
      </c>
      <c r="C22" s="1090">
        <v>4.66</v>
      </c>
      <c r="D22" s="1091">
        <v>4.12</v>
      </c>
      <c r="E22" s="1090">
        <v>3.64</v>
      </c>
      <c r="F22" s="1091">
        <v>4.67</v>
      </c>
      <c r="G22" s="1089">
        <v>3.8</v>
      </c>
      <c r="H22" s="1080">
        <f t="shared" si="3"/>
        <v>88.41201716738198</v>
      </c>
      <c r="I22" s="1077">
        <f t="shared" si="3"/>
        <v>78.11158798283262</v>
      </c>
      <c r="J22" s="1077">
        <f t="shared" si="3"/>
        <v>100.21459227467811</v>
      </c>
      <c r="K22" s="1077">
        <f t="shared" si="3"/>
        <v>81.54506437768241</v>
      </c>
    </row>
    <row r="23" spans="1:11" s="31" customFormat="1" ht="12.75">
      <c r="A23" s="1858"/>
      <c r="B23" s="1081">
        <v>2012</v>
      </c>
      <c r="C23" s="1090">
        <v>4.32</v>
      </c>
      <c r="D23" s="1092">
        <v>3.6</v>
      </c>
      <c r="E23" s="1090">
        <v>3.81</v>
      </c>
      <c r="F23" s="1091">
        <v>4.64</v>
      </c>
      <c r="G23" s="1089">
        <v>3.13</v>
      </c>
      <c r="H23" s="1080">
        <f t="shared" si="3"/>
        <v>83.33333333333333</v>
      </c>
      <c r="I23" s="1077">
        <f t="shared" si="3"/>
        <v>88.19444444444444</v>
      </c>
      <c r="J23" s="1077">
        <f t="shared" si="3"/>
        <v>107.40740740740739</v>
      </c>
      <c r="K23" s="1077">
        <f t="shared" si="3"/>
        <v>72.4537037037037</v>
      </c>
    </row>
    <row r="24" spans="1:11" s="31" customFormat="1" ht="12.75">
      <c r="A24" s="1859"/>
      <c r="B24" s="1057" t="s">
        <v>1247</v>
      </c>
      <c r="C24" s="1058">
        <f>C23*100/C22</f>
        <v>92.7038626609442</v>
      </c>
      <c r="D24" s="1058">
        <f>D23*100/D22</f>
        <v>87.37864077669903</v>
      </c>
      <c r="E24" s="1058">
        <f>E23*100/E22</f>
        <v>104.67032967032966</v>
      </c>
      <c r="F24" s="1058">
        <f>F23*100/F22</f>
        <v>99.35760171306208</v>
      </c>
      <c r="G24" s="1058">
        <f>G23*100/G22</f>
        <v>82.36842105263159</v>
      </c>
      <c r="H24" s="1082"/>
      <c r="I24" s="1082"/>
      <c r="J24" s="1082"/>
      <c r="K24" s="1082"/>
    </row>
    <row r="25" spans="1:11" s="31" customFormat="1" ht="12.75">
      <c r="A25" s="1857" t="s">
        <v>44</v>
      </c>
      <c r="B25" s="1081">
        <v>2009</v>
      </c>
      <c r="C25" s="1085">
        <v>3.38</v>
      </c>
      <c r="D25" s="1086">
        <v>3.14</v>
      </c>
      <c r="E25" s="1085">
        <v>2.53</v>
      </c>
      <c r="F25" s="1086">
        <v>2.9</v>
      </c>
      <c r="G25" s="1085">
        <v>3.3</v>
      </c>
      <c r="H25" s="1080">
        <f>D25*100/C25</f>
        <v>92.89940828402368</v>
      </c>
      <c r="I25" s="1076">
        <f>E25*100/C25</f>
        <v>74.85207100591715</v>
      </c>
      <c r="J25" s="1077">
        <f>F25*100/C25</f>
        <v>85.79881656804734</v>
      </c>
      <c r="K25" s="1080">
        <f>G25*100/C25</f>
        <v>97.63313609467455</v>
      </c>
    </row>
    <row r="26" spans="1:11" s="31" customFormat="1" ht="12.75">
      <c r="A26" s="1858"/>
      <c r="B26" s="1078">
        <v>2010</v>
      </c>
      <c r="C26" s="1085">
        <v>3.9142</v>
      </c>
      <c r="D26" s="1087">
        <v>3.42</v>
      </c>
      <c r="E26" s="1088">
        <v>3.23</v>
      </c>
      <c r="F26" s="1087">
        <v>3.38</v>
      </c>
      <c r="G26" s="1090">
        <v>3.35</v>
      </c>
      <c r="H26" s="1080">
        <f aca="true" t="shared" si="4" ref="H26:K28">D26*100/$C26</f>
        <v>87.3741760768484</v>
      </c>
      <c r="I26" s="1077">
        <f t="shared" si="4"/>
        <v>82.52005518369015</v>
      </c>
      <c r="J26" s="1077">
        <f t="shared" si="4"/>
        <v>86.35225588881508</v>
      </c>
      <c r="K26" s="1077">
        <f t="shared" si="4"/>
        <v>85.5858157477901</v>
      </c>
    </row>
    <row r="27" spans="1:11" s="31" customFormat="1" ht="12.75">
      <c r="A27" s="1858"/>
      <c r="B27" s="1081">
        <v>2011</v>
      </c>
      <c r="C27" s="1090">
        <v>4.16</v>
      </c>
      <c r="D27" s="1091">
        <v>3.82</v>
      </c>
      <c r="E27" s="1090">
        <v>3.29</v>
      </c>
      <c r="F27" s="1092">
        <v>3.9</v>
      </c>
      <c r="G27" s="1090">
        <v>3.22</v>
      </c>
      <c r="H27" s="1080">
        <f t="shared" si="4"/>
        <v>91.82692307692308</v>
      </c>
      <c r="I27" s="1077">
        <f t="shared" si="4"/>
        <v>79.08653846153845</v>
      </c>
      <c r="J27" s="1077">
        <f t="shared" si="4"/>
        <v>93.75</v>
      </c>
      <c r="K27" s="1077">
        <f t="shared" si="4"/>
        <v>77.40384615384615</v>
      </c>
    </row>
    <row r="28" spans="1:11" s="31" customFormat="1" ht="12.75">
      <c r="A28" s="1858"/>
      <c r="B28" s="1081">
        <v>2012</v>
      </c>
      <c r="C28" s="1090">
        <v>4.19</v>
      </c>
      <c r="D28" s="1092">
        <v>3.7</v>
      </c>
      <c r="E28" s="1090">
        <v>3.21</v>
      </c>
      <c r="F28" s="1091">
        <v>3.55</v>
      </c>
      <c r="G28" s="1090">
        <v>3.15</v>
      </c>
      <c r="H28" s="1080">
        <f t="shared" si="4"/>
        <v>88.30548926014319</v>
      </c>
      <c r="I28" s="1077">
        <f t="shared" si="4"/>
        <v>76.6109785202864</v>
      </c>
      <c r="J28" s="1077">
        <f t="shared" si="4"/>
        <v>84.72553699284009</v>
      </c>
      <c r="K28" s="1077">
        <f t="shared" si="4"/>
        <v>75.17899761336515</v>
      </c>
    </row>
    <row r="29" spans="1:11" s="31" customFormat="1" ht="12.75">
      <c r="A29" s="1859"/>
      <c r="B29" s="1057" t="s">
        <v>1247</v>
      </c>
      <c r="C29" s="1058">
        <f>C28*100/C27</f>
        <v>100.72115384615385</v>
      </c>
      <c r="D29" s="1058">
        <f>D28*100/D27</f>
        <v>96.8586387434555</v>
      </c>
      <c r="E29" s="1058">
        <f>E28*100/E27</f>
        <v>97.56838905775076</v>
      </c>
      <c r="F29" s="1058">
        <f>F28*100/F27</f>
        <v>91.02564102564102</v>
      </c>
      <c r="G29" s="1058">
        <f>G28*100/G27</f>
        <v>97.82608695652173</v>
      </c>
      <c r="H29" s="1082"/>
      <c r="I29" s="1082"/>
      <c r="J29" s="1082"/>
      <c r="K29" s="1082"/>
    </row>
    <row r="30" spans="1:11" s="31" customFormat="1" ht="12.75">
      <c r="A30" s="1857" t="s">
        <v>45</v>
      </c>
      <c r="B30" s="1081">
        <v>2009</v>
      </c>
      <c r="C30" s="1085">
        <v>0.3563</v>
      </c>
      <c r="D30" s="1086">
        <v>0.43</v>
      </c>
      <c r="E30" s="1085">
        <v>0.39</v>
      </c>
      <c r="F30" s="1086">
        <v>0.5</v>
      </c>
      <c r="G30" s="1085" t="s">
        <v>13</v>
      </c>
      <c r="H30" s="1080">
        <f>D30*100/C30</f>
        <v>120.68481616615212</v>
      </c>
      <c r="I30" s="1077">
        <f>E30*100/C30</f>
        <v>109.4583216390682</v>
      </c>
      <c r="J30" s="1077">
        <f>F30*100/C30</f>
        <v>140.331181588549</v>
      </c>
      <c r="K30" s="1075" t="s">
        <v>13</v>
      </c>
    </row>
    <row r="31" spans="1:11" s="31" customFormat="1" ht="12.75">
      <c r="A31" s="1858"/>
      <c r="B31" s="1078">
        <v>2010</v>
      </c>
      <c r="C31" s="1085">
        <v>0.4097</v>
      </c>
      <c r="D31" s="1087">
        <v>0.44</v>
      </c>
      <c r="E31" s="1088">
        <v>0.41</v>
      </c>
      <c r="F31" s="1087">
        <v>0.48</v>
      </c>
      <c r="G31" s="1088" t="s">
        <v>13</v>
      </c>
      <c r="H31" s="1080">
        <f aca="true" t="shared" si="5" ref="H31:J33">D31*100/$C31</f>
        <v>107.39565535757872</v>
      </c>
      <c r="I31" s="1077">
        <f t="shared" si="5"/>
        <v>100.07322431047108</v>
      </c>
      <c r="J31" s="1077">
        <f t="shared" si="5"/>
        <v>117.15889675372223</v>
      </c>
      <c r="K31" s="1077" t="s">
        <v>13</v>
      </c>
    </row>
    <row r="32" spans="1:11" s="31" customFormat="1" ht="12.75">
      <c r="A32" s="1858"/>
      <c r="B32" s="1081">
        <v>2011</v>
      </c>
      <c r="C32" s="1090">
        <v>0.44</v>
      </c>
      <c r="D32" s="1091">
        <v>0.48</v>
      </c>
      <c r="E32" s="1090">
        <v>0.41</v>
      </c>
      <c r="F32" s="1091">
        <v>0.49</v>
      </c>
      <c r="G32" s="1088" t="s">
        <v>13</v>
      </c>
      <c r="H32" s="1080">
        <f t="shared" si="5"/>
        <v>109.0909090909091</v>
      </c>
      <c r="I32" s="1077">
        <f t="shared" si="5"/>
        <v>93.18181818181819</v>
      </c>
      <c r="J32" s="1077">
        <f t="shared" si="5"/>
        <v>111.36363636363636</v>
      </c>
      <c r="K32" s="1077" t="s">
        <v>13</v>
      </c>
    </row>
    <row r="33" spans="1:11" s="31" customFormat="1" ht="12.75">
      <c r="A33" s="1858"/>
      <c r="B33" s="1081">
        <v>2012</v>
      </c>
      <c r="C33" s="1090">
        <v>0.41</v>
      </c>
      <c r="D33" s="1091">
        <v>0.45</v>
      </c>
      <c r="E33" s="1090">
        <v>0.42</v>
      </c>
      <c r="F33" s="1091">
        <v>0.45</v>
      </c>
      <c r="G33" s="1088" t="s">
        <v>13</v>
      </c>
      <c r="H33" s="1080">
        <f t="shared" si="5"/>
        <v>109.75609756097562</v>
      </c>
      <c r="I33" s="1077">
        <f t="shared" si="5"/>
        <v>102.43902439024392</v>
      </c>
      <c r="J33" s="1077">
        <f t="shared" si="5"/>
        <v>109.75609756097562</v>
      </c>
      <c r="K33" s="1077" t="s">
        <v>13</v>
      </c>
    </row>
    <row r="34" spans="1:11" s="31" customFormat="1" ht="12" customHeight="1">
      <c r="A34" s="1859"/>
      <c r="B34" s="1057" t="s">
        <v>1247</v>
      </c>
      <c r="C34" s="1058">
        <f>C33*100/C32</f>
        <v>93.18181818181819</v>
      </c>
      <c r="D34" s="1058">
        <f>D33*100/D32</f>
        <v>93.75</v>
      </c>
      <c r="E34" s="1058">
        <f>E33*100/E32</f>
        <v>102.43902439024392</v>
      </c>
      <c r="F34" s="1058">
        <f>F33*100/F32</f>
        <v>91.83673469387756</v>
      </c>
      <c r="G34" s="1058" t="s">
        <v>13</v>
      </c>
      <c r="H34" s="1082"/>
      <c r="I34" s="1082"/>
      <c r="J34" s="1082"/>
      <c r="K34" s="1093"/>
    </row>
    <row r="35" spans="1:11" s="31" customFormat="1" ht="12.75">
      <c r="A35" s="1857" t="s">
        <v>46</v>
      </c>
      <c r="B35" s="1081">
        <v>2009</v>
      </c>
      <c r="C35" s="1085">
        <v>1.873</v>
      </c>
      <c r="D35" s="1086" t="s">
        <v>13</v>
      </c>
      <c r="E35" s="1085">
        <v>1.62</v>
      </c>
      <c r="F35" s="1086">
        <v>2</v>
      </c>
      <c r="G35" s="1085">
        <v>1.64</v>
      </c>
      <c r="H35" s="1080" t="s">
        <v>13</v>
      </c>
      <c r="I35" s="1076">
        <f>E35*100/C35</f>
        <v>86.49225840896956</v>
      </c>
      <c r="J35" s="1094">
        <f>F35*100/C35</f>
        <v>106.78056593699947</v>
      </c>
      <c r="K35" s="1077">
        <f>G35*100/C35</f>
        <v>87.56006406833956</v>
      </c>
    </row>
    <row r="36" spans="1:11" s="31" customFormat="1" ht="12.75">
      <c r="A36" s="1858"/>
      <c r="B36" s="1078">
        <v>2010</v>
      </c>
      <c r="C36" s="1085">
        <v>2.2336</v>
      </c>
      <c r="D36" s="1095" t="s">
        <v>13</v>
      </c>
      <c r="E36" s="1088">
        <v>2.27</v>
      </c>
      <c r="F36" s="1095">
        <v>2.37</v>
      </c>
      <c r="G36" s="1090">
        <v>2.09</v>
      </c>
      <c r="H36" s="1080" t="s">
        <v>13</v>
      </c>
      <c r="I36" s="1077">
        <f aca="true" t="shared" si="6" ref="I36:K38">E36*100/$C36</f>
        <v>101.62965616045845</v>
      </c>
      <c r="J36" s="1077">
        <f t="shared" si="6"/>
        <v>106.1067335243553</v>
      </c>
      <c r="K36" s="1077">
        <f t="shared" si="6"/>
        <v>93.57091690544412</v>
      </c>
    </row>
    <row r="37" spans="1:11" s="31" customFormat="1" ht="12.75">
      <c r="A37" s="1858"/>
      <c r="B37" s="1081">
        <v>2011</v>
      </c>
      <c r="C37" s="1090">
        <v>2.46</v>
      </c>
      <c r="D37" s="1087" t="s">
        <v>13</v>
      </c>
      <c r="E37" s="1088">
        <v>2.27</v>
      </c>
      <c r="F37" s="1087" t="s">
        <v>13</v>
      </c>
      <c r="G37" s="1090">
        <v>2.37</v>
      </c>
      <c r="H37" s="1080" t="s">
        <v>13</v>
      </c>
      <c r="I37" s="1077">
        <f t="shared" si="6"/>
        <v>92.27642276422765</v>
      </c>
      <c r="J37" s="1077" t="s">
        <v>13</v>
      </c>
      <c r="K37" s="1077">
        <f t="shared" si="6"/>
        <v>96.34146341463415</v>
      </c>
    </row>
    <row r="38" spans="1:11" s="31" customFormat="1" ht="12.75">
      <c r="A38" s="1858"/>
      <c r="B38" s="1081">
        <v>2012</v>
      </c>
      <c r="C38" s="24">
        <v>2.36</v>
      </c>
      <c r="D38" s="1084" t="s">
        <v>13</v>
      </c>
      <c r="E38" s="25">
        <v>2.26</v>
      </c>
      <c r="F38" s="1084" t="s">
        <v>13</v>
      </c>
      <c r="G38" s="22">
        <v>2.4</v>
      </c>
      <c r="H38" s="1080" t="s">
        <v>13</v>
      </c>
      <c r="I38" s="1077">
        <f t="shared" si="6"/>
        <v>95.76271186440677</v>
      </c>
      <c r="J38" s="1077" t="s">
        <v>13</v>
      </c>
      <c r="K38" s="1077">
        <f t="shared" si="6"/>
        <v>101.69491525423729</v>
      </c>
    </row>
    <row r="39" spans="1:11" s="31" customFormat="1" ht="12.75">
      <c r="A39" s="1859"/>
      <c r="B39" s="1057" t="s">
        <v>1247</v>
      </c>
      <c r="C39" s="1058">
        <f>C38*100/C37</f>
        <v>95.9349593495935</v>
      </c>
      <c r="D39" s="1058" t="s">
        <v>13</v>
      </c>
      <c r="E39" s="1058">
        <f>E38*100/E37</f>
        <v>99.55947136563876</v>
      </c>
      <c r="F39" s="1058" t="s">
        <v>13</v>
      </c>
      <c r="G39" s="1058">
        <f>G38*100/G37</f>
        <v>101.26582278481013</v>
      </c>
      <c r="H39" s="1082"/>
      <c r="I39" s="1082"/>
      <c r="J39" s="1082"/>
      <c r="K39" s="1082"/>
    </row>
    <row r="40" s="3" customFormat="1" ht="12.75">
      <c r="A40" s="3" t="s">
        <v>1253</v>
      </c>
    </row>
    <row r="41" spans="1:11" s="31" customFormat="1" ht="12.75">
      <c r="A41" s="1860" t="s">
        <v>47</v>
      </c>
      <c r="B41" s="1860"/>
      <c r="C41" s="1860"/>
      <c r="D41" s="1860"/>
      <c r="E41" s="1860"/>
      <c r="F41" s="1860"/>
      <c r="G41" s="1860"/>
      <c r="H41" s="1860"/>
      <c r="I41" s="1860"/>
      <c r="J41" s="1860"/>
      <c r="K41" s="1860"/>
    </row>
  </sheetData>
  <sheetProtection/>
  <mergeCells count="13">
    <mergeCell ref="H2:K2"/>
    <mergeCell ref="A3:A4"/>
    <mergeCell ref="B3:B4"/>
    <mergeCell ref="C3:G3"/>
    <mergeCell ref="H3:K3"/>
    <mergeCell ref="A20:A24"/>
    <mergeCell ref="A25:A29"/>
    <mergeCell ref="A30:A34"/>
    <mergeCell ref="A35:A39"/>
    <mergeCell ref="A41:K41"/>
    <mergeCell ref="A5:A9"/>
    <mergeCell ref="A10:A14"/>
    <mergeCell ref="A15:A1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37" sqref="K37"/>
    </sheetView>
  </sheetViews>
  <sheetFormatPr defaultColWidth="9.140625" defaultRowHeight="15"/>
  <cols>
    <col min="1" max="1" width="17.57421875" style="0" customWidth="1"/>
  </cols>
  <sheetData>
    <row r="1" spans="1:9" ht="15">
      <c r="A1" s="17" t="s">
        <v>48</v>
      </c>
      <c r="B1" s="26"/>
      <c r="C1" s="26"/>
      <c r="D1" s="26"/>
      <c r="E1" s="26"/>
      <c r="F1" s="27"/>
      <c r="G1" s="26"/>
      <c r="H1" s="26"/>
      <c r="I1" s="26"/>
    </row>
    <row r="2" spans="1:9" ht="15">
      <c r="A2" s="18" t="s">
        <v>37</v>
      </c>
      <c r="B2" s="26"/>
      <c r="C2" s="26"/>
      <c r="D2" s="26"/>
      <c r="E2" s="26"/>
      <c r="F2" s="27"/>
      <c r="G2" s="26"/>
      <c r="H2" s="1863" t="s">
        <v>49</v>
      </c>
      <c r="I2" s="1863"/>
    </row>
    <row r="3" spans="1:9" ht="15">
      <c r="A3" s="1861" t="s">
        <v>0</v>
      </c>
      <c r="B3" s="1844" t="s">
        <v>1</v>
      </c>
      <c r="C3" s="1848" t="s">
        <v>1252</v>
      </c>
      <c r="D3" s="1849"/>
      <c r="E3" s="1849"/>
      <c r="F3" s="1849"/>
      <c r="G3" s="1846" t="s">
        <v>30</v>
      </c>
      <c r="H3" s="1847"/>
      <c r="I3" s="1848"/>
    </row>
    <row r="4" spans="1:9" ht="15">
      <c r="A4" s="1862"/>
      <c r="B4" s="1845"/>
      <c r="C4" s="1046" t="s">
        <v>4</v>
      </c>
      <c r="D4" s="1046" t="s">
        <v>5</v>
      </c>
      <c r="E4" s="1046" t="s">
        <v>39</v>
      </c>
      <c r="F4" s="1046" t="s">
        <v>7</v>
      </c>
      <c r="G4" s="1046" t="s">
        <v>5</v>
      </c>
      <c r="H4" s="1046" t="s">
        <v>39</v>
      </c>
      <c r="I4" s="1046" t="s">
        <v>7</v>
      </c>
    </row>
    <row r="5" spans="1:9" ht="15">
      <c r="A5" s="1864" t="s">
        <v>1255</v>
      </c>
      <c r="B5" s="1074">
        <v>2009</v>
      </c>
      <c r="C5" s="1096">
        <v>4.4</v>
      </c>
      <c r="D5" s="19">
        <v>4.15</v>
      </c>
      <c r="E5" s="40">
        <v>3.51</v>
      </c>
      <c r="F5" s="1097">
        <v>4.1</v>
      </c>
      <c r="G5" s="1080">
        <f>D5*100/C5</f>
        <v>94.31818181818183</v>
      </c>
      <c r="H5" s="1077">
        <f>E5*100/C5</f>
        <v>79.77272727272727</v>
      </c>
      <c r="I5" s="1077">
        <f>F5*100/C5</f>
        <v>93.18181818181816</v>
      </c>
    </row>
    <row r="6" spans="1:9" ht="15">
      <c r="A6" s="1865"/>
      <c r="B6" s="1078">
        <v>2010</v>
      </c>
      <c r="C6" s="24">
        <v>4.19</v>
      </c>
      <c r="D6" s="31">
        <v>4.07</v>
      </c>
      <c r="E6" s="24">
        <v>3.45</v>
      </c>
      <c r="F6" s="3">
        <v>4.03</v>
      </c>
      <c r="G6" s="1077">
        <f aca="true" t="shared" si="0" ref="G6:I8">D6*100/$C6</f>
        <v>97.1360381861575</v>
      </c>
      <c r="H6" s="1077">
        <f t="shared" si="0"/>
        <v>82.33890214797135</v>
      </c>
      <c r="I6" s="1077">
        <f t="shared" si="0"/>
        <v>96.18138424821001</v>
      </c>
    </row>
    <row r="7" spans="1:9" ht="15">
      <c r="A7" s="1865"/>
      <c r="B7" s="1081">
        <v>2011</v>
      </c>
      <c r="C7" s="24">
        <v>4.52</v>
      </c>
      <c r="D7" s="31">
        <v>4.189</v>
      </c>
      <c r="E7" s="22">
        <v>3.5</v>
      </c>
      <c r="F7" s="3">
        <v>4.12</v>
      </c>
      <c r="G7" s="1077">
        <f t="shared" si="0"/>
        <v>92.67699115044248</v>
      </c>
      <c r="H7" s="1077">
        <f t="shared" si="0"/>
        <v>77.43362831858408</v>
      </c>
      <c r="I7" s="1077">
        <f t="shared" si="0"/>
        <v>91.15044247787611</v>
      </c>
    </row>
    <row r="8" spans="1:9" ht="15">
      <c r="A8" s="1865"/>
      <c r="B8" s="1081">
        <v>2012</v>
      </c>
      <c r="C8" s="24">
        <v>4.69</v>
      </c>
      <c r="D8" s="31">
        <v>4.49</v>
      </c>
      <c r="E8" s="24">
        <v>3.73</v>
      </c>
      <c r="F8" s="3">
        <v>4.42</v>
      </c>
      <c r="G8" s="1077">
        <f t="shared" si="0"/>
        <v>95.73560767590618</v>
      </c>
      <c r="H8" s="1077">
        <f t="shared" si="0"/>
        <v>79.53091684434968</v>
      </c>
      <c r="I8" s="1077">
        <f t="shared" si="0"/>
        <v>94.24307036247335</v>
      </c>
    </row>
    <row r="9" spans="1:9" ht="15">
      <c r="A9" s="1866"/>
      <c r="B9" s="1057" t="s">
        <v>1247</v>
      </c>
      <c r="C9" s="1058">
        <f>C8*100/C7</f>
        <v>103.76106194690267</v>
      </c>
      <c r="D9" s="1058">
        <f>D8*100/D7</f>
        <v>107.18548579613272</v>
      </c>
      <c r="E9" s="1058">
        <f>E8*100/E7</f>
        <v>106.57142857142857</v>
      </c>
      <c r="F9" s="1058">
        <f>F8*100/F7</f>
        <v>107.28155339805825</v>
      </c>
      <c r="G9" s="1082"/>
      <c r="H9" s="1082"/>
      <c r="I9" s="1082"/>
    </row>
    <row r="10" spans="1:9" ht="15">
      <c r="A10" s="1864" t="s">
        <v>41</v>
      </c>
      <c r="B10" s="1081">
        <v>2009</v>
      </c>
      <c r="C10" s="1098">
        <v>7.27</v>
      </c>
      <c r="D10" s="19">
        <v>6.72</v>
      </c>
      <c r="E10" s="23">
        <v>6</v>
      </c>
      <c r="F10" s="19">
        <f>3+(3*0.82)</f>
        <v>5.46</v>
      </c>
      <c r="G10" s="1075">
        <f>D10*100/C10</f>
        <v>92.43466299862449</v>
      </c>
      <c r="H10" s="1077">
        <f>E10*100/C10</f>
        <v>82.53094910591473</v>
      </c>
      <c r="I10" s="1077">
        <f>F10*100/C10</f>
        <v>75.1031636863824</v>
      </c>
    </row>
    <row r="11" spans="1:9" ht="15">
      <c r="A11" s="1865"/>
      <c r="B11" s="1078">
        <v>2010</v>
      </c>
      <c r="C11" s="22">
        <v>7.3</v>
      </c>
      <c r="D11" s="31">
        <v>6.93</v>
      </c>
      <c r="E11" s="24">
        <v>6.68</v>
      </c>
      <c r="F11" s="20">
        <f>3.11+(3.11*0.82)</f>
        <v>5.6602</v>
      </c>
      <c r="G11" s="1077">
        <f aca="true" t="shared" si="1" ref="G11:I13">D11*100/$C11</f>
        <v>94.93150684931507</v>
      </c>
      <c r="H11" s="1077">
        <f t="shared" si="1"/>
        <v>91.5068493150685</v>
      </c>
      <c r="I11" s="1077">
        <f t="shared" si="1"/>
        <v>77.53698630136986</v>
      </c>
    </row>
    <row r="12" spans="1:9" ht="15">
      <c r="A12" s="1865"/>
      <c r="B12" s="1081">
        <v>2011</v>
      </c>
      <c r="C12" s="24">
        <v>7.78</v>
      </c>
      <c r="D12" s="31">
        <v>7.31</v>
      </c>
      <c r="E12" s="24">
        <v>7.07</v>
      </c>
      <c r="F12" s="21">
        <f>3.31+(3.31*0.82)</f>
        <v>6.0242</v>
      </c>
      <c r="G12" s="1077">
        <f t="shared" si="1"/>
        <v>93.95886889460154</v>
      </c>
      <c r="H12" s="1077">
        <f t="shared" si="1"/>
        <v>90.87403598971721</v>
      </c>
      <c r="I12" s="1077">
        <f t="shared" si="1"/>
        <v>77.43187660668382</v>
      </c>
    </row>
    <row r="13" spans="1:9" ht="15">
      <c r="A13" s="1865"/>
      <c r="B13" s="1081">
        <v>2012</v>
      </c>
      <c r="C13" s="24">
        <v>8.34</v>
      </c>
      <c r="D13" s="31">
        <v>7.95</v>
      </c>
      <c r="E13" s="22">
        <v>7.9</v>
      </c>
      <c r="F13" s="21">
        <v>6.43</v>
      </c>
      <c r="G13" s="1077">
        <f t="shared" si="1"/>
        <v>95.32374100719424</v>
      </c>
      <c r="H13" s="1077">
        <f t="shared" si="1"/>
        <v>94.7242206235012</v>
      </c>
      <c r="I13" s="1077">
        <f t="shared" si="1"/>
        <v>77.09832134292566</v>
      </c>
    </row>
    <row r="14" spans="1:9" ht="15">
      <c r="A14" s="1866"/>
      <c r="B14" s="1057" t="s">
        <v>1247</v>
      </c>
      <c r="C14" s="1058">
        <f>C13*100/C12</f>
        <v>107.19794344473007</v>
      </c>
      <c r="D14" s="1058">
        <f>D13*100/D12</f>
        <v>108.75512995896034</v>
      </c>
      <c r="E14" s="1058">
        <f>E13*100/E12</f>
        <v>111.73974540311174</v>
      </c>
      <c r="F14" s="1058">
        <f>F13*100/F12</f>
        <v>106.73616413797681</v>
      </c>
      <c r="G14" s="1082"/>
      <c r="H14" s="1082"/>
      <c r="I14" s="1082"/>
    </row>
    <row r="15" spans="1:9" ht="15">
      <c r="A15" s="1864" t="s">
        <v>50</v>
      </c>
      <c r="B15" s="1081">
        <v>2009</v>
      </c>
      <c r="C15" s="1098">
        <v>2.29</v>
      </c>
      <c r="D15" s="19">
        <v>2.18</v>
      </c>
      <c r="E15" s="22">
        <v>1.59</v>
      </c>
      <c r="F15" s="1083">
        <v>2.6</v>
      </c>
      <c r="G15" s="1080">
        <f>D15*100/C15</f>
        <v>95.19650655021834</v>
      </c>
      <c r="H15" s="1077">
        <f>E15*100/C15</f>
        <v>69.43231441048034</v>
      </c>
      <c r="I15" s="1077">
        <f>F15*100/C15</f>
        <v>113.53711790393012</v>
      </c>
    </row>
    <row r="16" spans="1:9" ht="15">
      <c r="A16" s="1865"/>
      <c r="B16" s="1078">
        <v>2010</v>
      </c>
      <c r="C16" s="24">
        <v>2.23</v>
      </c>
      <c r="D16" s="31">
        <v>2.25</v>
      </c>
      <c r="E16" s="24">
        <v>1.59</v>
      </c>
      <c r="F16" s="3">
        <v>2.65</v>
      </c>
      <c r="G16" s="1077">
        <f aca="true" t="shared" si="2" ref="G16:I18">D16*100/$C16</f>
        <v>100.89686098654708</v>
      </c>
      <c r="H16" s="1077">
        <f t="shared" si="2"/>
        <v>71.30044843049328</v>
      </c>
      <c r="I16" s="1077">
        <f t="shared" si="2"/>
        <v>118.83408071748879</v>
      </c>
    </row>
    <row r="17" spans="1:9" ht="15">
      <c r="A17" s="1865"/>
      <c r="B17" s="1081">
        <v>2011</v>
      </c>
      <c r="C17" s="24">
        <v>2.41</v>
      </c>
      <c r="D17" s="31">
        <v>2.357</v>
      </c>
      <c r="E17" s="24">
        <v>1.76</v>
      </c>
      <c r="F17" s="3">
        <v>2.66</v>
      </c>
      <c r="G17" s="1077">
        <f t="shared" si="2"/>
        <v>97.80082987551867</v>
      </c>
      <c r="H17" s="1077">
        <f t="shared" si="2"/>
        <v>73.02904564315352</v>
      </c>
      <c r="I17" s="1077">
        <f t="shared" si="2"/>
        <v>110.37344398340248</v>
      </c>
    </row>
    <row r="18" spans="1:9" ht="15">
      <c r="A18" s="1865"/>
      <c r="B18" s="1081">
        <v>2012</v>
      </c>
      <c r="C18" s="24">
        <v>2.61</v>
      </c>
      <c r="D18" s="31">
        <v>2.49</v>
      </c>
      <c r="E18" s="24">
        <v>1.81</v>
      </c>
      <c r="F18" s="1099">
        <v>2.7</v>
      </c>
      <c r="G18" s="1077">
        <f t="shared" si="2"/>
        <v>95.40229885057472</v>
      </c>
      <c r="H18" s="1077">
        <f t="shared" si="2"/>
        <v>69.34865900383141</v>
      </c>
      <c r="I18" s="1077">
        <f t="shared" si="2"/>
        <v>103.44827586206897</v>
      </c>
    </row>
    <row r="19" spans="1:9" ht="15">
      <c r="A19" s="1866"/>
      <c r="B19" s="1057" t="s">
        <v>1247</v>
      </c>
      <c r="C19" s="1058">
        <f>C18*100/C17</f>
        <v>108.29875518672199</v>
      </c>
      <c r="D19" s="1058">
        <f>D18*100/D17</f>
        <v>105.64276622825626</v>
      </c>
      <c r="E19" s="1058">
        <f>E18*100/E17</f>
        <v>102.8409090909091</v>
      </c>
      <c r="F19" s="1058">
        <f>F18*100/F17</f>
        <v>101.50375939849623</v>
      </c>
      <c r="G19" s="1082"/>
      <c r="H19" s="1082"/>
      <c r="I19" s="1082"/>
    </row>
    <row r="20" spans="1:9" ht="15">
      <c r="A20" s="1864" t="s">
        <v>43</v>
      </c>
      <c r="B20" s="1081">
        <v>2009</v>
      </c>
      <c r="C20" s="22">
        <v>6</v>
      </c>
      <c r="D20" s="19">
        <v>3.63</v>
      </c>
      <c r="E20" s="22">
        <v>4.08</v>
      </c>
      <c r="F20" s="1083">
        <v>6.9</v>
      </c>
      <c r="G20" s="1080">
        <f>D20*100/C20</f>
        <v>60.5</v>
      </c>
      <c r="H20" s="1077">
        <f>E20*100/C20</f>
        <v>68</v>
      </c>
      <c r="I20" s="1077">
        <f>F20*100/C20</f>
        <v>115</v>
      </c>
    </row>
    <row r="21" spans="1:9" ht="15">
      <c r="A21" s="1865"/>
      <c r="B21" s="1078">
        <v>2010</v>
      </c>
      <c r="C21" s="24">
        <v>6.88</v>
      </c>
      <c r="D21" s="31">
        <v>4.71</v>
      </c>
      <c r="E21" s="24">
        <v>5.13</v>
      </c>
      <c r="F21" s="3">
        <v>7.23</v>
      </c>
      <c r="G21" s="1077">
        <f aca="true" t="shared" si="3" ref="G21:I23">D21*100/$C21</f>
        <v>68.45930232558139</v>
      </c>
      <c r="H21" s="1077">
        <f t="shared" si="3"/>
        <v>74.56395348837209</v>
      </c>
      <c r="I21" s="1077">
        <f t="shared" si="3"/>
        <v>105.08720930232559</v>
      </c>
    </row>
    <row r="22" spans="1:9" ht="15">
      <c r="A22" s="1865"/>
      <c r="B22" s="1081">
        <v>2011</v>
      </c>
      <c r="C22" s="24">
        <v>7.68</v>
      </c>
      <c r="D22" s="21">
        <v>5.642</v>
      </c>
      <c r="E22" s="22">
        <v>5.4</v>
      </c>
      <c r="F22" s="3">
        <v>8.31</v>
      </c>
      <c r="G22" s="1077">
        <f t="shared" si="3"/>
        <v>73.46354166666667</v>
      </c>
      <c r="H22" s="1077">
        <f t="shared" si="3"/>
        <v>70.3125</v>
      </c>
      <c r="I22" s="1077">
        <f t="shared" si="3"/>
        <v>108.203125</v>
      </c>
    </row>
    <row r="23" spans="1:9" ht="15">
      <c r="A23" s="1865"/>
      <c r="B23" s="1081">
        <v>2012</v>
      </c>
      <c r="C23" s="24">
        <v>7.76</v>
      </c>
      <c r="D23" s="31">
        <v>5.41</v>
      </c>
      <c r="E23" s="24">
        <v>5.15</v>
      </c>
      <c r="F23" s="3">
        <v>7.95</v>
      </c>
      <c r="G23" s="1077">
        <f t="shared" si="3"/>
        <v>69.71649484536083</v>
      </c>
      <c r="H23" s="1077">
        <f t="shared" si="3"/>
        <v>66.3659793814433</v>
      </c>
      <c r="I23" s="1077">
        <f t="shared" si="3"/>
        <v>102.44845360824742</v>
      </c>
    </row>
    <row r="24" spans="1:9" ht="15">
      <c r="A24" s="1866"/>
      <c r="B24" s="1057" t="s">
        <v>1247</v>
      </c>
      <c r="C24" s="1058">
        <f>C23*100/C22</f>
        <v>101.04166666666667</v>
      </c>
      <c r="D24" s="1058">
        <f>D23*100/D22</f>
        <v>95.88798298475717</v>
      </c>
      <c r="E24" s="1058">
        <f>E23*100/E22</f>
        <v>95.37037037037037</v>
      </c>
      <c r="F24" s="1058">
        <f>F23*100/F22</f>
        <v>95.66787003610108</v>
      </c>
      <c r="G24" s="1082"/>
      <c r="H24" s="1082"/>
      <c r="I24" s="1082"/>
    </row>
    <row r="25" spans="1:9" ht="15">
      <c r="A25" s="1864" t="s">
        <v>44</v>
      </c>
      <c r="B25" s="1081">
        <v>2009</v>
      </c>
      <c r="C25" s="1098">
        <v>4.94</v>
      </c>
      <c r="D25" s="19">
        <v>4.19</v>
      </c>
      <c r="E25" s="23">
        <v>3.87</v>
      </c>
      <c r="F25" s="1083">
        <v>4.5</v>
      </c>
      <c r="G25" s="1080">
        <f>D25*100/C25</f>
        <v>84.8178137651822</v>
      </c>
      <c r="H25" s="1077">
        <f>E25*100/C25</f>
        <v>78.34008097165992</v>
      </c>
      <c r="I25" s="1077">
        <f>F25*100/C25</f>
        <v>91.09311740890688</v>
      </c>
    </row>
    <row r="26" spans="1:9" ht="15">
      <c r="A26" s="1865"/>
      <c r="B26" s="1078">
        <v>2010</v>
      </c>
      <c r="C26" s="24">
        <v>5.36</v>
      </c>
      <c r="D26" s="31">
        <v>4.72</v>
      </c>
      <c r="E26" s="24">
        <v>4.38</v>
      </c>
      <c r="F26" s="3">
        <v>5.08</v>
      </c>
      <c r="G26" s="1077">
        <f aca="true" t="shared" si="4" ref="G26:I28">D26*100/$C26</f>
        <v>88.05970149253731</v>
      </c>
      <c r="H26" s="1077">
        <f t="shared" si="4"/>
        <v>81.71641791044776</v>
      </c>
      <c r="I26" s="1077">
        <f t="shared" si="4"/>
        <v>94.77611940298507</v>
      </c>
    </row>
    <row r="27" spans="1:9" ht="15">
      <c r="A27" s="1865"/>
      <c r="B27" s="1081">
        <v>2011</v>
      </c>
      <c r="C27" s="24">
        <v>6.11</v>
      </c>
      <c r="D27" s="21">
        <v>4.956</v>
      </c>
      <c r="E27" s="24">
        <v>4.59</v>
      </c>
      <c r="F27" s="3">
        <v>5.52</v>
      </c>
      <c r="G27" s="1077">
        <f t="shared" si="4"/>
        <v>81.11292962356792</v>
      </c>
      <c r="H27" s="1077">
        <f t="shared" si="4"/>
        <v>75.12274959083469</v>
      </c>
      <c r="I27" s="1077">
        <f t="shared" si="4"/>
        <v>90.34369885433715</v>
      </c>
    </row>
    <row r="28" spans="1:9" ht="15">
      <c r="A28" s="1865"/>
      <c r="B28" s="1081">
        <v>2012</v>
      </c>
      <c r="C28" s="24">
        <v>6.21</v>
      </c>
      <c r="D28" s="31">
        <v>5.09</v>
      </c>
      <c r="E28" s="24">
        <v>4.66</v>
      </c>
      <c r="F28" s="3">
        <v>5.42</v>
      </c>
      <c r="G28" s="1077">
        <f t="shared" si="4"/>
        <v>81.9645732689211</v>
      </c>
      <c r="H28" s="1077">
        <f t="shared" si="4"/>
        <v>75.0402576489533</v>
      </c>
      <c r="I28" s="1077">
        <f t="shared" si="4"/>
        <v>87.27858293075684</v>
      </c>
    </row>
    <row r="29" spans="1:9" ht="15">
      <c r="A29" s="1866"/>
      <c r="B29" s="1057" t="s">
        <v>1247</v>
      </c>
      <c r="C29" s="1058">
        <f>C28*100/C27</f>
        <v>101.6366612111293</v>
      </c>
      <c r="D29" s="1058">
        <f>D28*100/D27</f>
        <v>102.70379338175948</v>
      </c>
      <c r="E29" s="1058">
        <f>E28*100/E27</f>
        <v>101.52505446623094</v>
      </c>
      <c r="F29" s="1058">
        <f>F28*100/F27</f>
        <v>98.18840579710145</v>
      </c>
      <c r="G29" s="1082"/>
      <c r="H29" s="1082"/>
      <c r="I29" s="1082"/>
    </row>
    <row r="30" spans="1:9" ht="15">
      <c r="A30" s="1864" t="s">
        <v>1254</v>
      </c>
      <c r="B30" s="1081">
        <v>2009</v>
      </c>
      <c r="C30" s="1098">
        <v>0.6</v>
      </c>
      <c r="D30" s="19">
        <v>0.59</v>
      </c>
      <c r="E30" s="23">
        <v>0.63</v>
      </c>
      <c r="F30" s="1083">
        <v>0.7</v>
      </c>
      <c r="G30" s="1080">
        <f>D30*100/C30</f>
        <v>98.33333333333334</v>
      </c>
      <c r="H30" s="1077">
        <f>E30*100/C30</f>
        <v>105</v>
      </c>
      <c r="I30" s="1077">
        <f>F30*100/C30</f>
        <v>116.66666666666667</v>
      </c>
    </row>
    <row r="31" spans="1:9" ht="15">
      <c r="A31" s="1865"/>
      <c r="B31" s="1078">
        <v>2010</v>
      </c>
      <c r="C31" s="24">
        <v>0.77</v>
      </c>
      <c r="D31" s="31">
        <v>0.68</v>
      </c>
      <c r="E31" s="24">
        <v>0.68</v>
      </c>
      <c r="F31" s="3">
        <v>0.74</v>
      </c>
      <c r="G31" s="1077">
        <f aca="true" t="shared" si="5" ref="G31:I33">D31*100/$C31</f>
        <v>88.31168831168831</v>
      </c>
      <c r="H31" s="1077">
        <f t="shared" si="5"/>
        <v>88.31168831168831</v>
      </c>
      <c r="I31" s="1077">
        <f t="shared" si="5"/>
        <v>96.1038961038961</v>
      </c>
    </row>
    <row r="32" spans="1:9" ht="15">
      <c r="A32" s="1865"/>
      <c r="B32" s="1081">
        <v>2011</v>
      </c>
      <c r="C32" s="24">
        <v>0.84</v>
      </c>
      <c r="D32" s="21">
        <v>0.8</v>
      </c>
      <c r="E32" s="24">
        <v>0.69</v>
      </c>
      <c r="F32" s="3">
        <v>0.82</v>
      </c>
      <c r="G32" s="1077">
        <f t="shared" si="5"/>
        <v>95.23809523809524</v>
      </c>
      <c r="H32" s="1077">
        <f t="shared" si="5"/>
        <v>82.14285714285714</v>
      </c>
      <c r="I32" s="1077">
        <f t="shared" si="5"/>
        <v>97.61904761904762</v>
      </c>
    </row>
    <row r="33" spans="1:9" ht="15">
      <c r="A33" s="1865"/>
      <c r="B33" s="1081">
        <v>2012</v>
      </c>
      <c r="C33" s="24">
        <v>0.88</v>
      </c>
      <c r="D33" s="31">
        <v>0.76</v>
      </c>
      <c r="E33" s="24">
        <v>0.66</v>
      </c>
      <c r="F33" s="1099">
        <v>0.8</v>
      </c>
      <c r="G33" s="1077">
        <f t="shared" si="5"/>
        <v>86.36363636363636</v>
      </c>
      <c r="H33" s="1077">
        <f t="shared" si="5"/>
        <v>75</v>
      </c>
      <c r="I33" s="1077">
        <f t="shared" si="5"/>
        <v>90.9090909090909</v>
      </c>
    </row>
    <row r="34" spans="1:9" ht="15">
      <c r="A34" s="1866"/>
      <c r="B34" s="1057" t="s">
        <v>1247</v>
      </c>
      <c r="C34" s="1058">
        <f>C33*100/C32</f>
        <v>104.76190476190476</v>
      </c>
      <c r="D34" s="1058">
        <f>D33*100/D32</f>
        <v>95</v>
      </c>
      <c r="E34" s="1058">
        <f>E33*100/E32</f>
        <v>95.65217391304348</v>
      </c>
      <c r="F34" s="1058">
        <f>F33*100/F32</f>
        <v>97.5609756097561</v>
      </c>
      <c r="G34" s="1082"/>
      <c r="H34" s="1082"/>
      <c r="I34" s="1082"/>
    </row>
    <row r="35" spans="1:9" ht="15">
      <c r="A35" s="31" t="s">
        <v>51</v>
      </c>
      <c r="B35" s="31"/>
      <c r="C35" s="31"/>
      <c r="D35" s="31"/>
      <c r="E35" s="31"/>
      <c r="F35" s="3"/>
      <c r="G35" s="31"/>
      <c r="H35" s="31"/>
      <c r="I35" s="31"/>
    </row>
    <row r="36" spans="1:9" ht="15">
      <c r="A36" s="3"/>
      <c r="B36" s="31"/>
      <c r="C36" s="31"/>
      <c r="D36" s="31"/>
      <c r="E36" s="31"/>
      <c r="F36" s="3"/>
      <c r="G36" s="31"/>
      <c r="H36" s="31"/>
      <c r="I36" s="31"/>
    </row>
  </sheetData>
  <sheetProtection/>
  <mergeCells count="11">
    <mergeCell ref="A10:A14"/>
    <mergeCell ref="A15:A19"/>
    <mergeCell ref="A20:A24"/>
    <mergeCell ref="A25:A29"/>
    <mergeCell ref="A30:A34"/>
    <mergeCell ref="H2:I2"/>
    <mergeCell ref="A3:A4"/>
    <mergeCell ref="B3:B4"/>
    <mergeCell ref="C3:F3"/>
    <mergeCell ref="G3:I3"/>
    <mergeCell ref="A5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4.28125" style="73" customWidth="1"/>
    <col min="2" max="2" width="9.7109375" style="73" bestFit="1" customWidth="1"/>
    <col min="3" max="3" width="11.00390625" style="73" bestFit="1" customWidth="1"/>
    <col min="4" max="4" width="9.00390625" style="73" bestFit="1" customWidth="1"/>
    <col min="5" max="5" width="9.7109375" style="73" bestFit="1" customWidth="1"/>
    <col min="6" max="6" width="11.00390625" style="73" bestFit="1" customWidth="1"/>
    <col min="7" max="7" width="8.57421875" style="73" bestFit="1" customWidth="1"/>
    <col min="8" max="210" width="9.140625" style="73" customWidth="1"/>
    <col min="211" max="211" width="14.28125" style="73" customWidth="1"/>
    <col min="212" max="212" width="9.7109375" style="73" bestFit="1" customWidth="1"/>
    <col min="213" max="213" width="11.00390625" style="73" bestFit="1" customWidth="1"/>
    <col min="214" max="214" width="9.00390625" style="73" bestFit="1" customWidth="1"/>
    <col min="215" max="215" width="9.7109375" style="73" bestFit="1" customWidth="1"/>
    <col min="216" max="216" width="11.00390625" style="73" bestFit="1" customWidth="1"/>
    <col min="217" max="217" width="8.57421875" style="73" bestFit="1" customWidth="1"/>
    <col min="218" max="16384" width="9.140625" style="73" customWidth="1"/>
  </cols>
  <sheetData>
    <row r="1" spans="1:6" ht="15">
      <c r="A1" s="41" t="s">
        <v>1260</v>
      </c>
      <c r="B1" s="41"/>
      <c r="C1" s="41"/>
      <c r="D1" s="41"/>
      <c r="E1" s="41"/>
      <c r="F1" s="41"/>
    </row>
    <row r="2" spans="1:7" ht="15.75">
      <c r="A2" s="74"/>
      <c r="B2" s="75"/>
      <c r="C2" s="75"/>
      <c r="D2" s="75"/>
      <c r="E2" s="75"/>
      <c r="F2" s="1647" t="s">
        <v>131</v>
      </c>
      <c r="G2" s="1648"/>
    </row>
    <row r="3" spans="1:7" ht="15" customHeight="1">
      <c r="A3" s="1649" t="s">
        <v>77</v>
      </c>
      <c r="B3" s="1652" t="s">
        <v>126</v>
      </c>
      <c r="C3" s="1653"/>
      <c r="D3" s="1654"/>
      <c r="E3" s="1652" t="s">
        <v>127</v>
      </c>
      <c r="F3" s="1658"/>
      <c r="G3" s="1659"/>
    </row>
    <row r="4" spans="1:7" ht="15" customHeight="1">
      <c r="A4" s="1650"/>
      <c r="B4" s="1655"/>
      <c r="C4" s="1656"/>
      <c r="D4" s="1657"/>
      <c r="E4" s="1655"/>
      <c r="F4" s="1660"/>
      <c r="G4" s="1661"/>
    </row>
    <row r="5" spans="1:7" ht="15.75">
      <c r="A5" s="1651"/>
      <c r="B5" s="76" t="s">
        <v>86</v>
      </c>
      <c r="C5" s="76" t="s">
        <v>128</v>
      </c>
      <c r="D5" s="77" t="s">
        <v>129</v>
      </c>
      <c r="E5" s="76" t="s">
        <v>86</v>
      </c>
      <c r="F5" s="76" t="s">
        <v>128</v>
      </c>
      <c r="G5" s="78" t="s">
        <v>129</v>
      </c>
    </row>
    <row r="6" spans="1:7" ht="15.75">
      <c r="A6" s="79" t="s">
        <v>130</v>
      </c>
      <c r="B6" s="80">
        <v>385040</v>
      </c>
      <c r="C6" s="81">
        <v>100</v>
      </c>
      <c r="D6" s="82">
        <v>2243.7836168365357</v>
      </c>
      <c r="E6" s="80">
        <v>55530.5</v>
      </c>
      <c r="F6" s="81">
        <v>100</v>
      </c>
      <c r="G6" s="83">
        <v>323.5986550351684</v>
      </c>
    </row>
    <row r="7" spans="1:7" ht="15.75">
      <c r="A7" s="84" t="s">
        <v>94</v>
      </c>
      <c r="B7" s="85">
        <v>319678</v>
      </c>
      <c r="C7" s="86">
        <v>83.02462081861624</v>
      </c>
      <c r="D7" s="87">
        <v>2594.4520192182836</v>
      </c>
      <c r="E7" s="85">
        <v>45705</v>
      </c>
      <c r="F7" s="86">
        <v>82.30537897750806</v>
      </c>
      <c r="G7" s="88">
        <v>370.9339696143358</v>
      </c>
    </row>
    <row r="8" spans="1:7" ht="15.75">
      <c r="A8" s="57" t="s">
        <v>96</v>
      </c>
      <c r="B8" s="89">
        <v>7507</v>
      </c>
      <c r="C8" s="48">
        <v>1.9496675670060253</v>
      </c>
      <c r="D8" s="90">
        <v>5527.982326951399</v>
      </c>
      <c r="E8" s="91">
        <v>812.9</v>
      </c>
      <c r="F8" s="93">
        <v>1.4638670292269182</v>
      </c>
      <c r="G8" s="92">
        <v>598.6008836524301</v>
      </c>
    </row>
    <row r="9" spans="1:7" ht="15.75">
      <c r="A9" s="57" t="s">
        <v>97</v>
      </c>
      <c r="B9" s="89">
        <v>4232</v>
      </c>
      <c r="C9" s="59">
        <v>1.099106586328693</v>
      </c>
      <c r="D9" s="90">
        <v>945.4870420017874</v>
      </c>
      <c r="E9" s="91">
        <v>650.9</v>
      </c>
      <c r="F9" s="93">
        <v>1.1721380850335847</v>
      </c>
      <c r="G9" s="92">
        <v>145.420017873101</v>
      </c>
    </row>
    <row r="10" spans="1:7" ht="15.75">
      <c r="A10" s="62" t="s">
        <v>98</v>
      </c>
      <c r="B10" s="89">
        <v>4696</v>
      </c>
      <c r="C10" s="93">
        <v>1.2196135466445044</v>
      </c>
      <c r="D10" s="90">
        <v>1347.8760045924225</v>
      </c>
      <c r="E10" s="91">
        <v>1192.3</v>
      </c>
      <c r="F10" s="93">
        <v>2.147089013343898</v>
      </c>
      <c r="G10" s="92">
        <v>342.2215843857635</v>
      </c>
    </row>
    <row r="11" spans="1:7" ht="15.75">
      <c r="A11" s="62" t="s">
        <v>99</v>
      </c>
      <c r="B11" s="89">
        <v>10240</v>
      </c>
      <c r="C11" s="93">
        <v>2.659463951797216</v>
      </c>
      <c r="D11" s="90">
        <v>3868.5304117869287</v>
      </c>
      <c r="E11" s="91">
        <v>1006.3</v>
      </c>
      <c r="F11" s="93">
        <v>1.8121409663071077</v>
      </c>
      <c r="G11" s="92">
        <v>380.16622591613145</v>
      </c>
    </row>
    <row r="12" spans="1:7" ht="15.75">
      <c r="A12" s="62" t="s">
        <v>100</v>
      </c>
      <c r="B12" s="89">
        <v>52277</v>
      </c>
      <c r="C12" s="93">
        <v>13.577030957822563</v>
      </c>
      <c r="D12" s="90">
        <v>3129.609674329502</v>
      </c>
      <c r="E12" s="91">
        <v>7350</v>
      </c>
      <c r="F12" s="93">
        <v>13.235850245808647</v>
      </c>
      <c r="G12" s="92">
        <v>440.014367816092</v>
      </c>
    </row>
    <row r="13" spans="1:7" ht="15.75">
      <c r="A13" s="57" t="s">
        <v>101</v>
      </c>
      <c r="B13" s="89">
        <v>789</v>
      </c>
      <c r="C13" s="93">
        <v>0.20491377519218784</v>
      </c>
      <c r="D13" s="90">
        <v>838.4697130712009</v>
      </c>
      <c r="E13" s="91">
        <v>175.7</v>
      </c>
      <c r="F13" s="93">
        <v>0.31639984873314003</v>
      </c>
      <c r="G13" s="92">
        <v>186.7162592986185</v>
      </c>
    </row>
    <row r="14" spans="1:7" ht="15.75">
      <c r="A14" s="57" t="s">
        <v>102</v>
      </c>
      <c r="B14" s="89">
        <v>6524</v>
      </c>
      <c r="C14" s="93">
        <v>1.6943694161645544</v>
      </c>
      <c r="D14" s="90">
        <v>1307.1528751753156</v>
      </c>
      <c r="E14" s="91">
        <v>1892.1</v>
      </c>
      <c r="F14" s="93">
        <v>3.4072860204210262</v>
      </c>
      <c r="G14" s="92">
        <v>379.1023842917251</v>
      </c>
    </row>
    <row r="15" spans="1:7" ht="15.75">
      <c r="A15" s="57" t="s">
        <v>103</v>
      </c>
      <c r="B15" s="89">
        <v>10489</v>
      </c>
      <c r="C15" s="93">
        <v>2.7241325576563473</v>
      </c>
      <c r="D15" s="90">
        <v>3015.813686026452</v>
      </c>
      <c r="E15" s="91">
        <v>3191.3</v>
      </c>
      <c r="F15" s="93">
        <v>5.746880121013488</v>
      </c>
      <c r="G15" s="92">
        <v>917.5675675675676</v>
      </c>
    </row>
    <row r="16" spans="1:7" ht="15.75">
      <c r="A16" s="62" t="s">
        <v>104</v>
      </c>
      <c r="B16" s="89">
        <v>40520</v>
      </c>
      <c r="C16" s="93">
        <v>10.523581965510077</v>
      </c>
      <c r="D16" s="90">
        <v>1705.889782343283</v>
      </c>
      <c r="E16" s="91">
        <v>6632</v>
      </c>
      <c r="F16" s="93">
        <v>11.942878752408564</v>
      </c>
      <c r="G16" s="92">
        <v>279.20683703111183</v>
      </c>
    </row>
    <row r="17" spans="1:7" ht="15.75">
      <c r="A17" s="62" t="s">
        <v>105</v>
      </c>
      <c r="B17" s="89">
        <v>69304</v>
      </c>
      <c r="C17" s="93">
        <v>17.999168917515064</v>
      </c>
      <c r="D17" s="90">
        <v>2489.636095843661</v>
      </c>
      <c r="E17" s="91">
        <v>9708.1</v>
      </c>
      <c r="F17" s="93">
        <v>17.48230717977346</v>
      </c>
      <c r="G17" s="92">
        <v>348.7480691166433</v>
      </c>
    </row>
    <row r="18" spans="1:7" ht="15.75">
      <c r="A18" s="62" t="s">
        <v>106</v>
      </c>
      <c r="B18" s="89">
        <v>47479</v>
      </c>
      <c r="C18" s="93">
        <v>12.330926656970705</v>
      </c>
      <c r="D18" s="90">
        <v>3693.139390168015</v>
      </c>
      <c r="E18" s="91">
        <v>4428</v>
      </c>
      <c r="F18" s="93">
        <v>7.973924474617781</v>
      </c>
      <c r="G18" s="92">
        <v>344.43061605476043</v>
      </c>
    </row>
    <row r="19" spans="1:7" ht="15.75">
      <c r="A19" s="57" t="s">
        <v>107</v>
      </c>
      <c r="B19" s="89">
        <v>707</v>
      </c>
      <c r="C19" s="94">
        <v>0.18361728651568668</v>
      </c>
      <c r="D19" s="90">
        <v>5991.525423728814</v>
      </c>
      <c r="E19" s="91">
        <v>40.7</v>
      </c>
      <c r="F19" s="93">
        <v>0.07329239523869552</v>
      </c>
      <c r="G19" s="1113">
        <v>344.91525423728814</v>
      </c>
    </row>
    <row r="20" spans="1:7" ht="15.75">
      <c r="A20" s="57" t="s">
        <v>108</v>
      </c>
      <c r="B20" s="89">
        <v>1035</v>
      </c>
      <c r="C20" s="93">
        <v>0.26880324122169125</v>
      </c>
      <c r="D20" s="90">
        <v>576.2806236080178</v>
      </c>
      <c r="E20" s="91">
        <v>271.2</v>
      </c>
      <c r="F20" s="93">
        <v>0.48837586213106193</v>
      </c>
      <c r="G20" s="92">
        <v>151.0022271714922</v>
      </c>
    </row>
    <row r="21" spans="1:7" ht="15.75">
      <c r="A21" s="57" t="s">
        <v>109</v>
      </c>
      <c r="B21" s="89">
        <v>2401</v>
      </c>
      <c r="C21" s="93">
        <v>0.6235715769790152</v>
      </c>
      <c r="D21" s="90">
        <v>875.3189938024061</v>
      </c>
      <c r="E21" s="91">
        <v>355.4</v>
      </c>
      <c r="F21" s="93">
        <v>0.6400028812735229</v>
      </c>
      <c r="G21" s="92">
        <v>129.56616842872768</v>
      </c>
    </row>
    <row r="22" spans="1:7" ht="15.75">
      <c r="A22" s="57" t="s">
        <v>110</v>
      </c>
      <c r="B22" s="89">
        <v>352</v>
      </c>
      <c r="C22" s="93">
        <v>0.0914190733430293</v>
      </c>
      <c r="D22" s="90">
        <v>2687.022900763359</v>
      </c>
      <c r="E22" s="91">
        <v>74.5</v>
      </c>
      <c r="F22" s="93">
        <v>0.13415929840989718</v>
      </c>
      <c r="G22" s="92">
        <v>568.7022900763359</v>
      </c>
    </row>
    <row r="23" spans="1:7" ht="15.75">
      <c r="A23" s="62" t="s">
        <v>111</v>
      </c>
      <c r="B23" s="89">
        <v>7665</v>
      </c>
      <c r="C23" s="93">
        <v>1.9907022646997716</v>
      </c>
      <c r="D23" s="90">
        <v>1635.7234314980794</v>
      </c>
      <c r="E23" s="91">
        <v>1434.5</v>
      </c>
      <c r="F23" s="93">
        <v>2.5832417928724496</v>
      </c>
      <c r="G23" s="92">
        <v>306.12462654716177</v>
      </c>
    </row>
    <row r="24" spans="1:7" ht="15.75">
      <c r="A24" s="57" t="s">
        <v>112</v>
      </c>
      <c r="B24" s="89">
        <v>127</v>
      </c>
      <c r="C24" s="94">
        <v>0.0329835861209225</v>
      </c>
      <c r="D24" s="90">
        <v>11545.454545454546</v>
      </c>
      <c r="E24" s="91">
        <v>15</v>
      </c>
      <c r="F24" s="93">
        <v>0.027011939277160505</v>
      </c>
      <c r="G24" s="92">
        <v>1363.6363636363637</v>
      </c>
    </row>
    <row r="25" spans="1:7" ht="15.75">
      <c r="A25" s="62" t="s">
        <v>113</v>
      </c>
      <c r="B25" s="89">
        <v>25499</v>
      </c>
      <c r="C25" s="93">
        <v>6.622428838562228</v>
      </c>
      <c r="D25" s="90">
        <v>13621.260683760684</v>
      </c>
      <c r="E25" s="91">
        <v>864.4</v>
      </c>
      <c r="F25" s="93">
        <v>1.5566080207451694</v>
      </c>
      <c r="G25" s="92">
        <v>461.7521367521368</v>
      </c>
    </row>
    <row r="26" spans="1:7" ht="15.75">
      <c r="A26" s="62" t="s">
        <v>114</v>
      </c>
      <c r="B26" s="89">
        <v>7270</v>
      </c>
      <c r="C26" s="93">
        <v>1.888115520465406</v>
      </c>
      <c r="D26" s="90">
        <v>2526.059763724809</v>
      </c>
      <c r="E26" s="91">
        <v>1631.2</v>
      </c>
      <c r="F26" s="93">
        <v>2.9374583565936145</v>
      </c>
      <c r="G26" s="92">
        <v>566.7824878387769</v>
      </c>
    </row>
    <row r="27" spans="1:7" ht="15.75">
      <c r="A27" s="62" t="s">
        <v>115</v>
      </c>
      <c r="B27" s="89">
        <v>21837</v>
      </c>
      <c r="C27" s="93">
        <v>5.6713588198628715</v>
      </c>
      <c r="D27" s="90">
        <v>1511.5248840589743</v>
      </c>
      <c r="E27" s="91">
        <v>3361</v>
      </c>
      <c r="F27" s="93">
        <v>6.052475194035764</v>
      </c>
      <c r="G27" s="92">
        <v>232.643455388662</v>
      </c>
    </row>
    <row r="28" spans="1:7" ht="15.75">
      <c r="A28" s="62" t="s">
        <v>116</v>
      </c>
      <c r="B28" s="89">
        <v>5970</v>
      </c>
      <c r="C28" s="93">
        <v>1.5504882609599002</v>
      </c>
      <c r="D28" s="90">
        <v>1627.5899672846238</v>
      </c>
      <c r="E28" s="91">
        <v>899.4</v>
      </c>
      <c r="F28" s="93">
        <v>1.619635879058544</v>
      </c>
      <c r="G28" s="92">
        <v>245.20174482006544</v>
      </c>
    </row>
    <row r="29" spans="1:7" ht="15.75">
      <c r="A29" s="62" t="s">
        <v>117</v>
      </c>
      <c r="B29" s="89">
        <v>18455</v>
      </c>
      <c r="C29" s="93">
        <v>4.793008518595471</v>
      </c>
      <c r="D29" s="90">
        <v>1386.9682849842177</v>
      </c>
      <c r="E29" s="91">
        <v>1610.3</v>
      </c>
      <c r="F29" s="93">
        <v>2.899821721200771</v>
      </c>
      <c r="G29" s="92">
        <v>121.02059221403879</v>
      </c>
    </row>
    <row r="30" spans="1:7" ht="15.75">
      <c r="A30" s="62" t="s">
        <v>118</v>
      </c>
      <c r="B30" s="89">
        <v>1181</v>
      </c>
      <c r="C30" s="93">
        <v>0.30672137959692497</v>
      </c>
      <c r="D30" s="90">
        <v>2445.1345755693583</v>
      </c>
      <c r="E30" s="91">
        <v>240.4</v>
      </c>
      <c r="F30" s="93">
        <v>0.43291134681529236</v>
      </c>
      <c r="G30" s="92">
        <v>497.72256728778467</v>
      </c>
    </row>
    <row r="31" spans="1:7" ht="15.75">
      <c r="A31" s="65" t="s">
        <v>119</v>
      </c>
      <c r="B31" s="95">
        <v>2237</v>
      </c>
      <c r="C31" s="96">
        <v>0.5809785996260128</v>
      </c>
      <c r="D31" s="97">
        <v>1179.8523206751054</v>
      </c>
      <c r="E31" s="1114">
        <v>478.2</v>
      </c>
      <c r="F31" s="1115">
        <v>0.8611406241558769</v>
      </c>
      <c r="G31" s="1116">
        <v>252.21518987341773</v>
      </c>
    </row>
    <row r="32" spans="1:7" ht="15.75">
      <c r="A32" s="62" t="s">
        <v>120</v>
      </c>
      <c r="B32" s="89">
        <v>4216</v>
      </c>
      <c r="C32" s="93">
        <v>1.09495117390401</v>
      </c>
      <c r="D32" s="90">
        <v>1840.244434744653</v>
      </c>
      <c r="E32" s="91">
        <v>2102.7</v>
      </c>
      <c r="F32" s="93">
        <v>3.7865336478723592</v>
      </c>
      <c r="G32" s="92">
        <v>917.8088171104321</v>
      </c>
    </row>
    <row r="33" spans="1:7" ht="15.75">
      <c r="A33" s="62" t="s">
        <v>121</v>
      </c>
      <c r="B33" s="89">
        <v>5631</v>
      </c>
      <c r="C33" s="93">
        <v>1.4624454602119261</v>
      </c>
      <c r="D33" s="90">
        <v>1836.5949119373777</v>
      </c>
      <c r="E33" s="91">
        <v>1114.4</v>
      </c>
      <c r="F33" s="93">
        <v>2.006807008697845</v>
      </c>
      <c r="G33" s="92">
        <v>363.4703196347032</v>
      </c>
    </row>
    <row r="34" spans="1:7" ht="15.75">
      <c r="A34" s="52" t="s">
        <v>122</v>
      </c>
      <c r="B34" s="98">
        <v>26400</v>
      </c>
      <c r="C34" s="86">
        <v>6.856430500727197</v>
      </c>
      <c r="D34" s="87">
        <v>1683.0294530154279</v>
      </c>
      <c r="E34" s="85">
        <v>3997.8</v>
      </c>
      <c r="F34" s="86">
        <v>7.199222056148818</v>
      </c>
      <c r="G34" s="88">
        <v>254.86421012367717</v>
      </c>
    </row>
    <row r="35" spans="1:4" s="42" customFormat="1" ht="15">
      <c r="A35" s="70" t="s">
        <v>1257</v>
      </c>
      <c r="B35" s="71"/>
      <c r="C35" s="71"/>
      <c r="D35" s="72"/>
    </row>
  </sheetData>
  <sheetProtection/>
  <mergeCells count="4">
    <mergeCell ref="F2:G2"/>
    <mergeCell ref="A3:A5"/>
    <mergeCell ref="B3:D4"/>
    <mergeCell ref="E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22.140625" style="308" customWidth="1"/>
    <col min="2" max="2" width="13.28125" style="308" customWidth="1"/>
    <col min="3" max="3" width="11.421875" style="308" customWidth="1"/>
    <col min="4" max="5" width="11.8515625" style="308" customWidth="1"/>
    <col min="6" max="6" width="11.00390625" style="308" customWidth="1"/>
    <col min="7" max="7" width="11.421875" style="308" customWidth="1"/>
    <col min="8" max="8" width="11.8515625" style="308" customWidth="1"/>
    <col min="9" max="9" width="11.140625" style="308" customWidth="1"/>
    <col min="10" max="10" width="10.8515625" style="308" customWidth="1"/>
    <col min="11" max="11" width="11.28125" style="658" customWidth="1"/>
    <col min="12" max="16384" width="9.140625" style="308" customWidth="1"/>
  </cols>
  <sheetData>
    <row r="1" spans="1:10" ht="18.75" customHeight="1">
      <c r="A1" s="1867" t="s">
        <v>705</v>
      </c>
      <c r="B1" s="1867"/>
      <c r="C1" s="1867"/>
      <c r="D1" s="1867"/>
      <c r="E1" s="1867"/>
      <c r="F1" s="1868"/>
      <c r="G1" s="1868"/>
      <c r="H1" s="657"/>
      <c r="I1" s="435"/>
      <c r="J1" s="435"/>
    </row>
    <row r="2" spans="1:11" ht="15" customHeight="1">
      <c r="A2" s="435"/>
      <c r="B2" s="435"/>
      <c r="C2" s="435"/>
      <c r="D2" s="435"/>
      <c r="E2" s="435"/>
      <c r="F2" s="435"/>
      <c r="G2" s="435"/>
      <c r="H2" s="435"/>
      <c r="I2" s="435"/>
      <c r="J2" s="1869" t="s">
        <v>706</v>
      </c>
      <c r="K2" s="1870"/>
    </row>
    <row r="3" spans="1:12" s="285" customFormat="1" ht="15.75">
      <c r="A3" s="659" t="s">
        <v>227</v>
      </c>
      <c r="B3" s="660" t="s">
        <v>186</v>
      </c>
      <c r="C3" s="661"/>
      <c r="D3" s="662"/>
      <c r="E3" s="1272"/>
      <c r="F3" s="1272"/>
      <c r="G3" s="1273"/>
      <c r="H3" s="1273"/>
      <c r="I3" s="1273"/>
      <c r="J3" s="1274"/>
      <c r="K3" s="1273"/>
      <c r="L3" s="663"/>
    </row>
    <row r="4" spans="1:11" s="285" customFormat="1" ht="16.5" thickBot="1">
      <c r="A4" s="664"/>
      <c r="B4" s="665" t="s">
        <v>190</v>
      </c>
      <c r="C4" s="666">
        <v>2000</v>
      </c>
      <c r="D4" s="666">
        <v>2005</v>
      </c>
      <c r="E4" s="1275">
        <v>2006</v>
      </c>
      <c r="F4" s="1276">
        <v>2007</v>
      </c>
      <c r="G4" s="1277">
        <v>2008</v>
      </c>
      <c r="H4" s="1277">
        <v>2009</v>
      </c>
      <c r="I4" s="1277" t="s">
        <v>707</v>
      </c>
      <c r="J4" s="1275" t="s">
        <v>145</v>
      </c>
      <c r="K4" s="1278" t="s">
        <v>1301</v>
      </c>
    </row>
    <row r="5" spans="1:12" s="285" customFormat="1" ht="16.5" thickTop="1">
      <c r="A5" s="667" t="s">
        <v>708</v>
      </c>
      <c r="B5" s="668" t="s">
        <v>217</v>
      </c>
      <c r="C5" s="1264">
        <v>101329</v>
      </c>
      <c r="D5" s="669">
        <v>116548</v>
      </c>
      <c r="E5" s="1264">
        <v>111981</v>
      </c>
      <c r="F5" s="1279">
        <v>126475</v>
      </c>
      <c r="G5" s="1280">
        <v>123863</v>
      </c>
      <c r="H5" s="1281">
        <v>103767</v>
      </c>
      <c r="I5" s="1280">
        <v>108224</v>
      </c>
      <c r="J5" s="1282">
        <v>118408</v>
      </c>
      <c r="K5" s="1279">
        <v>133469</v>
      </c>
      <c r="L5" s="670"/>
    </row>
    <row r="6" spans="1:12" s="285" customFormat="1" ht="15.75">
      <c r="A6" s="671" t="s">
        <v>709</v>
      </c>
      <c r="B6" s="672"/>
      <c r="C6" s="1265"/>
      <c r="D6" s="358"/>
      <c r="E6" s="1264"/>
      <c r="F6" s="1265"/>
      <c r="G6" s="1283"/>
      <c r="H6" s="1284"/>
      <c r="I6" s="1283"/>
      <c r="J6" s="1282"/>
      <c r="K6" s="1265"/>
      <c r="L6" s="670"/>
    </row>
    <row r="7" spans="1:12" s="285" customFormat="1" ht="15.75">
      <c r="A7" s="671" t="s">
        <v>710</v>
      </c>
      <c r="B7" s="672" t="s">
        <v>217</v>
      </c>
      <c r="C7" s="1265">
        <v>72653</v>
      </c>
      <c r="D7" s="358">
        <v>81317</v>
      </c>
      <c r="E7" s="1265">
        <v>78681</v>
      </c>
      <c r="F7" s="1265">
        <v>88935</v>
      </c>
      <c r="G7" s="1283">
        <v>87737</v>
      </c>
      <c r="H7" s="1284">
        <v>77058</v>
      </c>
      <c r="I7" s="1283">
        <v>86873</v>
      </c>
      <c r="J7" s="1285">
        <v>92969</v>
      </c>
      <c r="K7" s="1265">
        <v>101004</v>
      </c>
      <c r="L7" s="670"/>
    </row>
    <row r="8" spans="1:12" s="285" customFormat="1" ht="15.75">
      <c r="A8" s="671" t="s">
        <v>711</v>
      </c>
      <c r="B8" s="672" t="s">
        <v>217</v>
      </c>
      <c r="C8" s="1265">
        <v>15731</v>
      </c>
      <c r="D8" s="358">
        <v>18053</v>
      </c>
      <c r="E8" s="1265">
        <v>16850</v>
      </c>
      <c r="F8" s="1265">
        <v>20055</v>
      </c>
      <c r="G8" s="1283">
        <v>18397</v>
      </c>
      <c r="H8" s="1284">
        <v>14732</v>
      </c>
      <c r="I8" s="1283">
        <v>13153</v>
      </c>
      <c r="J8" s="1285">
        <v>15136</v>
      </c>
      <c r="K8" s="1265">
        <v>19167</v>
      </c>
      <c r="L8" s="670"/>
    </row>
    <row r="9" spans="1:12" s="285" customFormat="1" ht="15.75">
      <c r="A9" s="671" t="s">
        <v>712</v>
      </c>
      <c r="B9" s="672" t="s">
        <v>217</v>
      </c>
      <c r="C9" s="1265">
        <v>12945</v>
      </c>
      <c r="D9" s="358">
        <v>17178</v>
      </c>
      <c r="E9" s="1265">
        <v>16450</v>
      </c>
      <c r="F9" s="1265">
        <v>17485</v>
      </c>
      <c r="G9" s="1283">
        <v>17729</v>
      </c>
      <c r="H9" s="1284">
        <v>11977</v>
      </c>
      <c r="I9" s="1283">
        <v>8198</v>
      </c>
      <c r="J9" s="1285">
        <v>10304</v>
      </c>
      <c r="K9" s="1265">
        <v>13297</v>
      </c>
      <c r="L9" s="670"/>
    </row>
    <row r="10" spans="1:12" s="99" customFormat="1" ht="20.25">
      <c r="A10" s="673" t="s">
        <v>713</v>
      </c>
      <c r="B10" s="674" t="s">
        <v>714</v>
      </c>
      <c r="C10" s="1266">
        <v>46.55690101564241</v>
      </c>
      <c r="D10" s="676">
        <v>64.87445700455771</v>
      </c>
      <c r="E10" s="1286">
        <v>62.2</v>
      </c>
      <c r="F10" s="1266">
        <v>70.14924709211057</v>
      </c>
      <c r="G10" s="1287">
        <v>67.9</v>
      </c>
      <c r="H10" s="1288">
        <v>57</v>
      </c>
      <c r="I10" s="1287">
        <v>69</v>
      </c>
      <c r="J10" s="1287">
        <v>79.6</v>
      </c>
      <c r="K10" s="1289">
        <v>85.83</v>
      </c>
      <c r="L10" s="677"/>
    </row>
    <row r="11" spans="1:12" s="285" customFormat="1" ht="15.75">
      <c r="A11" s="671" t="s">
        <v>709</v>
      </c>
      <c r="B11" s="672"/>
      <c r="C11" s="1267"/>
      <c r="D11" s="678"/>
      <c r="E11" s="1290"/>
      <c r="F11" s="1268"/>
      <c r="G11" s="1283"/>
      <c r="H11" s="1284"/>
      <c r="I11" s="1283"/>
      <c r="J11" s="1282"/>
      <c r="K11" s="1291"/>
      <c r="L11" s="681"/>
    </row>
    <row r="12" spans="1:12" s="285" customFormat="1" ht="18">
      <c r="A12" s="671" t="s">
        <v>710</v>
      </c>
      <c r="B12" s="672" t="s">
        <v>720</v>
      </c>
      <c r="C12" s="1268">
        <v>33.3</v>
      </c>
      <c r="D12" s="679">
        <v>45.26372155883944</v>
      </c>
      <c r="E12" s="1290">
        <v>43.7</v>
      </c>
      <c r="F12" s="1268">
        <v>49.32771923413207</v>
      </c>
      <c r="G12" s="1292">
        <v>48.1</v>
      </c>
      <c r="H12" s="1293">
        <v>42.3</v>
      </c>
      <c r="I12" s="1292">
        <v>55.4</v>
      </c>
      <c r="J12" s="1294">
        <v>62.47</v>
      </c>
      <c r="K12" s="1291">
        <v>65</v>
      </c>
      <c r="L12" s="681"/>
    </row>
    <row r="13" spans="1:12" s="285" customFormat="1" ht="18">
      <c r="A13" s="671" t="s">
        <v>711</v>
      </c>
      <c r="B13" s="672" t="s">
        <v>720</v>
      </c>
      <c r="C13" s="1268">
        <v>7.2</v>
      </c>
      <c r="D13" s="679">
        <v>10.048894638288777</v>
      </c>
      <c r="E13" s="1290">
        <v>9.4</v>
      </c>
      <c r="F13" s="1268">
        <v>11.123488044532733</v>
      </c>
      <c r="G13" s="1292">
        <v>10.1</v>
      </c>
      <c r="H13" s="1293">
        <v>8.1</v>
      </c>
      <c r="I13" s="1292">
        <v>8.4</v>
      </c>
      <c r="J13" s="1294">
        <v>10.17</v>
      </c>
      <c r="K13" s="1291">
        <v>12.3</v>
      </c>
      <c r="L13" s="681"/>
    </row>
    <row r="14" spans="1:12" s="285" customFormat="1" ht="18">
      <c r="A14" s="671" t="s">
        <v>712</v>
      </c>
      <c r="B14" s="672" t="s">
        <v>720</v>
      </c>
      <c r="C14" s="1268">
        <v>6</v>
      </c>
      <c r="D14" s="679">
        <v>9.56184080742949</v>
      </c>
      <c r="E14" s="1290">
        <v>9.1</v>
      </c>
      <c r="F14" s="1268">
        <v>9.698039813445767</v>
      </c>
      <c r="G14" s="1292">
        <v>9.7</v>
      </c>
      <c r="H14" s="1293">
        <v>6.6</v>
      </c>
      <c r="I14" s="1292">
        <v>5.2</v>
      </c>
      <c r="J14" s="1294">
        <v>3.92</v>
      </c>
      <c r="K14" s="1291">
        <v>8.6</v>
      </c>
      <c r="L14" s="681"/>
    </row>
    <row r="15" spans="1:12" s="99" customFormat="1" ht="20.25">
      <c r="A15" s="673" t="s">
        <v>715</v>
      </c>
      <c r="B15" s="674" t="s">
        <v>716</v>
      </c>
      <c r="C15" s="1266">
        <v>83.0744660529278</v>
      </c>
      <c r="D15" s="675">
        <v>90.87584610334372</v>
      </c>
      <c r="E15" s="1286">
        <v>88.2</v>
      </c>
      <c r="F15" s="1266">
        <v>98.97248290301712</v>
      </c>
      <c r="G15" s="1287">
        <v>96.9</v>
      </c>
      <c r="H15" s="1288">
        <v>81.19998215849361</v>
      </c>
      <c r="I15" s="1287">
        <v>95.6</v>
      </c>
      <c r="J15" s="1287">
        <v>78.16</v>
      </c>
      <c r="K15" s="1289">
        <v>115.3</v>
      </c>
      <c r="L15" s="677"/>
    </row>
    <row r="16" spans="1:12" s="285" customFormat="1" ht="15.75">
      <c r="A16" s="659" t="s">
        <v>709</v>
      </c>
      <c r="B16" s="660"/>
      <c r="C16" s="1269"/>
      <c r="D16" s="682"/>
      <c r="E16" s="1295"/>
      <c r="F16" s="1296"/>
      <c r="G16" s="1297"/>
      <c r="H16" s="1298"/>
      <c r="I16" s="1297"/>
      <c r="J16" s="1282"/>
      <c r="K16" s="1268"/>
      <c r="L16" s="670"/>
    </row>
    <row r="17" spans="1:12" s="285" customFormat="1" ht="18">
      <c r="A17" s="671" t="s">
        <v>710</v>
      </c>
      <c r="B17" s="672" t="s">
        <v>720</v>
      </c>
      <c r="C17" s="1268">
        <v>59.564479883778226</v>
      </c>
      <c r="D17" s="680">
        <v>63.405216542416866</v>
      </c>
      <c r="E17" s="1290">
        <v>62</v>
      </c>
      <c r="F17" s="1268">
        <v>69.59571272567565</v>
      </c>
      <c r="G17" s="1292">
        <v>68.7</v>
      </c>
      <c r="H17" s="1293">
        <v>60.29959645329634</v>
      </c>
      <c r="I17" s="1292">
        <v>76.8</v>
      </c>
      <c r="J17" s="1294">
        <v>61.93</v>
      </c>
      <c r="K17" s="1268">
        <v>87.1</v>
      </c>
      <c r="L17" s="670"/>
    </row>
    <row r="18" spans="1:12" s="285" customFormat="1" ht="18">
      <c r="A18" s="671" t="s">
        <v>711</v>
      </c>
      <c r="B18" s="672" t="s">
        <v>720</v>
      </c>
      <c r="C18" s="1268">
        <v>12.897042559174642</v>
      </c>
      <c r="D18" s="680">
        <v>14.076446182720115</v>
      </c>
      <c r="E18" s="1290">
        <v>13.3</v>
      </c>
      <c r="F18" s="1268">
        <v>15.693956470606906</v>
      </c>
      <c r="G18" s="1292">
        <v>14.4</v>
      </c>
      <c r="H18" s="1293">
        <v>11.528117196786338</v>
      </c>
      <c r="I18" s="1292">
        <v>11.6</v>
      </c>
      <c r="J18" s="1294">
        <v>9.93</v>
      </c>
      <c r="K18" s="1268">
        <v>16.7</v>
      </c>
      <c r="L18" s="670"/>
    </row>
    <row r="19" spans="1:12" s="285" customFormat="1" ht="18">
      <c r="A19" s="683" t="s">
        <v>712</v>
      </c>
      <c r="B19" s="672" t="s">
        <v>720</v>
      </c>
      <c r="C19" s="1270">
        <v>10.612943609974938</v>
      </c>
      <c r="D19" s="684">
        <v>13.394183378206733</v>
      </c>
      <c r="E19" s="1299">
        <v>13</v>
      </c>
      <c r="F19" s="1270">
        <v>13.682813706734567</v>
      </c>
      <c r="G19" s="1300">
        <v>13.9</v>
      </c>
      <c r="H19" s="1301">
        <v>9.37226850841094</v>
      </c>
      <c r="I19" s="1300">
        <v>7.2</v>
      </c>
      <c r="J19" s="1294">
        <v>6.3</v>
      </c>
      <c r="K19" s="1268">
        <v>11.5</v>
      </c>
      <c r="L19" s="670"/>
    </row>
    <row r="20" spans="1:12" s="99" customFormat="1" ht="17.25">
      <c r="A20" s="685" t="s">
        <v>717</v>
      </c>
      <c r="B20" s="686" t="s">
        <v>721</v>
      </c>
      <c r="C20" s="1271">
        <v>3.2</v>
      </c>
      <c r="D20" s="687">
        <v>2.6</v>
      </c>
      <c r="E20" s="1302">
        <v>2.8</v>
      </c>
      <c r="F20" s="1271">
        <v>2.7</v>
      </c>
      <c r="G20" s="1303">
        <v>2.3</v>
      </c>
      <c r="H20" s="1304">
        <v>2.5</v>
      </c>
      <c r="I20" s="1305">
        <v>3.4</v>
      </c>
      <c r="J20" s="1287">
        <v>2.3</v>
      </c>
      <c r="K20" s="1306">
        <v>3.3</v>
      </c>
      <c r="L20" s="688"/>
    </row>
    <row r="21" spans="1:11" s="285" customFormat="1" ht="15.75">
      <c r="A21" s="4" t="s">
        <v>718</v>
      </c>
      <c r="B21" s="133"/>
      <c r="C21" s="133"/>
      <c r="D21" s="133"/>
      <c r="E21" s="133"/>
      <c r="F21" s="133"/>
      <c r="G21" s="133"/>
      <c r="H21" s="133"/>
      <c r="I21" s="689"/>
      <c r="J21" s="317"/>
      <c r="K21" s="690"/>
    </row>
    <row r="22" spans="1:11" s="285" customFormat="1" ht="15.75">
      <c r="A22" s="133" t="s">
        <v>719</v>
      </c>
      <c r="B22" s="133"/>
      <c r="C22" s="133"/>
      <c r="D22" s="133"/>
      <c r="E22" s="133"/>
      <c r="F22" s="133"/>
      <c r="G22" s="133"/>
      <c r="H22" s="133"/>
      <c r="K22" s="691"/>
    </row>
    <row r="23" ht="15">
      <c r="A23" s="4" t="s">
        <v>225</v>
      </c>
    </row>
  </sheetData>
  <sheetProtection/>
  <mergeCells count="2">
    <mergeCell ref="A1:G1"/>
    <mergeCell ref="J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0">
      <selection activeCell="F16" sqref="F16"/>
    </sheetView>
  </sheetViews>
  <sheetFormatPr defaultColWidth="9.140625" defaultRowHeight="15"/>
  <cols>
    <col min="1" max="1" width="35.57421875" style="0" customWidth="1"/>
    <col min="2" max="3" width="8.8515625" style="0" bestFit="1" customWidth="1"/>
    <col min="4" max="4" width="8.7109375" style="0" customWidth="1"/>
    <col min="5" max="6" width="8.8515625" style="0" bestFit="1" customWidth="1"/>
    <col min="7" max="7" width="9.140625" style="0" customWidth="1"/>
    <col min="8" max="8" width="34.8515625" style="0" customWidth="1"/>
    <col min="9" max="9" width="7.8515625" style="0" bestFit="1" customWidth="1"/>
    <col min="10" max="10" width="6.421875" style="0" customWidth="1"/>
    <col min="11" max="11" width="6.28125" style="0" customWidth="1"/>
    <col min="12" max="12" width="5.8515625" style="0" customWidth="1"/>
    <col min="13" max="13" width="6.57421875" style="0" bestFit="1" customWidth="1"/>
    <col min="14" max="14" width="10.28125" style="0" customWidth="1"/>
  </cols>
  <sheetData>
    <row r="1" spans="1:14" ht="15.75">
      <c r="A1" s="619" t="s">
        <v>698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</row>
    <row r="2" spans="1:14" ht="15">
      <c r="A2" s="621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/>
      <c r="M2" s="623"/>
      <c r="N2" s="624" t="s">
        <v>1236</v>
      </c>
    </row>
    <row r="3" spans="1:14" ht="15">
      <c r="A3" s="625" t="s">
        <v>699</v>
      </c>
      <c r="B3" s="626"/>
      <c r="C3" s="626"/>
      <c r="D3" s="626"/>
      <c r="E3" s="626"/>
      <c r="F3" s="626"/>
      <c r="G3" s="627"/>
      <c r="H3" s="626"/>
      <c r="I3" s="626"/>
      <c r="J3" s="626"/>
      <c r="K3" s="626"/>
      <c r="L3" s="626"/>
      <c r="M3" s="626"/>
      <c r="N3" s="628"/>
    </row>
    <row r="4" spans="1:14" ht="15">
      <c r="A4" s="629"/>
      <c r="B4" s="1871" t="s">
        <v>606</v>
      </c>
      <c r="C4" s="1872"/>
      <c r="D4" s="1872"/>
      <c r="E4" s="1872"/>
      <c r="F4" s="1872"/>
      <c r="G4" s="1872"/>
      <c r="H4" s="629"/>
      <c r="I4" s="1871" t="s">
        <v>700</v>
      </c>
      <c r="J4" s="1872"/>
      <c r="K4" s="1872"/>
      <c r="L4" s="1872"/>
      <c r="M4" s="1872"/>
      <c r="N4" s="1873"/>
    </row>
    <row r="5" spans="1:14" ht="26.25">
      <c r="A5" s="629" t="s">
        <v>684</v>
      </c>
      <c r="B5" s="631">
        <v>2008</v>
      </c>
      <c r="C5" s="631">
        <v>2009</v>
      </c>
      <c r="D5" s="631" t="s">
        <v>1291</v>
      </c>
      <c r="E5" s="631" t="s">
        <v>1292</v>
      </c>
      <c r="F5" s="631" t="s">
        <v>1293</v>
      </c>
      <c r="G5" s="632" t="s">
        <v>1298</v>
      </c>
      <c r="H5" s="630" t="s">
        <v>684</v>
      </c>
      <c r="I5" s="631">
        <v>2008</v>
      </c>
      <c r="J5" s="631">
        <v>2009</v>
      </c>
      <c r="K5" s="631">
        <v>2010</v>
      </c>
      <c r="L5" s="631">
        <v>2011</v>
      </c>
      <c r="M5" s="631" t="s">
        <v>1296</v>
      </c>
      <c r="N5" s="632" t="s">
        <v>1298</v>
      </c>
    </row>
    <row r="6" spans="1:14" s="638" customFormat="1" ht="12.75">
      <c r="A6" s="1241" t="s">
        <v>685</v>
      </c>
      <c r="B6" s="1491">
        <v>7087222</v>
      </c>
      <c r="C6" s="1491">
        <v>7139486</v>
      </c>
      <c r="D6" s="1491">
        <v>7262017</v>
      </c>
      <c r="E6" s="1491">
        <v>7471580</v>
      </c>
      <c r="F6" s="1491">
        <v>7627019</v>
      </c>
      <c r="G6" s="1492">
        <v>102.08040334172959</v>
      </c>
      <c r="H6" s="635" t="s">
        <v>685</v>
      </c>
      <c r="I6" s="1493" t="s">
        <v>391</v>
      </c>
      <c r="J6" s="1493" t="s">
        <v>391</v>
      </c>
      <c r="K6" s="1493" t="s">
        <v>391</v>
      </c>
      <c r="L6" s="1493" t="s">
        <v>391</v>
      </c>
      <c r="M6" s="1493" t="s">
        <v>391</v>
      </c>
      <c r="N6" s="1493" t="s">
        <v>391</v>
      </c>
    </row>
    <row r="7" spans="1:14" s="638" customFormat="1" ht="12.75">
      <c r="A7" s="1242" t="s">
        <v>686</v>
      </c>
      <c r="B7" s="1240">
        <v>2846343</v>
      </c>
      <c r="C7" s="1240">
        <v>2913501</v>
      </c>
      <c r="D7" s="1240">
        <v>2984975</v>
      </c>
      <c r="E7" s="1240">
        <v>3153967</v>
      </c>
      <c r="F7" s="1240">
        <v>3204430</v>
      </c>
      <c r="G7" s="634">
        <v>101.59998503471977</v>
      </c>
      <c r="H7" s="640" t="s">
        <v>686</v>
      </c>
      <c r="I7" s="636" t="s">
        <v>391</v>
      </c>
      <c r="J7" s="636" t="s">
        <v>391</v>
      </c>
      <c r="K7" s="636" t="s">
        <v>391</v>
      </c>
      <c r="L7" s="636" t="s">
        <v>391</v>
      </c>
      <c r="M7" s="636" t="s">
        <v>391</v>
      </c>
      <c r="N7" s="636" t="s">
        <v>391</v>
      </c>
    </row>
    <row r="8" spans="1:14" s="638" customFormat="1" ht="12.75">
      <c r="A8" s="1242" t="s">
        <v>687</v>
      </c>
      <c r="B8" s="1240">
        <v>681373.9999999999</v>
      </c>
      <c r="C8" s="1240">
        <v>403685</v>
      </c>
      <c r="D8" s="1240">
        <v>303578</v>
      </c>
      <c r="E8" s="1240">
        <v>399004</v>
      </c>
      <c r="F8" s="1240">
        <v>368710</v>
      </c>
      <c r="G8" s="634">
        <v>92.4075949113292</v>
      </c>
      <c r="H8" s="640" t="s">
        <v>687</v>
      </c>
      <c r="I8" s="641">
        <v>2522.7378344287326</v>
      </c>
      <c r="J8" s="642">
        <v>3858.853</v>
      </c>
      <c r="K8" s="642">
        <v>418.923</v>
      </c>
      <c r="L8" s="1495">
        <v>1231.311</v>
      </c>
      <c r="M8" s="642">
        <v>322.54</v>
      </c>
      <c r="N8" s="643">
        <v>26.194844356949627</v>
      </c>
    </row>
    <row r="9" spans="1:14" s="638" customFormat="1" ht="12.75">
      <c r="A9" s="639" t="s">
        <v>688</v>
      </c>
      <c r="B9" s="633">
        <v>252457.99999999997</v>
      </c>
      <c r="C9" s="633">
        <v>205653.00000000003</v>
      </c>
      <c r="D9" s="633">
        <v>128206</v>
      </c>
      <c r="E9" s="633">
        <v>137938</v>
      </c>
      <c r="F9" s="633">
        <v>118779</v>
      </c>
      <c r="G9" s="634">
        <v>86.11042642346561</v>
      </c>
      <c r="H9" s="640" t="s">
        <v>688</v>
      </c>
      <c r="I9" s="641">
        <v>1228.174998340304</v>
      </c>
      <c r="J9" s="642">
        <v>1121.862</v>
      </c>
      <c r="K9" s="642">
        <v>195.697</v>
      </c>
      <c r="L9" s="642">
        <v>205.243</v>
      </c>
      <c r="M9" s="642">
        <v>5.274</v>
      </c>
      <c r="N9" s="643">
        <v>2.5696369669123915</v>
      </c>
    </row>
    <row r="10" spans="1:14" s="638" customFormat="1" ht="12.75">
      <c r="A10" s="639" t="s">
        <v>689</v>
      </c>
      <c r="B10" s="633">
        <v>250843</v>
      </c>
      <c r="C10" s="633">
        <v>151709</v>
      </c>
      <c r="D10" s="633">
        <v>102076</v>
      </c>
      <c r="E10" s="633">
        <v>143072</v>
      </c>
      <c r="F10" s="633">
        <v>135041</v>
      </c>
      <c r="G10" s="634">
        <v>94.38674233952136</v>
      </c>
      <c r="H10" s="640" t="s">
        <v>689</v>
      </c>
      <c r="I10" s="641">
        <v>697.0722963553077</v>
      </c>
      <c r="J10" s="642">
        <v>1819.604</v>
      </c>
      <c r="K10" s="642">
        <v>120.197</v>
      </c>
      <c r="L10" s="642">
        <v>77.585</v>
      </c>
      <c r="M10" s="642">
        <v>102.885</v>
      </c>
      <c r="N10" s="643">
        <v>132.60939614616228</v>
      </c>
    </row>
    <row r="11" spans="1:14" s="638" customFormat="1" ht="12.75">
      <c r="A11" s="639" t="s">
        <v>690</v>
      </c>
      <c r="B11" s="633">
        <v>90668</v>
      </c>
      <c r="C11" s="633">
        <v>39763.99999999999</v>
      </c>
      <c r="D11" s="633">
        <v>65475</v>
      </c>
      <c r="E11" s="633">
        <v>60622</v>
      </c>
      <c r="F11" s="633">
        <v>59263</v>
      </c>
      <c r="G11" s="634">
        <v>97.75823958298967</v>
      </c>
      <c r="H11" s="640" t="s">
        <v>690</v>
      </c>
      <c r="I11" s="641">
        <v>165.96959437031137</v>
      </c>
      <c r="J11" s="642">
        <v>209.842</v>
      </c>
      <c r="K11" s="642">
        <v>0</v>
      </c>
      <c r="L11" s="642">
        <v>18.6</v>
      </c>
      <c r="M11" s="642">
        <v>18.402</v>
      </c>
      <c r="N11" s="643">
        <v>98.93548387096774</v>
      </c>
    </row>
    <row r="12" spans="1:14" s="638" customFormat="1" ht="15.75">
      <c r="A12" s="639" t="s">
        <v>701</v>
      </c>
      <c r="B12" s="633">
        <v>86265.99999999999</v>
      </c>
      <c r="C12" s="633">
        <v>5957</v>
      </c>
      <c r="D12" s="633">
        <v>5504</v>
      </c>
      <c r="E12" s="633">
        <v>56672</v>
      </c>
      <c r="F12" s="633">
        <v>50831</v>
      </c>
      <c r="G12" s="634">
        <v>89.69332298136646</v>
      </c>
      <c r="H12" s="640" t="s">
        <v>701</v>
      </c>
      <c r="I12" s="641">
        <v>0</v>
      </c>
      <c r="J12" s="642">
        <v>323.945</v>
      </c>
      <c r="K12" s="642">
        <v>67.977</v>
      </c>
      <c r="L12" s="642">
        <v>839.66</v>
      </c>
      <c r="M12" s="642">
        <v>195.979</v>
      </c>
      <c r="N12" s="643">
        <v>23.340280589762525</v>
      </c>
    </row>
    <row r="13" spans="1:14" s="638" customFormat="1" ht="12.75">
      <c r="A13" s="1242" t="s">
        <v>691</v>
      </c>
      <c r="B13" s="1243">
        <v>40.16161762676547</v>
      </c>
      <c r="C13" s="1243">
        <v>40.80827387293707</v>
      </c>
      <c r="D13" s="1243">
        <v>41.10393805995064</v>
      </c>
      <c r="E13" s="1243">
        <v>42.213</v>
      </c>
      <c r="F13" s="1243">
        <v>42.014</v>
      </c>
      <c r="G13" s="634">
        <v>99.52858124274513</v>
      </c>
      <c r="H13" s="640" t="s">
        <v>691</v>
      </c>
      <c r="I13" s="636" t="s">
        <v>391</v>
      </c>
      <c r="J13" s="636" t="s">
        <v>391</v>
      </c>
      <c r="K13" s="636" t="s">
        <v>391</v>
      </c>
      <c r="L13" s="636" t="s">
        <v>391</v>
      </c>
      <c r="M13" s="636" t="s">
        <v>391</v>
      </c>
      <c r="N13" s="636" t="s">
        <v>391</v>
      </c>
    </row>
    <row r="14" spans="1:14" s="638" customFormat="1" ht="12.75">
      <c r="A14" s="1242" t="s">
        <v>692</v>
      </c>
      <c r="B14" s="1240">
        <v>4240879</v>
      </c>
      <c r="C14" s="1240">
        <v>4225985</v>
      </c>
      <c r="D14" s="1240">
        <v>4277042</v>
      </c>
      <c r="E14" s="1240">
        <v>4317613</v>
      </c>
      <c r="F14" s="1240">
        <v>4422588</v>
      </c>
      <c r="G14" s="634">
        <v>102.43132026886153</v>
      </c>
      <c r="H14" s="640" t="s">
        <v>692</v>
      </c>
      <c r="I14" s="636" t="s">
        <v>391</v>
      </c>
      <c r="J14" s="636" t="s">
        <v>391</v>
      </c>
      <c r="K14" s="636" t="s">
        <v>391</v>
      </c>
      <c r="L14" s="636" t="s">
        <v>391</v>
      </c>
      <c r="M14" s="636" t="s">
        <v>391</v>
      </c>
      <c r="N14" s="636" t="s">
        <v>391</v>
      </c>
    </row>
    <row r="15" spans="1:14" s="638" customFormat="1" ht="12.75">
      <c r="A15" s="7" t="s">
        <v>487</v>
      </c>
      <c r="B15" s="7"/>
      <c r="C15" s="637"/>
      <c r="D15" s="637"/>
      <c r="E15" s="637"/>
      <c r="F15" s="637"/>
      <c r="G15" s="637"/>
      <c r="H15" s="637"/>
      <c r="I15" s="1238"/>
      <c r="J15" s="1238"/>
      <c r="K15" s="1238"/>
      <c r="L15" s="1238"/>
      <c r="M15" s="1238"/>
      <c r="N15" s="1238"/>
    </row>
    <row r="16" spans="1:14" s="638" customFormat="1" ht="12.75">
      <c r="A16" s="7" t="s">
        <v>693</v>
      </c>
      <c r="B16" s="7"/>
      <c r="C16" s="637"/>
      <c r="D16" s="637"/>
      <c r="E16" s="637"/>
      <c r="F16" s="637"/>
      <c r="G16" s="637"/>
      <c r="H16" s="637"/>
      <c r="I16" s="1238"/>
      <c r="J16" s="1238"/>
      <c r="K16" s="1238"/>
      <c r="L16" s="1238"/>
      <c r="M16" s="1238"/>
      <c r="N16" s="1238"/>
    </row>
    <row r="17" spans="1:14" s="638" customFormat="1" ht="12.75">
      <c r="A17" s="7" t="s">
        <v>694</v>
      </c>
      <c r="B17" s="7"/>
      <c r="C17" s="637"/>
      <c r="D17" s="637"/>
      <c r="E17" s="637"/>
      <c r="F17" s="637"/>
      <c r="G17" s="637"/>
      <c r="H17" s="637"/>
      <c r="I17" s="1238"/>
      <c r="J17" s="1238"/>
      <c r="K17" s="1238"/>
      <c r="L17" s="1238"/>
      <c r="M17" s="1238"/>
      <c r="N17" s="1238"/>
    </row>
    <row r="18" spans="1:14" s="638" customFormat="1" ht="12.75">
      <c r="A18" s="7" t="s">
        <v>1297</v>
      </c>
      <c r="B18" s="7"/>
      <c r="C18" s="637"/>
      <c r="D18" s="637"/>
      <c r="E18" s="637"/>
      <c r="F18" s="637"/>
      <c r="G18" s="637"/>
      <c r="H18" s="637"/>
      <c r="I18" s="1238"/>
      <c r="J18" s="1238"/>
      <c r="K18" s="1238"/>
      <c r="L18" s="1238"/>
      <c r="M18" s="1238"/>
      <c r="N18" s="1238"/>
    </row>
    <row r="19" spans="1:14" s="638" customFormat="1" ht="12.75">
      <c r="A19" s="7" t="s">
        <v>1294</v>
      </c>
      <c r="B19" s="7"/>
      <c r="C19" s="637"/>
      <c r="D19" s="637"/>
      <c r="E19" s="637"/>
      <c r="F19" s="637"/>
      <c r="G19" s="637"/>
      <c r="H19" s="637"/>
      <c r="I19" s="1238"/>
      <c r="J19" s="1238"/>
      <c r="K19" s="1238"/>
      <c r="L19" s="1238"/>
      <c r="M19" s="1238"/>
      <c r="N19" s="1238"/>
    </row>
    <row r="20" spans="1:14" s="638" customFormat="1" ht="12.75">
      <c r="A20" s="7" t="s">
        <v>1295</v>
      </c>
      <c r="B20" s="7"/>
      <c r="C20" s="637"/>
      <c r="D20" s="637"/>
      <c r="E20" s="637"/>
      <c r="F20" s="637"/>
      <c r="G20" s="637"/>
      <c r="H20" s="637"/>
      <c r="I20" s="1238"/>
      <c r="J20" s="1238"/>
      <c r="K20" s="1238"/>
      <c r="L20" s="1238"/>
      <c r="M20" s="1238"/>
      <c r="N20" s="1238"/>
    </row>
    <row r="21" spans="1:14" s="638" customFormat="1" ht="25.5" customHeight="1">
      <c r="A21" s="1882" t="s">
        <v>1353</v>
      </c>
      <c r="B21" s="1882"/>
      <c r="C21" s="1883"/>
      <c r="D21" s="1883"/>
      <c r="E21" s="1883"/>
      <c r="F21" s="1883"/>
      <c r="G21" s="1883"/>
      <c r="H21" s="1883"/>
      <c r="I21" s="1238"/>
      <c r="J21" s="1238"/>
      <c r="K21" s="1238"/>
      <c r="L21" s="1238"/>
      <c r="M21" s="1238"/>
      <c r="N21" s="1238"/>
    </row>
    <row r="22" spans="1:14" s="638" customFormat="1" ht="15">
      <c r="A22" s="7" t="s">
        <v>695</v>
      </c>
      <c r="B22" s="1239"/>
      <c r="C22" s="637"/>
      <c r="D22" s="637"/>
      <c r="E22" s="637"/>
      <c r="F22" s="637"/>
      <c r="G22" s="637"/>
      <c r="H22" s="637"/>
      <c r="I22" s="1238"/>
      <c r="J22" s="1238"/>
      <c r="K22" s="1238"/>
      <c r="L22" s="1238"/>
      <c r="M22" s="1238"/>
      <c r="N22" s="1238"/>
    </row>
    <row r="23" spans="1:14" s="638" customFormat="1" ht="12.75">
      <c r="A23" s="637"/>
      <c r="B23" s="637"/>
      <c r="C23" s="637"/>
      <c r="D23" s="637"/>
      <c r="E23" s="637"/>
      <c r="F23" s="637"/>
      <c r="G23" s="637"/>
      <c r="H23" s="637"/>
      <c r="I23" s="644"/>
      <c r="J23" s="644"/>
      <c r="K23" s="644"/>
      <c r="L23" s="644"/>
      <c r="M23" s="644"/>
      <c r="N23" s="644"/>
    </row>
    <row r="24" spans="1:14" s="647" customFormat="1" ht="15">
      <c r="A24" s="645" t="s">
        <v>702</v>
      </c>
      <c r="B24" s="637"/>
      <c r="C24" s="637"/>
      <c r="D24" s="637"/>
      <c r="E24" s="637"/>
      <c r="F24" s="637"/>
      <c r="G24" s="637"/>
      <c r="H24" s="637"/>
      <c r="I24" s="646"/>
      <c r="J24" s="646"/>
      <c r="K24" s="646"/>
      <c r="L24" s="646"/>
      <c r="M24" s="646"/>
      <c r="N24" s="646"/>
    </row>
    <row r="25" spans="1:14" s="638" customFormat="1" ht="15" customHeight="1">
      <c r="A25" s="1874" t="s">
        <v>227</v>
      </c>
      <c r="B25" s="1876" t="s">
        <v>606</v>
      </c>
      <c r="C25" s="1877"/>
      <c r="D25" s="1877"/>
      <c r="E25" s="1877"/>
      <c r="F25" s="1877"/>
      <c r="G25" s="1878"/>
      <c r="H25" s="640"/>
      <c r="I25" s="1879" t="s">
        <v>700</v>
      </c>
      <c r="J25" s="1880"/>
      <c r="K25" s="1880"/>
      <c r="L25" s="1880"/>
      <c r="M25" s="1880"/>
      <c r="N25" s="1881"/>
    </row>
    <row r="26" spans="1:14" s="638" customFormat="1" ht="25.5">
      <c r="A26" s="1875"/>
      <c r="B26" s="631">
        <v>2008</v>
      </c>
      <c r="C26" s="631">
        <v>2009</v>
      </c>
      <c r="D26" s="631" t="s">
        <v>1291</v>
      </c>
      <c r="E26" s="631" t="s">
        <v>1292</v>
      </c>
      <c r="F26" s="631" t="s">
        <v>1293</v>
      </c>
      <c r="G26" s="632" t="s">
        <v>1298</v>
      </c>
      <c r="H26" s="640" t="s">
        <v>227</v>
      </c>
      <c r="I26" s="631">
        <v>2008</v>
      </c>
      <c r="J26" s="631">
        <v>2009</v>
      </c>
      <c r="K26" s="631">
        <v>2010</v>
      </c>
      <c r="L26" s="631">
        <v>2011</v>
      </c>
      <c r="M26" s="631" t="s">
        <v>1296</v>
      </c>
      <c r="N26" s="632" t="s">
        <v>1298</v>
      </c>
    </row>
    <row r="27" spans="1:14" s="638" customFormat="1" ht="12.75">
      <c r="A27" s="1241" t="s">
        <v>685</v>
      </c>
      <c r="B27" s="1491">
        <v>3453827</v>
      </c>
      <c r="C27" s="1491">
        <v>3459757</v>
      </c>
      <c r="D27" s="1491">
        <v>3610394.43</v>
      </c>
      <c r="E27" s="1491">
        <v>3733226.628</v>
      </c>
      <c r="F27" s="1491">
        <v>3788717.417</v>
      </c>
      <c r="G27" s="1492">
        <v>101.48640290369212</v>
      </c>
      <c r="H27" s="635" t="s">
        <v>685</v>
      </c>
      <c r="I27" s="1494" t="s">
        <v>391</v>
      </c>
      <c r="J27" s="1494" t="s">
        <v>391</v>
      </c>
      <c r="K27" s="1494" t="s">
        <v>391</v>
      </c>
      <c r="L27" s="1494" t="s">
        <v>391</v>
      </c>
      <c r="M27" s="1494"/>
      <c r="N27" s="1494" t="s">
        <v>391</v>
      </c>
    </row>
    <row r="28" spans="1:14" s="638" customFormat="1" ht="12.75">
      <c r="A28" s="1242" t="s">
        <v>686</v>
      </c>
      <c r="B28" s="1240">
        <v>1693854</v>
      </c>
      <c r="C28" s="1240">
        <v>1738585</v>
      </c>
      <c r="D28" s="1240">
        <v>1855495</v>
      </c>
      <c r="E28" s="1240">
        <v>1943629</v>
      </c>
      <c r="F28" s="1240">
        <v>1969011.808</v>
      </c>
      <c r="G28" s="634">
        <v>101.3059492320808</v>
      </c>
      <c r="H28" s="640" t="s">
        <v>686</v>
      </c>
      <c r="I28" s="1244" t="s">
        <v>391</v>
      </c>
      <c r="J28" s="1244" t="s">
        <v>391</v>
      </c>
      <c r="K28" s="1244" t="s">
        <v>391</v>
      </c>
      <c r="L28" s="1244" t="s">
        <v>391</v>
      </c>
      <c r="M28" s="1244"/>
      <c r="N28" s="1244" t="s">
        <v>391</v>
      </c>
    </row>
    <row r="29" spans="1:14" s="638" customFormat="1" ht="12.75">
      <c r="A29" s="1242" t="s">
        <v>687</v>
      </c>
      <c r="B29" s="1240">
        <v>360775</v>
      </c>
      <c r="C29" s="1240">
        <v>327378.00000000006</v>
      </c>
      <c r="D29" s="1240">
        <v>280686</v>
      </c>
      <c r="E29" s="1240">
        <v>232963</v>
      </c>
      <c r="F29" s="1240">
        <v>214565</v>
      </c>
      <c r="G29" s="634">
        <v>92.10260856874267</v>
      </c>
      <c r="H29" s="640" t="s">
        <v>687</v>
      </c>
      <c r="I29" s="1245">
        <v>1460.53243045874</v>
      </c>
      <c r="J29" s="1245">
        <v>8183.925</v>
      </c>
      <c r="K29" s="1245">
        <v>5801.743</v>
      </c>
      <c r="L29" s="1245">
        <v>401.15</v>
      </c>
      <c r="M29" s="1245">
        <v>1.619</v>
      </c>
      <c r="N29" s="1246">
        <f>M29/L29*100</f>
        <v>0.40358967967094606</v>
      </c>
    </row>
    <row r="30" spans="1:14" s="638" customFormat="1" ht="12.75">
      <c r="A30" s="639" t="s">
        <v>688</v>
      </c>
      <c r="B30" s="633">
        <v>75491.00000000001</v>
      </c>
      <c r="C30" s="633">
        <v>99886.99999999999</v>
      </c>
      <c r="D30" s="633">
        <v>47440</v>
      </c>
      <c r="E30" s="633">
        <v>33767</v>
      </c>
      <c r="F30" s="633">
        <v>26417.381</v>
      </c>
      <c r="G30" s="634">
        <v>78.23431456747713</v>
      </c>
      <c r="H30" s="640" t="s">
        <v>688</v>
      </c>
      <c r="I30" s="1245">
        <v>0</v>
      </c>
      <c r="J30" s="1245">
        <v>295.342</v>
      </c>
      <c r="K30" s="1245">
        <v>369.112</v>
      </c>
      <c r="L30" s="1245">
        <v>391.783</v>
      </c>
      <c r="M30" s="1245">
        <v>0</v>
      </c>
      <c r="N30" s="1246">
        <f>M30/L30*100</f>
        <v>0</v>
      </c>
    </row>
    <row r="31" spans="1:14" s="638" customFormat="1" ht="12.75">
      <c r="A31" s="639" t="s">
        <v>689</v>
      </c>
      <c r="B31" s="633">
        <v>241830</v>
      </c>
      <c r="C31" s="633">
        <v>201944.00000000003</v>
      </c>
      <c r="D31" s="633">
        <v>149782</v>
      </c>
      <c r="E31" s="633">
        <v>167730</v>
      </c>
      <c r="F31" s="633">
        <v>148169.74</v>
      </c>
      <c r="G31" s="634">
        <v>88.33824599058009</v>
      </c>
      <c r="H31" s="640" t="s">
        <v>689</v>
      </c>
      <c r="I31" s="1245">
        <v>464.7148642368718</v>
      </c>
      <c r="J31" s="1245">
        <v>7041.371</v>
      </c>
      <c r="K31" s="1245">
        <v>5288.64</v>
      </c>
      <c r="L31" s="1245">
        <v>0</v>
      </c>
      <c r="M31" s="1245">
        <v>1.619</v>
      </c>
      <c r="N31" s="1246">
        <f>_xlfn.IFERROR(M31/L31*100,0)</f>
        <v>0</v>
      </c>
    </row>
    <row r="32" spans="1:14" s="638" customFormat="1" ht="12.75">
      <c r="A32" s="639" t="s">
        <v>690</v>
      </c>
      <c r="B32" s="633">
        <v>19072</v>
      </c>
      <c r="C32" s="633">
        <v>12353</v>
      </c>
      <c r="D32" s="633">
        <v>32529</v>
      </c>
      <c r="E32" s="633">
        <v>16938</v>
      </c>
      <c r="F32" s="633">
        <v>19352.032</v>
      </c>
      <c r="G32" s="634">
        <v>114.25216672570551</v>
      </c>
      <c r="H32" s="640" t="s">
        <v>690</v>
      </c>
      <c r="I32" s="1245">
        <v>995.8175662218681</v>
      </c>
      <c r="J32" s="1245">
        <v>71.802</v>
      </c>
      <c r="K32" s="1245">
        <v>143.991</v>
      </c>
      <c r="L32" s="1245">
        <v>7.417</v>
      </c>
      <c r="M32" s="1245">
        <v>0</v>
      </c>
      <c r="N32" s="1246">
        <f>M32/L32*100</f>
        <v>0</v>
      </c>
    </row>
    <row r="33" spans="1:14" s="638" customFormat="1" ht="12.75">
      <c r="A33" s="1242" t="s">
        <v>691</v>
      </c>
      <c r="B33" s="1243">
        <v>49.04281540447741</v>
      </c>
      <c r="C33" s="1243">
        <v>50.251650621705515</v>
      </c>
      <c r="D33" s="1243">
        <v>51.39313822839019</v>
      </c>
      <c r="E33" s="1243">
        <v>52.062979124341545</v>
      </c>
      <c r="F33" s="1243">
        <v>51.97040558277139</v>
      </c>
      <c r="G33" s="634">
        <v>99.82218931162379</v>
      </c>
      <c r="H33" s="640" t="s">
        <v>691</v>
      </c>
      <c r="I33" s="1244" t="s">
        <v>391</v>
      </c>
      <c r="J33" s="1244" t="s">
        <v>391</v>
      </c>
      <c r="K33" s="1244" t="s">
        <v>391</v>
      </c>
      <c r="L33" s="1244" t="s">
        <v>391</v>
      </c>
      <c r="M33" s="1244"/>
      <c r="N33" s="1244" t="s">
        <v>391</v>
      </c>
    </row>
    <row r="34" spans="1:14" s="638" customFormat="1" ht="12.75">
      <c r="A34" s="1242" t="s">
        <v>692</v>
      </c>
      <c r="B34" s="1240">
        <v>1759973</v>
      </c>
      <c r="C34" s="1240">
        <v>1721172</v>
      </c>
      <c r="D34" s="1240">
        <v>1754899.4300000002</v>
      </c>
      <c r="E34" s="1240">
        <v>1789597.628</v>
      </c>
      <c r="F34" s="1240">
        <v>1819705.609</v>
      </c>
      <c r="G34" s="634">
        <v>101.68238829382265</v>
      </c>
      <c r="H34" s="639" t="s">
        <v>692</v>
      </c>
      <c r="I34" s="1244" t="s">
        <v>391</v>
      </c>
      <c r="J34" s="1244" t="s">
        <v>391</v>
      </c>
      <c r="K34" s="1244" t="s">
        <v>391</v>
      </c>
      <c r="L34" s="1244" t="s">
        <v>391</v>
      </c>
      <c r="M34" s="1244"/>
      <c r="N34" s="1244" t="s">
        <v>391</v>
      </c>
    </row>
    <row r="35" spans="1:14" ht="15">
      <c r="A35" s="648" t="s">
        <v>703</v>
      </c>
      <c r="B35" s="649"/>
      <c r="C35" s="649"/>
      <c r="D35" s="649"/>
      <c r="E35" s="649"/>
      <c r="F35" s="649"/>
      <c r="G35" s="650"/>
      <c r="H35" s="648"/>
      <c r="I35" s="649"/>
      <c r="J35" s="649"/>
      <c r="K35" s="649"/>
      <c r="L35" s="649"/>
      <c r="M35" s="649"/>
      <c r="N35" s="651"/>
    </row>
    <row r="36" spans="1:14" ht="15">
      <c r="A36" s="648" t="s">
        <v>693</v>
      </c>
      <c r="B36" s="651"/>
      <c r="C36" s="651"/>
      <c r="D36" s="651"/>
      <c r="E36" s="651"/>
      <c r="F36" s="651"/>
      <c r="G36" s="651"/>
      <c r="H36" s="648"/>
      <c r="I36" s="651"/>
      <c r="J36" s="651"/>
      <c r="K36" s="651"/>
      <c r="L36" s="651"/>
      <c r="M36" s="651"/>
      <c r="N36" s="651"/>
    </row>
    <row r="37" spans="1:14" ht="15">
      <c r="A37" s="648" t="s">
        <v>694</v>
      </c>
      <c r="B37" s="651"/>
      <c r="C37" s="651"/>
      <c r="D37" s="651"/>
      <c r="E37" s="651"/>
      <c r="F37" s="651"/>
      <c r="G37" s="651"/>
      <c r="H37" s="648"/>
      <c r="I37" s="651"/>
      <c r="J37" s="651"/>
      <c r="K37" s="651"/>
      <c r="L37" s="651"/>
      <c r="M37" s="651"/>
      <c r="N37" s="651"/>
    </row>
    <row r="38" spans="1:14" ht="15">
      <c r="A38" s="7" t="s">
        <v>1297</v>
      </c>
      <c r="B38" s="651"/>
      <c r="C38" s="651"/>
      <c r="D38" s="651"/>
      <c r="E38" s="651"/>
      <c r="F38" s="651"/>
      <c r="G38" s="651"/>
      <c r="H38" s="648"/>
      <c r="I38" s="651"/>
      <c r="J38" s="651"/>
      <c r="K38" s="651"/>
      <c r="L38" s="651"/>
      <c r="M38" s="651"/>
      <c r="N38" s="651"/>
    </row>
    <row r="39" spans="1:14" ht="15">
      <c r="A39" s="652" t="s">
        <v>696</v>
      </c>
      <c r="B39" s="653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</row>
    <row r="40" spans="1:14" ht="15">
      <c r="A40" s="652" t="s">
        <v>697</v>
      </c>
      <c r="B40" s="653"/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</row>
    <row r="41" spans="1:14" ht="15">
      <c r="A41" s="648" t="s">
        <v>695</v>
      </c>
      <c r="B41" s="651"/>
      <c r="C41" s="651"/>
      <c r="D41" s="651"/>
      <c r="E41" s="655"/>
      <c r="F41" s="651"/>
      <c r="G41" s="651"/>
      <c r="H41" s="651"/>
      <c r="I41" s="651"/>
      <c r="J41" s="651"/>
      <c r="K41" s="651"/>
      <c r="L41" s="651"/>
      <c r="M41" s="651"/>
      <c r="N41" s="651"/>
    </row>
    <row r="42" spans="1:14" ht="15">
      <c r="A42" s="656" t="s">
        <v>704</v>
      </c>
      <c r="B42" s="651"/>
      <c r="C42" s="651"/>
      <c r="D42" s="651"/>
      <c r="E42" s="655"/>
      <c r="F42" s="651"/>
      <c r="G42" s="651"/>
      <c r="H42" s="651"/>
      <c r="I42" s="651"/>
      <c r="J42" s="651"/>
      <c r="K42" s="651"/>
      <c r="L42" s="651"/>
      <c r="M42" s="651"/>
      <c r="N42" s="651"/>
    </row>
    <row r="43" spans="1:14" ht="15">
      <c r="A43" s="656" t="s">
        <v>225</v>
      </c>
      <c r="B43" s="651"/>
      <c r="C43" s="651"/>
      <c r="D43" s="651"/>
      <c r="E43" s="655"/>
      <c r="F43" s="651"/>
      <c r="G43" s="651"/>
      <c r="H43" s="651"/>
      <c r="I43" s="651"/>
      <c r="J43" s="651"/>
      <c r="K43" s="651"/>
      <c r="L43" s="651"/>
      <c r="M43" s="651"/>
      <c r="N43" s="651"/>
    </row>
  </sheetData>
  <sheetProtection/>
  <mergeCells count="6">
    <mergeCell ref="B4:G4"/>
    <mergeCell ref="I4:N4"/>
    <mergeCell ref="A25:A26"/>
    <mergeCell ref="B25:G25"/>
    <mergeCell ref="I25:N25"/>
    <mergeCell ref="A21:H2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9">
      <selection activeCell="E38" sqref="E38"/>
    </sheetView>
  </sheetViews>
  <sheetFormatPr defaultColWidth="9.140625" defaultRowHeight="15"/>
  <cols>
    <col min="1" max="1" width="33.00390625" style="697" customWidth="1"/>
    <col min="2" max="2" width="10.8515625" style="697" customWidth="1"/>
    <col min="3" max="3" width="11.28125" style="697" customWidth="1"/>
    <col min="4" max="4" width="10.57421875" style="697" customWidth="1"/>
    <col min="5" max="5" width="7.8515625" style="697" customWidth="1"/>
    <col min="6" max="6" width="15.140625" style="697" customWidth="1"/>
    <col min="7" max="249" width="9.140625" style="697" customWidth="1"/>
    <col min="250" max="250" width="33.00390625" style="697" customWidth="1"/>
    <col min="251" max="251" width="10.8515625" style="697" customWidth="1"/>
    <col min="252" max="252" width="11.28125" style="697" customWidth="1"/>
    <col min="253" max="253" width="10.57421875" style="697" customWidth="1"/>
    <col min="254" max="254" width="7.8515625" style="697" customWidth="1"/>
    <col min="255" max="255" width="15.140625" style="697" customWidth="1"/>
    <col min="256" max="16384" width="9.140625" style="697" customWidth="1"/>
  </cols>
  <sheetData>
    <row r="1" spans="1:6" ht="15.75">
      <c r="A1" s="692" t="s">
        <v>1344</v>
      </c>
      <c r="B1" s="693"/>
      <c r="C1" s="694"/>
      <c r="D1" s="694"/>
      <c r="E1" s="695"/>
      <c r="F1" s="696"/>
    </row>
    <row r="2" spans="1:6" ht="16.5" thickBot="1">
      <c r="A2" s="692"/>
      <c r="B2" s="693"/>
      <c r="C2" s="694"/>
      <c r="D2" s="694"/>
      <c r="E2" s="695"/>
      <c r="F2" s="696" t="s">
        <v>598</v>
      </c>
    </row>
    <row r="3" spans="1:256" ht="15.75">
      <c r="A3" s="1884" t="s">
        <v>0</v>
      </c>
      <c r="B3" s="698" t="s">
        <v>186</v>
      </c>
      <c r="C3" s="1886" t="s">
        <v>722</v>
      </c>
      <c r="D3" s="1886" t="s">
        <v>723</v>
      </c>
      <c r="E3" s="699" t="s">
        <v>287</v>
      </c>
      <c r="F3" s="700" t="s">
        <v>724</v>
      </c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1"/>
      <c r="AD3" s="701"/>
      <c r="AE3" s="701"/>
      <c r="AF3" s="701"/>
      <c r="AG3" s="701"/>
      <c r="AH3" s="701"/>
      <c r="AI3" s="701"/>
      <c r="AJ3" s="701"/>
      <c r="AK3" s="701"/>
      <c r="AL3" s="701"/>
      <c r="AM3" s="701"/>
      <c r="AN3" s="701"/>
      <c r="AO3" s="701"/>
      <c r="AP3" s="701"/>
      <c r="AQ3" s="701"/>
      <c r="AR3" s="701"/>
      <c r="AS3" s="701"/>
      <c r="AT3" s="701"/>
      <c r="AU3" s="701"/>
      <c r="AV3" s="701"/>
      <c r="AW3" s="701"/>
      <c r="AX3" s="701"/>
      <c r="AY3" s="701"/>
      <c r="AZ3" s="701"/>
      <c r="BA3" s="701"/>
      <c r="BB3" s="701"/>
      <c r="BC3" s="701"/>
      <c r="BD3" s="701"/>
      <c r="BE3" s="701"/>
      <c r="BF3" s="701"/>
      <c r="BG3" s="701"/>
      <c r="BH3" s="701"/>
      <c r="BI3" s="701"/>
      <c r="BJ3" s="701"/>
      <c r="BK3" s="701"/>
      <c r="BL3" s="701"/>
      <c r="BM3" s="701"/>
      <c r="BN3" s="701"/>
      <c r="BO3" s="701"/>
      <c r="BP3" s="701"/>
      <c r="BQ3" s="701"/>
      <c r="BR3" s="701"/>
      <c r="BS3" s="701"/>
      <c r="BT3" s="701"/>
      <c r="BU3" s="701"/>
      <c r="BV3" s="701"/>
      <c r="BW3" s="701"/>
      <c r="BX3" s="701"/>
      <c r="BY3" s="701"/>
      <c r="BZ3" s="701"/>
      <c r="CA3" s="701"/>
      <c r="CB3" s="701"/>
      <c r="CC3" s="701"/>
      <c r="CD3" s="701"/>
      <c r="CE3" s="701"/>
      <c r="CF3" s="701"/>
      <c r="CG3" s="701"/>
      <c r="CH3" s="701"/>
      <c r="CI3" s="701"/>
      <c r="CJ3" s="701"/>
      <c r="CK3" s="701"/>
      <c r="CL3" s="701"/>
      <c r="CM3" s="701"/>
      <c r="CN3" s="701"/>
      <c r="CO3" s="701"/>
      <c r="CP3" s="701"/>
      <c r="CQ3" s="701"/>
      <c r="CR3" s="701"/>
      <c r="CS3" s="701"/>
      <c r="CT3" s="701"/>
      <c r="CU3" s="701"/>
      <c r="CV3" s="701"/>
      <c r="CW3" s="701"/>
      <c r="CX3" s="701"/>
      <c r="CY3" s="701"/>
      <c r="CZ3" s="701"/>
      <c r="DA3" s="701"/>
      <c r="DB3" s="701"/>
      <c r="DC3" s="701"/>
      <c r="DD3" s="701"/>
      <c r="DE3" s="701"/>
      <c r="DF3" s="701"/>
      <c r="DG3" s="701"/>
      <c r="DH3" s="701"/>
      <c r="DI3" s="701"/>
      <c r="DJ3" s="701"/>
      <c r="DK3" s="701"/>
      <c r="DL3" s="701"/>
      <c r="DM3" s="701"/>
      <c r="DN3" s="701"/>
      <c r="DO3" s="701"/>
      <c r="DP3" s="701"/>
      <c r="DQ3" s="701"/>
      <c r="DR3" s="701"/>
      <c r="DS3" s="701"/>
      <c r="DT3" s="701"/>
      <c r="DU3" s="701"/>
      <c r="DV3" s="701"/>
      <c r="DW3" s="701"/>
      <c r="DX3" s="701"/>
      <c r="DY3" s="701"/>
      <c r="DZ3" s="701"/>
      <c r="EA3" s="701"/>
      <c r="EB3" s="701"/>
      <c r="EC3" s="701"/>
      <c r="ED3" s="701"/>
      <c r="EE3" s="701"/>
      <c r="EF3" s="701"/>
      <c r="EG3" s="701"/>
      <c r="EH3" s="701"/>
      <c r="EI3" s="701"/>
      <c r="EJ3" s="701"/>
      <c r="EK3" s="701"/>
      <c r="EL3" s="701"/>
      <c r="EM3" s="701"/>
      <c r="EN3" s="701"/>
      <c r="EO3" s="701"/>
      <c r="EP3" s="701"/>
      <c r="EQ3" s="701"/>
      <c r="ER3" s="701"/>
      <c r="ES3" s="701"/>
      <c r="ET3" s="701"/>
      <c r="EU3" s="701"/>
      <c r="EV3" s="701"/>
      <c r="EW3" s="701"/>
      <c r="EX3" s="701"/>
      <c r="EY3" s="701"/>
      <c r="EZ3" s="701"/>
      <c r="FA3" s="701"/>
      <c r="FB3" s="701"/>
      <c r="FC3" s="701"/>
      <c r="FD3" s="701"/>
      <c r="FE3" s="701"/>
      <c r="FF3" s="701"/>
      <c r="FG3" s="701"/>
      <c r="FH3" s="701"/>
      <c r="FI3" s="701"/>
      <c r="FJ3" s="701"/>
      <c r="FK3" s="701"/>
      <c r="FL3" s="701"/>
      <c r="FM3" s="701"/>
      <c r="FN3" s="701"/>
      <c r="FO3" s="701"/>
      <c r="FP3" s="701"/>
      <c r="FQ3" s="701"/>
      <c r="FR3" s="701"/>
      <c r="FS3" s="701"/>
      <c r="FT3" s="701"/>
      <c r="FU3" s="701"/>
      <c r="FV3" s="701"/>
      <c r="FW3" s="701"/>
      <c r="FX3" s="701"/>
      <c r="FY3" s="701"/>
      <c r="FZ3" s="701"/>
      <c r="GA3" s="701"/>
      <c r="GB3" s="701"/>
      <c r="GC3" s="701"/>
      <c r="GD3" s="701"/>
      <c r="GE3" s="701"/>
      <c r="GF3" s="701"/>
      <c r="GG3" s="701"/>
      <c r="GH3" s="701"/>
      <c r="GI3" s="701"/>
      <c r="GJ3" s="701"/>
      <c r="GK3" s="701"/>
      <c r="GL3" s="701"/>
      <c r="GM3" s="701"/>
      <c r="GN3" s="701"/>
      <c r="GO3" s="701"/>
      <c r="GP3" s="701"/>
      <c r="GQ3" s="701"/>
      <c r="GR3" s="701"/>
      <c r="GS3" s="701"/>
      <c r="GT3" s="701"/>
      <c r="GU3" s="701"/>
      <c r="GV3" s="701"/>
      <c r="GW3" s="701"/>
      <c r="GX3" s="701"/>
      <c r="GY3" s="701"/>
      <c r="GZ3" s="701"/>
      <c r="HA3" s="701"/>
      <c r="HB3" s="701"/>
      <c r="HC3" s="701"/>
      <c r="HD3" s="701"/>
      <c r="HE3" s="701"/>
      <c r="HF3" s="701"/>
      <c r="HG3" s="701"/>
      <c r="HH3" s="701"/>
      <c r="HI3" s="701"/>
      <c r="HJ3" s="701"/>
      <c r="HK3" s="701"/>
      <c r="HL3" s="701"/>
      <c r="HM3" s="701"/>
      <c r="HN3" s="701"/>
      <c r="HO3" s="701"/>
      <c r="HP3" s="701"/>
      <c r="HQ3" s="701"/>
      <c r="HR3" s="701"/>
      <c r="HS3" s="701"/>
      <c r="HT3" s="701"/>
      <c r="HU3" s="701"/>
      <c r="HV3" s="701"/>
      <c r="HW3" s="701"/>
      <c r="HX3" s="701"/>
      <c r="HY3" s="701"/>
      <c r="HZ3" s="701"/>
      <c r="IA3" s="701"/>
      <c r="IB3" s="701"/>
      <c r="IC3" s="701"/>
      <c r="ID3" s="701"/>
      <c r="IE3" s="701"/>
      <c r="IF3" s="701"/>
      <c r="IG3" s="701"/>
      <c r="IH3" s="701"/>
      <c r="II3" s="701"/>
      <c r="IJ3" s="701"/>
      <c r="IK3" s="701"/>
      <c r="IL3" s="701"/>
      <c r="IM3" s="701"/>
      <c r="IN3" s="701"/>
      <c r="IO3" s="701"/>
      <c r="IP3" s="701"/>
      <c r="IQ3" s="701"/>
      <c r="IR3" s="701"/>
      <c r="IS3" s="701"/>
      <c r="IT3" s="701"/>
      <c r="IU3" s="701"/>
      <c r="IV3" s="701"/>
    </row>
    <row r="4" spans="1:256" ht="30.75" thickBot="1">
      <c r="A4" s="1885"/>
      <c r="B4" s="702" t="s">
        <v>190</v>
      </c>
      <c r="C4" s="1887"/>
      <c r="D4" s="1887"/>
      <c r="E4" s="703" t="s">
        <v>725</v>
      </c>
      <c r="F4" s="704" t="s">
        <v>726</v>
      </c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P4" s="701"/>
      <c r="AQ4" s="701"/>
      <c r="AR4" s="701"/>
      <c r="AS4" s="701"/>
      <c r="AT4" s="701"/>
      <c r="AU4" s="701"/>
      <c r="AV4" s="701"/>
      <c r="AW4" s="701"/>
      <c r="AX4" s="701"/>
      <c r="AY4" s="701"/>
      <c r="AZ4" s="701"/>
      <c r="BA4" s="701"/>
      <c r="BB4" s="701"/>
      <c r="BC4" s="701"/>
      <c r="BD4" s="701"/>
      <c r="BE4" s="701"/>
      <c r="BF4" s="701"/>
      <c r="BG4" s="701"/>
      <c r="BH4" s="701"/>
      <c r="BI4" s="701"/>
      <c r="BJ4" s="701"/>
      <c r="BK4" s="701"/>
      <c r="BL4" s="701"/>
      <c r="BM4" s="701"/>
      <c r="BN4" s="701"/>
      <c r="BO4" s="701"/>
      <c r="BP4" s="701"/>
      <c r="BQ4" s="701"/>
      <c r="BR4" s="701"/>
      <c r="BS4" s="701"/>
      <c r="BT4" s="701"/>
      <c r="BU4" s="701"/>
      <c r="BV4" s="701"/>
      <c r="BW4" s="701"/>
      <c r="BX4" s="701"/>
      <c r="BY4" s="701"/>
      <c r="BZ4" s="701"/>
      <c r="CA4" s="701"/>
      <c r="CB4" s="701"/>
      <c r="CC4" s="701"/>
      <c r="CD4" s="701"/>
      <c r="CE4" s="701"/>
      <c r="CF4" s="701"/>
      <c r="CG4" s="701"/>
      <c r="CH4" s="701"/>
      <c r="CI4" s="701"/>
      <c r="CJ4" s="701"/>
      <c r="CK4" s="701"/>
      <c r="CL4" s="701"/>
      <c r="CM4" s="701"/>
      <c r="CN4" s="701"/>
      <c r="CO4" s="701"/>
      <c r="CP4" s="701"/>
      <c r="CQ4" s="701"/>
      <c r="CR4" s="701"/>
      <c r="CS4" s="701"/>
      <c r="CT4" s="701"/>
      <c r="CU4" s="701"/>
      <c r="CV4" s="701"/>
      <c r="CW4" s="701"/>
      <c r="CX4" s="701"/>
      <c r="CY4" s="701"/>
      <c r="CZ4" s="701"/>
      <c r="DA4" s="701"/>
      <c r="DB4" s="701"/>
      <c r="DC4" s="701"/>
      <c r="DD4" s="701"/>
      <c r="DE4" s="701"/>
      <c r="DF4" s="701"/>
      <c r="DG4" s="701"/>
      <c r="DH4" s="701"/>
      <c r="DI4" s="701"/>
      <c r="DJ4" s="701"/>
      <c r="DK4" s="701"/>
      <c r="DL4" s="701"/>
      <c r="DM4" s="701"/>
      <c r="DN4" s="701"/>
      <c r="DO4" s="701"/>
      <c r="DP4" s="701"/>
      <c r="DQ4" s="701"/>
      <c r="DR4" s="701"/>
      <c r="DS4" s="701"/>
      <c r="DT4" s="701"/>
      <c r="DU4" s="701"/>
      <c r="DV4" s="701"/>
      <c r="DW4" s="701"/>
      <c r="DX4" s="701"/>
      <c r="DY4" s="701"/>
      <c r="DZ4" s="701"/>
      <c r="EA4" s="701"/>
      <c r="EB4" s="701"/>
      <c r="EC4" s="701"/>
      <c r="ED4" s="701"/>
      <c r="EE4" s="701"/>
      <c r="EF4" s="701"/>
      <c r="EG4" s="701"/>
      <c r="EH4" s="701"/>
      <c r="EI4" s="701"/>
      <c r="EJ4" s="701"/>
      <c r="EK4" s="701"/>
      <c r="EL4" s="701"/>
      <c r="EM4" s="701"/>
      <c r="EN4" s="701"/>
      <c r="EO4" s="701"/>
      <c r="EP4" s="701"/>
      <c r="EQ4" s="701"/>
      <c r="ER4" s="701"/>
      <c r="ES4" s="701"/>
      <c r="ET4" s="701"/>
      <c r="EU4" s="701"/>
      <c r="EV4" s="701"/>
      <c r="EW4" s="701"/>
      <c r="EX4" s="701"/>
      <c r="EY4" s="701"/>
      <c r="EZ4" s="701"/>
      <c r="FA4" s="701"/>
      <c r="FB4" s="701"/>
      <c r="FC4" s="701"/>
      <c r="FD4" s="701"/>
      <c r="FE4" s="701"/>
      <c r="FF4" s="701"/>
      <c r="FG4" s="701"/>
      <c r="FH4" s="701"/>
      <c r="FI4" s="701"/>
      <c r="FJ4" s="701"/>
      <c r="FK4" s="701"/>
      <c r="FL4" s="701"/>
      <c r="FM4" s="701"/>
      <c r="FN4" s="701"/>
      <c r="FO4" s="701"/>
      <c r="FP4" s="701"/>
      <c r="FQ4" s="701"/>
      <c r="FR4" s="701"/>
      <c r="FS4" s="701"/>
      <c r="FT4" s="701"/>
      <c r="FU4" s="701"/>
      <c r="FV4" s="701"/>
      <c r="FW4" s="701"/>
      <c r="FX4" s="701"/>
      <c r="FY4" s="701"/>
      <c r="FZ4" s="701"/>
      <c r="GA4" s="701"/>
      <c r="GB4" s="701"/>
      <c r="GC4" s="701"/>
      <c r="GD4" s="701"/>
      <c r="GE4" s="701"/>
      <c r="GF4" s="701"/>
      <c r="GG4" s="701"/>
      <c r="GH4" s="701"/>
      <c r="GI4" s="701"/>
      <c r="GJ4" s="701"/>
      <c r="GK4" s="701"/>
      <c r="GL4" s="701"/>
      <c r="GM4" s="701"/>
      <c r="GN4" s="701"/>
      <c r="GO4" s="701"/>
      <c r="GP4" s="701"/>
      <c r="GQ4" s="701"/>
      <c r="GR4" s="701"/>
      <c r="GS4" s="701"/>
      <c r="GT4" s="701"/>
      <c r="GU4" s="701"/>
      <c r="GV4" s="701"/>
      <c r="GW4" s="701"/>
      <c r="GX4" s="701"/>
      <c r="GY4" s="701"/>
      <c r="GZ4" s="701"/>
      <c r="HA4" s="701"/>
      <c r="HB4" s="701"/>
      <c r="HC4" s="701"/>
      <c r="HD4" s="701"/>
      <c r="HE4" s="701"/>
      <c r="HF4" s="701"/>
      <c r="HG4" s="701"/>
      <c r="HH4" s="701"/>
      <c r="HI4" s="701"/>
      <c r="HJ4" s="701"/>
      <c r="HK4" s="701"/>
      <c r="HL4" s="701"/>
      <c r="HM4" s="701"/>
      <c r="HN4" s="701"/>
      <c r="HO4" s="701"/>
      <c r="HP4" s="701"/>
      <c r="HQ4" s="701"/>
      <c r="HR4" s="701"/>
      <c r="HS4" s="701"/>
      <c r="HT4" s="701"/>
      <c r="HU4" s="701"/>
      <c r="HV4" s="701"/>
      <c r="HW4" s="701"/>
      <c r="HX4" s="701"/>
      <c r="HY4" s="701"/>
      <c r="HZ4" s="701"/>
      <c r="IA4" s="701"/>
      <c r="IB4" s="701"/>
      <c r="IC4" s="701"/>
      <c r="ID4" s="701"/>
      <c r="IE4" s="701"/>
      <c r="IF4" s="701"/>
      <c r="IG4" s="701"/>
      <c r="IH4" s="701"/>
      <c r="II4" s="701"/>
      <c r="IJ4" s="701"/>
      <c r="IK4" s="701"/>
      <c r="IL4" s="701"/>
      <c r="IM4" s="701"/>
      <c r="IN4" s="701"/>
      <c r="IO4" s="701"/>
      <c r="IP4" s="701"/>
      <c r="IQ4" s="701"/>
      <c r="IR4" s="701"/>
      <c r="IS4" s="701"/>
      <c r="IT4" s="701"/>
      <c r="IU4" s="701"/>
      <c r="IV4" s="701"/>
    </row>
    <row r="5" spans="1:6" ht="16.5" thickTop="1">
      <c r="A5" s="705" t="s">
        <v>727</v>
      </c>
      <c r="B5" s="706" t="s">
        <v>728</v>
      </c>
      <c r="C5" s="707">
        <v>1228346</v>
      </c>
      <c r="D5" s="707">
        <v>698987</v>
      </c>
      <c r="E5" s="708">
        <v>56.90473205432346</v>
      </c>
      <c r="F5" s="709">
        <v>4.583806191415128</v>
      </c>
    </row>
    <row r="6" spans="1:256" ht="15.75">
      <c r="A6" s="710" t="s">
        <v>729</v>
      </c>
      <c r="B6" s="711" t="s">
        <v>728</v>
      </c>
      <c r="C6" s="712">
        <v>465556</v>
      </c>
      <c r="D6" s="712">
        <v>213759</v>
      </c>
      <c r="E6" s="708">
        <v>45.9147771696638</v>
      </c>
      <c r="F6" s="713">
        <v>2.5511847541296078</v>
      </c>
      <c r="G6" s="714"/>
      <c r="H6" s="714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4"/>
      <c r="Z6" s="714"/>
      <c r="AA6" s="714"/>
      <c r="AB6" s="714"/>
      <c r="AC6" s="714"/>
      <c r="AD6" s="714"/>
      <c r="AE6" s="714"/>
      <c r="AF6" s="714"/>
      <c r="AG6" s="714"/>
      <c r="AH6" s="714"/>
      <c r="AI6" s="714"/>
      <c r="AJ6" s="714"/>
      <c r="AK6" s="714"/>
      <c r="AL6" s="714"/>
      <c r="AM6" s="714"/>
      <c r="AN6" s="714"/>
      <c r="AO6" s="714"/>
      <c r="AP6" s="714"/>
      <c r="AQ6" s="714"/>
      <c r="AR6" s="714"/>
      <c r="AS6" s="714"/>
      <c r="AT6" s="714"/>
      <c r="AU6" s="714"/>
      <c r="AV6" s="714"/>
      <c r="AW6" s="714"/>
      <c r="AX6" s="714"/>
      <c r="AY6" s="714"/>
      <c r="AZ6" s="714"/>
      <c r="BA6" s="714"/>
      <c r="BB6" s="714"/>
      <c r="BC6" s="714"/>
      <c r="BD6" s="714"/>
      <c r="BE6" s="714"/>
      <c r="BF6" s="714"/>
      <c r="BG6" s="714"/>
      <c r="BH6" s="714"/>
      <c r="BI6" s="714"/>
      <c r="BJ6" s="714"/>
      <c r="BK6" s="714"/>
      <c r="BL6" s="714"/>
      <c r="BM6" s="714"/>
      <c r="BN6" s="714"/>
      <c r="BO6" s="714"/>
      <c r="BP6" s="714"/>
      <c r="BQ6" s="714"/>
      <c r="BR6" s="714"/>
      <c r="BS6" s="714"/>
      <c r="BT6" s="714"/>
      <c r="BU6" s="714"/>
      <c r="BV6" s="714"/>
      <c r="BW6" s="714"/>
      <c r="BX6" s="714"/>
      <c r="BY6" s="714"/>
      <c r="BZ6" s="714"/>
      <c r="CA6" s="714"/>
      <c r="CB6" s="714"/>
      <c r="CC6" s="714"/>
      <c r="CD6" s="714"/>
      <c r="CE6" s="714"/>
      <c r="CF6" s="714"/>
      <c r="CG6" s="714"/>
      <c r="CH6" s="714"/>
      <c r="CI6" s="714"/>
      <c r="CJ6" s="714"/>
      <c r="CK6" s="714"/>
      <c r="CL6" s="714"/>
      <c r="CM6" s="714"/>
      <c r="CN6" s="714"/>
      <c r="CO6" s="714"/>
      <c r="CP6" s="714"/>
      <c r="CQ6" s="714"/>
      <c r="CR6" s="714"/>
      <c r="CS6" s="714"/>
      <c r="CT6" s="714"/>
      <c r="CU6" s="714"/>
      <c r="CV6" s="714"/>
      <c r="CW6" s="714"/>
      <c r="CX6" s="714"/>
      <c r="CY6" s="714"/>
      <c r="CZ6" s="714"/>
      <c r="DA6" s="714"/>
      <c r="DB6" s="714"/>
      <c r="DC6" s="714"/>
      <c r="DD6" s="714"/>
      <c r="DE6" s="714"/>
      <c r="DF6" s="714"/>
      <c r="DG6" s="714"/>
      <c r="DH6" s="714"/>
      <c r="DI6" s="714"/>
      <c r="DJ6" s="714"/>
      <c r="DK6" s="714"/>
      <c r="DL6" s="714"/>
      <c r="DM6" s="714"/>
      <c r="DN6" s="714"/>
      <c r="DO6" s="714"/>
      <c r="DP6" s="714"/>
      <c r="DQ6" s="714"/>
      <c r="DR6" s="714"/>
      <c r="DS6" s="714"/>
      <c r="DT6" s="714"/>
      <c r="DU6" s="714"/>
      <c r="DV6" s="714"/>
      <c r="DW6" s="714"/>
      <c r="DX6" s="714"/>
      <c r="DY6" s="714"/>
      <c r="DZ6" s="714"/>
      <c r="EA6" s="714"/>
      <c r="EB6" s="714"/>
      <c r="EC6" s="714"/>
      <c r="ED6" s="714"/>
      <c r="EE6" s="714"/>
      <c r="EF6" s="714"/>
      <c r="EG6" s="714"/>
      <c r="EH6" s="714"/>
      <c r="EI6" s="714"/>
      <c r="EJ6" s="714"/>
      <c r="EK6" s="714"/>
      <c r="EL6" s="714"/>
      <c r="EM6" s="714"/>
      <c r="EN6" s="714"/>
      <c r="EO6" s="714"/>
      <c r="EP6" s="714"/>
      <c r="EQ6" s="714"/>
      <c r="ER6" s="714"/>
      <c r="ES6" s="714"/>
      <c r="ET6" s="714"/>
      <c r="EU6" s="714"/>
      <c r="EV6" s="714"/>
      <c r="EW6" s="714"/>
      <c r="EX6" s="714"/>
      <c r="EY6" s="714"/>
      <c r="EZ6" s="714"/>
      <c r="FA6" s="714"/>
      <c r="FB6" s="714"/>
      <c r="FC6" s="714"/>
      <c r="FD6" s="714"/>
      <c r="FE6" s="714"/>
      <c r="FF6" s="714"/>
      <c r="FG6" s="714"/>
      <c r="FH6" s="714"/>
      <c r="FI6" s="714"/>
      <c r="FJ6" s="714"/>
      <c r="FK6" s="714"/>
      <c r="FL6" s="714"/>
      <c r="FM6" s="714"/>
      <c r="FN6" s="714"/>
      <c r="FO6" s="714"/>
      <c r="FP6" s="714"/>
      <c r="FQ6" s="714"/>
      <c r="FR6" s="714"/>
      <c r="FS6" s="714"/>
      <c r="FT6" s="714"/>
      <c r="FU6" s="714"/>
      <c r="FV6" s="714"/>
      <c r="FW6" s="714"/>
      <c r="FX6" s="714"/>
      <c r="FY6" s="714"/>
      <c r="FZ6" s="714"/>
      <c r="GA6" s="714"/>
      <c r="GB6" s="714"/>
      <c r="GC6" s="714"/>
      <c r="GD6" s="714"/>
      <c r="GE6" s="714"/>
      <c r="GF6" s="714"/>
      <c r="GG6" s="714"/>
      <c r="GH6" s="714"/>
      <c r="GI6" s="714"/>
      <c r="GJ6" s="714"/>
      <c r="GK6" s="714"/>
      <c r="GL6" s="714"/>
      <c r="GM6" s="714"/>
      <c r="GN6" s="714"/>
      <c r="GO6" s="714"/>
      <c r="GP6" s="714"/>
      <c r="GQ6" s="714"/>
      <c r="GR6" s="714"/>
      <c r="GS6" s="714"/>
      <c r="GT6" s="714"/>
      <c r="GU6" s="714"/>
      <c r="GV6" s="714"/>
      <c r="GW6" s="714"/>
      <c r="GX6" s="714"/>
      <c r="GY6" s="714"/>
      <c r="GZ6" s="714"/>
      <c r="HA6" s="714"/>
      <c r="HB6" s="714"/>
      <c r="HC6" s="714"/>
      <c r="HD6" s="714"/>
      <c r="HE6" s="714"/>
      <c r="HF6" s="714"/>
      <c r="HG6" s="714"/>
      <c r="HH6" s="714"/>
      <c r="HI6" s="714"/>
      <c r="HJ6" s="714"/>
      <c r="HK6" s="714"/>
      <c r="HL6" s="714"/>
      <c r="HM6" s="714"/>
      <c r="HN6" s="714"/>
      <c r="HO6" s="714"/>
      <c r="HP6" s="714"/>
      <c r="HQ6" s="714"/>
      <c r="HR6" s="714"/>
      <c r="HS6" s="714"/>
      <c r="HT6" s="714"/>
      <c r="HU6" s="714"/>
      <c r="HV6" s="714"/>
      <c r="HW6" s="714"/>
      <c r="HX6" s="714"/>
      <c r="HY6" s="714"/>
      <c r="HZ6" s="714"/>
      <c r="IA6" s="714"/>
      <c r="IB6" s="714"/>
      <c r="IC6" s="714"/>
      <c r="ID6" s="714"/>
      <c r="IE6" s="714"/>
      <c r="IF6" s="714"/>
      <c r="IG6" s="714"/>
      <c r="IH6" s="714"/>
      <c r="II6" s="714"/>
      <c r="IJ6" s="714"/>
      <c r="IK6" s="714"/>
      <c r="IL6" s="714"/>
      <c r="IM6" s="714"/>
      <c r="IN6" s="714"/>
      <c r="IO6" s="714"/>
      <c r="IP6" s="714"/>
      <c r="IQ6" s="714"/>
      <c r="IR6" s="714"/>
      <c r="IS6" s="714"/>
      <c r="IT6" s="714"/>
      <c r="IU6" s="714"/>
      <c r="IV6" s="714"/>
    </row>
    <row r="7" spans="1:256" ht="15.75">
      <c r="A7" s="710" t="s">
        <v>730</v>
      </c>
      <c r="B7" s="711" t="s">
        <v>728</v>
      </c>
      <c r="C7" s="712">
        <v>47887</v>
      </c>
      <c r="D7" s="712">
        <v>28611</v>
      </c>
      <c r="E7" s="708">
        <v>59.746904170234096</v>
      </c>
      <c r="F7" s="713">
        <v>6.5913349367593455</v>
      </c>
      <c r="G7" s="714"/>
      <c r="H7" s="714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714"/>
      <c r="AE7" s="714"/>
      <c r="AF7" s="714"/>
      <c r="AG7" s="714"/>
      <c r="AH7" s="714"/>
      <c r="AI7" s="714"/>
      <c r="AJ7" s="714"/>
      <c r="AK7" s="714"/>
      <c r="AL7" s="714"/>
      <c r="AM7" s="714"/>
      <c r="AN7" s="714"/>
      <c r="AO7" s="714"/>
      <c r="AP7" s="714"/>
      <c r="AQ7" s="714"/>
      <c r="AR7" s="714"/>
      <c r="AS7" s="714"/>
      <c r="AT7" s="714"/>
      <c r="AU7" s="714"/>
      <c r="AV7" s="714"/>
      <c r="AW7" s="714"/>
      <c r="AX7" s="714"/>
      <c r="AY7" s="714"/>
      <c r="AZ7" s="714"/>
      <c r="BA7" s="714"/>
      <c r="BB7" s="714"/>
      <c r="BC7" s="714"/>
      <c r="BD7" s="714"/>
      <c r="BE7" s="714"/>
      <c r="BF7" s="714"/>
      <c r="BG7" s="714"/>
      <c r="BH7" s="714"/>
      <c r="BI7" s="714"/>
      <c r="BJ7" s="714"/>
      <c r="BK7" s="714"/>
      <c r="BL7" s="714"/>
      <c r="BM7" s="714"/>
      <c r="BN7" s="714"/>
      <c r="BO7" s="714"/>
      <c r="BP7" s="714"/>
      <c r="BQ7" s="714"/>
      <c r="BR7" s="714"/>
      <c r="BS7" s="714"/>
      <c r="BT7" s="714"/>
      <c r="BU7" s="714"/>
      <c r="BV7" s="714"/>
      <c r="BW7" s="714"/>
      <c r="BX7" s="714"/>
      <c r="BY7" s="714"/>
      <c r="BZ7" s="714"/>
      <c r="CA7" s="714"/>
      <c r="CB7" s="714"/>
      <c r="CC7" s="714"/>
      <c r="CD7" s="714"/>
      <c r="CE7" s="714"/>
      <c r="CF7" s="714"/>
      <c r="CG7" s="714"/>
      <c r="CH7" s="714"/>
      <c r="CI7" s="714"/>
      <c r="CJ7" s="714"/>
      <c r="CK7" s="714"/>
      <c r="CL7" s="714"/>
      <c r="CM7" s="714"/>
      <c r="CN7" s="714"/>
      <c r="CO7" s="714"/>
      <c r="CP7" s="714"/>
      <c r="CQ7" s="714"/>
      <c r="CR7" s="714"/>
      <c r="CS7" s="714"/>
      <c r="CT7" s="714"/>
      <c r="CU7" s="714"/>
      <c r="CV7" s="714"/>
      <c r="CW7" s="714"/>
      <c r="CX7" s="714"/>
      <c r="CY7" s="714"/>
      <c r="CZ7" s="714"/>
      <c r="DA7" s="714"/>
      <c r="DB7" s="714"/>
      <c r="DC7" s="714"/>
      <c r="DD7" s="714"/>
      <c r="DE7" s="714"/>
      <c r="DF7" s="714"/>
      <c r="DG7" s="714"/>
      <c r="DH7" s="714"/>
      <c r="DI7" s="714"/>
      <c r="DJ7" s="714"/>
      <c r="DK7" s="714"/>
      <c r="DL7" s="714"/>
      <c r="DM7" s="714"/>
      <c r="DN7" s="714"/>
      <c r="DO7" s="714"/>
      <c r="DP7" s="714"/>
      <c r="DQ7" s="714"/>
      <c r="DR7" s="714"/>
      <c r="DS7" s="714"/>
      <c r="DT7" s="714"/>
      <c r="DU7" s="714"/>
      <c r="DV7" s="714"/>
      <c r="DW7" s="714"/>
      <c r="DX7" s="714"/>
      <c r="DY7" s="714"/>
      <c r="DZ7" s="714"/>
      <c r="EA7" s="714"/>
      <c r="EB7" s="714"/>
      <c r="EC7" s="714"/>
      <c r="ED7" s="714"/>
      <c r="EE7" s="714"/>
      <c r="EF7" s="714"/>
      <c r="EG7" s="714"/>
      <c r="EH7" s="714"/>
      <c r="EI7" s="714"/>
      <c r="EJ7" s="714"/>
      <c r="EK7" s="714"/>
      <c r="EL7" s="714"/>
      <c r="EM7" s="714"/>
      <c r="EN7" s="714"/>
      <c r="EO7" s="714"/>
      <c r="EP7" s="714"/>
      <c r="EQ7" s="714"/>
      <c r="ER7" s="714"/>
      <c r="ES7" s="714"/>
      <c r="ET7" s="714"/>
      <c r="EU7" s="714"/>
      <c r="EV7" s="714"/>
      <c r="EW7" s="714"/>
      <c r="EX7" s="714"/>
      <c r="EY7" s="714"/>
      <c r="EZ7" s="714"/>
      <c r="FA7" s="714"/>
      <c r="FB7" s="714"/>
      <c r="FC7" s="714"/>
      <c r="FD7" s="714"/>
      <c r="FE7" s="714"/>
      <c r="FF7" s="714"/>
      <c r="FG7" s="714"/>
      <c r="FH7" s="714"/>
      <c r="FI7" s="714"/>
      <c r="FJ7" s="714"/>
      <c r="FK7" s="714"/>
      <c r="FL7" s="714"/>
      <c r="FM7" s="714"/>
      <c r="FN7" s="714"/>
      <c r="FO7" s="714"/>
      <c r="FP7" s="714"/>
      <c r="FQ7" s="714"/>
      <c r="FR7" s="714"/>
      <c r="FS7" s="714"/>
      <c r="FT7" s="714"/>
      <c r="FU7" s="714"/>
      <c r="FV7" s="714"/>
      <c r="FW7" s="714"/>
      <c r="FX7" s="714"/>
      <c r="FY7" s="714"/>
      <c r="FZ7" s="714"/>
      <c r="GA7" s="714"/>
      <c r="GB7" s="714"/>
      <c r="GC7" s="714"/>
      <c r="GD7" s="714"/>
      <c r="GE7" s="714"/>
      <c r="GF7" s="714"/>
      <c r="GG7" s="714"/>
      <c r="GH7" s="714"/>
      <c r="GI7" s="714"/>
      <c r="GJ7" s="714"/>
      <c r="GK7" s="714"/>
      <c r="GL7" s="714"/>
      <c r="GM7" s="714"/>
      <c r="GN7" s="714"/>
      <c r="GO7" s="714"/>
      <c r="GP7" s="714"/>
      <c r="GQ7" s="714"/>
      <c r="GR7" s="714"/>
      <c r="GS7" s="714"/>
      <c r="GT7" s="714"/>
      <c r="GU7" s="714"/>
      <c r="GV7" s="714"/>
      <c r="GW7" s="714"/>
      <c r="GX7" s="714"/>
      <c r="GY7" s="714"/>
      <c r="GZ7" s="714"/>
      <c r="HA7" s="714"/>
      <c r="HB7" s="714"/>
      <c r="HC7" s="714"/>
      <c r="HD7" s="714"/>
      <c r="HE7" s="714"/>
      <c r="HF7" s="714"/>
      <c r="HG7" s="714"/>
      <c r="HH7" s="714"/>
      <c r="HI7" s="714"/>
      <c r="HJ7" s="714"/>
      <c r="HK7" s="714"/>
      <c r="HL7" s="714"/>
      <c r="HM7" s="714"/>
      <c r="HN7" s="714"/>
      <c r="HO7" s="714"/>
      <c r="HP7" s="714"/>
      <c r="HQ7" s="714"/>
      <c r="HR7" s="714"/>
      <c r="HS7" s="714"/>
      <c r="HT7" s="714"/>
      <c r="HU7" s="714"/>
      <c r="HV7" s="714"/>
      <c r="HW7" s="714"/>
      <c r="HX7" s="714"/>
      <c r="HY7" s="714"/>
      <c r="HZ7" s="714"/>
      <c r="IA7" s="714"/>
      <c r="IB7" s="714"/>
      <c r="IC7" s="714"/>
      <c r="ID7" s="714"/>
      <c r="IE7" s="714"/>
      <c r="IF7" s="714"/>
      <c r="IG7" s="714"/>
      <c r="IH7" s="714"/>
      <c r="II7" s="714"/>
      <c r="IJ7" s="714"/>
      <c r="IK7" s="714"/>
      <c r="IL7" s="714"/>
      <c r="IM7" s="714"/>
      <c r="IN7" s="714"/>
      <c r="IO7" s="714"/>
      <c r="IP7" s="714"/>
      <c r="IQ7" s="714"/>
      <c r="IR7" s="714"/>
      <c r="IS7" s="714"/>
      <c r="IT7" s="714"/>
      <c r="IU7" s="714"/>
      <c r="IV7" s="714"/>
    </row>
    <row r="8" spans="1:256" ht="15.75">
      <c r="A8" s="710" t="s">
        <v>731</v>
      </c>
      <c r="B8" s="711" t="s">
        <v>728</v>
      </c>
      <c r="C8" s="712">
        <v>27670</v>
      </c>
      <c r="D8" s="712">
        <v>12683</v>
      </c>
      <c r="E8" s="708">
        <v>45.83664618720636</v>
      </c>
      <c r="F8" s="713">
        <v>-5.9288160733053985</v>
      </c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714"/>
      <c r="AA8" s="714"/>
      <c r="AB8" s="714"/>
      <c r="AC8" s="714"/>
      <c r="AD8" s="714"/>
      <c r="AE8" s="714"/>
      <c r="AF8" s="714"/>
      <c r="AG8" s="714"/>
      <c r="AH8" s="714"/>
      <c r="AI8" s="714"/>
      <c r="AJ8" s="714"/>
      <c r="AK8" s="714"/>
      <c r="AL8" s="714"/>
      <c r="AM8" s="714"/>
      <c r="AN8" s="714"/>
      <c r="AO8" s="714"/>
      <c r="AP8" s="714"/>
      <c r="AQ8" s="714"/>
      <c r="AR8" s="714"/>
      <c r="AS8" s="714"/>
      <c r="AT8" s="714"/>
      <c r="AU8" s="714"/>
      <c r="AV8" s="714"/>
      <c r="AW8" s="714"/>
      <c r="AX8" s="714"/>
      <c r="AY8" s="714"/>
      <c r="AZ8" s="714"/>
      <c r="BA8" s="714"/>
      <c r="BB8" s="714"/>
      <c r="BC8" s="714"/>
      <c r="BD8" s="714"/>
      <c r="BE8" s="714"/>
      <c r="BF8" s="714"/>
      <c r="BG8" s="714"/>
      <c r="BH8" s="714"/>
      <c r="BI8" s="714"/>
      <c r="BJ8" s="714"/>
      <c r="BK8" s="714"/>
      <c r="BL8" s="714"/>
      <c r="BM8" s="714"/>
      <c r="BN8" s="714"/>
      <c r="BO8" s="714"/>
      <c r="BP8" s="714"/>
      <c r="BQ8" s="714"/>
      <c r="BR8" s="714"/>
      <c r="BS8" s="714"/>
      <c r="BT8" s="714"/>
      <c r="BU8" s="714"/>
      <c r="BV8" s="714"/>
      <c r="BW8" s="714"/>
      <c r="BX8" s="714"/>
      <c r="BY8" s="714"/>
      <c r="BZ8" s="714"/>
      <c r="CA8" s="714"/>
      <c r="CB8" s="714"/>
      <c r="CC8" s="714"/>
      <c r="CD8" s="714"/>
      <c r="CE8" s="714"/>
      <c r="CF8" s="714"/>
      <c r="CG8" s="714"/>
      <c r="CH8" s="714"/>
      <c r="CI8" s="714"/>
      <c r="CJ8" s="714"/>
      <c r="CK8" s="714"/>
      <c r="CL8" s="714"/>
      <c r="CM8" s="714"/>
      <c r="CN8" s="714"/>
      <c r="CO8" s="714"/>
      <c r="CP8" s="714"/>
      <c r="CQ8" s="714"/>
      <c r="CR8" s="714"/>
      <c r="CS8" s="714"/>
      <c r="CT8" s="714"/>
      <c r="CU8" s="714"/>
      <c r="CV8" s="714"/>
      <c r="CW8" s="714"/>
      <c r="CX8" s="714"/>
      <c r="CY8" s="714"/>
      <c r="CZ8" s="714"/>
      <c r="DA8" s="714"/>
      <c r="DB8" s="714"/>
      <c r="DC8" s="714"/>
      <c r="DD8" s="714"/>
      <c r="DE8" s="714"/>
      <c r="DF8" s="714"/>
      <c r="DG8" s="714"/>
      <c r="DH8" s="714"/>
      <c r="DI8" s="714"/>
      <c r="DJ8" s="714"/>
      <c r="DK8" s="714"/>
      <c r="DL8" s="714"/>
      <c r="DM8" s="714"/>
      <c r="DN8" s="714"/>
      <c r="DO8" s="714"/>
      <c r="DP8" s="714"/>
      <c r="DQ8" s="714"/>
      <c r="DR8" s="714"/>
      <c r="DS8" s="714"/>
      <c r="DT8" s="714"/>
      <c r="DU8" s="714"/>
      <c r="DV8" s="714"/>
      <c r="DW8" s="714"/>
      <c r="DX8" s="714"/>
      <c r="DY8" s="714"/>
      <c r="DZ8" s="714"/>
      <c r="EA8" s="714"/>
      <c r="EB8" s="714"/>
      <c r="EC8" s="714"/>
      <c r="ED8" s="714"/>
      <c r="EE8" s="714"/>
      <c r="EF8" s="714"/>
      <c r="EG8" s="714"/>
      <c r="EH8" s="714"/>
      <c r="EI8" s="714"/>
      <c r="EJ8" s="714"/>
      <c r="EK8" s="714"/>
      <c r="EL8" s="714"/>
      <c r="EM8" s="714"/>
      <c r="EN8" s="714"/>
      <c r="EO8" s="714"/>
      <c r="EP8" s="714"/>
      <c r="EQ8" s="714"/>
      <c r="ER8" s="714"/>
      <c r="ES8" s="714"/>
      <c r="ET8" s="714"/>
      <c r="EU8" s="714"/>
      <c r="EV8" s="714"/>
      <c r="EW8" s="714"/>
      <c r="EX8" s="714"/>
      <c r="EY8" s="714"/>
      <c r="EZ8" s="714"/>
      <c r="FA8" s="714"/>
      <c r="FB8" s="714"/>
      <c r="FC8" s="714"/>
      <c r="FD8" s="714"/>
      <c r="FE8" s="714"/>
      <c r="FF8" s="714"/>
      <c r="FG8" s="714"/>
      <c r="FH8" s="714"/>
      <c r="FI8" s="714"/>
      <c r="FJ8" s="714"/>
      <c r="FK8" s="714"/>
      <c r="FL8" s="714"/>
      <c r="FM8" s="714"/>
      <c r="FN8" s="714"/>
      <c r="FO8" s="714"/>
      <c r="FP8" s="714"/>
      <c r="FQ8" s="714"/>
      <c r="FR8" s="714"/>
      <c r="FS8" s="714"/>
      <c r="FT8" s="714"/>
      <c r="FU8" s="714"/>
      <c r="FV8" s="714"/>
      <c r="FW8" s="714"/>
      <c r="FX8" s="714"/>
      <c r="FY8" s="714"/>
      <c r="FZ8" s="714"/>
      <c r="GA8" s="714"/>
      <c r="GB8" s="714"/>
      <c r="GC8" s="714"/>
      <c r="GD8" s="714"/>
      <c r="GE8" s="714"/>
      <c r="GF8" s="714"/>
      <c r="GG8" s="714"/>
      <c r="GH8" s="714"/>
      <c r="GI8" s="714"/>
      <c r="GJ8" s="714"/>
      <c r="GK8" s="714"/>
      <c r="GL8" s="714"/>
      <c r="GM8" s="714"/>
      <c r="GN8" s="714"/>
      <c r="GO8" s="714"/>
      <c r="GP8" s="714"/>
      <c r="GQ8" s="714"/>
      <c r="GR8" s="714"/>
      <c r="GS8" s="714"/>
      <c r="GT8" s="714"/>
      <c r="GU8" s="714"/>
      <c r="GV8" s="714"/>
      <c r="GW8" s="714"/>
      <c r="GX8" s="714"/>
      <c r="GY8" s="714"/>
      <c r="GZ8" s="714"/>
      <c r="HA8" s="714"/>
      <c r="HB8" s="714"/>
      <c r="HC8" s="714"/>
      <c r="HD8" s="714"/>
      <c r="HE8" s="714"/>
      <c r="HF8" s="714"/>
      <c r="HG8" s="714"/>
      <c r="HH8" s="714"/>
      <c r="HI8" s="714"/>
      <c r="HJ8" s="714"/>
      <c r="HK8" s="714"/>
      <c r="HL8" s="714"/>
      <c r="HM8" s="714"/>
      <c r="HN8" s="714"/>
      <c r="HO8" s="714"/>
      <c r="HP8" s="714"/>
      <c r="HQ8" s="714"/>
      <c r="HR8" s="714"/>
      <c r="HS8" s="714"/>
      <c r="HT8" s="714"/>
      <c r="HU8" s="714"/>
      <c r="HV8" s="714"/>
      <c r="HW8" s="714"/>
      <c r="HX8" s="714"/>
      <c r="HY8" s="714"/>
      <c r="HZ8" s="714"/>
      <c r="IA8" s="714"/>
      <c r="IB8" s="714"/>
      <c r="IC8" s="714"/>
      <c r="ID8" s="714"/>
      <c r="IE8" s="714"/>
      <c r="IF8" s="714"/>
      <c r="IG8" s="714"/>
      <c r="IH8" s="714"/>
      <c r="II8" s="714"/>
      <c r="IJ8" s="714"/>
      <c r="IK8" s="714"/>
      <c r="IL8" s="714"/>
      <c r="IM8" s="714"/>
      <c r="IN8" s="714"/>
      <c r="IO8" s="714"/>
      <c r="IP8" s="714"/>
      <c r="IQ8" s="714"/>
      <c r="IR8" s="714"/>
      <c r="IS8" s="714"/>
      <c r="IT8" s="714"/>
      <c r="IU8" s="714"/>
      <c r="IV8" s="714"/>
    </row>
    <row r="9" spans="1:256" ht="15.75">
      <c r="A9" s="710" t="s">
        <v>732</v>
      </c>
      <c r="B9" s="711" t="s">
        <v>728</v>
      </c>
      <c r="C9" s="712">
        <v>15939</v>
      </c>
      <c r="D9" s="712">
        <v>7828</v>
      </c>
      <c r="E9" s="708">
        <v>49.11224041658824</v>
      </c>
      <c r="F9" s="713">
        <v>17.00693626517458</v>
      </c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4"/>
      <c r="Z9" s="714"/>
      <c r="AA9" s="714"/>
      <c r="AB9" s="714"/>
      <c r="AC9" s="714"/>
      <c r="AD9" s="714"/>
      <c r="AE9" s="714"/>
      <c r="AF9" s="714"/>
      <c r="AG9" s="714"/>
      <c r="AH9" s="714"/>
      <c r="AI9" s="714"/>
      <c r="AJ9" s="714"/>
      <c r="AK9" s="714"/>
      <c r="AL9" s="714"/>
      <c r="AM9" s="714"/>
      <c r="AN9" s="714"/>
      <c r="AO9" s="714"/>
      <c r="AP9" s="714"/>
      <c r="AQ9" s="714"/>
      <c r="AR9" s="714"/>
      <c r="AS9" s="714"/>
      <c r="AT9" s="714"/>
      <c r="AU9" s="714"/>
      <c r="AV9" s="714"/>
      <c r="AW9" s="714"/>
      <c r="AX9" s="714"/>
      <c r="AY9" s="714"/>
      <c r="AZ9" s="714"/>
      <c r="BA9" s="714"/>
      <c r="BB9" s="714"/>
      <c r="BC9" s="714"/>
      <c r="BD9" s="714"/>
      <c r="BE9" s="714"/>
      <c r="BF9" s="714"/>
      <c r="BG9" s="714"/>
      <c r="BH9" s="714"/>
      <c r="BI9" s="714"/>
      <c r="BJ9" s="714"/>
      <c r="BK9" s="714"/>
      <c r="BL9" s="714"/>
      <c r="BM9" s="714"/>
      <c r="BN9" s="714"/>
      <c r="BO9" s="714"/>
      <c r="BP9" s="714"/>
      <c r="BQ9" s="714"/>
      <c r="BR9" s="714"/>
      <c r="BS9" s="714"/>
      <c r="BT9" s="714"/>
      <c r="BU9" s="714"/>
      <c r="BV9" s="714"/>
      <c r="BW9" s="714"/>
      <c r="BX9" s="714"/>
      <c r="BY9" s="714"/>
      <c r="BZ9" s="714"/>
      <c r="CA9" s="714"/>
      <c r="CB9" s="714"/>
      <c r="CC9" s="714"/>
      <c r="CD9" s="714"/>
      <c r="CE9" s="714"/>
      <c r="CF9" s="714"/>
      <c r="CG9" s="714"/>
      <c r="CH9" s="714"/>
      <c r="CI9" s="714"/>
      <c r="CJ9" s="714"/>
      <c r="CK9" s="714"/>
      <c r="CL9" s="714"/>
      <c r="CM9" s="714"/>
      <c r="CN9" s="714"/>
      <c r="CO9" s="714"/>
      <c r="CP9" s="714"/>
      <c r="CQ9" s="714"/>
      <c r="CR9" s="714"/>
      <c r="CS9" s="714"/>
      <c r="CT9" s="714"/>
      <c r="CU9" s="714"/>
      <c r="CV9" s="714"/>
      <c r="CW9" s="714"/>
      <c r="CX9" s="714"/>
      <c r="CY9" s="714"/>
      <c r="CZ9" s="714"/>
      <c r="DA9" s="714"/>
      <c r="DB9" s="714"/>
      <c r="DC9" s="714"/>
      <c r="DD9" s="714"/>
      <c r="DE9" s="714"/>
      <c r="DF9" s="714"/>
      <c r="DG9" s="714"/>
      <c r="DH9" s="714"/>
      <c r="DI9" s="714"/>
      <c r="DJ9" s="714"/>
      <c r="DK9" s="714"/>
      <c r="DL9" s="714"/>
      <c r="DM9" s="714"/>
      <c r="DN9" s="714"/>
      <c r="DO9" s="714"/>
      <c r="DP9" s="714"/>
      <c r="DQ9" s="714"/>
      <c r="DR9" s="714"/>
      <c r="DS9" s="714"/>
      <c r="DT9" s="714"/>
      <c r="DU9" s="714"/>
      <c r="DV9" s="714"/>
      <c r="DW9" s="714"/>
      <c r="DX9" s="714"/>
      <c r="DY9" s="714"/>
      <c r="DZ9" s="714"/>
      <c r="EA9" s="714"/>
      <c r="EB9" s="714"/>
      <c r="EC9" s="714"/>
      <c r="ED9" s="714"/>
      <c r="EE9" s="714"/>
      <c r="EF9" s="714"/>
      <c r="EG9" s="714"/>
      <c r="EH9" s="714"/>
      <c r="EI9" s="714"/>
      <c r="EJ9" s="714"/>
      <c r="EK9" s="714"/>
      <c r="EL9" s="714"/>
      <c r="EM9" s="714"/>
      <c r="EN9" s="714"/>
      <c r="EO9" s="714"/>
      <c r="EP9" s="714"/>
      <c r="EQ9" s="714"/>
      <c r="ER9" s="714"/>
      <c r="ES9" s="714"/>
      <c r="ET9" s="714"/>
      <c r="EU9" s="714"/>
      <c r="EV9" s="714"/>
      <c r="EW9" s="714"/>
      <c r="EX9" s="714"/>
      <c r="EY9" s="714"/>
      <c r="EZ9" s="714"/>
      <c r="FA9" s="714"/>
      <c r="FB9" s="714"/>
      <c r="FC9" s="714"/>
      <c r="FD9" s="714"/>
      <c r="FE9" s="714"/>
      <c r="FF9" s="714"/>
      <c r="FG9" s="714"/>
      <c r="FH9" s="714"/>
      <c r="FI9" s="714"/>
      <c r="FJ9" s="714"/>
      <c r="FK9" s="714"/>
      <c r="FL9" s="714"/>
      <c r="FM9" s="714"/>
      <c r="FN9" s="714"/>
      <c r="FO9" s="714"/>
      <c r="FP9" s="714"/>
      <c r="FQ9" s="714"/>
      <c r="FR9" s="714"/>
      <c r="FS9" s="714"/>
      <c r="FT9" s="714"/>
      <c r="FU9" s="714"/>
      <c r="FV9" s="714"/>
      <c r="FW9" s="714"/>
      <c r="FX9" s="714"/>
      <c r="FY9" s="714"/>
      <c r="FZ9" s="714"/>
      <c r="GA9" s="714"/>
      <c r="GB9" s="714"/>
      <c r="GC9" s="714"/>
      <c r="GD9" s="714"/>
      <c r="GE9" s="714"/>
      <c r="GF9" s="714"/>
      <c r="GG9" s="714"/>
      <c r="GH9" s="714"/>
      <c r="GI9" s="714"/>
      <c r="GJ9" s="714"/>
      <c r="GK9" s="714"/>
      <c r="GL9" s="714"/>
      <c r="GM9" s="714"/>
      <c r="GN9" s="714"/>
      <c r="GO9" s="714"/>
      <c r="GP9" s="714"/>
      <c r="GQ9" s="714"/>
      <c r="GR9" s="714"/>
      <c r="GS9" s="714"/>
      <c r="GT9" s="714"/>
      <c r="GU9" s="714"/>
      <c r="GV9" s="714"/>
      <c r="GW9" s="714"/>
      <c r="GX9" s="714"/>
      <c r="GY9" s="714"/>
      <c r="GZ9" s="714"/>
      <c r="HA9" s="714"/>
      <c r="HB9" s="714"/>
      <c r="HC9" s="714"/>
      <c r="HD9" s="714"/>
      <c r="HE9" s="714"/>
      <c r="HF9" s="714"/>
      <c r="HG9" s="714"/>
      <c r="HH9" s="714"/>
      <c r="HI9" s="714"/>
      <c r="HJ9" s="714"/>
      <c r="HK9" s="714"/>
      <c r="HL9" s="714"/>
      <c r="HM9" s="714"/>
      <c r="HN9" s="714"/>
      <c r="HO9" s="714"/>
      <c r="HP9" s="714"/>
      <c r="HQ9" s="714"/>
      <c r="HR9" s="714"/>
      <c r="HS9" s="714"/>
      <c r="HT9" s="714"/>
      <c r="HU9" s="714"/>
      <c r="HV9" s="714"/>
      <c r="HW9" s="714"/>
      <c r="HX9" s="714"/>
      <c r="HY9" s="714"/>
      <c r="HZ9" s="714"/>
      <c r="IA9" s="714"/>
      <c r="IB9" s="714"/>
      <c r="IC9" s="714"/>
      <c r="ID9" s="714"/>
      <c r="IE9" s="714"/>
      <c r="IF9" s="714"/>
      <c r="IG9" s="714"/>
      <c r="IH9" s="714"/>
      <c r="II9" s="714"/>
      <c r="IJ9" s="714"/>
      <c r="IK9" s="714"/>
      <c r="IL9" s="714"/>
      <c r="IM9" s="714"/>
      <c r="IN9" s="714"/>
      <c r="IO9" s="714"/>
      <c r="IP9" s="714"/>
      <c r="IQ9" s="714"/>
      <c r="IR9" s="714"/>
      <c r="IS9" s="714"/>
      <c r="IT9" s="714"/>
      <c r="IU9" s="714"/>
      <c r="IV9" s="714"/>
    </row>
    <row r="10" spans="1:256" ht="15.75">
      <c r="A10" s="710" t="s">
        <v>733</v>
      </c>
      <c r="B10" s="711" t="s">
        <v>728</v>
      </c>
      <c r="C10" s="712">
        <v>292987</v>
      </c>
      <c r="D10" s="712">
        <v>102478</v>
      </c>
      <c r="E10" s="708">
        <v>34.976978500752594</v>
      </c>
      <c r="F10" s="713">
        <v>16.57344642995282</v>
      </c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4"/>
      <c r="AA10" s="714"/>
      <c r="AB10" s="714"/>
      <c r="AC10" s="714"/>
      <c r="AD10" s="714"/>
      <c r="AE10" s="714"/>
      <c r="AF10" s="714"/>
      <c r="AG10" s="714"/>
      <c r="AH10" s="714"/>
      <c r="AI10" s="714"/>
      <c r="AJ10" s="714"/>
      <c r="AK10" s="714"/>
      <c r="AL10" s="714"/>
      <c r="AM10" s="714"/>
      <c r="AN10" s="714"/>
      <c r="AO10" s="714"/>
      <c r="AP10" s="714"/>
      <c r="AQ10" s="714"/>
      <c r="AR10" s="714"/>
      <c r="AS10" s="714"/>
      <c r="AT10" s="714"/>
      <c r="AU10" s="714"/>
      <c r="AV10" s="714"/>
      <c r="AW10" s="714"/>
      <c r="AX10" s="714"/>
      <c r="AY10" s="714"/>
      <c r="AZ10" s="714"/>
      <c r="BA10" s="714"/>
      <c r="BB10" s="714"/>
      <c r="BC10" s="714"/>
      <c r="BD10" s="714"/>
      <c r="BE10" s="714"/>
      <c r="BF10" s="714"/>
      <c r="BG10" s="714"/>
      <c r="BH10" s="714"/>
      <c r="BI10" s="714"/>
      <c r="BJ10" s="714"/>
      <c r="BK10" s="714"/>
      <c r="BL10" s="714"/>
      <c r="BM10" s="714"/>
      <c r="BN10" s="714"/>
      <c r="BO10" s="714"/>
      <c r="BP10" s="714"/>
      <c r="BQ10" s="714"/>
      <c r="BR10" s="714"/>
      <c r="BS10" s="714"/>
      <c r="BT10" s="714"/>
      <c r="BU10" s="714"/>
      <c r="BV10" s="714"/>
      <c r="BW10" s="714"/>
      <c r="BX10" s="714"/>
      <c r="BY10" s="714"/>
      <c r="BZ10" s="714"/>
      <c r="CA10" s="714"/>
      <c r="CB10" s="714"/>
      <c r="CC10" s="714"/>
      <c r="CD10" s="714"/>
      <c r="CE10" s="714"/>
      <c r="CF10" s="714"/>
      <c r="CG10" s="714"/>
      <c r="CH10" s="714"/>
      <c r="CI10" s="714"/>
      <c r="CJ10" s="714"/>
      <c r="CK10" s="714"/>
      <c r="CL10" s="714"/>
      <c r="CM10" s="714"/>
      <c r="CN10" s="714"/>
      <c r="CO10" s="714"/>
      <c r="CP10" s="714"/>
      <c r="CQ10" s="714"/>
      <c r="CR10" s="714"/>
      <c r="CS10" s="714"/>
      <c r="CT10" s="714"/>
      <c r="CU10" s="714"/>
      <c r="CV10" s="714"/>
      <c r="CW10" s="714"/>
      <c r="CX10" s="714"/>
      <c r="CY10" s="714"/>
      <c r="CZ10" s="714"/>
      <c r="DA10" s="714"/>
      <c r="DB10" s="714"/>
      <c r="DC10" s="714"/>
      <c r="DD10" s="714"/>
      <c r="DE10" s="714"/>
      <c r="DF10" s="714"/>
      <c r="DG10" s="714"/>
      <c r="DH10" s="714"/>
      <c r="DI10" s="714"/>
      <c r="DJ10" s="714"/>
      <c r="DK10" s="714"/>
      <c r="DL10" s="714"/>
      <c r="DM10" s="714"/>
      <c r="DN10" s="714"/>
      <c r="DO10" s="714"/>
      <c r="DP10" s="714"/>
      <c r="DQ10" s="714"/>
      <c r="DR10" s="714"/>
      <c r="DS10" s="714"/>
      <c r="DT10" s="714"/>
      <c r="DU10" s="714"/>
      <c r="DV10" s="714"/>
      <c r="DW10" s="714"/>
      <c r="DX10" s="714"/>
      <c r="DY10" s="714"/>
      <c r="DZ10" s="714"/>
      <c r="EA10" s="714"/>
      <c r="EB10" s="714"/>
      <c r="EC10" s="714"/>
      <c r="ED10" s="714"/>
      <c r="EE10" s="714"/>
      <c r="EF10" s="714"/>
      <c r="EG10" s="714"/>
      <c r="EH10" s="714"/>
      <c r="EI10" s="714"/>
      <c r="EJ10" s="714"/>
      <c r="EK10" s="714"/>
      <c r="EL10" s="714"/>
      <c r="EM10" s="714"/>
      <c r="EN10" s="714"/>
      <c r="EO10" s="714"/>
      <c r="EP10" s="714"/>
      <c r="EQ10" s="714"/>
      <c r="ER10" s="714"/>
      <c r="ES10" s="714"/>
      <c r="ET10" s="714"/>
      <c r="EU10" s="714"/>
      <c r="EV10" s="714"/>
      <c r="EW10" s="714"/>
      <c r="EX10" s="714"/>
      <c r="EY10" s="714"/>
      <c r="EZ10" s="714"/>
      <c r="FA10" s="714"/>
      <c r="FB10" s="714"/>
      <c r="FC10" s="714"/>
      <c r="FD10" s="714"/>
      <c r="FE10" s="714"/>
      <c r="FF10" s="714"/>
      <c r="FG10" s="714"/>
      <c r="FH10" s="714"/>
      <c r="FI10" s="714"/>
      <c r="FJ10" s="714"/>
      <c r="FK10" s="714"/>
      <c r="FL10" s="714"/>
      <c r="FM10" s="714"/>
      <c r="FN10" s="714"/>
      <c r="FO10" s="714"/>
      <c r="FP10" s="714"/>
      <c r="FQ10" s="714"/>
      <c r="FR10" s="714"/>
      <c r="FS10" s="714"/>
      <c r="FT10" s="714"/>
      <c r="FU10" s="714"/>
      <c r="FV10" s="714"/>
      <c r="FW10" s="714"/>
      <c r="FX10" s="714"/>
      <c r="FY10" s="714"/>
      <c r="FZ10" s="714"/>
      <c r="GA10" s="714"/>
      <c r="GB10" s="714"/>
      <c r="GC10" s="714"/>
      <c r="GD10" s="714"/>
      <c r="GE10" s="714"/>
      <c r="GF10" s="714"/>
      <c r="GG10" s="714"/>
      <c r="GH10" s="714"/>
      <c r="GI10" s="714"/>
      <c r="GJ10" s="714"/>
      <c r="GK10" s="714"/>
      <c r="GL10" s="714"/>
      <c r="GM10" s="714"/>
      <c r="GN10" s="714"/>
      <c r="GO10" s="714"/>
      <c r="GP10" s="714"/>
      <c r="GQ10" s="714"/>
      <c r="GR10" s="714"/>
      <c r="GS10" s="714"/>
      <c r="GT10" s="714"/>
      <c r="GU10" s="714"/>
      <c r="GV10" s="714"/>
      <c r="GW10" s="714"/>
      <c r="GX10" s="714"/>
      <c r="GY10" s="714"/>
      <c r="GZ10" s="714"/>
      <c r="HA10" s="714"/>
      <c r="HB10" s="714"/>
      <c r="HC10" s="714"/>
      <c r="HD10" s="714"/>
      <c r="HE10" s="714"/>
      <c r="HF10" s="714"/>
      <c r="HG10" s="714"/>
      <c r="HH10" s="714"/>
      <c r="HI10" s="714"/>
      <c r="HJ10" s="714"/>
      <c r="HK10" s="714"/>
      <c r="HL10" s="714"/>
      <c r="HM10" s="714"/>
      <c r="HN10" s="714"/>
      <c r="HO10" s="714"/>
      <c r="HP10" s="714"/>
      <c r="HQ10" s="714"/>
      <c r="HR10" s="714"/>
      <c r="HS10" s="714"/>
      <c r="HT10" s="714"/>
      <c r="HU10" s="714"/>
      <c r="HV10" s="714"/>
      <c r="HW10" s="714"/>
      <c r="HX10" s="714"/>
      <c r="HY10" s="714"/>
      <c r="HZ10" s="714"/>
      <c r="IA10" s="714"/>
      <c r="IB10" s="714"/>
      <c r="IC10" s="714"/>
      <c r="ID10" s="714"/>
      <c r="IE10" s="714"/>
      <c r="IF10" s="714"/>
      <c r="IG10" s="714"/>
      <c r="IH10" s="714"/>
      <c r="II10" s="714"/>
      <c r="IJ10" s="714"/>
      <c r="IK10" s="714"/>
      <c r="IL10" s="714"/>
      <c r="IM10" s="714"/>
      <c r="IN10" s="714"/>
      <c r="IO10" s="714"/>
      <c r="IP10" s="714"/>
      <c r="IQ10" s="714"/>
      <c r="IR10" s="714"/>
      <c r="IS10" s="714"/>
      <c r="IT10" s="714"/>
      <c r="IU10" s="714"/>
      <c r="IV10" s="714"/>
    </row>
    <row r="11" spans="1:256" ht="15.75">
      <c r="A11" s="710" t="s">
        <v>734</v>
      </c>
      <c r="B11" s="711" t="s">
        <v>728</v>
      </c>
      <c r="C11" s="712">
        <v>27770</v>
      </c>
      <c r="D11" s="712">
        <v>7613</v>
      </c>
      <c r="E11" s="708">
        <v>27.414476053294923</v>
      </c>
      <c r="F11" s="713">
        <v>-65.00365748982634</v>
      </c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4"/>
      <c r="AG11" s="714"/>
      <c r="AH11" s="714"/>
      <c r="AI11" s="714"/>
      <c r="AJ11" s="714"/>
      <c r="AK11" s="714"/>
      <c r="AL11" s="714"/>
      <c r="AM11" s="714"/>
      <c r="AN11" s="714"/>
      <c r="AO11" s="714"/>
      <c r="AP11" s="714"/>
      <c r="AQ11" s="714"/>
      <c r="AR11" s="714"/>
      <c r="AS11" s="714"/>
      <c r="AT11" s="714"/>
      <c r="AU11" s="714"/>
      <c r="AV11" s="714"/>
      <c r="AW11" s="714"/>
      <c r="AX11" s="714"/>
      <c r="AY11" s="714"/>
      <c r="AZ11" s="714"/>
      <c r="BA11" s="714"/>
      <c r="BB11" s="714"/>
      <c r="BC11" s="714"/>
      <c r="BD11" s="714"/>
      <c r="BE11" s="714"/>
      <c r="BF11" s="714"/>
      <c r="BG11" s="714"/>
      <c r="BH11" s="714"/>
      <c r="BI11" s="714"/>
      <c r="BJ11" s="714"/>
      <c r="BK11" s="714"/>
      <c r="BL11" s="714"/>
      <c r="BM11" s="714"/>
      <c r="BN11" s="714"/>
      <c r="BO11" s="714"/>
      <c r="BP11" s="714"/>
      <c r="BQ11" s="714"/>
      <c r="BR11" s="714"/>
      <c r="BS11" s="714"/>
      <c r="BT11" s="714"/>
      <c r="BU11" s="714"/>
      <c r="BV11" s="714"/>
      <c r="BW11" s="714"/>
      <c r="BX11" s="714"/>
      <c r="BY11" s="714"/>
      <c r="BZ11" s="714"/>
      <c r="CA11" s="714"/>
      <c r="CB11" s="714"/>
      <c r="CC11" s="714"/>
      <c r="CD11" s="714"/>
      <c r="CE11" s="714"/>
      <c r="CF11" s="714"/>
      <c r="CG11" s="714"/>
      <c r="CH11" s="714"/>
      <c r="CI11" s="714"/>
      <c r="CJ11" s="714"/>
      <c r="CK11" s="714"/>
      <c r="CL11" s="714"/>
      <c r="CM11" s="714"/>
      <c r="CN11" s="714"/>
      <c r="CO11" s="714"/>
      <c r="CP11" s="714"/>
      <c r="CQ11" s="714"/>
      <c r="CR11" s="714"/>
      <c r="CS11" s="714"/>
      <c r="CT11" s="714"/>
      <c r="CU11" s="714"/>
      <c r="CV11" s="714"/>
      <c r="CW11" s="714"/>
      <c r="CX11" s="714"/>
      <c r="CY11" s="714"/>
      <c r="CZ11" s="714"/>
      <c r="DA11" s="714"/>
      <c r="DB11" s="714"/>
      <c r="DC11" s="714"/>
      <c r="DD11" s="714"/>
      <c r="DE11" s="714"/>
      <c r="DF11" s="714"/>
      <c r="DG11" s="714"/>
      <c r="DH11" s="714"/>
      <c r="DI11" s="714"/>
      <c r="DJ11" s="714"/>
      <c r="DK11" s="714"/>
      <c r="DL11" s="714"/>
      <c r="DM11" s="714"/>
      <c r="DN11" s="714"/>
      <c r="DO11" s="714"/>
      <c r="DP11" s="714"/>
      <c r="DQ11" s="714"/>
      <c r="DR11" s="714"/>
      <c r="DS11" s="714"/>
      <c r="DT11" s="714"/>
      <c r="DU11" s="714"/>
      <c r="DV11" s="714"/>
      <c r="DW11" s="714"/>
      <c r="DX11" s="714"/>
      <c r="DY11" s="714"/>
      <c r="DZ11" s="714"/>
      <c r="EA11" s="714"/>
      <c r="EB11" s="714"/>
      <c r="EC11" s="714"/>
      <c r="ED11" s="714"/>
      <c r="EE11" s="714"/>
      <c r="EF11" s="714"/>
      <c r="EG11" s="714"/>
      <c r="EH11" s="714"/>
      <c r="EI11" s="714"/>
      <c r="EJ11" s="714"/>
      <c r="EK11" s="714"/>
      <c r="EL11" s="714"/>
      <c r="EM11" s="714"/>
      <c r="EN11" s="714"/>
      <c r="EO11" s="714"/>
      <c r="EP11" s="714"/>
      <c r="EQ11" s="714"/>
      <c r="ER11" s="714"/>
      <c r="ES11" s="714"/>
      <c r="ET11" s="714"/>
      <c r="EU11" s="714"/>
      <c r="EV11" s="714"/>
      <c r="EW11" s="714"/>
      <c r="EX11" s="714"/>
      <c r="EY11" s="714"/>
      <c r="EZ11" s="714"/>
      <c r="FA11" s="714"/>
      <c r="FB11" s="714"/>
      <c r="FC11" s="714"/>
      <c r="FD11" s="714"/>
      <c r="FE11" s="714"/>
      <c r="FF11" s="714"/>
      <c r="FG11" s="714"/>
      <c r="FH11" s="714"/>
      <c r="FI11" s="714"/>
      <c r="FJ11" s="714"/>
      <c r="FK11" s="714"/>
      <c r="FL11" s="714"/>
      <c r="FM11" s="714"/>
      <c r="FN11" s="714"/>
      <c r="FO11" s="714"/>
      <c r="FP11" s="714"/>
      <c r="FQ11" s="714"/>
      <c r="FR11" s="714"/>
      <c r="FS11" s="714"/>
      <c r="FT11" s="714"/>
      <c r="FU11" s="714"/>
      <c r="FV11" s="714"/>
      <c r="FW11" s="714"/>
      <c r="FX11" s="714"/>
      <c r="FY11" s="714"/>
      <c r="FZ11" s="714"/>
      <c r="GA11" s="714"/>
      <c r="GB11" s="714"/>
      <c r="GC11" s="714"/>
      <c r="GD11" s="714"/>
      <c r="GE11" s="714"/>
      <c r="GF11" s="714"/>
      <c r="GG11" s="714"/>
      <c r="GH11" s="714"/>
      <c r="GI11" s="714"/>
      <c r="GJ11" s="714"/>
      <c r="GK11" s="714"/>
      <c r="GL11" s="714"/>
      <c r="GM11" s="714"/>
      <c r="GN11" s="714"/>
      <c r="GO11" s="714"/>
      <c r="GP11" s="714"/>
      <c r="GQ11" s="714"/>
      <c r="GR11" s="714"/>
      <c r="GS11" s="714"/>
      <c r="GT11" s="714"/>
      <c r="GU11" s="714"/>
      <c r="GV11" s="714"/>
      <c r="GW11" s="714"/>
      <c r="GX11" s="714"/>
      <c r="GY11" s="714"/>
      <c r="GZ11" s="714"/>
      <c r="HA11" s="714"/>
      <c r="HB11" s="714"/>
      <c r="HC11" s="714"/>
      <c r="HD11" s="714"/>
      <c r="HE11" s="714"/>
      <c r="HF11" s="714"/>
      <c r="HG11" s="714"/>
      <c r="HH11" s="714"/>
      <c r="HI11" s="714"/>
      <c r="HJ11" s="714"/>
      <c r="HK11" s="714"/>
      <c r="HL11" s="714"/>
      <c r="HM11" s="714"/>
      <c r="HN11" s="714"/>
      <c r="HO11" s="714"/>
      <c r="HP11" s="714"/>
      <c r="HQ11" s="714"/>
      <c r="HR11" s="714"/>
      <c r="HS11" s="714"/>
      <c r="HT11" s="714"/>
      <c r="HU11" s="714"/>
      <c r="HV11" s="714"/>
      <c r="HW11" s="714"/>
      <c r="HX11" s="714"/>
      <c r="HY11" s="714"/>
      <c r="HZ11" s="714"/>
      <c r="IA11" s="714"/>
      <c r="IB11" s="714"/>
      <c r="IC11" s="714"/>
      <c r="ID11" s="714"/>
      <c r="IE11" s="714"/>
      <c r="IF11" s="714"/>
      <c r="IG11" s="714"/>
      <c r="IH11" s="714"/>
      <c r="II11" s="714"/>
      <c r="IJ11" s="714"/>
      <c r="IK11" s="714"/>
      <c r="IL11" s="714"/>
      <c r="IM11" s="714"/>
      <c r="IN11" s="714"/>
      <c r="IO11" s="714"/>
      <c r="IP11" s="714"/>
      <c r="IQ11" s="714"/>
      <c r="IR11" s="714"/>
      <c r="IS11" s="714"/>
      <c r="IT11" s="714"/>
      <c r="IU11" s="714"/>
      <c r="IV11" s="714"/>
    </row>
    <row r="12" spans="1:256" ht="15.75">
      <c r="A12" s="710" t="s">
        <v>735</v>
      </c>
      <c r="B12" s="711" t="s">
        <v>736</v>
      </c>
      <c r="C12" s="712">
        <v>101520</v>
      </c>
      <c r="D12" s="712">
        <v>77119</v>
      </c>
      <c r="E12" s="708">
        <v>75.96434200157604</v>
      </c>
      <c r="F12" s="713">
        <v>-2.8056305804415445</v>
      </c>
      <c r="G12" s="714"/>
      <c r="H12" s="714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4"/>
      <c r="T12" s="714"/>
      <c r="U12" s="714"/>
      <c r="V12" s="714"/>
      <c r="W12" s="714"/>
      <c r="X12" s="714"/>
      <c r="Y12" s="714"/>
      <c r="Z12" s="714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4"/>
      <c r="AS12" s="714"/>
      <c r="AT12" s="714"/>
      <c r="AU12" s="714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4"/>
      <c r="BQ12" s="714"/>
      <c r="BR12" s="714"/>
      <c r="BS12" s="714"/>
      <c r="BT12" s="714"/>
      <c r="BU12" s="714"/>
      <c r="BV12" s="714"/>
      <c r="BW12" s="714"/>
      <c r="BX12" s="714"/>
      <c r="BY12" s="714"/>
      <c r="BZ12" s="714"/>
      <c r="CA12" s="714"/>
      <c r="CB12" s="714"/>
      <c r="CC12" s="714"/>
      <c r="CD12" s="714"/>
      <c r="CE12" s="714"/>
      <c r="CF12" s="714"/>
      <c r="CG12" s="714"/>
      <c r="CH12" s="714"/>
      <c r="CI12" s="714"/>
      <c r="CJ12" s="714"/>
      <c r="CK12" s="714"/>
      <c r="CL12" s="714"/>
      <c r="CM12" s="714"/>
      <c r="CN12" s="714"/>
      <c r="CO12" s="714"/>
      <c r="CP12" s="714"/>
      <c r="CQ12" s="714"/>
      <c r="CR12" s="714"/>
      <c r="CS12" s="714"/>
      <c r="CT12" s="714"/>
      <c r="CU12" s="714"/>
      <c r="CV12" s="714"/>
      <c r="CW12" s="714"/>
      <c r="CX12" s="714"/>
      <c r="CY12" s="714"/>
      <c r="CZ12" s="714"/>
      <c r="DA12" s="714"/>
      <c r="DB12" s="714"/>
      <c r="DC12" s="714"/>
      <c r="DD12" s="714"/>
      <c r="DE12" s="714"/>
      <c r="DF12" s="714"/>
      <c r="DG12" s="714"/>
      <c r="DH12" s="714"/>
      <c r="DI12" s="714"/>
      <c r="DJ12" s="714"/>
      <c r="DK12" s="714"/>
      <c r="DL12" s="714"/>
      <c r="DM12" s="714"/>
      <c r="DN12" s="714"/>
      <c r="DO12" s="714"/>
      <c r="DP12" s="714"/>
      <c r="DQ12" s="714"/>
      <c r="DR12" s="714"/>
      <c r="DS12" s="714"/>
      <c r="DT12" s="714"/>
      <c r="DU12" s="714"/>
      <c r="DV12" s="714"/>
      <c r="DW12" s="714"/>
      <c r="DX12" s="714"/>
      <c r="DY12" s="714"/>
      <c r="DZ12" s="714"/>
      <c r="EA12" s="714"/>
      <c r="EB12" s="714"/>
      <c r="EC12" s="714"/>
      <c r="ED12" s="714"/>
      <c r="EE12" s="714"/>
      <c r="EF12" s="714"/>
      <c r="EG12" s="714"/>
      <c r="EH12" s="714"/>
      <c r="EI12" s="714"/>
      <c r="EJ12" s="714"/>
      <c r="EK12" s="714"/>
      <c r="EL12" s="714"/>
      <c r="EM12" s="714"/>
      <c r="EN12" s="714"/>
      <c r="EO12" s="714"/>
      <c r="EP12" s="714"/>
      <c r="EQ12" s="714"/>
      <c r="ER12" s="714"/>
      <c r="ES12" s="714"/>
      <c r="ET12" s="714"/>
      <c r="EU12" s="714"/>
      <c r="EV12" s="714"/>
      <c r="EW12" s="714"/>
      <c r="EX12" s="714"/>
      <c r="EY12" s="714"/>
      <c r="EZ12" s="714"/>
      <c r="FA12" s="714"/>
      <c r="FB12" s="714"/>
      <c r="FC12" s="714"/>
      <c r="FD12" s="714"/>
      <c r="FE12" s="714"/>
      <c r="FF12" s="714"/>
      <c r="FG12" s="714"/>
      <c r="FH12" s="714"/>
      <c r="FI12" s="714"/>
      <c r="FJ12" s="714"/>
      <c r="FK12" s="714"/>
      <c r="FL12" s="714"/>
      <c r="FM12" s="714"/>
      <c r="FN12" s="714"/>
      <c r="FO12" s="714"/>
      <c r="FP12" s="714"/>
      <c r="FQ12" s="714"/>
      <c r="FR12" s="714"/>
      <c r="FS12" s="714"/>
      <c r="FT12" s="714"/>
      <c r="FU12" s="714"/>
      <c r="FV12" s="714"/>
      <c r="FW12" s="714"/>
      <c r="FX12" s="714"/>
      <c r="FY12" s="714"/>
      <c r="FZ12" s="714"/>
      <c r="GA12" s="714"/>
      <c r="GB12" s="714"/>
      <c r="GC12" s="714"/>
      <c r="GD12" s="714"/>
      <c r="GE12" s="714"/>
      <c r="GF12" s="714"/>
      <c r="GG12" s="714"/>
      <c r="GH12" s="714"/>
      <c r="GI12" s="714"/>
      <c r="GJ12" s="714"/>
      <c r="GK12" s="714"/>
      <c r="GL12" s="714"/>
      <c r="GM12" s="714"/>
      <c r="GN12" s="714"/>
      <c r="GO12" s="714"/>
      <c r="GP12" s="714"/>
      <c r="GQ12" s="714"/>
      <c r="GR12" s="714"/>
      <c r="GS12" s="714"/>
      <c r="GT12" s="714"/>
      <c r="GU12" s="714"/>
      <c r="GV12" s="714"/>
      <c r="GW12" s="714"/>
      <c r="GX12" s="714"/>
      <c r="GY12" s="714"/>
      <c r="GZ12" s="714"/>
      <c r="HA12" s="714"/>
      <c r="HB12" s="714"/>
      <c r="HC12" s="714"/>
      <c r="HD12" s="714"/>
      <c r="HE12" s="714"/>
      <c r="HF12" s="714"/>
      <c r="HG12" s="714"/>
      <c r="HH12" s="714"/>
      <c r="HI12" s="714"/>
      <c r="HJ12" s="714"/>
      <c r="HK12" s="714"/>
      <c r="HL12" s="714"/>
      <c r="HM12" s="714"/>
      <c r="HN12" s="714"/>
      <c r="HO12" s="714"/>
      <c r="HP12" s="714"/>
      <c r="HQ12" s="714"/>
      <c r="HR12" s="714"/>
      <c r="HS12" s="714"/>
      <c r="HT12" s="714"/>
      <c r="HU12" s="714"/>
      <c r="HV12" s="714"/>
      <c r="HW12" s="714"/>
      <c r="HX12" s="714"/>
      <c r="HY12" s="714"/>
      <c r="HZ12" s="714"/>
      <c r="IA12" s="714"/>
      <c r="IB12" s="714"/>
      <c r="IC12" s="714"/>
      <c r="ID12" s="714"/>
      <c r="IE12" s="714"/>
      <c r="IF12" s="714"/>
      <c r="IG12" s="714"/>
      <c r="IH12" s="714"/>
      <c r="II12" s="714"/>
      <c r="IJ12" s="714"/>
      <c r="IK12" s="714"/>
      <c r="IL12" s="714"/>
      <c r="IM12" s="714"/>
      <c r="IN12" s="714"/>
      <c r="IO12" s="714"/>
      <c r="IP12" s="714"/>
      <c r="IQ12" s="714"/>
      <c r="IR12" s="714"/>
      <c r="IS12" s="714"/>
      <c r="IT12" s="714"/>
      <c r="IU12" s="714"/>
      <c r="IV12" s="714"/>
    </row>
    <row r="13" spans="1:256" ht="15.75">
      <c r="A13" s="710" t="s">
        <v>737</v>
      </c>
      <c r="B13" s="711" t="s">
        <v>728</v>
      </c>
      <c r="C13" s="712">
        <v>10440</v>
      </c>
      <c r="D13" s="712">
        <v>8272</v>
      </c>
      <c r="E13" s="708">
        <v>79.23371647509579</v>
      </c>
      <c r="F13" s="713">
        <v>2.5176107515742103</v>
      </c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4"/>
      <c r="X13" s="714"/>
      <c r="Y13" s="714"/>
      <c r="Z13" s="714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14"/>
      <c r="BV13" s="714"/>
      <c r="BW13" s="714"/>
      <c r="BX13" s="714"/>
      <c r="BY13" s="714"/>
      <c r="BZ13" s="714"/>
      <c r="CA13" s="714"/>
      <c r="CB13" s="714"/>
      <c r="CC13" s="714"/>
      <c r="CD13" s="714"/>
      <c r="CE13" s="714"/>
      <c r="CF13" s="714"/>
      <c r="CG13" s="714"/>
      <c r="CH13" s="714"/>
      <c r="CI13" s="714"/>
      <c r="CJ13" s="714"/>
      <c r="CK13" s="714"/>
      <c r="CL13" s="714"/>
      <c r="CM13" s="714"/>
      <c r="CN13" s="714"/>
      <c r="CO13" s="714"/>
      <c r="CP13" s="714"/>
      <c r="CQ13" s="714"/>
      <c r="CR13" s="714"/>
      <c r="CS13" s="714"/>
      <c r="CT13" s="714"/>
      <c r="CU13" s="714"/>
      <c r="CV13" s="714"/>
      <c r="CW13" s="714"/>
      <c r="CX13" s="714"/>
      <c r="CY13" s="714"/>
      <c r="CZ13" s="714"/>
      <c r="DA13" s="714"/>
      <c r="DB13" s="714"/>
      <c r="DC13" s="714"/>
      <c r="DD13" s="714"/>
      <c r="DE13" s="714"/>
      <c r="DF13" s="714"/>
      <c r="DG13" s="714"/>
      <c r="DH13" s="714"/>
      <c r="DI13" s="714"/>
      <c r="DJ13" s="714"/>
      <c r="DK13" s="714"/>
      <c r="DL13" s="714"/>
      <c r="DM13" s="714"/>
      <c r="DN13" s="714"/>
      <c r="DO13" s="714"/>
      <c r="DP13" s="714"/>
      <c r="DQ13" s="714"/>
      <c r="DR13" s="714"/>
      <c r="DS13" s="714"/>
      <c r="DT13" s="714"/>
      <c r="DU13" s="714"/>
      <c r="DV13" s="714"/>
      <c r="DW13" s="714"/>
      <c r="DX13" s="714"/>
      <c r="DY13" s="714"/>
      <c r="DZ13" s="714"/>
      <c r="EA13" s="714"/>
      <c r="EB13" s="714"/>
      <c r="EC13" s="714"/>
      <c r="ED13" s="714"/>
      <c r="EE13" s="714"/>
      <c r="EF13" s="714"/>
      <c r="EG13" s="714"/>
      <c r="EH13" s="714"/>
      <c r="EI13" s="714"/>
      <c r="EJ13" s="714"/>
      <c r="EK13" s="714"/>
      <c r="EL13" s="714"/>
      <c r="EM13" s="714"/>
      <c r="EN13" s="714"/>
      <c r="EO13" s="714"/>
      <c r="EP13" s="714"/>
      <c r="EQ13" s="714"/>
      <c r="ER13" s="714"/>
      <c r="ES13" s="714"/>
      <c r="ET13" s="714"/>
      <c r="EU13" s="714"/>
      <c r="EV13" s="714"/>
      <c r="EW13" s="714"/>
      <c r="EX13" s="714"/>
      <c r="EY13" s="714"/>
      <c r="EZ13" s="714"/>
      <c r="FA13" s="714"/>
      <c r="FB13" s="714"/>
      <c r="FC13" s="714"/>
      <c r="FD13" s="714"/>
      <c r="FE13" s="714"/>
      <c r="FF13" s="714"/>
      <c r="FG13" s="714"/>
      <c r="FH13" s="714"/>
      <c r="FI13" s="714"/>
      <c r="FJ13" s="714"/>
      <c r="FK13" s="714"/>
      <c r="FL13" s="714"/>
      <c r="FM13" s="714"/>
      <c r="FN13" s="714"/>
      <c r="FO13" s="714"/>
      <c r="FP13" s="714"/>
      <c r="FQ13" s="714"/>
      <c r="FR13" s="714"/>
      <c r="FS13" s="714"/>
      <c r="FT13" s="714"/>
      <c r="FU13" s="714"/>
      <c r="FV13" s="714"/>
      <c r="FW13" s="714"/>
      <c r="FX13" s="714"/>
      <c r="FY13" s="714"/>
      <c r="FZ13" s="714"/>
      <c r="GA13" s="714"/>
      <c r="GB13" s="714"/>
      <c r="GC13" s="714"/>
      <c r="GD13" s="714"/>
      <c r="GE13" s="714"/>
      <c r="GF13" s="714"/>
      <c r="GG13" s="714"/>
      <c r="GH13" s="714"/>
      <c r="GI13" s="714"/>
      <c r="GJ13" s="714"/>
      <c r="GK13" s="714"/>
      <c r="GL13" s="714"/>
      <c r="GM13" s="714"/>
      <c r="GN13" s="714"/>
      <c r="GO13" s="714"/>
      <c r="GP13" s="714"/>
      <c r="GQ13" s="714"/>
      <c r="GR13" s="714"/>
      <c r="GS13" s="714"/>
      <c r="GT13" s="714"/>
      <c r="GU13" s="714"/>
      <c r="GV13" s="714"/>
      <c r="GW13" s="714"/>
      <c r="GX13" s="714"/>
      <c r="GY13" s="714"/>
      <c r="GZ13" s="714"/>
      <c r="HA13" s="714"/>
      <c r="HB13" s="714"/>
      <c r="HC13" s="714"/>
      <c r="HD13" s="714"/>
      <c r="HE13" s="714"/>
      <c r="HF13" s="714"/>
      <c r="HG13" s="714"/>
      <c r="HH13" s="714"/>
      <c r="HI13" s="714"/>
      <c r="HJ13" s="714"/>
      <c r="HK13" s="714"/>
      <c r="HL13" s="714"/>
      <c r="HM13" s="714"/>
      <c r="HN13" s="714"/>
      <c r="HO13" s="714"/>
      <c r="HP13" s="714"/>
      <c r="HQ13" s="714"/>
      <c r="HR13" s="714"/>
      <c r="HS13" s="714"/>
      <c r="HT13" s="714"/>
      <c r="HU13" s="714"/>
      <c r="HV13" s="714"/>
      <c r="HW13" s="714"/>
      <c r="HX13" s="714"/>
      <c r="HY13" s="714"/>
      <c r="HZ13" s="714"/>
      <c r="IA13" s="714"/>
      <c r="IB13" s="714"/>
      <c r="IC13" s="714"/>
      <c r="ID13" s="714"/>
      <c r="IE13" s="714"/>
      <c r="IF13" s="714"/>
      <c r="IG13" s="714"/>
      <c r="IH13" s="714"/>
      <c r="II13" s="714"/>
      <c r="IJ13" s="714"/>
      <c r="IK13" s="714"/>
      <c r="IL13" s="714"/>
      <c r="IM13" s="714"/>
      <c r="IN13" s="714"/>
      <c r="IO13" s="714"/>
      <c r="IP13" s="714"/>
      <c r="IQ13" s="714"/>
      <c r="IR13" s="714"/>
      <c r="IS13" s="714"/>
      <c r="IT13" s="714"/>
      <c r="IU13" s="714"/>
      <c r="IV13" s="714"/>
    </row>
    <row r="14" spans="1:256" ht="15.75">
      <c r="A14" s="710" t="s">
        <v>738</v>
      </c>
      <c r="B14" s="711" t="s">
        <v>736</v>
      </c>
      <c r="C14" s="712">
        <v>53170</v>
      </c>
      <c r="D14" s="712">
        <v>11986</v>
      </c>
      <c r="E14" s="708">
        <v>22.54278728606357</v>
      </c>
      <c r="F14" s="713">
        <v>0.885891110833029</v>
      </c>
      <c r="G14" s="714"/>
      <c r="H14" s="714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14"/>
      <c r="W14" s="714"/>
      <c r="X14" s="714"/>
      <c r="Y14" s="714"/>
      <c r="Z14" s="714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14"/>
      <c r="AR14" s="714"/>
      <c r="AS14" s="714"/>
      <c r="AT14" s="714"/>
      <c r="AU14" s="714"/>
      <c r="AV14" s="714"/>
      <c r="AW14" s="714"/>
      <c r="AX14" s="714"/>
      <c r="AY14" s="714"/>
      <c r="AZ14" s="714"/>
      <c r="BA14" s="714"/>
      <c r="BB14" s="714"/>
      <c r="BC14" s="714"/>
      <c r="BD14" s="714"/>
      <c r="BE14" s="714"/>
      <c r="BF14" s="714"/>
      <c r="BG14" s="714"/>
      <c r="BH14" s="714"/>
      <c r="BI14" s="714"/>
      <c r="BJ14" s="714"/>
      <c r="BK14" s="714"/>
      <c r="BL14" s="714"/>
      <c r="BM14" s="714"/>
      <c r="BN14" s="714"/>
      <c r="BO14" s="714"/>
      <c r="BP14" s="714"/>
      <c r="BQ14" s="714"/>
      <c r="BR14" s="714"/>
      <c r="BS14" s="714"/>
      <c r="BT14" s="714"/>
      <c r="BU14" s="714"/>
      <c r="BV14" s="714"/>
      <c r="BW14" s="714"/>
      <c r="BX14" s="714"/>
      <c r="BY14" s="714"/>
      <c r="BZ14" s="714"/>
      <c r="CA14" s="714"/>
      <c r="CB14" s="714"/>
      <c r="CC14" s="714"/>
      <c r="CD14" s="714"/>
      <c r="CE14" s="714"/>
      <c r="CF14" s="714"/>
      <c r="CG14" s="714"/>
      <c r="CH14" s="714"/>
      <c r="CI14" s="714"/>
      <c r="CJ14" s="714"/>
      <c r="CK14" s="714"/>
      <c r="CL14" s="714"/>
      <c r="CM14" s="714"/>
      <c r="CN14" s="714"/>
      <c r="CO14" s="714"/>
      <c r="CP14" s="714"/>
      <c r="CQ14" s="714"/>
      <c r="CR14" s="714"/>
      <c r="CS14" s="714"/>
      <c r="CT14" s="714"/>
      <c r="CU14" s="714"/>
      <c r="CV14" s="714"/>
      <c r="CW14" s="714"/>
      <c r="CX14" s="714"/>
      <c r="CY14" s="714"/>
      <c r="CZ14" s="714"/>
      <c r="DA14" s="714"/>
      <c r="DB14" s="714"/>
      <c r="DC14" s="714"/>
      <c r="DD14" s="714"/>
      <c r="DE14" s="714"/>
      <c r="DF14" s="714"/>
      <c r="DG14" s="714"/>
      <c r="DH14" s="714"/>
      <c r="DI14" s="714"/>
      <c r="DJ14" s="714"/>
      <c r="DK14" s="714"/>
      <c r="DL14" s="714"/>
      <c r="DM14" s="714"/>
      <c r="DN14" s="714"/>
      <c r="DO14" s="714"/>
      <c r="DP14" s="714"/>
      <c r="DQ14" s="714"/>
      <c r="DR14" s="714"/>
      <c r="DS14" s="714"/>
      <c r="DT14" s="714"/>
      <c r="DU14" s="714"/>
      <c r="DV14" s="714"/>
      <c r="DW14" s="714"/>
      <c r="DX14" s="714"/>
      <c r="DY14" s="714"/>
      <c r="DZ14" s="714"/>
      <c r="EA14" s="714"/>
      <c r="EB14" s="714"/>
      <c r="EC14" s="714"/>
      <c r="ED14" s="714"/>
      <c r="EE14" s="714"/>
      <c r="EF14" s="714"/>
      <c r="EG14" s="714"/>
      <c r="EH14" s="714"/>
      <c r="EI14" s="714"/>
      <c r="EJ14" s="714"/>
      <c r="EK14" s="714"/>
      <c r="EL14" s="714"/>
      <c r="EM14" s="714"/>
      <c r="EN14" s="714"/>
      <c r="EO14" s="714"/>
      <c r="EP14" s="714"/>
      <c r="EQ14" s="714"/>
      <c r="ER14" s="714"/>
      <c r="ES14" s="714"/>
      <c r="ET14" s="714"/>
      <c r="EU14" s="714"/>
      <c r="EV14" s="714"/>
      <c r="EW14" s="714"/>
      <c r="EX14" s="714"/>
      <c r="EY14" s="714"/>
      <c r="EZ14" s="714"/>
      <c r="FA14" s="714"/>
      <c r="FB14" s="714"/>
      <c r="FC14" s="714"/>
      <c r="FD14" s="714"/>
      <c r="FE14" s="714"/>
      <c r="FF14" s="714"/>
      <c r="FG14" s="714"/>
      <c r="FH14" s="714"/>
      <c r="FI14" s="714"/>
      <c r="FJ14" s="714"/>
      <c r="FK14" s="714"/>
      <c r="FL14" s="714"/>
      <c r="FM14" s="714"/>
      <c r="FN14" s="714"/>
      <c r="FO14" s="714"/>
      <c r="FP14" s="714"/>
      <c r="FQ14" s="714"/>
      <c r="FR14" s="714"/>
      <c r="FS14" s="714"/>
      <c r="FT14" s="714"/>
      <c r="FU14" s="714"/>
      <c r="FV14" s="714"/>
      <c r="FW14" s="714"/>
      <c r="FX14" s="714"/>
      <c r="FY14" s="714"/>
      <c r="FZ14" s="714"/>
      <c r="GA14" s="714"/>
      <c r="GB14" s="714"/>
      <c r="GC14" s="714"/>
      <c r="GD14" s="714"/>
      <c r="GE14" s="714"/>
      <c r="GF14" s="714"/>
      <c r="GG14" s="714"/>
      <c r="GH14" s="714"/>
      <c r="GI14" s="714"/>
      <c r="GJ14" s="714"/>
      <c r="GK14" s="714"/>
      <c r="GL14" s="714"/>
      <c r="GM14" s="714"/>
      <c r="GN14" s="714"/>
      <c r="GO14" s="714"/>
      <c r="GP14" s="714"/>
      <c r="GQ14" s="714"/>
      <c r="GR14" s="714"/>
      <c r="GS14" s="714"/>
      <c r="GT14" s="714"/>
      <c r="GU14" s="714"/>
      <c r="GV14" s="714"/>
      <c r="GW14" s="714"/>
      <c r="GX14" s="714"/>
      <c r="GY14" s="714"/>
      <c r="GZ14" s="714"/>
      <c r="HA14" s="714"/>
      <c r="HB14" s="714"/>
      <c r="HC14" s="714"/>
      <c r="HD14" s="714"/>
      <c r="HE14" s="714"/>
      <c r="HF14" s="714"/>
      <c r="HG14" s="714"/>
      <c r="HH14" s="714"/>
      <c r="HI14" s="714"/>
      <c r="HJ14" s="714"/>
      <c r="HK14" s="714"/>
      <c r="HL14" s="714"/>
      <c r="HM14" s="714"/>
      <c r="HN14" s="714"/>
      <c r="HO14" s="714"/>
      <c r="HP14" s="714"/>
      <c r="HQ14" s="714"/>
      <c r="HR14" s="714"/>
      <c r="HS14" s="714"/>
      <c r="HT14" s="714"/>
      <c r="HU14" s="714"/>
      <c r="HV14" s="714"/>
      <c r="HW14" s="714"/>
      <c r="HX14" s="714"/>
      <c r="HY14" s="714"/>
      <c r="HZ14" s="714"/>
      <c r="IA14" s="714"/>
      <c r="IB14" s="714"/>
      <c r="IC14" s="714"/>
      <c r="ID14" s="714"/>
      <c r="IE14" s="714"/>
      <c r="IF14" s="714"/>
      <c r="IG14" s="714"/>
      <c r="IH14" s="714"/>
      <c r="II14" s="714"/>
      <c r="IJ14" s="714"/>
      <c r="IK14" s="714"/>
      <c r="IL14" s="714"/>
      <c r="IM14" s="714"/>
      <c r="IN14" s="714"/>
      <c r="IO14" s="714"/>
      <c r="IP14" s="714"/>
      <c r="IQ14" s="714"/>
      <c r="IR14" s="714"/>
      <c r="IS14" s="714"/>
      <c r="IT14" s="714"/>
      <c r="IU14" s="714"/>
      <c r="IV14" s="714"/>
    </row>
    <row r="15" spans="1:256" ht="15.75">
      <c r="A15" s="710" t="s">
        <v>739</v>
      </c>
      <c r="B15" s="711" t="s">
        <v>736</v>
      </c>
      <c r="C15" s="712">
        <v>182431</v>
      </c>
      <c r="D15" s="712">
        <v>61400</v>
      </c>
      <c r="E15" s="708">
        <v>33.656560562623675</v>
      </c>
      <c r="F15" s="713">
        <v>-0.6421117873529028</v>
      </c>
      <c r="G15" s="714"/>
      <c r="H15" s="714"/>
      <c r="I15" s="714"/>
      <c r="J15" s="714"/>
      <c r="K15" s="714"/>
      <c r="L15" s="714"/>
      <c r="M15" s="714"/>
      <c r="N15" s="714"/>
      <c r="O15" s="714"/>
      <c r="P15" s="714"/>
      <c r="Q15" s="714"/>
      <c r="R15" s="714"/>
      <c r="S15" s="714"/>
      <c r="T15" s="714"/>
      <c r="U15" s="714"/>
      <c r="V15" s="714"/>
      <c r="W15" s="714"/>
      <c r="X15" s="714"/>
      <c r="Y15" s="714"/>
      <c r="Z15" s="714"/>
      <c r="AA15" s="714"/>
      <c r="AB15" s="714"/>
      <c r="AC15" s="714"/>
      <c r="AD15" s="714"/>
      <c r="AE15" s="714"/>
      <c r="AF15" s="714"/>
      <c r="AG15" s="714"/>
      <c r="AH15" s="714"/>
      <c r="AI15" s="714"/>
      <c r="AJ15" s="714"/>
      <c r="AK15" s="714"/>
      <c r="AL15" s="714"/>
      <c r="AM15" s="714"/>
      <c r="AN15" s="714"/>
      <c r="AO15" s="714"/>
      <c r="AP15" s="714"/>
      <c r="AQ15" s="714"/>
      <c r="AR15" s="714"/>
      <c r="AS15" s="714"/>
      <c r="AT15" s="714"/>
      <c r="AU15" s="714"/>
      <c r="AV15" s="714"/>
      <c r="AW15" s="714"/>
      <c r="AX15" s="714"/>
      <c r="AY15" s="714"/>
      <c r="AZ15" s="714"/>
      <c r="BA15" s="714"/>
      <c r="BB15" s="714"/>
      <c r="BC15" s="714"/>
      <c r="BD15" s="714"/>
      <c r="BE15" s="714"/>
      <c r="BF15" s="714"/>
      <c r="BG15" s="714"/>
      <c r="BH15" s="714"/>
      <c r="BI15" s="714"/>
      <c r="BJ15" s="714"/>
      <c r="BK15" s="714"/>
      <c r="BL15" s="714"/>
      <c r="BM15" s="714"/>
      <c r="BN15" s="714"/>
      <c r="BO15" s="714"/>
      <c r="BP15" s="714"/>
      <c r="BQ15" s="714"/>
      <c r="BR15" s="714"/>
      <c r="BS15" s="714"/>
      <c r="BT15" s="714"/>
      <c r="BU15" s="714"/>
      <c r="BV15" s="714"/>
      <c r="BW15" s="714"/>
      <c r="BX15" s="714"/>
      <c r="BY15" s="714"/>
      <c r="BZ15" s="714"/>
      <c r="CA15" s="714"/>
      <c r="CB15" s="714"/>
      <c r="CC15" s="714"/>
      <c r="CD15" s="714"/>
      <c r="CE15" s="714"/>
      <c r="CF15" s="714"/>
      <c r="CG15" s="714"/>
      <c r="CH15" s="714"/>
      <c r="CI15" s="714"/>
      <c r="CJ15" s="714"/>
      <c r="CK15" s="714"/>
      <c r="CL15" s="714"/>
      <c r="CM15" s="714"/>
      <c r="CN15" s="714"/>
      <c r="CO15" s="714"/>
      <c r="CP15" s="714"/>
      <c r="CQ15" s="714"/>
      <c r="CR15" s="714"/>
      <c r="CS15" s="714"/>
      <c r="CT15" s="714"/>
      <c r="CU15" s="714"/>
      <c r="CV15" s="714"/>
      <c r="CW15" s="714"/>
      <c r="CX15" s="714"/>
      <c r="CY15" s="714"/>
      <c r="CZ15" s="714"/>
      <c r="DA15" s="714"/>
      <c r="DB15" s="714"/>
      <c r="DC15" s="714"/>
      <c r="DD15" s="714"/>
      <c r="DE15" s="714"/>
      <c r="DF15" s="714"/>
      <c r="DG15" s="714"/>
      <c r="DH15" s="714"/>
      <c r="DI15" s="714"/>
      <c r="DJ15" s="714"/>
      <c r="DK15" s="714"/>
      <c r="DL15" s="714"/>
      <c r="DM15" s="714"/>
      <c r="DN15" s="714"/>
      <c r="DO15" s="714"/>
      <c r="DP15" s="714"/>
      <c r="DQ15" s="714"/>
      <c r="DR15" s="714"/>
      <c r="DS15" s="714"/>
      <c r="DT15" s="714"/>
      <c r="DU15" s="714"/>
      <c r="DV15" s="714"/>
      <c r="DW15" s="714"/>
      <c r="DX15" s="714"/>
      <c r="DY15" s="714"/>
      <c r="DZ15" s="714"/>
      <c r="EA15" s="714"/>
      <c r="EB15" s="714"/>
      <c r="EC15" s="714"/>
      <c r="ED15" s="714"/>
      <c r="EE15" s="714"/>
      <c r="EF15" s="714"/>
      <c r="EG15" s="714"/>
      <c r="EH15" s="714"/>
      <c r="EI15" s="714"/>
      <c r="EJ15" s="714"/>
      <c r="EK15" s="714"/>
      <c r="EL15" s="714"/>
      <c r="EM15" s="714"/>
      <c r="EN15" s="714"/>
      <c r="EO15" s="714"/>
      <c r="EP15" s="714"/>
      <c r="EQ15" s="714"/>
      <c r="ER15" s="714"/>
      <c r="ES15" s="714"/>
      <c r="ET15" s="714"/>
      <c r="EU15" s="714"/>
      <c r="EV15" s="714"/>
      <c r="EW15" s="714"/>
      <c r="EX15" s="714"/>
      <c r="EY15" s="714"/>
      <c r="EZ15" s="714"/>
      <c r="FA15" s="714"/>
      <c r="FB15" s="714"/>
      <c r="FC15" s="714"/>
      <c r="FD15" s="714"/>
      <c r="FE15" s="714"/>
      <c r="FF15" s="714"/>
      <c r="FG15" s="714"/>
      <c r="FH15" s="714"/>
      <c r="FI15" s="714"/>
      <c r="FJ15" s="714"/>
      <c r="FK15" s="714"/>
      <c r="FL15" s="714"/>
      <c r="FM15" s="714"/>
      <c r="FN15" s="714"/>
      <c r="FO15" s="714"/>
      <c r="FP15" s="714"/>
      <c r="FQ15" s="714"/>
      <c r="FR15" s="714"/>
      <c r="FS15" s="714"/>
      <c r="FT15" s="714"/>
      <c r="FU15" s="714"/>
      <c r="FV15" s="714"/>
      <c r="FW15" s="714"/>
      <c r="FX15" s="714"/>
      <c r="FY15" s="714"/>
      <c r="FZ15" s="714"/>
      <c r="GA15" s="714"/>
      <c r="GB15" s="714"/>
      <c r="GC15" s="714"/>
      <c r="GD15" s="714"/>
      <c r="GE15" s="714"/>
      <c r="GF15" s="714"/>
      <c r="GG15" s="714"/>
      <c r="GH15" s="714"/>
      <c r="GI15" s="714"/>
      <c r="GJ15" s="714"/>
      <c r="GK15" s="714"/>
      <c r="GL15" s="714"/>
      <c r="GM15" s="714"/>
      <c r="GN15" s="714"/>
      <c r="GO15" s="714"/>
      <c r="GP15" s="714"/>
      <c r="GQ15" s="714"/>
      <c r="GR15" s="714"/>
      <c r="GS15" s="714"/>
      <c r="GT15" s="714"/>
      <c r="GU15" s="714"/>
      <c r="GV15" s="714"/>
      <c r="GW15" s="714"/>
      <c r="GX15" s="714"/>
      <c r="GY15" s="714"/>
      <c r="GZ15" s="714"/>
      <c r="HA15" s="714"/>
      <c r="HB15" s="714"/>
      <c r="HC15" s="714"/>
      <c r="HD15" s="714"/>
      <c r="HE15" s="714"/>
      <c r="HF15" s="714"/>
      <c r="HG15" s="714"/>
      <c r="HH15" s="714"/>
      <c r="HI15" s="714"/>
      <c r="HJ15" s="714"/>
      <c r="HK15" s="714"/>
      <c r="HL15" s="714"/>
      <c r="HM15" s="714"/>
      <c r="HN15" s="714"/>
      <c r="HO15" s="714"/>
      <c r="HP15" s="714"/>
      <c r="HQ15" s="714"/>
      <c r="HR15" s="714"/>
      <c r="HS15" s="714"/>
      <c r="HT15" s="714"/>
      <c r="HU15" s="714"/>
      <c r="HV15" s="714"/>
      <c r="HW15" s="714"/>
      <c r="HX15" s="714"/>
      <c r="HY15" s="714"/>
      <c r="HZ15" s="714"/>
      <c r="IA15" s="714"/>
      <c r="IB15" s="714"/>
      <c r="IC15" s="714"/>
      <c r="ID15" s="714"/>
      <c r="IE15" s="714"/>
      <c r="IF15" s="714"/>
      <c r="IG15" s="714"/>
      <c r="IH15" s="714"/>
      <c r="II15" s="714"/>
      <c r="IJ15" s="714"/>
      <c r="IK15" s="714"/>
      <c r="IL15" s="714"/>
      <c r="IM15" s="714"/>
      <c r="IN15" s="714"/>
      <c r="IO15" s="714"/>
      <c r="IP15" s="714"/>
      <c r="IQ15" s="714"/>
      <c r="IR15" s="714"/>
      <c r="IS15" s="714"/>
      <c r="IT15" s="714"/>
      <c r="IU15" s="714"/>
      <c r="IV15" s="714"/>
    </row>
    <row r="16" spans="1:256" ht="15.75">
      <c r="A16" s="715" t="s">
        <v>740</v>
      </c>
      <c r="B16" s="711" t="s">
        <v>728</v>
      </c>
      <c r="C16" s="712">
        <v>88668</v>
      </c>
      <c r="D16" s="712">
        <v>58382</v>
      </c>
      <c r="E16" s="708">
        <v>65.8433707763793</v>
      </c>
      <c r="F16" s="713">
        <v>12.912234049300416</v>
      </c>
      <c r="G16" s="714"/>
      <c r="H16" s="714"/>
      <c r="I16" s="714"/>
      <c r="J16" s="714"/>
      <c r="K16" s="714"/>
      <c r="L16" s="714"/>
      <c r="M16" s="714"/>
      <c r="N16" s="714"/>
      <c r="O16" s="714"/>
      <c r="P16" s="714"/>
      <c r="Q16" s="714"/>
      <c r="R16" s="714"/>
      <c r="S16" s="714"/>
      <c r="T16" s="714"/>
      <c r="U16" s="714"/>
      <c r="V16" s="714"/>
      <c r="W16" s="714"/>
      <c r="X16" s="714"/>
      <c r="Y16" s="714"/>
      <c r="Z16" s="714"/>
      <c r="AA16" s="714"/>
      <c r="AB16" s="714"/>
      <c r="AC16" s="714"/>
      <c r="AD16" s="714"/>
      <c r="AE16" s="714"/>
      <c r="AF16" s="714"/>
      <c r="AG16" s="714"/>
      <c r="AH16" s="714"/>
      <c r="AI16" s="714"/>
      <c r="AJ16" s="714"/>
      <c r="AK16" s="714"/>
      <c r="AL16" s="714"/>
      <c r="AM16" s="714"/>
      <c r="AN16" s="714"/>
      <c r="AO16" s="714"/>
      <c r="AP16" s="714"/>
      <c r="AQ16" s="714"/>
      <c r="AR16" s="714"/>
      <c r="AS16" s="714"/>
      <c r="AT16" s="714"/>
      <c r="AU16" s="714"/>
      <c r="AV16" s="714"/>
      <c r="AW16" s="714"/>
      <c r="AX16" s="714"/>
      <c r="AY16" s="714"/>
      <c r="AZ16" s="714"/>
      <c r="BA16" s="714"/>
      <c r="BB16" s="714"/>
      <c r="BC16" s="714"/>
      <c r="BD16" s="714"/>
      <c r="BE16" s="714"/>
      <c r="BF16" s="714"/>
      <c r="BG16" s="714"/>
      <c r="BH16" s="714"/>
      <c r="BI16" s="714"/>
      <c r="BJ16" s="714"/>
      <c r="BK16" s="714"/>
      <c r="BL16" s="714"/>
      <c r="BM16" s="714"/>
      <c r="BN16" s="714"/>
      <c r="BO16" s="714"/>
      <c r="BP16" s="714"/>
      <c r="BQ16" s="714"/>
      <c r="BR16" s="714"/>
      <c r="BS16" s="714"/>
      <c r="BT16" s="714"/>
      <c r="BU16" s="714"/>
      <c r="BV16" s="714"/>
      <c r="BW16" s="714"/>
      <c r="BX16" s="714"/>
      <c r="BY16" s="714"/>
      <c r="BZ16" s="714"/>
      <c r="CA16" s="714"/>
      <c r="CB16" s="714"/>
      <c r="CC16" s="714"/>
      <c r="CD16" s="714"/>
      <c r="CE16" s="714"/>
      <c r="CF16" s="714"/>
      <c r="CG16" s="714"/>
      <c r="CH16" s="714"/>
      <c r="CI16" s="714"/>
      <c r="CJ16" s="714"/>
      <c r="CK16" s="714"/>
      <c r="CL16" s="714"/>
      <c r="CM16" s="714"/>
      <c r="CN16" s="714"/>
      <c r="CO16" s="714"/>
      <c r="CP16" s="714"/>
      <c r="CQ16" s="714"/>
      <c r="CR16" s="714"/>
      <c r="CS16" s="714"/>
      <c r="CT16" s="714"/>
      <c r="CU16" s="714"/>
      <c r="CV16" s="714"/>
      <c r="CW16" s="714"/>
      <c r="CX16" s="714"/>
      <c r="CY16" s="714"/>
      <c r="CZ16" s="714"/>
      <c r="DA16" s="714"/>
      <c r="DB16" s="714"/>
      <c r="DC16" s="714"/>
      <c r="DD16" s="714"/>
      <c r="DE16" s="714"/>
      <c r="DF16" s="714"/>
      <c r="DG16" s="714"/>
      <c r="DH16" s="714"/>
      <c r="DI16" s="714"/>
      <c r="DJ16" s="714"/>
      <c r="DK16" s="714"/>
      <c r="DL16" s="714"/>
      <c r="DM16" s="714"/>
      <c r="DN16" s="714"/>
      <c r="DO16" s="714"/>
      <c r="DP16" s="714"/>
      <c r="DQ16" s="714"/>
      <c r="DR16" s="714"/>
      <c r="DS16" s="714"/>
      <c r="DT16" s="714"/>
      <c r="DU16" s="714"/>
      <c r="DV16" s="714"/>
      <c r="DW16" s="714"/>
      <c r="DX16" s="714"/>
      <c r="DY16" s="714"/>
      <c r="DZ16" s="714"/>
      <c r="EA16" s="714"/>
      <c r="EB16" s="714"/>
      <c r="EC16" s="714"/>
      <c r="ED16" s="714"/>
      <c r="EE16" s="714"/>
      <c r="EF16" s="714"/>
      <c r="EG16" s="714"/>
      <c r="EH16" s="714"/>
      <c r="EI16" s="714"/>
      <c r="EJ16" s="714"/>
      <c r="EK16" s="714"/>
      <c r="EL16" s="714"/>
      <c r="EM16" s="714"/>
      <c r="EN16" s="714"/>
      <c r="EO16" s="714"/>
      <c r="EP16" s="714"/>
      <c r="EQ16" s="714"/>
      <c r="ER16" s="714"/>
      <c r="ES16" s="714"/>
      <c r="ET16" s="714"/>
      <c r="EU16" s="714"/>
      <c r="EV16" s="714"/>
      <c r="EW16" s="714"/>
      <c r="EX16" s="714"/>
      <c r="EY16" s="714"/>
      <c r="EZ16" s="714"/>
      <c r="FA16" s="714"/>
      <c r="FB16" s="714"/>
      <c r="FC16" s="714"/>
      <c r="FD16" s="714"/>
      <c r="FE16" s="714"/>
      <c r="FF16" s="714"/>
      <c r="FG16" s="714"/>
      <c r="FH16" s="714"/>
      <c r="FI16" s="714"/>
      <c r="FJ16" s="714"/>
      <c r="FK16" s="714"/>
      <c r="FL16" s="714"/>
      <c r="FM16" s="714"/>
      <c r="FN16" s="714"/>
      <c r="FO16" s="714"/>
      <c r="FP16" s="714"/>
      <c r="FQ16" s="714"/>
      <c r="FR16" s="714"/>
      <c r="FS16" s="714"/>
      <c r="FT16" s="714"/>
      <c r="FU16" s="714"/>
      <c r="FV16" s="714"/>
      <c r="FW16" s="714"/>
      <c r="FX16" s="714"/>
      <c r="FY16" s="714"/>
      <c r="FZ16" s="714"/>
      <c r="GA16" s="714"/>
      <c r="GB16" s="714"/>
      <c r="GC16" s="714"/>
      <c r="GD16" s="714"/>
      <c r="GE16" s="714"/>
      <c r="GF16" s="714"/>
      <c r="GG16" s="714"/>
      <c r="GH16" s="714"/>
      <c r="GI16" s="714"/>
      <c r="GJ16" s="714"/>
      <c r="GK16" s="714"/>
      <c r="GL16" s="714"/>
      <c r="GM16" s="714"/>
      <c r="GN16" s="714"/>
      <c r="GO16" s="714"/>
      <c r="GP16" s="714"/>
      <c r="GQ16" s="714"/>
      <c r="GR16" s="714"/>
      <c r="GS16" s="714"/>
      <c r="GT16" s="714"/>
      <c r="GU16" s="714"/>
      <c r="GV16" s="714"/>
      <c r="GW16" s="714"/>
      <c r="GX16" s="714"/>
      <c r="GY16" s="714"/>
      <c r="GZ16" s="714"/>
      <c r="HA16" s="714"/>
      <c r="HB16" s="714"/>
      <c r="HC16" s="714"/>
      <c r="HD16" s="714"/>
      <c r="HE16" s="714"/>
      <c r="HF16" s="714"/>
      <c r="HG16" s="714"/>
      <c r="HH16" s="714"/>
      <c r="HI16" s="714"/>
      <c r="HJ16" s="714"/>
      <c r="HK16" s="714"/>
      <c r="HL16" s="714"/>
      <c r="HM16" s="714"/>
      <c r="HN16" s="714"/>
      <c r="HO16" s="714"/>
      <c r="HP16" s="714"/>
      <c r="HQ16" s="714"/>
      <c r="HR16" s="714"/>
      <c r="HS16" s="714"/>
      <c r="HT16" s="714"/>
      <c r="HU16" s="714"/>
      <c r="HV16" s="714"/>
      <c r="HW16" s="714"/>
      <c r="HX16" s="714"/>
      <c r="HY16" s="714"/>
      <c r="HZ16" s="714"/>
      <c r="IA16" s="714"/>
      <c r="IB16" s="714"/>
      <c r="IC16" s="714"/>
      <c r="ID16" s="714"/>
      <c r="IE16" s="714"/>
      <c r="IF16" s="714"/>
      <c r="IG16" s="714"/>
      <c r="IH16" s="714"/>
      <c r="II16" s="714"/>
      <c r="IJ16" s="714"/>
      <c r="IK16" s="714"/>
      <c r="IL16" s="714"/>
      <c r="IM16" s="714"/>
      <c r="IN16" s="714"/>
      <c r="IO16" s="714"/>
      <c r="IP16" s="714"/>
      <c r="IQ16" s="714"/>
      <c r="IR16" s="714"/>
      <c r="IS16" s="714"/>
      <c r="IT16" s="714"/>
      <c r="IU16" s="714"/>
      <c r="IV16" s="714"/>
    </row>
    <row r="17" spans="1:256" ht="15.75">
      <c r="A17" s="710" t="s">
        <v>741</v>
      </c>
      <c r="B17" s="711" t="s">
        <v>728</v>
      </c>
      <c r="C17" s="712">
        <v>612181</v>
      </c>
      <c r="D17" s="712">
        <v>478955</v>
      </c>
      <c r="E17" s="708">
        <v>78.23748205187681</v>
      </c>
      <c r="F17" s="713">
        <v>-11.8527532310991</v>
      </c>
      <c r="G17" s="714"/>
      <c r="H17" s="714"/>
      <c r="I17" s="714"/>
      <c r="J17" s="714"/>
      <c r="K17" s="714"/>
      <c r="L17" s="714"/>
      <c r="M17" s="714"/>
      <c r="N17" s="714"/>
      <c r="O17" s="714"/>
      <c r="P17" s="714"/>
      <c r="Q17" s="714"/>
      <c r="R17" s="714"/>
      <c r="S17" s="714"/>
      <c r="T17" s="714"/>
      <c r="U17" s="714"/>
      <c r="V17" s="714"/>
      <c r="W17" s="714"/>
      <c r="X17" s="714"/>
      <c r="Y17" s="714"/>
      <c r="Z17" s="714"/>
      <c r="AA17" s="714"/>
      <c r="AB17" s="714"/>
      <c r="AC17" s="714"/>
      <c r="AD17" s="714"/>
      <c r="AE17" s="714"/>
      <c r="AF17" s="714"/>
      <c r="AG17" s="714"/>
      <c r="AH17" s="714"/>
      <c r="AI17" s="714"/>
      <c r="AJ17" s="714"/>
      <c r="AK17" s="714"/>
      <c r="AL17" s="714"/>
      <c r="AM17" s="714"/>
      <c r="AN17" s="714"/>
      <c r="AO17" s="714"/>
      <c r="AP17" s="714"/>
      <c r="AQ17" s="714"/>
      <c r="AR17" s="714"/>
      <c r="AS17" s="714"/>
      <c r="AT17" s="714"/>
      <c r="AU17" s="714"/>
      <c r="AV17" s="714"/>
      <c r="AW17" s="714"/>
      <c r="AX17" s="714"/>
      <c r="AY17" s="714"/>
      <c r="AZ17" s="714"/>
      <c r="BA17" s="714"/>
      <c r="BB17" s="714"/>
      <c r="BC17" s="714"/>
      <c r="BD17" s="714"/>
      <c r="BE17" s="714"/>
      <c r="BF17" s="714"/>
      <c r="BG17" s="714"/>
      <c r="BH17" s="714"/>
      <c r="BI17" s="714"/>
      <c r="BJ17" s="714"/>
      <c r="BK17" s="714"/>
      <c r="BL17" s="714"/>
      <c r="BM17" s="714"/>
      <c r="BN17" s="714"/>
      <c r="BO17" s="714"/>
      <c r="BP17" s="714"/>
      <c r="BQ17" s="714"/>
      <c r="BR17" s="714"/>
      <c r="BS17" s="714"/>
      <c r="BT17" s="714"/>
      <c r="BU17" s="714"/>
      <c r="BV17" s="714"/>
      <c r="BW17" s="714"/>
      <c r="BX17" s="714"/>
      <c r="BY17" s="714"/>
      <c r="BZ17" s="714"/>
      <c r="CA17" s="714"/>
      <c r="CB17" s="714"/>
      <c r="CC17" s="714"/>
      <c r="CD17" s="714"/>
      <c r="CE17" s="714"/>
      <c r="CF17" s="714"/>
      <c r="CG17" s="714"/>
      <c r="CH17" s="714"/>
      <c r="CI17" s="714"/>
      <c r="CJ17" s="714"/>
      <c r="CK17" s="714"/>
      <c r="CL17" s="714"/>
      <c r="CM17" s="714"/>
      <c r="CN17" s="714"/>
      <c r="CO17" s="714"/>
      <c r="CP17" s="714"/>
      <c r="CQ17" s="714"/>
      <c r="CR17" s="714"/>
      <c r="CS17" s="714"/>
      <c r="CT17" s="714"/>
      <c r="CU17" s="714"/>
      <c r="CV17" s="714"/>
      <c r="CW17" s="714"/>
      <c r="CX17" s="714"/>
      <c r="CY17" s="714"/>
      <c r="CZ17" s="714"/>
      <c r="DA17" s="714"/>
      <c r="DB17" s="714"/>
      <c r="DC17" s="714"/>
      <c r="DD17" s="714"/>
      <c r="DE17" s="714"/>
      <c r="DF17" s="714"/>
      <c r="DG17" s="714"/>
      <c r="DH17" s="714"/>
      <c r="DI17" s="714"/>
      <c r="DJ17" s="714"/>
      <c r="DK17" s="714"/>
      <c r="DL17" s="714"/>
      <c r="DM17" s="714"/>
      <c r="DN17" s="714"/>
      <c r="DO17" s="714"/>
      <c r="DP17" s="714"/>
      <c r="DQ17" s="714"/>
      <c r="DR17" s="714"/>
      <c r="DS17" s="714"/>
      <c r="DT17" s="714"/>
      <c r="DU17" s="714"/>
      <c r="DV17" s="714"/>
      <c r="DW17" s="714"/>
      <c r="DX17" s="714"/>
      <c r="DY17" s="714"/>
      <c r="DZ17" s="714"/>
      <c r="EA17" s="714"/>
      <c r="EB17" s="714"/>
      <c r="EC17" s="714"/>
      <c r="ED17" s="714"/>
      <c r="EE17" s="714"/>
      <c r="EF17" s="714"/>
      <c r="EG17" s="714"/>
      <c r="EH17" s="714"/>
      <c r="EI17" s="714"/>
      <c r="EJ17" s="714"/>
      <c r="EK17" s="714"/>
      <c r="EL17" s="714"/>
      <c r="EM17" s="714"/>
      <c r="EN17" s="714"/>
      <c r="EO17" s="714"/>
      <c r="EP17" s="714"/>
      <c r="EQ17" s="714"/>
      <c r="ER17" s="714"/>
      <c r="ES17" s="714"/>
      <c r="ET17" s="714"/>
      <c r="EU17" s="714"/>
      <c r="EV17" s="714"/>
      <c r="EW17" s="714"/>
      <c r="EX17" s="714"/>
      <c r="EY17" s="714"/>
      <c r="EZ17" s="714"/>
      <c r="FA17" s="714"/>
      <c r="FB17" s="714"/>
      <c r="FC17" s="714"/>
      <c r="FD17" s="714"/>
      <c r="FE17" s="714"/>
      <c r="FF17" s="714"/>
      <c r="FG17" s="714"/>
      <c r="FH17" s="714"/>
      <c r="FI17" s="714"/>
      <c r="FJ17" s="714"/>
      <c r="FK17" s="714"/>
      <c r="FL17" s="714"/>
      <c r="FM17" s="714"/>
      <c r="FN17" s="714"/>
      <c r="FO17" s="714"/>
      <c r="FP17" s="714"/>
      <c r="FQ17" s="714"/>
      <c r="FR17" s="714"/>
      <c r="FS17" s="714"/>
      <c r="FT17" s="714"/>
      <c r="FU17" s="714"/>
      <c r="FV17" s="714"/>
      <c r="FW17" s="714"/>
      <c r="FX17" s="714"/>
      <c r="FY17" s="714"/>
      <c r="FZ17" s="714"/>
      <c r="GA17" s="714"/>
      <c r="GB17" s="714"/>
      <c r="GC17" s="714"/>
      <c r="GD17" s="714"/>
      <c r="GE17" s="714"/>
      <c r="GF17" s="714"/>
      <c r="GG17" s="714"/>
      <c r="GH17" s="714"/>
      <c r="GI17" s="714"/>
      <c r="GJ17" s="714"/>
      <c r="GK17" s="714"/>
      <c r="GL17" s="714"/>
      <c r="GM17" s="714"/>
      <c r="GN17" s="714"/>
      <c r="GO17" s="714"/>
      <c r="GP17" s="714"/>
      <c r="GQ17" s="714"/>
      <c r="GR17" s="714"/>
      <c r="GS17" s="714"/>
      <c r="GT17" s="714"/>
      <c r="GU17" s="714"/>
      <c r="GV17" s="714"/>
      <c r="GW17" s="714"/>
      <c r="GX17" s="714"/>
      <c r="GY17" s="714"/>
      <c r="GZ17" s="714"/>
      <c r="HA17" s="714"/>
      <c r="HB17" s="714"/>
      <c r="HC17" s="714"/>
      <c r="HD17" s="714"/>
      <c r="HE17" s="714"/>
      <c r="HF17" s="714"/>
      <c r="HG17" s="714"/>
      <c r="HH17" s="714"/>
      <c r="HI17" s="714"/>
      <c r="HJ17" s="714"/>
      <c r="HK17" s="714"/>
      <c r="HL17" s="714"/>
      <c r="HM17" s="714"/>
      <c r="HN17" s="714"/>
      <c r="HO17" s="714"/>
      <c r="HP17" s="714"/>
      <c r="HQ17" s="714"/>
      <c r="HR17" s="714"/>
      <c r="HS17" s="714"/>
      <c r="HT17" s="714"/>
      <c r="HU17" s="714"/>
      <c r="HV17" s="714"/>
      <c r="HW17" s="714"/>
      <c r="HX17" s="714"/>
      <c r="HY17" s="714"/>
      <c r="HZ17" s="714"/>
      <c r="IA17" s="714"/>
      <c r="IB17" s="714"/>
      <c r="IC17" s="714"/>
      <c r="ID17" s="714"/>
      <c r="IE17" s="714"/>
      <c r="IF17" s="714"/>
      <c r="IG17" s="714"/>
      <c r="IH17" s="714"/>
      <c r="II17" s="714"/>
      <c r="IJ17" s="714"/>
      <c r="IK17" s="714"/>
      <c r="IL17" s="714"/>
      <c r="IM17" s="714"/>
      <c r="IN17" s="714"/>
      <c r="IO17" s="714"/>
      <c r="IP17" s="714"/>
      <c r="IQ17" s="714"/>
      <c r="IR17" s="714"/>
      <c r="IS17" s="714"/>
      <c r="IT17" s="714"/>
      <c r="IU17" s="714"/>
      <c r="IV17" s="714"/>
    </row>
    <row r="18" spans="1:256" ht="15.75">
      <c r="A18" s="710" t="s">
        <v>742</v>
      </c>
      <c r="B18" s="711" t="s">
        <v>728</v>
      </c>
      <c r="C18" s="712">
        <v>106989</v>
      </c>
      <c r="D18" s="712">
        <v>27517</v>
      </c>
      <c r="E18" s="708">
        <v>25.719466487208965</v>
      </c>
      <c r="F18" s="713">
        <v>-7.9496421818997085</v>
      </c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714"/>
      <c r="AJ18" s="714"/>
      <c r="AK18" s="714"/>
      <c r="AL18" s="714"/>
      <c r="AM18" s="714"/>
      <c r="AN18" s="714"/>
      <c r="AO18" s="714"/>
      <c r="AP18" s="714"/>
      <c r="AQ18" s="714"/>
      <c r="AR18" s="714"/>
      <c r="AS18" s="714"/>
      <c r="AT18" s="714"/>
      <c r="AU18" s="714"/>
      <c r="AV18" s="714"/>
      <c r="AW18" s="714"/>
      <c r="AX18" s="714"/>
      <c r="AY18" s="714"/>
      <c r="AZ18" s="714"/>
      <c r="BA18" s="714"/>
      <c r="BB18" s="714"/>
      <c r="BC18" s="714"/>
      <c r="BD18" s="714"/>
      <c r="BE18" s="714"/>
      <c r="BF18" s="714"/>
      <c r="BG18" s="714"/>
      <c r="BH18" s="714"/>
      <c r="BI18" s="714"/>
      <c r="BJ18" s="714"/>
      <c r="BK18" s="714"/>
      <c r="BL18" s="714"/>
      <c r="BM18" s="714"/>
      <c r="BN18" s="714"/>
      <c r="BO18" s="714"/>
      <c r="BP18" s="714"/>
      <c r="BQ18" s="714"/>
      <c r="BR18" s="714"/>
      <c r="BS18" s="714"/>
      <c r="BT18" s="714"/>
      <c r="BU18" s="714"/>
      <c r="BV18" s="714"/>
      <c r="BW18" s="714"/>
      <c r="BX18" s="714"/>
      <c r="BY18" s="714"/>
      <c r="BZ18" s="714"/>
      <c r="CA18" s="714"/>
      <c r="CB18" s="714"/>
      <c r="CC18" s="714"/>
      <c r="CD18" s="714"/>
      <c r="CE18" s="714"/>
      <c r="CF18" s="714"/>
      <c r="CG18" s="714"/>
      <c r="CH18" s="714"/>
      <c r="CI18" s="714"/>
      <c r="CJ18" s="714"/>
      <c r="CK18" s="714"/>
      <c r="CL18" s="714"/>
      <c r="CM18" s="714"/>
      <c r="CN18" s="714"/>
      <c r="CO18" s="714"/>
      <c r="CP18" s="714"/>
      <c r="CQ18" s="714"/>
      <c r="CR18" s="714"/>
      <c r="CS18" s="714"/>
      <c r="CT18" s="714"/>
      <c r="CU18" s="714"/>
      <c r="CV18" s="714"/>
      <c r="CW18" s="714"/>
      <c r="CX18" s="714"/>
      <c r="CY18" s="714"/>
      <c r="CZ18" s="714"/>
      <c r="DA18" s="714"/>
      <c r="DB18" s="714"/>
      <c r="DC18" s="714"/>
      <c r="DD18" s="714"/>
      <c r="DE18" s="714"/>
      <c r="DF18" s="714"/>
      <c r="DG18" s="714"/>
      <c r="DH18" s="714"/>
      <c r="DI18" s="714"/>
      <c r="DJ18" s="714"/>
      <c r="DK18" s="714"/>
      <c r="DL18" s="714"/>
      <c r="DM18" s="714"/>
      <c r="DN18" s="714"/>
      <c r="DO18" s="714"/>
      <c r="DP18" s="714"/>
      <c r="DQ18" s="714"/>
      <c r="DR18" s="714"/>
      <c r="DS18" s="714"/>
      <c r="DT18" s="714"/>
      <c r="DU18" s="714"/>
      <c r="DV18" s="714"/>
      <c r="DW18" s="714"/>
      <c r="DX18" s="714"/>
      <c r="DY18" s="714"/>
      <c r="DZ18" s="714"/>
      <c r="EA18" s="714"/>
      <c r="EB18" s="714"/>
      <c r="EC18" s="714"/>
      <c r="ED18" s="714"/>
      <c r="EE18" s="714"/>
      <c r="EF18" s="714"/>
      <c r="EG18" s="714"/>
      <c r="EH18" s="714"/>
      <c r="EI18" s="714"/>
      <c r="EJ18" s="714"/>
      <c r="EK18" s="714"/>
      <c r="EL18" s="714"/>
      <c r="EM18" s="714"/>
      <c r="EN18" s="714"/>
      <c r="EO18" s="714"/>
      <c r="EP18" s="714"/>
      <c r="EQ18" s="714"/>
      <c r="ER18" s="714"/>
      <c r="ES18" s="714"/>
      <c r="ET18" s="714"/>
      <c r="EU18" s="714"/>
      <c r="EV18" s="714"/>
      <c r="EW18" s="714"/>
      <c r="EX18" s="714"/>
      <c r="EY18" s="714"/>
      <c r="EZ18" s="714"/>
      <c r="FA18" s="714"/>
      <c r="FB18" s="714"/>
      <c r="FC18" s="714"/>
      <c r="FD18" s="714"/>
      <c r="FE18" s="714"/>
      <c r="FF18" s="714"/>
      <c r="FG18" s="714"/>
      <c r="FH18" s="714"/>
      <c r="FI18" s="714"/>
      <c r="FJ18" s="714"/>
      <c r="FK18" s="714"/>
      <c r="FL18" s="714"/>
      <c r="FM18" s="714"/>
      <c r="FN18" s="714"/>
      <c r="FO18" s="714"/>
      <c r="FP18" s="714"/>
      <c r="FQ18" s="714"/>
      <c r="FR18" s="714"/>
      <c r="FS18" s="714"/>
      <c r="FT18" s="714"/>
      <c r="FU18" s="714"/>
      <c r="FV18" s="714"/>
      <c r="FW18" s="714"/>
      <c r="FX18" s="714"/>
      <c r="FY18" s="714"/>
      <c r="FZ18" s="714"/>
      <c r="GA18" s="714"/>
      <c r="GB18" s="714"/>
      <c r="GC18" s="714"/>
      <c r="GD18" s="714"/>
      <c r="GE18" s="714"/>
      <c r="GF18" s="714"/>
      <c r="GG18" s="714"/>
      <c r="GH18" s="714"/>
      <c r="GI18" s="714"/>
      <c r="GJ18" s="714"/>
      <c r="GK18" s="714"/>
      <c r="GL18" s="714"/>
      <c r="GM18" s="714"/>
      <c r="GN18" s="714"/>
      <c r="GO18" s="714"/>
      <c r="GP18" s="714"/>
      <c r="GQ18" s="714"/>
      <c r="GR18" s="714"/>
      <c r="GS18" s="714"/>
      <c r="GT18" s="714"/>
      <c r="GU18" s="714"/>
      <c r="GV18" s="714"/>
      <c r="GW18" s="714"/>
      <c r="GX18" s="714"/>
      <c r="GY18" s="714"/>
      <c r="GZ18" s="714"/>
      <c r="HA18" s="714"/>
      <c r="HB18" s="714"/>
      <c r="HC18" s="714"/>
      <c r="HD18" s="714"/>
      <c r="HE18" s="714"/>
      <c r="HF18" s="714"/>
      <c r="HG18" s="714"/>
      <c r="HH18" s="714"/>
      <c r="HI18" s="714"/>
      <c r="HJ18" s="714"/>
      <c r="HK18" s="714"/>
      <c r="HL18" s="714"/>
      <c r="HM18" s="714"/>
      <c r="HN18" s="714"/>
      <c r="HO18" s="714"/>
      <c r="HP18" s="714"/>
      <c r="HQ18" s="714"/>
      <c r="HR18" s="714"/>
      <c r="HS18" s="714"/>
      <c r="HT18" s="714"/>
      <c r="HU18" s="714"/>
      <c r="HV18" s="714"/>
      <c r="HW18" s="714"/>
      <c r="HX18" s="714"/>
      <c r="HY18" s="714"/>
      <c r="HZ18" s="714"/>
      <c r="IA18" s="714"/>
      <c r="IB18" s="714"/>
      <c r="IC18" s="714"/>
      <c r="ID18" s="714"/>
      <c r="IE18" s="714"/>
      <c r="IF18" s="714"/>
      <c r="IG18" s="714"/>
      <c r="IH18" s="714"/>
      <c r="II18" s="714"/>
      <c r="IJ18" s="714"/>
      <c r="IK18" s="714"/>
      <c r="IL18" s="714"/>
      <c r="IM18" s="714"/>
      <c r="IN18" s="714"/>
      <c r="IO18" s="714"/>
      <c r="IP18" s="714"/>
      <c r="IQ18" s="714"/>
      <c r="IR18" s="714"/>
      <c r="IS18" s="714"/>
      <c r="IT18" s="714"/>
      <c r="IU18" s="714"/>
      <c r="IV18" s="714"/>
    </row>
    <row r="19" spans="1:256" ht="15.75">
      <c r="A19" s="710" t="s">
        <v>743</v>
      </c>
      <c r="B19" s="711" t="s">
        <v>728</v>
      </c>
      <c r="C19" s="712">
        <v>211360</v>
      </c>
      <c r="D19" s="712">
        <v>85640</v>
      </c>
      <c r="E19" s="708">
        <v>40.51854655563967</v>
      </c>
      <c r="F19" s="713">
        <v>0.4710095545753319</v>
      </c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4"/>
      <c r="AJ19" s="714"/>
      <c r="AK19" s="714"/>
      <c r="AL19" s="714"/>
      <c r="AM19" s="714"/>
      <c r="AN19" s="714"/>
      <c r="AO19" s="714"/>
      <c r="AP19" s="714"/>
      <c r="AQ19" s="714"/>
      <c r="AR19" s="714"/>
      <c r="AS19" s="714"/>
      <c r="AT19" s="714"/>
      <c r="AU19" s="714"/>
      <c r="AV19" s="714"/>
      <c r="AW19" s="714"/>
      <c r="AX19" s="714"/>
      <c r="AY19" s="714"/>
      <c r="AZ19" s="714"/>
      <c r="BA19" s="714"/>
      <c r="BB19" s="714"/>
      <c r="BC19" s="714"/>
      <c r="BD19" s="714"/>
      <c r="BE19" s="714"/>
      <c r="BF19" s="714"/>
      <c r="BG19" s="714"/>
      <c r="BH19" s="714"/>
      <c r="BI19" s="714"/>
      <c r="BJ19" s="714"/>
      <c r="BK19" s="714"/>
      <c r="BL19" s="714"/>
      <c r="BM19" s="714"/>
      <c r="BN19" s="714"/>
      <c r="BO19" s="714"/>
      <c r="BP19" s="714"/>
      <c r="BQ19" s="714"/>
      <c r="BR19" s="714"/>
      <c r="BS19" s="714"/>
      <c r="BT19" s="714"/>
      <c r="BU19" s="714"/>
      <c r="BV19" s="714"/>
      <c r="BW19" s="714"/>
      <c r="BX19" s="714"/>
      <c r="BY19" s="714"/>
      <c r="BZ19" s="714"/>
      <c r="CA19" s="714"/>
      <c r="CB19" s="714"/>
      <c r="CC19" s="714"/>
      <c r="CD19" s="714"/>
      <c r="CE19" s="714"/>
      <c r="CF19" s="714"/>
      <c r="CG19" s="714"/>
      <c r="CH19" s="714"/>
      <c r="CI19" s="714"/>
      <c r="CJ19" s="714"/>
      <c r="CK19" s="714"/>
      <c r="CL19" s="714"/>
      <c r="CM19" s="714"/>
      <c r="CN19" s="714"/>
      <c r="CO19" s="714"/>
      <c r="CP19" s="714"/>
      <c r="CQ19" s="714"/>
      <c r="CR19" s="714"/>
      <c r="CS19" s="714"/>
      <c r="CT19" s="714"/>
      <c r="CU19" s="714"/>
      <c r="CV19" s="714"/>
      <c r="CW19" s="714"/>
      <c r="CX19" s="714"/>
      <c r="CY19" s="714"/>
      <c r="CZ19" s="714"/>
      <c r="DA19" s="714"/>
      <c r="DB19" s="714"/>
      <c r="DC19" s="714"/>
      <c r="DD19" s="714"/>
      <c r="DE19" s="714"/>
      <c r="DF19" s="714"/>
      <c r="DG19" s="714"/>
      <c r="DH19" s="714"/>
      <c r="DI19" s="714"/>
      <c r="DJ19" s="714"/>
      <c r="DK19" s="714"/>
      <c r="DL19" s="714"/>
      <c r="DM19" s="714"/>
      <c r="DN19" s="714"/>
      <c r="DO19" s="714"/>
      <c r="DP19" s="714"/>
      <c r="DQ19" s="714"/>
      <c r="DR19" s="714"/>
      <c r="DS19" s="714"/>
      <c r="DT19" s="714"/>
      <c r="DU19" s="714"/>
      <c r="DV19" s="714"/>
      <c r="DW19" s="714"/>
      <c r="DX19" s="714"/>
      <c r="DY19" s="714"/>
      <c r="DZ19" s="714"/>
      <c r="EA19" s="714"/>
      <c r="EB19" s="714"/>
      <c r="EC19" s="714"/>
      <c r="ED19" s="714"/>
      <c r="EE19" s="714"/>
      <c r="EF19" s="714"/>
      <c r="EG19" s="714"/>
      <c r="EH19" s="714"/>
      <c r="EI19" s="714"/>
      <c r="EJ19" s="714"/>
      <c r="EK19" s="714"/>
      <c r="EL19" s="714"/>
      <c r="EM19" s="714"/>
      <c r="EN19" s="714"/>
      <c r="EO19" s="714"/>
      <c r="EP19" s="714"/>
      <c r="EQ19" s="714"/>
      <c r="ER19" s="714"/>
      <c r="ES19" s="714"/>
      <c r="ET19" s="714"/>
      <c r="EU19" s="714"/>
      <c r="EV19" s="714"/>
      <c r="EW19" s="714"/>
      <c r="EX19" s="714"/>
      <c r="EY19" s="714"/>
      <c r="EZ19" s="714"/>
      <c r="FA19" s="714"/>
      <c r="FB19" s="714"/>
      <c r="FC19" s="714"/>
      <c r="FD19" s="714"/>
      <c r="FE19" s="714"/>
      <c r="FF19" s="714"/>
      <c r="FG19" s="714"/>
      <c r="FH19" s="714"/>
      <c r="FI19" s="714"/>
      <c r="FJ19" s="714"/>
      <c r="FK19" s="714"/>
      <c r="FL19" s="714"/>
      <c r="FM19" s="714"/>
      <c r="FN19" s="714"/>
      <c r="FO19" s="714"/>
      <c r="FP19" s="714"/>
      <c r="FQ19" s="714"/>
      <c r="FR19" s="714"/>
      <c r="FS19" s="714"/>
      <c r="FT19" s="714"/>
      <c r="FU19" s="714"/>
      <c r="FV19" s="714"/>
      <c r="FW19" s="714"/>
      <c r="FX19" s="714"/>
      <c r="FY19" s="714"/>
      <c r="FZ19" s="714"/>
      <c r="GA19" s="714"/>
      <c r="GB19" s="714"/>
      <c r="GC19" s="714"/>
      <c r="GD19" s="714"/>
      <c r="GE19" s="714"/>
      <c r="GF19" s="714"/>
      <c r="GG19" s="714"/>
      <c r="GH19" s="714"/>
      <c r="GI19" s="714"/>
      <c r="GJ19" s="714"/>
      <c r="GK19" s="714"/>
      <c r="GL19" s="714"/>
      <c r="GM19" s="714"/>
      <c r="GN19" s="714"/>
      <c r="GO19" s="714"/>
      <c r="GP19" s="714"/>
      <c r="GQ19" s="714"/>
      <c r="GR19" s="714"/>
      <c r="GS19" s="714"/>
      <c r="GT19" s="714"/>
      <c r="GU19" s="714"/>
      <c r="GV19" s="714"/>
      <c r="GW19" s="714"/>
      <c r="GX19" s="714"/>
      <c r="GY19" s="714"/>
      <c r="GZ19" s="714"/>
      <c r="HA19" s="714"/>
      <c r="HB19" s="714"/>
      <c r="HC19" s="714"/>
      <c r="HD19" s="714"/>
      <c r="HE19" s="714"/>
      <c r="HF19" s="714"/>
      <c r="HG19" s="714"/>
      <c r="HH19" s="714"/>
      <c r="HI19" s="714"/>
      <c r="HJ19" s="714"/>
      <c r="HK19" s="714"/>
      <c r="HL19" s="714"/>
      <c r="HM19" s="714"/>
      <c r="HN19" s="714"/>
      <c r="HO19" s="714"/>
      <c r="HP19" s="714"/>
      <c r="HQ19" s="714"/>
      <c r="HR19" s="714"/>
      <c r="HS19" s="714"/>
      <c r="HT19" s="714"/>
      <c r="HU19" s="714"/>
      <c r="HV19" s="714"/>
      <c r="HW19" s="714"/>
      <c r="HX19" s="714"/>
      <c r="HY19" s="714"/>
      <c r="HZ19" s="714"/>
      <c r="IA19" s="714"/>
      <c r="IB19" s="714"/>
      <c r="IC19" s="714"/>
      <c r="ID19" s="714"/>
      <c r="IE19" s="714"/>
      <c r="IF19" s="714"/>
      <c r="IG19" s="714"/>
      <c r="IH19" s="714"/>
      <c r="II19" s="714"/>
      <c r="IJ19" s="714"/>
      <c r="IK19" s="714"/>
      <c r="IL19" s="714"/>
      <c r="IM19" s="714"/>
      <c r="IN19" s="714"/>
      <c r="IO19" s="714"/>
      <c r="IP19" s="714"/>
      <c r="IQ19" s="714"/>
      <c r="IR19" s="714"/>
      <c r="IS19" s="714"/>
      <c r="IT19" s="714"/>
      <c r="IU19" s="714"/>
      <c r="IV19" s="714"/>
    </row>
    <row r="20" spans="1:256" ht="15.75">
      <c r="A20" s="710" t="s">
        <v>744</v>
      </c>
      <c r="B20" s="711" t="s">
        <v>728</v>
      </c>
      <c r="C20" s="712">
        <v>125470</v>
      </c>
      <c r="D20" s="712">
        <v>64123</v>
      </c>
      <c r="E20" s="708">
        <v>51.1062405355862</v>
      </c>
      <c r="F20" s="713">
        <v>-1.940552596030308</v>
      </c>
      <c r="G20" s="714"/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14"/>
      <c r="W20" s="714"/>
      <c r="X20" s="714"/>
      <c r="Y20" s="714"/>
      <c r="Z20" s="714"/>
      <c r="AA20" s="714"/>
      <c r="AB20" s="714"/>
      <c r="AC20" s="714"/>
      <c r="AD20" s="714"/>
      <c r="AE20" s="714"/>
      <c r="AF20" s="714"/>
      <c r="AG20" s="714"/>
      <c r="AH20" s="714"/>
      <c r="AI20" s="714"/>
      <c r="AJ20" s="714"/>
      <c r="AK20" s="714"/>
      <c r="AL20" s="714"/>
      <c r="AM20" s="714"/>
      <c r="AN20" s="714"/>
      <c r="AO20" s="714"/>
      <c r="AP20" s="714"/>
      <c r="AQ20" s="714"/>
      <c r="AR20" s="714"/>
      <c r="AS20" s="714"/>
      <c r="AT20" s="714"/>
      <c r="AU20" s="714"/>
      <c r="AV20" s="714"/>
      <c r="AW20" s="714"/>
      <c r="AX20" s="714"/>
      <c r="AY20" s="714"/>
      <c r="AZ20" s="714"/>
      <c r="BA20" s="714"/>
      <c r="BB20" s="714"/>
      <c r="BC20" s="714"/>
      <c r="BD20" s="714"/>
      <c r="BE20" s="714"/>
      <c r="BF20" s="714"/>
      <c r="BG20" s="714"/>
      <c r="BH20" s="714"/>
      <c r="BI20" s="714"/>
      <c r="BJ20" s="714"/>
      <c r="BK20" s="714"/>
      <c r="BL20" s="714"/>
      <c r="BM20" s="714"/>
      <c r="BN20" s="714"/>
      <c r="BO20" s="714"/>
      <c r="BP20" s="714"/>
      <c r="BQ20" s="714"/>
      <c r="BR20" s="714"/>
      <c r="BS20" s="714"/>
      <c r="BT20" s="714"/>
      <c r="BU20" s="714"/>
      <c r="BV20" s="714"/>
      <c r="BW20" s="714"/>
      <c r="BX20" s="714"/>
      <c r="BY20" s="714"/>
      <c r="BZ20" s="714"/>
      <c r="CA20" s="714"/>
      <c r="CB20" s="714"/>
      <c r="CC20" s="714"/>
      <c r="CD20" s="714"/>
      <c r="CE20" s="714"/>
      <c r="CF20" s="714"/>
      <c r="CG20" s="714"/>
      <c r="CH20" s="714"/>
      <c r="CI20" s="714"/>
      <c r="CJ20" s="714"/>
      <c r="CK20" s="714"/>
      <c r="CL20" s="714"/>
      <c r="CM20" s="714"/>
      <c r="CN20" s="714"/>
      <c r="CO20" s="714"/>
      <c r="CP20" s="714"/>
      <c r="CQ20" s="714"/>
      <c r="CR20" s="714"/>
      <c r="CS20" s="714"/>
      <c r="CT20" s="714"/>
      <c r="CU20" s="714"/>
      <c r="CV20" s="714"/>
      <c r="CW20" s="714"/>
      <c r="CX20" s="714"/>
      <c r="CY20" s="714"/>
      <c r="CZ20" s="714"/>
      <c r="DA20" s="714"/>
      <c r="DB20" s="714"/>
      <c r="DC20" s="714"/>
      <c r="DD20" s="714"/>
      <c r="DE20" s="714"/>
      <c r="DF20" s="714"/>
      <c r="DG20" s="714"/>
      <c r="DH20" s="714"/>
      <c r="DI20" s="714"/>
      <c r="DJ20" s="714"/>
      <c r="DK20" s="714"/>
      <c r="DL20" s="714"/>
      <c r="DM20" s="714"/>
      <c r="DN20" s="714"/>
      <c r="DO20" s="714"/>
      <c r="DP20" s="714"/>
      <c r="DQ20" s="714"/>
      <c r="DR20" s="714"/>
      <c r="DS20" s="714"/>
      <c r="DT20" s="714"/>
      <c r="DU20" s="714"/>
      <c r="DV20" s="714"/>
      <c r="DW20" s="714"/>
      <c r="DX20" s="714"/>
      <c r="DY20" s="714"/>
      <c r="DZ20" s="714"/>
      <c r="EA20" s="714"/>
      <c r="EB20" s="714"/>
      <c r="EC20" s="714"/>
      <c r="ED20" s="714"/>
      <c r="EE20" s="714"/>
      <c r="EF20" s="714"/>
      <c r="EG20" s="714"/>
      <c r="EH20" s="714"/>
      <c r="EI20" s="714"/>
      <c r="EJ20" s="714"/>
      <c r="EK20" s="714"/>
      <c r="EL20" s="714"/>
      <c r="EM20" s="714"/>
      <c r="EN20" s="714"/>
      <c r="EO20" s="714"/>
      <c r="EP20" s="714"/>
      <c r="EQ20" s="714"/>
      <c r="ER20" s="714"/>
      <c r="ES20" s="714"/>
      <c r="ET20" s="714"/>
      <c r="EU20" s="714"/>
      <c r="EV20" s="714"/>
      <c r="EW20" s="714"/>
      <c r="EX20" s="714"/>
      <c r="EY20" s="714"/>
      <c r="EZ20" s="714"/>
      <c r="FA20" s="714"/>
      <c r="FB20" s="714"/>
      <c r="FC20" s="714"/>
      <c r="FD20" s="714"/>
      <c r="FE20" s="714"/>
      <c r="FF20" s="714"/>
      <c r="FG20" s="714"/>
      <c r="FH20" s="714"/>
      <c r="FI20" s="714"/>
      <c r="FJ20" s="714"/>
      <c r="FK20" s="714"/>
      <c r="FL20" s="714"/>
      <c r="FM20" s="714"/>
      <c r="FN20" s="714"/>
      <c r="FO20" s="714"/>
      <c r="FP20" s="714"/>
      <c r="FQ20" s="714"/>
      <c r="FR20" s="714"/>
      <c r="FS20" s="714"/>
      <c r="FT20" s="714"/>
      <c r="FU20" s="714"/>
      <c r="FV20" s="714"/>
      <c r="FW20" s="714"/>
      <c r="FX20" s="714"/>
      <c r="FY20" s="714"/>
      <c r="FZ20" s="714"/>
      <c r="GA20" s="714"/>
      <c r="GB20" s="714"/>
      <c r="GC20" s="714"/>
      <c r="GD20" s="714"/>
      <c r="GE20" s="714"/>
      <c r="GF20" s="714"/>
      <c r="GG20" s="714"/>
      <c r="GH20" s="714"/>
      <c r="GI20" s="714"/>
      <c r="GJ20" s="714"/>
      <c r="GK20" s="714"/>
      <c r="GL20" s="714"/>
      <c r="GM20" s="714"/>
      <c r="GN20" s="714"/>
      <c r="GO20" s="714"/>
      <c r="GP20" s="714"/>
      <c r="GQ20" s="714"/>
      <c r="GR20" s="714"/>
      <c r="GS20" s="714"/>
      <c r="GT20" s="714"/>
      <c r="GU20" s="714"/>
      <c r="GV20" s="714"/>
      <c r="GW20" s="714"/>
      <c r="GX20" s="714"/>
      <c r="GY20" s="714"/>
      <c r="GZ20" s="714"/>
      <c r="HA20" s="714"/>
      <c r="HB20" s="714"/>
      <c r="HC20" s="714"/>
      <c r="HD20" s="714"/>
      <c r="HE20" s="714"/>
      <c r="HF20" s="714"/>
      <c r="HG20" s="714"/>
      <c r="HH20" s="714"/>
      <c r="HI20" s="714"/>
      <c r="HJ20" s="714"/>
      <c r="HK20" s="714"/>
      <c r="HL20" s="714"/>
      <c r="HM20" s="714"/>
      <c r="HN20" s="714"/>
      <c r="HO20" s="714"/>
      <c r="HP20" s="714"/>
      <c r="HQ20" s="714"/>
      <c r="HR20" s="714"/>
      <c r="HS20" s="714"/>
      <c r="HT20" s="714"/>
      <c r="HU20" s="714"/>
      <c r="HV20" s="714"/>
      <c r="HW20" s="714"/>
      <c r="HX20" s="714"/>
      <c r="HY20" s="714"/>
      <c r="HZ20" s="714"/>
      <c r="IA20" s="714"/>
      <c r="IB20" s="714"/>
      <c r="IC20" s="714"/>
      <c r="ID20" s="714"/>
      <c r="IE20" s="714"/>
      <c r="IF20" s="714"/>
      <c r="IG20" s="714"/>
      <c r="IH20" s="714"/>
      <c r="II20" s="714"/>
      <c r="IJ20" s="714"/>
      <c r="IK20" s="714"/>
      <c r="IL20" s="714"/>
      <c r="IM20" s="714"/>
      <c r="IN20" s="714"/>
      <c r="IO20" s="714"/>
      <c r="IP20" s="714"/>
      <c r="IQ20" s="714"/>
      <c r="IR20" s="714"/>
      <c r="IS20" s="714"/>
      <c r="IT20" s="714"/>
      <c r="IU20" s="714"/>
      <c r="IV20" s="714"/>
    </row>
    <row r="21" spans="1:256" ht="15.75">
      <c r="A21" s="716" t="s">
        <v>745</v>
      </c>
      <c r="B21" s="711" t="s">
        <v>728</v>
      </c>
      <c r="C21" s="712">
        <v>19685</v>
      </c>
      <c r="D21" s="712">
        <v>12348</v>
      </c>
      <c r="E21" s="708">
        <v>62.727965455930914</v>
      </c>
      <c r="F21" s="713">
        <v>-0.18796037592074555</v>
      </c>
      <c r="G21" s="714"/>
      <c r="H21" s="714"/>
      <c r="I21" s="714"/>
      <c r="J21" s="714"/>
      <c r="K21" s="714"/>
      <c r="L21" s="714"/>
      <c r="M21" s="714"/>
      <c r="N21" s="714"/>
      <c r="O21" s="714"/>
      <c r="P21" s="714"/>
      <c r="Q21" s="714"/>
      <c r="R21" s="714"/>
      <c r="S21" s="714"/>
      <c r="T21" s="714"/>
      <c r="U21" s="714"/>
      <c r="V21" s="714"/>
      <c r="W21" s="714"/>
      <c r="X21" s="714"/>
      <c r="Y21" s="714"/>
      <c r="Z21" s="714"/>
      <c r="AA21" s="714"/>
      <c r="AB21" s="714"/>
      <c r="AC21" s="714"/>
      <c r="AD21" s="714"/>
      <c r="AE21" s="714"/>
      <c r="AF21" s="714"/>
      <c r="AG21" s="714"/>
      <c r="AH21" s="714"/>
      <c r="AI21" s="714"/>
      <c r="AJ21" s="714"/>
      <c r="AK21" s="714"/>
      <c r="AL21" s="714"/>
      <c r="AM21" s="714"/>
      <c r="AN21" s="714"/>
      <c r="AO21" s="714"/>
      <c r="AP21" s="714"/>
      <c r="AQ21" s="714"/>
      <c r="AR21" s="714"/>
      <c r="AS21" s="714"/>
      <c r="AT21" s="714"/>
      <c r="AU21" s="714"/>
      <c r="AV21" s="714"/>
      <c r="AW21" s="714"/>
      <c r="AX21" s="714"/>
      <c r="AY21" s="714"/>
      <c r="AZ21" s="714"/>
      <c r="BA21" s="714"/>
      <c r="BB21" s="714"/>
      <c r="BC21" s="714"/>
      <c r="BD21" s="714"/>
      <c r="BE21" s="714"/>
      <c r="BF21" s="714"/>
      <c r="BG21" s="714"/>
      <c r="BH21" s="714"/>
      <c r="BI21" s="714"/>
      <c r="BJ21" s="714"/>
      <c r="BK21" s="714"/>
      <c r="BL21" s="714"/>
      <c r="BM21" s="714"/>
      <c r="BN21" s="714"/>
      <c r="BO21" s="714"/>
      <c r="BP21" s="714"/>
      <c r="BQ21" s="714"/>
      <c r="BR21" s="714"/>
      <c r="BS21" s="714"/>
      <c r="BT21" s="714"/>
      <c r="BU21" s="714"/>
      <c r="BV21" s="714"/>
      <c r="BW21" s="714"/>
      <c r="BX21" s="714"/>
      <c r="BY21" s="714"/>
      <c r="BZ21" s="714"/>
      <c r="CA21" s="714"/>
      <c r="CB21" s="714"/>
      <c r="CC21" s="714"/>
      <c r="CD21" s="714"/>
      <c r="CE21" s="714"/>
      <c r="CF21" s="714"/>
      <c r="CG21" s="714"/>
      <c r="CH21" s="714"/>
      <c r="CI21" s="714"/>
      <c r="CJ21" s="714"/>
      <c r="CK21" s="714"/>
      <c r="CL21" s="714"/>
      <c r="CM21" s="714"/>
      <c r="CN21" s="714"/>
      <c r="CO21" s="714"/>
      <c r="CP21" s="714"/>
      <c r="CQ21" s="714"/>
      <c r="CR21" s="714"/>
      <c r="CS21" s="714"/>
      <c r="CT21" s="714"/>
      <c r="CU21" s="714"/>
      <c r="CV21" s="714"/>
      <c r="CW21" s="714"/>
      <c r="CX21" s="714"/>
      <c r="CY21" s="714"/>
      <c r="CZ21" s="714"/>
      <c r="DA21" s="714"/>
      <c r="DB21" s="714"/>
      <c r="DC21" s="714"/>
      <c r="DD21" s="714"/>
      <c r="DE21" s="714"/>
      <c r="DF21" s="714"/>
      <c r="DG21" s="714"/>
      <c r="DH21" s="714"/>
      <c r="DI21" s="714"/>
      <c r="DJ21" s="714"/>
      <c r="DK21" s="714"/>
      <c r="DL21" s="714"/>
      <c r="DM21" s="714"/>
      <c r="DN21" s="714"/>
      <c r="DO21" s="714"/>
      <c r="DP21" s="714"/>
      <c r="DQ21" s="714"/>
      <c r="DR21" s="714"/>
      <c r="DS21" s="714"/>
      <c r="DT21" s="714"/>
      <c r="DU21" s="714"/>
      <c r="DV21" s="714"/>
      <c r="DW21" s="714"/>
      <c r="DX21" s="714"/>
      <c r="DY21" s="714"/>
      <c r="DZ21" s="714"/>
      <c r="EA21" s="714"/>
      <c r="EB21" s="714"/>
      <c r="EC21" s="714"/>
      <c r="ED21" s="714"/>
      <c r="EE21" s="714"/>
      <c r="EF21" s="714"/>
      <c r="EG21" s="714"/>
      <c r="EH21" s="714"/>
      <c r="EI21" s="714"/>
      <c r="EJ21" s="714"/>
      <c r="EK21" s="714"/>
      <c r="EL21" s="714"/>
      <c r="EM21" s="714"/>
      <c r="EN21" s="714"/>
      <c r="EO21" s="714"/>
      <c r="EP21" s="714"/>
      <c r="EQ21" s="714"/>
      <c r="ER21" s="714"/>
      <c r="ES21" s="714"/>
      <c r="ET21" s="714"/>
      <c r="EU21" s="714"/>
      <c r="EV21" s="714"/>
      <c r="EW21" s="714"/>
      <c r="EX21" s="714"/>
      <c r="EY21" s="714"/>
      <c r="EZ21" s="714"/>
      <c r="FA21" s="714"/>
      <c r="FB21" s="714"/>
      <c r="FC21" s="714"/>
      <c r="FD21" s="714"/>
      <c r="FE21" s="714"/>
      <c r="FF21" s="714"/>
      <c r="FG21" s="714"/>
      <c r="FH21" s="714"/>
      <c r="FI21" s="714"/>
      <c r="FJ21" s="714"/>
      <c r="FK21" s="714"/>
      <c r="FL21" s="714"/>
      <c r="FM21" s="714"/>
      <c r="FN21" s="714"/>
      <c r="FO21" s="714"/>
      <c r="FP21" s="714"/>
      <c r="FQ21" s="714"/>
      <c r="FR21" s="714"/>
      <c r="FS21" s="714"/>
      <c r="FT21" s="714"/>
      <c r="FU21" s="714"/>
      <c r="FV21" s="714"/>
      <c r="FW21" s="714"/>
      <c r="FX21" s="714"/>
      <c r="FY21" s="714"/>
      <c r="FZ21" s="714"/>
      <c r="GA21" s="714"/>
      <c r="GB21" s="714"/>
      <c r="GC21" s="714"/>
      <c r="GD21" s="714"/>
      <c r="GE21" s="714"/>
      <c r="GF21" s="714"/>
      <c r="GG21" s="714"/>
      <c r="GH21" s="714"/>
      <c r="GI21" s="714"/>
      <c r="GJ21" s="714"/>
      <c r="GK21" s="714"/>
      <c r="GL21" s="714"/>
      <c r="GM21" s="714"/>
      <c r="GN21" s="714"/>
      <c r="GO21" s="714"/>
      <c r="GP21" s="714"/>
      <c r="GQ21" s="714"/>
      <c r="GR21" s="714"/>
      <c r="GS21" s="714"/>
      <c r="GT21" s="714"/>
      <c r="GU21" s="714"/>
      <c r="GV21" s="714"/>
      <c r="GW21" s="714"/>
      <c r="GX21" s="714"/>
      <c r="GY21" s="714"/>
      <c r="GZ21" s="714"/>
      <c r="HA21" s="714"/>
      <c r="HB21" s="714"/>
      <c r="HC21" s="714"/>
      <c r="HD21" s="714"/>
      <c r="HE21" s="714"/>
      <c r="HF21" s="714"/>
      <c r="HG21" s="714"/>
      <c r="HH21" s="714"/>
      <c r="HI21" s="714"/>
      <c r="HJ21" s="714"/>
      <c r="HK21" s="714"/>
      <c r="HL21" s="714"/>
      <c r="HM21" s="714"/>
      <c r="HN21" s="714"/>
      <c r="HO21" s="714"/>
      <c r="HP21" s="714"/>
      <c r="HQ21" s="714"/>
      <c r="HR21" s="714"/>
      <c r="HS21" s="714"/>
      <c r="HT21" s="714"/>
      <c r="HU21" s="714"/>
      <c r="HV21" s="714"/>
      <c r="HW21" s="714"/>
      <c r="HX21" s="714"/>
      <c r="HY21" s="714"/>
      <c r="HZ21" s="714"/>
      <c r="IA21" s="714"/>
      <c r="IB21" s="714"/>
      <c r="IC21" s="714"/>
      <c r="ID21" s="714"/>
      <c r="IE21" s="714"/>
      <c r="IF21" s="714"/>
      <c r="IG21" s="714"/>
      <c r="IH21" s="714"/>
      <c r="II21" s="714"/>
      <c r="IJ21" s="714"/>
      <c r="IK21" s="714"/>
      <c r="IL21" s="714"/>
      <c r="IM21" s="714"/>
      <c r="IN21" s="714"/>
      <c r="IO21" s="714"/>
      <c r="IP21" s="714"/>
      <c r="IQ21" s="714"/>
      <c r="IR21" s="714"/>
      <c r="IS21" s="714"/>
      <c r="IT21" s="714"/>
      <c r="IU21" s="714"/>
      <c r="IV21" s="714"/>
    </row>
    <row r="22" spans="1:256" ht="15.75">
      <c r="A22" s="716" t="s">
        <v>746</v>
      </c>
      <c r="B22" s="711" t="s">
        <v>728</v>
      </c>
      <c r="C22" s="712">
        <v>258970</v>
      </c>
      <c r="D22" s="712">
        <v>239703</v>
      </c>
      <c r="E22" s="708">
        <v>92.56014210140171</v>
      </c>
      <c r="F22" s="713">
        <v>13.923677192378307</v>
      </c>
      <c r="G22" s="714"/>
      <c r="H22" s="1496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4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  <c r="AF22" s="714"/>
      <c r="AG22" s="714"/>
      <c r="AH22" s="714"/>
      <c r="AI22" s="714"/>
      <c r="AJ22" s="714"/>
      <c r="AK22" s="714"/>
      <c r="AL22" s="714"/>
      <c r="AM22" s="714"/>
      <c r="AN22" s="714"/>
      <c r="AO22" s="714"/>
      <c r="AP22" s="714"/>
      <c r="AQ22" s="714"/>
      <c r="AR22" s="714"/>
      <c r="AS22" s="714"/>
      <c r="AT22" s="714"/>
      <c r="AU22" s="714"/>
      <c r="AV22" s="714"/>
      <c r="AW22" s="714"/>
      <c r="AX22" s="714"/>
      <c r="AY22" s="714"/>
      <c r="AZ22" s="714"/>
      <c r="BA22" s="714"/>
      <c r="BB22" s="714"/>
      <c r="BC22" s="714"/>
      <c r="BD22" s="714"/>
      <c r="BE22" s="714"/>
      <c r="BF22" s="714"/>
      <c r="BG22" s="714"/>
      <c r="BH22" s="714"/>
      <c r="BI22" s="714"/>
      <c r="BJ22" s="714"/>
      <c r="BK22" s="714"/>
      <c r="BL22" s="714"/>
      <c r="BM22" s="714"/>
      <c r="BN22" s="714"/>
      <c r="BO22" s="714"/>
      <c r="BP22" s="714"/>
      <c r="BQ22" s="714"/>
      <c r="BR22" s="714"/>
      <c r="BS22" s="714"/>
      <c r="BT22" s="714"/>
      <c r="BU22" s="714"/>
      <c r="BV22" s="714"/>
      <c r="BW22" s="714"/>
      <c r="BX22" s="714"/>
      <c r="BY22" s="714"/>
      <c r="BZ22" s="714"/>
      <c r="CA22" s="714"/>
      <c r="CB22" s="714"/>
      <c r="CC22" s="714"/>
      <c r="CD22" s="714"/>
      <c r="CE22" s="714"/>
      <c r="CF22" s="714"/>
      <c r="CG22" s="714"/>
      <c r="CH22" s="714"/>
      <c r="CI22" s="714"/>
      <c r="CJ22" s="714"/>
      <c r="CK22" s="714"/>
      <c r="CL22" s="714"/>
      <c r="CM22" s="714"/>
      <c r="CN22" s="714"/>
      <c r="CO22" s="714"/>
      <c r="CP22" s="714"/>
      <c r="CQ22" s="714"/>
      <c r="CR22" s="714"/>
      <c r="CS22" s="714"/>
      <c r="CT22" s="714"/>
      <c r="CU22" s="714"/>
      <c r="CV22" s="714"/>
      <c r="CW22" s="714"/>
      <c r="CX22" s="714"/>
      <c r="CY22" s="714"/>
      <c r="CZ22" s="714"/>
      <c r="DA22" s="714"/>
      <c r="DB22" s="714"/>
      <c r="DC22" s="714"/>
      <c r="DD22" s="714"/>
      <c r="DE22" s="714"/>
      <c r="DF22" s="714"/>
      <c r="DG22" s="714"/>
      <c r="DH22" s="714"/>
      <c r="DI22" s="714"/>
      <c r="DJ22" s="714"/>
      <c r="DK22" s="714"/>
      <c r="DL22" s="714"/>
      <c r="DM22" s="714"/>
      <c r="DN22" s="714"/>
      <c r="DO22" s="714"/>
      <c r="DP22" s="714"/>
      <c r="DQ22" s="714"/>
      <c r="DR22" s="714"/>
      <c r="DS22" s="714"/>
      <c r="DT22" s="714"/>
      <c r="DU22" s="714"/>
      <c r="DV22" s="714"/>
      <c r="DW22" s="714"/>
      <c r="DX22" s="714"/>
      <c r="DY22" s="714"/>
      <c r="DZ22" s="714"/>
      <c r="EA22" s="714"/>
      <c r="EB22" s="714"/>
      <c r="EC22" s="714"/>
      <c r="ED22" s="714"/>
      <c r="EE22" s="714"/>
      <c r="EF22" s="714"/>
      <c r="EG22" s="714"/>
      <c r="EH22" s="714"/>
      <c r="EI22" s="714"/>
      <c r="EJ22" s="714"/>
      <c r="EK22" s="714"/>
      <c r="EL22" s="714"/>
      <c r="EM22" s="714"/>
      <c r="EN22" s="714"/>
      <c r="EO22" s="714"/>
      <c r="EP22" s="714"/>
      <c r="EQ22" s="714"/>
      <c r="ER22" s="714"/>
      <c r="ES22" s="714"/>
      <c r="ET22" s="714"/>
      <c r="EU22" s="714"/>
      <c r="EV22" s="714"/>
      <c r="EW22" s="714"/>
      <c r="EX22" s="714"/>
      <c r="EY22" s="714"/>
      <c r="EZ22" s="714"/>
      <c r="FA22" s="714"/>
      <c r="FB22" s="714"/>
      <c r="FC22" s="714"/>
      <c r="FD22" s="714"/>
      <c r="FE22" s="714"/>
      <c r="FF22" s="714"/>
      <c r="FG22" s="714"/>
      <c r="FH22" s="714"/>
      <c r="FI22" s="714"/>
      <c r="FJ22" s="714"/>
      <c r="FK22" s="714"/>
      <c r="FL22" s="714"/>
      <c r="FM22" s="714"/>
      <c r="FN22" s="714"/>
      <c r="FO22" s="714"/>
      <c r="FP22" s="714"/>
      <c r="FQ22" s="714"/>
      <c r="FR22" s="714"/>
      <c r="FS22" s="714"/>
      <c r="FT22" s="714"/>
      <c r="FU22" s="714"/>
      <c r="FV22" s="714"/>
      <c r="FW22" s="714"/>
      <c r="FX22" s="714"/>
      <c r="FY22" s="714"/>
      <c r="FZ22" s="714"/>
      <c r="GA22" s="714"/>
      <c r="GB22" s="714"/>
      <c r="GC22" s="714"/>
      <c r="GD22" s="714"/>
      <c r="GE22" s="714"/>
      <c r="GF22" s="714"/>
      <c r="GG22" s="714"/>
      <c r="GH22" s="714"/>
      <c r="GI22" s="714"/>
      <c r="GJ22" s="714"/>
      <c r="GK22" s="714"/>
      <c r="GL22" s="714"/>
      <c r="GM22" s="714"/>
      <c r="GN22" s="714"/>
      <c r="GO22" s="714"/>
      <c r="GP22" s="714"/>
      <c r="GQ22" s="714"/>
      <c r="GR22" s="714"/>
      <c r="GS22" s="714"/>
      <c r="GT22" s="714"/>
      <c r="GU22" s="714"/>
      <c r="GV22" s="714"/>
      <c r="GW22" s="714"/>
      <c r="GX22" s="714"/>
      <c r="GY22" s="714"/>
      <c r="GZ22" s="714"/>
      <c r="HA22" s="714"/>
      <c r="HB22" s="714"/>
      <c r="HC22" s="714"/>
      <c r="HD22" s="714"/>
      <c r="HE22" s="714"/>
      <c r="HF22" s="714"/>
      <c r="HG22" s="714"/>
      <c r="HH22" s="714"/>
      <c r="HI22" s="714"/>
      <c r="HJ22" s="714"/>
      <c r="HK22" s="714"/>
      <c r="HL22" s="714"/>
      <c r="HM22" s="714"/>
      <c r="HN22" s="714"/>
      <c r="HO22" s="714"/>
      <c r="HP22" s="714"/>
      <c r="HQ22" s="714"/>
      <c r="HR22" s="714"/>
      <c r="HS22" s="714"/>
      <c r="HT22" s="714"/>
      <c r="HU22" s="714"/>
      <c r="HV22" s="714"/>
      <c r="HW22" s="714"/>
      <c r="HX22" s="714"/>
      <c r="HY22" s="714"/>
      <c r="HZ22" s="714"/>
      <c r="IA22" s="714"/>
      <c r="IB22" s="714"/>
      <c r="IC22" s="714"/>
      <c r="ID22" s="714"/>
      <c r="IE22" s="714"/>
      <c r="IF22" s="714"/>
      <c r="IG22" s="714"/>
      <c r="IH22" s="714"/>
      <c r="II22" s="714"/>
      <c r="IJ22" s="714"/>
      <c r="IK22" s="714"/>
      <c r="IL22" s="714"/>
      <c r="IM22" s="714"/>
      <c r="IN22" s="714"/>
      <c r="IO22" s="714"/>
      <c r="IP22" s="714"/>
      <c r="IQ22" s="714"/>
      <c r="IR22" s="714"/>
      <c r="IS22" s="714"/>
      <c r="IT22" s="714"/>
      <c r="IU22" s="714"/>
      <c r="IV22" s="714"/>
    </row>
    <row r="23" spans="1:256" ht="15.75">
      <c r="A23" s="710" t="s">
        <v>747</v>
      </c>
      <c r="B23" s="711" t="s">
        <v>748</v>
      </c>
      <c r="C23" s="712">
        <v>5957688</v>
      </c>
      <c r="D23" s="712">
        <v>3144650</v>
      </c>
      <c r="E23" s="708">
        <v>52.783059468706654</v>
      </c>
      <c r="F23" s="713">
        <v>5.89436264390833</v>
      </c>
      <c r="G23" s="714"/>
      <c r="H23" s="1496"/>
      <c r="I23" s="714"/>
      <c r="J23" s="714"/>
      <c r="K23" s="714"/>
      <c r="L23" s="714"/>
      <c r="M23" s="714"/>
      <c r="N23" s="714"/>
      <c r="O23" s="714"/>
      <c r="P23" s="714"/>
      <c r="Q23" s="714"/>
      <c r="R23" s="714"/>
      <c r="S23" s="714"/>
      <c r="T23" s="714"/>
      <c r="U23" s="714"/>
      <c r="V23" s="714"/>
      <c r="W23" s="714"/>
      <c r="X23" s="714"/>
      <c r="Y23" s="714"/>
      <c r="Z23" s="714"/>
      <c r="AA23" s="714"/>
      <c r="AB23" s="714"/>
      <c r="AC23" s="714"/>
      <c r="AD23" s="714"/>
      <c r="AE23" s="714"/>
      <c r="AF23" s="714"/>
      <c r="AG23" s="714"/>
      <c r="AH23" s="714"/>
      <c r="AI23" s="714"/>
      <c r="AJ23" s="714"/>
      <c r="AK23" s="714"/>
      <c r="AL23" s="714"/>
      <c r="AM23" s="714"/>
      <c r="AN23" s="714"/>
      <c r="AO23" s="714"/>
      <c r="AP23" s="714"/>
      <c r="AQ23" s="714"/>
      <c r="AR23" s="714"/>
      <c r="AS23" s="714"/>
      <c r="AT23" s="714"/>
      <c r="AU23" s="714"/>
      <c r="AV23" s="714"/>
      <c r="AW23" s="714"/>
      <c r="AX23" s="714"/>
      <c r="AY23" s="714"/>
      <c r="AZ23" s="714"/>
      <c r="BA23" s="714"/>
      <c r="BB23" s="714"/>
      <c r="BC23" s="714"/>
      <c r="BD23" s="714"/>
      <c r="BE23" s="714"/>
      <c r="BF23" s="714"/>
      <c r="BG23" s="714"/>
      <c r="BH23" s="714"/>
      <c r="BI23" s="714"/>
      <c r="BJ23" s="714"/>
      <c r="BK23" s="714"/>
      <c r="BL23" s="714"/>
      <c r="BM23" s="714"/>
      <c r="BN23" s="714"/>
      <c r="BO23" s="714"/>
      <c r="BP23" s="714"/>
      <c r="BQ23" s="714"/>
      <c r="BR23" s="714"/>
      <c r="BS23" s="714"/>
      <c r="BT23" s="714"/>
      <c r="BU23" s="714"/>
      <c r="BV23" s="714"/>
      <c r="BW23" s="714"/>
      <c r="BX23" s="714"/>
      <c r="BY23" s="714"/>
      <c r="BZ23" s="714"/>
      <c r="CA23" s="714"/>
      <c r="CB23" s="714"/>
      <c r="CC23" s="714"/>
      <c r="CD23" s="714"/>
      <c r="CE23" s="714"/>
      <c r="CF23" s="714"/>
      <c r="CG23" s="714"/>
      <c r="CH23" s="714"/>
      <c r="CI23" s="714"/>
      <c r="CJ23" s="714"/>
      <c r="CK23" s="714"/>
      <c r="CL23" s="714"/>
      <c r="CM23" s="714"/>
      <c r="CN23" s="714"/>
      <c r="CO23" s="714"/>
      <c r="CP23" s="714"/>
      <c r="CQ23" s="714"/>
      <c r="CR23" s="714"/>
      <c r="CS23" s="714"/>
      <c r="CT23" s="714"/>
      <c r="CU23" s="714"/>
      <c r="CV23" s="714"/>
      <c r="CW23" s="714"/>
      <c r="CX23" s="714"/>
      <c r="CY23" s="714"/>
      <c r="CZ23" s="714"/>
      <c r="DA23" s="714"/>
      <c r="DB23" s="714"/>
      <c r="DC23" s="714"/>
      <c r="DD23" s="714"/>
      <c r="DE23" s="714"/>
      <c r="DF23" s="714"/>
      <c r="DG23" s="714"/>
      <c r="DH23" s="714"/>
      <c r="DI23" s="714"/>
      <c r="DJ23" s="714"/>
      <c r="DK23" s="714"/>
      <c r="DL23" s="714"/>
      <c r="DM23" s="714"/>
      <c r="DN23" s="714"/>
      <c r="DO23" s="714"/>
      <c r="DP23" s="714"/>
      <c r="DQ23" s="714"/>
      <c r="DR23" s="714"/>
      <c r="DS23" s="714"/>
      <c r="DT23" s="714"/>
      <c r="DU23" s="714"/>
      <c r="DV23" s="714"/>
      <c r="DW23" s="714"/>
      <c r="DX23" s="714"/>
      <c r="DY23" s="714"/>
      <c r="DZ23" s="714"/>
      <c r="EA23" s="714"/>
      <c r="EB23" s="714"/>
      <c r="EC23" s="714"/>
      <c r="ED23" s="714"/>
      <c r="EE23" s="714"/>
      <c r="EF23" s="714"/>
      <c r="EG23" s="714"/>
      <c r="EH23" s="714"/>
      <c r="EI23" s="714"/>
      <c r="EJ23" s="714"/>
      <c r="EK23" s="714"/>
      <c r="EL23" s="714"/>
      <c r="EM23" s="714"/>
      <c r="EN23" s="714"/>
      <c r="EO23" s="714"/>
      <c r="EP23" s="714"/>
      <c r="EQ23" s="714"/>
      <c r="ER23" s="714"/>
      <c r="ES23" s="714"/>
      <c r="ET23" s="714"/>
      <c r="EU23" s="714"/>
      <c r="EV23" s="714"/>
      <c r="EW23" s="714"/>
      <c r="EX23" s="714"/>
      <c r="EY23" s="714"/>
      <c r="EZ23" s="714"/>
      <c r="FA23" s="714"/>
      <c r="FB23" s="714"/>
      <c r="FC23" s="714"/>
      <c r="FD23" s="714"/>
      <c r="FE23" s="714"/>
      <c r="FF23" s="714"/>
      <c r="FG23" s="714"/>
      <c r="FH23" s="714"/>
      <c r="FI23" s="714"/>
      <c r="FJ23" s="714"/>
      <c r="FK23" s="714"/>
      <c r="FL23" s="714"/>
      <c r="FM23" s="714"/>
      <c r="FN23" s="714"/>
      <c r="FO23" s="714"/>
      <c r="FP23" s="714"/>
      <c r="FQ23" s="714"/>
      <c r="FR23" s="714"/>
      <c r="FS23" s="714"/>
      <c r="FT23" s="714"/>
      <c r="FU23" s="714"/>
      <c r="FV23" s="714"/>
      <c r="FW23" s="714"/>
      <c r="FX23" s="714"/>
      <c r="FY23" s="714"/>
      <c r="FZ23" s="714"/>
      <c r="GA23" s="714"/>
      <c r="GB23" s="714"/>
      <c r="GC23" s="714"/>
      <c r="GD23" s="714"/>
      <c r="GE23" s="714"/>
      <c r="GF23" s="714"/>
      <c r="GG23" s="714"/>
      <c r="GH23" s="714"/>
      <c r="GI23" s="714"/>
      <c r="GJ23" s="714"/>
      <c r="GK23" s="714"/>
      <c r="GL23" s="714"/>
      <c r="GM23" s="714"/>
      <c r="GN23" s="714"/>
      <c r="GO23" s="714"/>
      <c r="GP23" s="714"/>
      <c r="GQ23" s="714"/>
      <c r="GR23" s="714"/>
      <c r="GS23" s="714"/>
      <c r="GT23" s="714"/>
      <c r="GU23" s="714"/>
      <c r="GV23" s="714"/>
      <c r="GW23" s="714"/>
      <c r="GX23" s="714"/>
      <c r="GY23" s="714"/>
      <c r="GZ23" s="714"/>
      <c r="HA23" s="714"/>
      <c r="HB23" s="714"/>
      <c r="HC23" s="714"/>
      <c r="HD23" s="714"/>
      <c r="HE23" s="714"/>
      <c r="HF23" s="714"/>
      <c r="HG23" s="714"/>
      <c r="HH23" s="714"/>
      <c r="HI23" s="714"/>
      <c r="HJ23" s="714"/>
      <c r="HK23" s="714"/>
      <c r="HL23" s="714"/>
      <c r="HM23" s="714"/>
      <c r="HN23" s="714"/>
      <c r="HO23" s="714"/>
      <c r="HP23" s="714"/>
      <c r="HQ23" s="714"/>
      <c r="HR23" s="714"/>
      <c r="HS23" s="714"/>
      <c r="HT23" s="714"/>
      <c r="HU23" s="714"/>
      <c r="HV23" s="714"/>
      <c r="HW23" s="714"/>
      <c r="HX23" s="714"/>
      <c r="HY23" s="714"/>
      <c r="HZ23" s="714"/>
      <c r="IA23" s="714"/>
      <c r="IB23" s="714"/>
      <c r="IC23" s="714"/>
      <c r="ID23" s="714"/>
      <c r="IE23" s="714"/>
      <c r="IF23" s="714"/>
      <c r="IG23" s="714"/>
      <c r="IH23" s="714"/>
      <c r="II23" s="714"/>
      <c r="IJ23" s="714"/>
      <c r="IK23" s="714"/>
      <c r="IL23" s="714"/>
      <c r="IM23" s="714"/>
      <c r="IN23" s="714"/>
      <c r="IO23" s="714"/>
      <c r="IP23" s="714"/>
      <c r="IQ23" s="714"/>
      <c r="IR23" s="714"/>
      <c r="IS23" s="714"/>
      <c r="IT23" s="714"/>
      <c r="IU23" s="714"/>
      <c r="IV23" s="714"/>
    </row>
    <row r="24" spans="1:256" ht="15.75">
      <c r="A24" s="710" t="s">
        <v>749</v>
      </c>
      <c r="B24" s="711" t="s">
        <v>748</v>
      </c>
      <c r="C24" s="712">
        <v>1074299</v>
      </c>
      <c r="D24" s="712">
        <v>436511</v>
      </c>
      <c r="E24" s="708">
        <v>40.632170373424906</v>
      </c>
      <c r="F24" s="713">
        <v>-1.8808843200731786</v>
      </c>
      <c r="G24" s="714"/>
      <c r="H24" s="1496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4"/>
      <c r="U24" s="714"/>
      <c r="V24" s="714"/>
      <c r="W24" s="714"/>
      <c r="X24" s="714"/>
      <c r="Y24" s="714"/>
      <c r="Z24" s="714"/>
      <c r="AA24" s="714"/>
      <c r="AB24" s="714"/>
      <c r="AC24" s="714"/>
      <c r="AD24" s="714"/>
      <c r="AE24" s="714"/>
      <c r="AF24" s="714"/>
      <c r="AG24" s="714"/>
      <c r="AH24" s="714"/>
      <c r="AI24" s="714"/>
      <c r="AJ24" s="714"/>
      <c r="AK24" s="714"/>
      <c r="AL24" s="714"/>
      <c r="AM24" s="714"/>
      <c r="AN24" s="714"/>
      <c r="AO24" s="714"/>
      <c r="AP24" s="714"/>
      <c r="AQ24" s="714"/>
      <c r="AR24" s="714"/>
      <c r="AS24" s="714"/>
      <c r="AT24" s="714"/>
      <c r="AU24" s="714"/>
      <c r="AV24" s="714"/>
      <c r="AW24" s="714"/>
      <c r="AX24" s="714"/>
      <c r="AY24" s="714"/>
      <c r="AZ24" s="714"/>
      <c r="BA24" s="714"/>
      <c r="BB24" s="714"/>
      <c r="BC24" s="714"/>
      <c r="BD24" s="714"/>
      <c r="BE24" s="714"/>
      <c r="BF24" s="714"/>
      <c r="BG24" s="714"/>
      <c r="BH24" s="714"/>
      <c r="BI24" s="714"/>
      <c r="BJ24" s="714"/>
      <c r="BK24" s="714"/>
      <c r="BL24" s="714"/>
      <c r="BM24" s="714"/>
      <c r="BN24" s="714"/>
      <c r="BO24" s="714"/>
      <c r="BP24" s="714"/>
      <c r="BQ24" s="714"/>
      <c r="BR24" s="714"/>
      <c r="BS24" s="714"/>
      <c r="BT24" s="714"/>
      <c r="BU24" s="714"/>
      <c r="BV24" s="714"/>
      <c r="BW24" s="714"/>
      <c r="BX24" s="714"/>
      <c r="BY24" s="714"/>
      <c r="BZ24" s="714"/>
      <c r="CA24" s="714"/>
      <c r="CB24" s="714"/>
      <c r="CC24" s="714"/>
      <c r="CD24" s="714"/>
      <c r="CE24" s="714"/>
      <c r="CF24" s="714"/>
      <c r="CG24" s="714"/>
      <c r="CH24" s="714"/>
      <c r="CI24" s="714"/>
      <c r="CJ24" s="714"/>
      <c r="CK24" s="714"/>
      <c r="CL24" s="714"/>
      <c r="CM24" s="714"/>
      <c r="CN24" s="714"/>
      <c r="CO24" s="714"/>
      <c r="CP24" s="714"/>
      <c r="CQ24" s="714"/>
      <c r="CR24" s="714"/>
      <c r="CS24" s="714"/>
      <c r="CT24" s="714"/>
      <c r="CU24" s="714"/>
      <c r="CV24" s="714"/>
      <c r="CW24" s="714"/>
      <c r="CX24" s="714"/>
      <c r="CY24" s="714"/>
      <c r="CZ24" s="714"/>
      <c r="DA24" s="714"/>
      <c r="DB24" s="714"/>
      <c r="DC24" s="714"/>
      <c r="DD24" s="714"/>
      <c r="DE24" s="714"/>
      <c r="DF24" s="714"/>
      <c r="DG24" s="714"/>
      <c r="DH24" s="714"/>
      <c r="DI24" s="714"/>
      <c r="DJ24" s="714"/>
      <c r="DK24" s="714"/>
      <c r="DL24" s="714"/>
      <c r="DM24" s="714"/>
      <c r="DN24" s="714"/>
      <c r="DO24" s="714"/>
      <c r="DP24" s="714"/>
      <c r="DQ24" s="714"/>
      <c r="DR24" s="714"/>
      <c r="DS24" s="714"/>
      <c r="DT24" s="714"/>
      <c r="DU24" s="714"/>
      <c r="DV24" s="714"/>
      <c r="DW24" s="714"/>
      <c r="DX24" s="714"/>
      <c r="DY24" s="714"/>
      <c r="DZ24" s="714"/>
      <c r="EA24" s="714"/>
      <c r="EB24" s="714"/>
      <c r="EC24" s="714"/>
      <c r="ED24" s="714"/>
      <c r="EE24" s="714"/>
      <c r="EF24" s="714"/>
      <c r="EG24" s="714"/>
      <c r="EH24" s="714"/>
      <c r="EI24" s="714"/>
      <c r="EJ24" s="714"/>
      <c r="EK24" s="714"/>
      <c r="EL24" s="714"/>
      <c r="EM24" s="714"/>
      <c r="EN24" s="714"/>
      <c r="EO24" s="714"/>
      <c r="EP24" s="714"/>
      <c r="EQ24" s="714"/>
      <c r="ER24" s="714"/>
      <c r="ES24" s="714"/>
      <c r="ET24" s="714"/>
      <c r="EU24" s="714"/>
      <c r="EV24" s="714"/>
      <c r="EW24" s="714"/>
      <c r="EX24" s="714"/>
      <c r="EY24" s="714"/>
      <c r="EZ24" s="714"/>
      <c r="FA24" s="714"/>
      <c r="FB24" s="714"/>
      <c r="FC24" s="714"/>
      <c r="FD24" s="714"/>
      <c r="FE24" s="714"/>
      <c r="FF24" s="714"/>
      <c r="FG24" s="714"/>
      <c r="FH24" s="714"/>
      <c r="FI24" s="714"/>
      <c r="FJ24" s="714"/>
      <c r="FK24" s="714"/>
      <c r="FL24" s="714"/>
      <c r="FM24" s="714"/>
      <c r="FN24" s="714"/>
      <c r="FO24" s="714"/>
      <c r="FP24" s="714"/>
      <c r="FQ24" s="714"/>
      <c r="FR24" s="714"/>
      <c r="FS24" s="714"/>
      <c r="FT24" s="714"/>
      <c r="FU24" s="714"/>
      <c r="FV24" s="714"/>
      <c r="FW24" s="714"/>
      <c r="FX24" s="714"/>
      <c r="FY24" s="714"/>
      <c r="FZ24" s="714"/>
      <c r="GA24" s="714"/>
      <c r="GB24" s="714"/>
      <c r="GC24" s="714"/>
      <c r="GD24" s="714"/>
      <c r="GE24" s="714"/>
      <c r="GF24" s="714"/>
      <c r="GG24" s="714"/>
      <c r="GH24" s="714"/>
      <c r="GI24" s="714"/>
      <c r="GJ24" s="714"/>
      <c r="GK24" s="714"/>
      <c r="GL24" s="714"/>
      <c r="GM24" s="714"/>
      <c r="GN24" s="714"/>
      <c r="GO24" s="714"/>
      <c r="GP24" s="714"/>
      <c r="GQ24" s="714"/>
      <c r="GR24" s="714"/>
      <c r="GS24" s="714"/>
      <c r="GT24" s="714"/>
      <c r="GU24" s="714"/>
      <c r="GV24" s="714"/>
      <c r="GW24" s="714"/>
      <c r="GX24" s="714"/>
      <c r="GY24" s="714"/>
      <c r="GZ24" s="714"/>
      <c r="HA24" s="714"/>
      <c r="HB24" s="714"/>
      <c r="HC24" s="714"/>
      <c r="HD24" s="714"/>
      <c r="HE24" s="714"/>
      <c r="HF24" s="714"/>
      <c r="HG24" s="714"/>
      <c r="HH24" s="714"/>
      <c r="HI24" s="714"/>
      <c r="HJ24" s="714"/>
      <c r="HK24" s="714"/>
      <c r="HL24" s="714"/>
      <c r="HM24" s="714"/>
      <c r="HN24" s="714"/>
      <c r="HO24" s="714"/>
      <c r="HP24" s="714"/>
      <c r="HQ24" s="714"/>
      <c r="HR24" s="714"/>
      <c r="HS24" s="714"/>
      <c r="HT24" s="714"/>
      <c r="HU24" s="714"/>
      <c r="HV24" s="714"/>
      <c r="HW24" s="714"/>
      <c r="HX24" s="714"/>
      <c r="HY24" s="714"/>
      <c r="HZ24" s="714"/>
      <c r="IA24" s="714"/>
      <c r="IB24" s="714"/>
      <c r="IC24" s="714"/>
      <c r="ID24" s="714"/>
      <c r="IE24" s="714"/>
      <c r="IF24" s="714"/>
      <c r="IG24" s="714"/>
      <c r="IH24" s="714"/>
      <c r="II24" s="714"/>
      <c r="IJ24" s="714"/>
      <c r="IK24" s="714"/>
      <c r="IL24" s="714"/>
      <c r="IM24" s="714"/>
      <c r="IN24" s="714"/>
      <c r="IO24" s="714"/>
      <c r="IP24" s="714"/>
      <c r="IQ24" s="714"/>
      <c r="IR24" s="714"/>
      <c r="IS24" s="714"/>
      <c r="IT24" s="714"/>
      <c r="IU24" s="714"/>
      <c r="IV24" s="714"/>
    </row>
    <row r="25" spans="1:256" ht="15.75">
      <c r="A25" s="710" t="s">
        <v>750</v>
      </c>
      <c r="B25" s="711" t="s">
        <v>748</v>
      </c>
      <c r="C25" s="712">
        <v>8859491</v>
      </c>
      <c r="D25" s="712">
        <v>4908920</v>
      </c>
      <c r="E25" s="708">
        <v>55.40860078756218</v>
      </c>
      <c r="F25" s="713">
        <v>-0.5744345681584448</v>
      </c>
      <c r="G25" s="714"/>
      <c r="H25" s="1496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714"/>
      <c r="AJ25" s="714"/>
      <c r="AK25" s="714"/>
      <c r="AL25" s="714"/>
      <c r="AM25" s="714"/>
      <c r="AN25" s="714"/>
      <c r="AO25" s="714"/>
      <c r="AP25" s="714"/>
      <c r="AQ25" s="714"/>
      <c r="AR25" s="714"/>
      <c r="AS25" s="714"/>
      <c r="AT25" s="714"/>
      <c r="AU25" s="714"/>
      <c r="AV25" s="714"/>
      <c r="AW25" s="714"/>
      <c r="AX25" s="714"/>
      <c r="AY25" s="714"/>
      <c r="AZ25" s="714"/>
      <c r="BA25" s="714"/>
      <c r="BB25" s="714"/>
      <c r="BC25" s="714"/>
      <c r="BD25" s="714"/>
      <c r="BE25" s="714"/>
      <c r="BF25" s="714"/>
      <c r="BG25" s="714"/>
      <c r="BH25" s="714"/>
      <c r="BI25" s="714"/>
      <c r="BJ25" s="714"/>
      <c r="BK25" s="714"/>
      <c r="BL25" s="714"/>
      <c r="BM25" s="714"/>
      <c r="BN25" s="714"/>
      <c r="BO25" s="714"/>
      <c r="BP25" s="714"/>
      <c r="BQ25" s="714"/>
      <c r="BR25" s="714"/>
      <c r="BS25" s="714"/>
      <c r="BT25" s="714"/>
      <c r="BU25" s="714"/>
      <c r="BV25" s="714"/>
      <c r="BW25" s="714"/>
      <c r="BX25" s="714"/>
      <c r="BY25" s="714"/>
      <c r="BZ25" s="714"/>
      <c r="CA25" s="714"/>
      <c r="CB25" s="714"/>
      <c r="CC25" s="714"/>
      <c r="CD25" s="714"/>
      <c r="CE25" s="714"/>
      <c r="CF25" s="714"/>
      <c r="CG25" s="714"/>
      <c r="CH25" s="714"/>
      <c r="CI25" s="714"/>
      <c r="CJ25" s="714"/>
      <c r="CK25" s="714"/>
      <c r="CL25" s="714"/>
      <c r="CM25" s="714"/>
      <c r="CN25" s="714"/>
      <c r="CO25" s="714"/>
      <c r="CP25" s="714"/>
      <c r="CQ25" s="714"/>
      <c r="CR25" s="714"/>
      <c r="CS25" s="714"/>
      <c r="CT25" s="714"/>
      <c r="CU25" s="714"/>
      <c r="CV25" s="714"/>
      <c r="CW25" s="714"/>
      <c r="CX25" s="714"/>
      <c r="CY25" s="714"/>
      <c r="CZ25" s="714"/>
      <c r="DA25" s="714"/>
      <c r="DB25" s="714"/>
      <c r="DC25" s="714"/>
      <c r="DD25" s="714"/>
      <c r="DE25" s="714"/>
      <c r="DF25" s="714"/>
      <c r="DG25" s="714"/>
      <c r="DH25" s="714"/>
      <c r="DI25" s="714"/>
      <c r="DJ25" s="714"/>
      <c r="DK25" s="714"/>
      <c r="DL25" s="714"/>
      <c r="DM25" s="714"/>
      <c r="DN25" s="714"/>
      <c r="DO25" s="714"/>
      <c r="DP25" s="714"/>
      <c r="DQ25" s="714"/>
      <c r="DR25" s="714"/>
      <c r="DS25" s="714"/>
      <c r="DT25" s="714"/>
      <c r="DU25" s="714"/>
      <c r="DV25" s="714"/>
      <c r="DW25" s="714"/>
      <c r="DX25" s="714"/>
      <c r="DY25" s="714"/>
      <c r="DZ25" s="714"/>
      <c r="EA25" s="714"/>
      <c r="EB25" s="714"/>
      <c r="EC25" s="714"/>
      <c r="ED25" s="714"/>
      <c r="EE25" s="714"/>
      <c r="EF25" s="714"/>
      <c r="EG25" s="714"/>
      <c r="EH25" s="714"/>
      <c r="EI25" s="714"/>
      <c r="EJ25" s="714"/>
      <c r="EK25" s="714"/>
      <c r="EL25" s="714"/>
      <c r="EM25" s="714"/>
      <c r="EN25" s="714"/>
      <c r="EO25" s="714"/>
      <c r="EP25" s="714"/>
      <c r="EQ25" s="714"/>
      <c r="ER25" s="714"/>
      <c r="ES25" s="714"/>
      <c r="ET25" s="714"/>
      <c r="EU25" s="714"/>
      <c r="EV25" s="714"/>
      <c r="EW25" s="714"/>
      <c r="EX25" s="714"/>
      <c r="EY25" s="714"/>
      <c r="EZ25" s="714"/>
      <c r="FA25" s="714"/>
      <c r="FB25" s="714"/>
      <c r="FC25" s="714"/>
      <c r="FD25" s="714"/>
      <c r="FE25" s="714"/>
      <c r="FF25" s="714"/>
      <c r="FG25" s="714"/>
      <c r="FH25" s="714"/>
      <c r="FI25" s="714"/>
      <c r="FJ25" s="714"/>
      <c r="FK25" s="714"/>
      <c r="FL25" s="714"/>
      <c r="FM25" s="714"/>
      <c r="FN25" s="714"/>
      <c r="FO25" s="714"/>
      <c r="FP25" s="714"/>
      <c r="FQ25" s="714"/>
      <c r="FR25" s="714"/>
      <c r="FS25" s="714"/>
      <c r="FT25" s="714"/>
      <c r="FU25" s="714"/>
      <c r="FV25" s="714"/>
      <c r="FW25" s="714"/>
      <c r="FX25" s="714"/>
      <c r="FY25" s="714"/>
      <c r="FZ25" s="714"/>
      <c r="GA25" s="714"/>
      <c r="GB25" s="714"/>
      <c r="GC25" s="714"/>
      <c r="GD25" s="714"/>
      <c r="GE25" s="714"/>
      <c r="GF25" s="714"/>
      <c r="GG25" s="714"/>
      <c r="GH25" s="714"/>
      <c r="GI25" s="714"/>
      <c r="GJ25" s="714"/>
      <c r="GK25" s="714"/>
      <c r="GL25" s="714"/>
      <c r="GM25" s="714"/>
      <c r="GN25" s="714"/>
      <c r="GO25" s="714"/>
      <c r="GP25" s="714"/>
      <c r="GQ25" s="714"/>
      <c r="GR25" s="714"/>
      <c r="GS25" s="714"/>
      <c r="GT25" s="714"/>
      <c r="GU25" s="714"/>
      <c r="GV25" s="714"/>
      <c r="GW25" s="714"/>
      <c r="GX25" s="714"/>
      <c r="GY25" s="714"/>
      <c r="GZ25" s="714"/>
      <c r="HA25" s="714"/>
      <c r="HB25" s="714"/>
      <c r="HC25" s="714"/>
      <c r="HD25" s="714"/>
      <c r="HE25" s="714"/>
      <c r="HF25" s="714"/>
      <c r="HG25" s="714"/>
      <c r="HH25" s="714"/>
      <c r="HI25" s="714"/>
      <c r="HJ25" s="714"/>
      <c r="HK25" s="714"/>
      <c r="HL25" s="714"/>
      <c r="HM25" s="714"/>
      <c r="HN25" s="714"/>
      <c r="HO25" s="714"/>
      <c r="HP25" s="714"/>
      <c r="HQ25" s="714"/>
      <c r="HR25" s="714"/>
      <c r="HS25" s="714"/>
      <c r="HT25" s="714"/>
      <c r="HU25" s="714"/>
      <c r="HV25" s="714"/>
      <c r="HW25" s="714"/>
      <c r="HX25" s="714"/>
      <c r="HY25" s="714"/>
      <c r="HZ25" s="714"/>
      <c r="IA25" s="714"/>
      <c r="IB25" s="714"/>
      <c r="IC25" s="714"/>
      <c r="ID25" s="714"/>
      <c r="IE25" s="714"/>
      <c r="IF25" s="714"/>
      <c r="IG25" s="714"/>
      <c r="IH25" s="714"/>
      <c r="II25" s="714"/>
      <c r="IJ25" s="714"/>
      <c r="IK25" s="714"/>
      <c r="IL25" s="714"/>
      <c r="IM25" s="714"/>
      <c r="IN25" s="714"/>
      <c r="IO25" s="714"/>
      <c r="IP25" s="714"/>
      <c r="IQ25" s="714"/>
      <c r="IR25" s="714"/>
      <c r="IS25" s="714"/>
      <c r="IT25" s="714"/>
      <c r="IU25" s="714"/>
      <c r="IV25" s="714"/>
    </row>
    <row r="26" spans="1:256" ht="15.75">
      <c r="A26" s="710" t="s">
        <v>751</v>
      </c>
      <c r="B26" s="711" t="s">
        <v>748</v>
      </c>
      <c r="C26" s="712">
        <v>3064938</v>
      </c>
      <c r="D26" s="712">
        <v>1574852</v>
      </c>
      <c r="E26" s="708">
        <v>51.38283384525233</v>
      </c>
      <c r="F26" s="713">
        <v>-3.463315270831721</v>
      </c>
      <c r="G26" s="714"/>
      <c r="H26" s="1496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4"/>
      <c r="AK26" s="714"/>
      <c r="AL26" s="714"/>
      <c r="AM26" s="714"/>
      <c r="AN26" s="714"/>
      <c r="AO26" s="714"/>
      <c r="AP26" s="714"/>
      <c r="AQ26" s="714"/>
      <c r="AR26" s="714"/>
      <c r="AS26" s="714"/>
      <c r="AT26" s="714"/>
      <c r="AU26" s="714"/>
      <c r="AV26" s="714"/>
      <c r="AW26" s="714"/>
      <c r="AX26" s="714"/>
      <c r="AY26" s="714"/>
      <c r="AZ26" s="714"/>
      <c r="BA26" s="714"/>
      <c r="BB26" s="714"/>
      <c r="BC26" s="714"/>
      <c r="BD26" s="714"/>
      <c r="BE26" s="714"/>
      <c r="BF26" s="714"/>
      <c r="BG26" s="714"/>
      <c r="BH26" s="714"/>
      <c r="BI26" s="714"/>
      <c r="BJ26" s="714"/>
      <c r="BK26" s="714"/>
      <c r="BL26" s="714"/>
      <c r="BM26" s="714"/>
      <c r="BN26" s="714"/>
      <c r="BO26" s="714"/>
      <c r="BP26" s="714"/>
      <c r="BQ26" s="714"/>
      <c r="BR26" s="714"/>
      <c r="BS26" s="714"/>
      <c r="BT26" s="714"/>
      <c r="BU26" s="714"/>
      <c r="BV26" s="714"/>
      <c r="BW26" s="714"/>
      <c r="BX26" s="714"/>
      <c r="BY26" s="714"/>
      <c r="BZ26" s="714"/>
      <c r="CA26" s="714"/>
      <c r="CB26" s="714"/>
      <c r="CC26" s="714"/>
      <c r="CD26" s="714"/>
      <c r="CE26" s="714"/>
      <c r="CF26" s="714"/>
      <c r="CG26" s="714"/>
      <c r="CH26" s="714"/>
      <c r="CI26" s="714"/>
      <c r="CJ26" s="714"/>
      <c r="CK26" s="714"/>
      <c r="CL26" s="714"/>
      <c r="CM26" s="714"/>
      <c r="CN26" s="714"/>
      <c r="CO26" s="714"/>
      <c r="CP26" s="714"/>
      <c r="CQ26" s="714"/>
      <c r="CR26" s="714"/>
      <c r="CS26" s="714"/>
      <c r="CT26" s="714"/>
      <c r="CU26" s="714"/>
      <c r="CV26" s="714"/>
      <c r="CW26" s="714"/>
      <c r="CX26" s="714"/>
      <c r="CY26" s="714"/>
      <c r="CZ26" s="714"/>
      <c r="DA26" s="714"/>
      <c r="DB26" s="714"/>
      <c r="DC26" s="714"/>
      <c r="DD26" s="714"/>
      <c r="DE26" s="714"/>
      <c r="DF26" s="714"/>
      <c r="DG26" s="714"/>
      <c r="DH26" s="714"/>
      <c r="DI26" s="714"/>
      <c r="DJ26" s="714"/>
      <c r="DK26" s="714"/>
      <c r="DL26" s="714"/>
      <c r="DM26" s="714"/>
      <c r="DN26" s="714"/>
      <c r="DO26" s="714"/>
      <c r="DP26" s="714"/>
      <c r="DQ26" s="714"/>
      <c r="DR26" s="714"/>
      <c r="DS26" s="714"/>
      <c r="DT26" s="714"/>
      <c r="DU26" s="714"/>
      <c r="DV26" s="714"/>
      <c r="DW26" s="714"/>
      <c r="DX26" s="714"/>
      <c r="DY26" s="714"/>
      <c r="DZ26" s="714"/>
      <c r="EA26" s="714"/>
      <c r="EB26" s="714"/>
      <c r="EC26" s="714"/>
      <c r="ED26" s="714"/>
      <c r="EE26" s="714"/>
      <c r="EF26" s="714"/>
      <c r="EG26" s="714"/>
      <c r="EH26" s="714"/>
      <c r="EI26" s="714"/>
      <c r="EJ26" s="714"/>
      <c r="EK26" s="714"/>
      <c r="EL26" s="714"/>
      <c r="EM26" s="714"/>
      <c r="EN26" s="714"/>
      <c r="EO26" s="714"/>
      <c r="EP26" s="714"/>
      <c r="EQ26" s="714"/>
      <c r="ER26" s="714"/>
      <c r="ES26" s="714"/>
      <c r="ET26" s="714"/>
      <c r="EU26" s="714"/>
      <c r="EV26" s="714"/>
      <c r="EW26" s="714"/>
      <c r="EX26" s="714"/>
      <c r="EY26" s="714"/>
      <c r="EZ26" s="714"/>
      <c r="FA26" s="714"/>
      <c r="FB26" s="714"/>
      <c r="FC26" s="714"/>
      <c r="FD26" s="714"/>
      <c r="FE26" s="714"/>
      <c r="FF26" s="714"/>
      <c r="FG26" s="714"/>
      <c r="FH26" s="714"/>
      <c r="FI26" s="714"/>
      <c r="FJ26" s="714"/>
      <c r="FK26" s="714"/>
      <c r="FL26" s="714"/>
      <c r="FM26" s="714"/>
      <c r="FN26" s="714"/>
      <c r="FO26" s="714"/>
      <c r="FP26" s="714"/>
      <c r="FQ26" s="714"/>
      <c r="FR26" s="714"/>
      <c r="FS26" s="714"/>
      <c r="FT26" s="714"/>
      <c r="FU26" s="714"/>
      <c r="FV26" s="714"/>
      <c r="FW26" s="714"/>
      <c r="FX26" s="714"/>
      <c r="FY26" s="714"/>
      <c r="FZ26" s="714"/>
      <c r="GA26" s="714"/>
      <c r="GB26" s="714"/>
      <c r="GC26" s="714"/>
      <c r="GD26" s="714"/>
      <c r="GE26" s="714"/>
      <c r="GF26" s="714"/>
      <c r="GG26" s="714"/>
      <c r="GH26" s="714"/>
      <c r="GI26" s="714"/>
      <c r="GJ26" s="714"/>
      <c r="GK26" s="714"/>
      <c r="GL26" s="714"/>
      <c r="GM26" s="714"/>
      <c r="GN26" s="714"/>
      <c r="GO26" s="714"/>
      <c r="GP26" s="714"/>
      <c r="GQ26" s="714"/>
      <c r="GR26" s="714"/>
      <c r="GS26" s="714"/>
      <c r="GT26" s="714"/>
      <c r="GU26" s="714"/>
      <c r="GV26" s="714"/>
      <c r="GW26" s="714"/>
      <c r="GX26" s="714"/>
      <c r="GY26" s="714"/>
      <c r="GZ26" s="714"/>
      <c r="HA26" s="714"/>
      <c r="HB26" s="714"/>
      <c r="HC26" s="714"/>
      <c r="HD26" s="714"/>
      <c r="HE26" s="714"/>
      <c r="HF26" s="714"/>
      <c r="HG26" s="714"/>
      <c r="HH26" s="714"/>
      <c r="HI26" s="714"/>
      <c r="HJ26" s="714"/>
      <c r="HK26" s="714"/>
      <c r="HL26" s="714"/>
      <c r="HM26" s="714"/>
      <c r="HN26" s="714"/>
      <c r="HO26" s="714"/>
      <c r="HP26" s="714"/>
      <c r="HQ26" s="714"/>
      <c r="HR26" s="714"/>
      <c r="HS26" s="714"/>
      <c r="HT26" s="714"/>
      <c r="HU26" s="714"/>
      <c r="HV26" s="714"/>
      <c r="HW26" s="714"/>
      <c r="HX26" s="714"/>
      <c r="HY26" s="714"/>
      <c r="HZ26" s="714"/>
      <c r="IA26" s="714"/>
      <c r="IB26" s="714"/>
      <c r="IC26" s="714"/>
      <c r="ID26" s="714"/>
      <c r="IE26" s="714"/>
      <c r="IF26" s="714"/>
      <c r="IG26" s="714"/>
      <c r="IH26" s="714"/>
      <c r="II26" s="714"/>
      <c r="IJ26" s="714"/>
      <c r="IK26" s="714"/>
      <c r="IL26" s="714"/>
      <c r="IM26" s="714"/>
      <c r="IN26" s="714"/>
      <c r="IO26" s="714"/>
      <c r="IP26" s="714"/>
      <c r="IQ26" s="714"/>
      <c r="IR26" s="714"/>
      <c r="IS26" s="714"/>
      <c r="IT26" s="714"/>
      <c r="IU26" s="714"/>
      <c r="IV26" s="714"/>
    </row>
    <row r="27" spans="1:256" ht="15.75">
      <c r="A27" s="710" t="s">
        <v>752</v>
      </c>
      <c r="B27" s="711" t="s">
        <v>728</v>
      </c>
      <c r="C27" s="712">
        <v>64268</v>
      </c>
      <c r="D27" s="712">
        <v>39079</v>
      </c>
      <c r="E27" s="708">
        <v>60.80631107238439</v>
      </c>
      <c r="F27" s="713">
        <v>-9.71895583153021</v>
      </c>
      <c r="G27" s="714"/>
      <c r="H27" s="1496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4"/>
      <c r="AJ27" s="714"/>
      <c r="AK27" s="714"/>
      <c r="AL27" s="714"/>
      <c r="AM27" s="714"/>
      <c r="AN27" s="714"/>
      <c r="AO27" s="714"/>
      <c r="AP27" s="714"/>
      <c r="AQ27" s="714"/>
      <c r="AR27" s="714"/>
      <c r="AS27" s="714"/>
      <c r="AT27" s="714"/>
      <c r="AU27" s="714"/>
      <c r="AV27" s="714"/>
      <c r="AW27" s="714"/>
      <c r="AX27" s="714"/>
      <c r="AY27" s="714"/>
      <c r="AZ27" s="714"/>
      <c r="BA27" s="714"/>
      <c r="BB27" s="714"/>
      <c r="BC27" s="714"/>
      <c r="BD27" s="714"/>
      <c r="BE27" s="714"/>
      <c r="BF27" s="714"/>
      <c r="BG27" s="714"/>
      <c r="BH27" s="714"/>
      <c r="BI27" s="714"/>
      <c r="BJ27" s="714"/>
      <c r="BK27" s="714"/>
      <c r="BL27" s="714"/>
      <c r="BM27" s="714"/>
      <c r="BN27" s="714"/>
      <c r="BO27" s="714"/>
      <c r="BP27" s="714"/>
      <c r="BQ27" s="714"/>
      <c r="BR27" s="714"/>
      <c r="BS27" s="714"/>
      <c r="BT27" s="714"/>
      <c r="BU27" s="714"/>
      <c r="BV27" s="714"/>
      <c r="BW27" s="714"/>
      <c r="BX27" s="714"/>
      <c r="BY27" s="714"/>
      <c r="BZ27" s="714"/>
      <c r="CA27" s="714"/>
      <c r="CB27" s="714"/>
      <c r="CC27" s="714"/>
      <c r="CD27" s="714"/>
      <c r="CE27" s="714"/>
      <c r="CF27" s="714"/>
      <c r="CG27" s="714"/>
      <c r="CH27" s="714"/>
      <c r="CI27" s="714"/>
      <c r="CJ27" s="714"/>
      <c r="CK27" s="714"/>
      <c r="CL27" s="714"/>
      <c r="CM27" s="714"/>
      <c r="CN27" s="714"/>
      <c r="CO27" s="714"/>
      <c r="CP27" s="714"/>
      <c r="CQ27" s="714"/>
      <c r="CR27" s="714"/>
      <c r="CS27" s="714"/>
      <c r="CT27" s="714"/>
      <c r="CU27" s="714"/>
      <c r="CV27" s="714"/>
      <c r="CW27" s="714"/>
      <c r="CX27" s="714"/>
      <c r="CY27" s="714"/>
      <c r="CZ27" s="714"/>
      <c r="DA27" s="714"/>
      <c r="DB27" s="714"/>
      <c r="DC27" s="714"/>
      <c r="DD27" s="714"/>
      <c r="DE27" s="714"/>
      <c r="DF27" s="714"/>
      <c r="DG27" s="714"/>
      <c r="DH27" s="714"/>
      <c r="DI27" s="714"/>
      <c r="DJ27" s="714"/>
      <c r="DK27" s="714"/>
      <c r="DL27" s="714"/>
      <c r="DM27" s="714"/>
      <c r="DN27" s="714"/>
      <c r="DO27" s="714"/>
      <c r="DP27" s="714"/>
      <c r="DQ27" s="714"/>
      <c r="DR27" s="714"/>
      <c r="DS27" s="714"/>
      <c r="DT27" s="714"/>
      <c r="DU27" s="714"/>
      <c r="DV27" s="714"/>
      <c r="DW27" s="714"/>
      <c r="DX27" s="714"/>
      <c r="DY27" s="714"/>
      <c r="DZ27" s="714"/>
      <c r="EA27" s="714"/>
      <c r="EB27" s="714"/>
      <c r="EC27" s="714"/>
      <c r="ED27" s="714"/>
      <c r="EE27" s="714"/>
      <c r="EF27" s="714"/>
      <c r="EG27" s="714"/>
      <c r="EH27" s="714"/>
      <c r="EI27" s="714"/>
      <c r="EJ27" s="714"/>
      <c r="EK27" s="714"/>
      <c r="EL27" s="714"/>
      <c r="EM27" s="714"/>
      <c r="EN27" s="714"/>
      <c r="EO27" s="714"/>
      <c r="EP27" s="714"/>
      <c r="EQ27" s="714"/>
      <c r="ER27" s="714"/>
      <c r="ES27" s="714"/>
      <c r="ET27" s="714"/>
      <c r="EU27" s="714"/>
      <c r="EV27" s="714"/>
      <c r="EW27" s="714"/>
      <c r="EX27" s="714"/>
      <c r="EY27" s="714"/>
      <c r="EZ27" s="714"/>
      <c r="FA27" s="714"/>
      <c r="FB27" s="714"/>
      <c r="FC27" s="714"/>
      <c r="FD27" s="714"/>
      <c r="FE27" s="714"/>
      <c r="FF27" s="714"/>
      <c r="FG27" s="714"/>
      <c r="FH27" s="714"/>
      <c r="FI27" s="714"/>
      <c r="FJ27" s="714"/>
      <c r="FK27" s="714"/>
      <c r="FL27" s="714"/>
      <c r="FM27" s="714"/>
      <c r="FN27" s="714"/>
      <c r="FO27" s="714"/>
      <c r="FP27" s="714"/>
      <c r="FQ27" s="714"/>
      <c r="FR27" s="714"/>
      <c r="FS27" s="714"/>
      <c r="FT27" s="714"/>
      <c r="FU27" s="714"/>
      <c r="FV27" s="714"/>
      <c r="FW27" s="714"/>
      <c r="FX27" s="714"/>
      <c r="FY27" s="714"/>
      <c r="FZ27" s="714"/>
      <c r="GA27" s="714"/>
      <c r="GB27" s="714"/>
      <c r="GC27" s="714"/>
      <c r="GD27" s="714"/>
      <c r="GE27" s="714"/>
      <c r="GF27" s="714"/>
      <c r="GG27" s="714"/>
      <c r="GH27" s="714"/>
      <c r="GI27" s="714"/>
      <c r="GJ27" s="714"/>
      <c r="GK27" s="714"/>
      <c r="GL27" s="714"/>
      <c r="GM27" s="714"/>
      <c r="GN27" s="714"/>
      <c r="GO27" s="714"/>
      <c r="GP27" s="714"/>
      <c r="GQ27" s="714"/>
      <c r="GR27" s="714"/>
      <c r="GS27" s="714"/>
      <c r="GT27" s="714"/>
      <c r="GU27" s="714"/>
      <c r="GV27" s="714"/>
      <c r="GW27" s="714"/>
      <c r="GX27" s="714"/>
      <c r="GY27" s="714"/>
      <c r="GZ27" s="714"/>
      <c r="HA27" s="714"/>
      <c r="HB27" s="714"/>
      <c r="HC27" s="714"/>
      <c r="HD27" s="714"/>
      <c r="HE27" s="714"/>
      <c r="HF27" s="714"/>
      <c r="HG27" s="714"/>
      <c r="HH27" s="714"/>
      <c r="HI27" s="714"/>
      <c r="HJ27" s="714"/>
      <c r="HK27" s="714"/>
      <c r="HL27" s="714"/>
      <c r="HM27" s="714"/>
      <c r="HN27" s="714"/>
      <c r="HO27" s="714"/>
      <c r="HP27" s="714"/>
      <c r="HQ27" s="714"/>
      <c r="HR27" s="714"/>
      <c r="HS27" s="714"/>
      <c r="HT27" s="714"/>
      <c r="HU27" s="714"/>
      <c r="HV27" s="714"/>
      <c r="HW27" s="714"/>
      <c r="HX27" s="714"/>
      <c r="HY27" s="714"/>
      <c r="HZ27" s="714"/>
      <c r="IA27" s="714"/>
      <c r="IB27" s="714"/>
      <c r="IC27" s="714"/>
      <c r="ID27" s="714"/>
      <c r="IE27" s="714"/>
      <c r="IF27" s="714"/>
      <c r="IG27" s="714"/>
      <c r="IH27" s="714"/>
      <c r="II27" s="714"/>
      <c r="IJ27" s="714"/>
      <c r="IK27" s="714"/>
      <c r="IL27" s="714"/>
      <c r="IM27" s="714"/>
      <c r="IN27" s="714"/>
      <c r="IO27" s="714"/>
      <c r="IP27" s="714"/>
      <c r="IQ27" s="714"/>
      <c r="IR27" s="714"/>
      <c r="IS27" s="714"/>
      <c r="IT27" s="714"/>
      <c r="IU27" s="714"/>
      <c r="IV27" s="714"/>
    </row>
    <row r="28" spans="1:256" ht="15.75">
      <c r="A28" s="710" t="s">
        <v>753</v>
      </c>
      <c r="B28" s="711" t="s">
        <v>728</v>
      </c>
      <c r="C28" s="712">
        <v>3238</v>
      </c>
      <c r="D28" s="712">
        <v>2467</v>
      </c>
      <c r="E28" s="708">
        <v>76.18900555898703</v>
      </c>
      <c r="F28" s="713">
        <v>-0.30551713271876224</v>
      </c>
      <c r="G28" s="714"/>
      <c r="H28" s="1496"/>
      <c r="I28" s="714"/>
      <c r="J28" s="714"/>
      <c r="K28" s="714"/>
      <c r="L28" s="714"/>
      <c r="M28" s="714"/>
      <c r="N28" s="714"/>
      <c r="O28" s="714"/>
      <c r="P28" s="714"/>
      <c r="Q28" s="714"/>
      <c r="R28" s="714"/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4"/>
      <c r="AK28" s="714"/>
      <c r="AL28" s="714"/>
      <c r="AM28" s="714"/>
      <c r="AN28" s="714"/>
      <c r="AO28" s="714"/>
      <c r="AP28" s="714"/>
      <c r="AQ28" s="714"/>
      <c r="AR28" s="714"/>
      <c r="AS28" s="714"/>
      <c r="AT28" s="714"/>
      <c r="AU28" s="714"/>
      <c r="AV28" s="714"/>
      <c r="AW28" s="714"/>
      <c r="AX28" s="714"/>
      <c r="AY28" s="714"/>
      <c r="AZ28" s="714"/>
      <c r="BA28" s="714"/>
      <c r="BB28" s="714"/>
      <c r="BC28" s="714"/>
      <c r="BD28" s="714"/>
      <c r="BE28" s="714"/>
      <c r="BF28" s="714"/>
      <c r="BG28" s="714"/>
      <c r="BH28" s="714"/>
      <c r="BI28" s="714"/>
      <c r="BJ28" s="714"/>
      <c r="BK28" s="714"/>
      <c r="BL28" s="714"/>
      <c r="BM28" s="714"/>
      <c r="BN28" s="714"/>
      <c r="BO28" s="714"/>
      <c r="BP28" s="714"/>
      <c r="BQ28" s="714"/>
      <c r="BR28" s="714"/>
      <c r="BS28" s="714"/>
      <c r="BT28" s="714"/>
      <c r="BU28" s="714"/>
      <c r="BV28" s="714"/>
      <c r="BW28" s="714"/>
      <c r="BX28" s="714"/>
      <c r="BY28" s="714"/>
      <c r="BZ28" s="714"/>
      <c r="CA28" s="714"/>
      <c r="CB28" s="714"/>
      <c r="CC28" s="714"/>
      <c r="CD28" s="714"/>
      <c r="CE28" s="714"/>
      <c r="CF28" s="714"/>
      <c r="CG28" s="714"/>
      <c r="CH28" s="714"/>
      <c r="CI28" s="714"/>
      <c r="CJ28" s="714"/>
      <c r="CK28" s="714"/>
      <c r="CL28" s="714"/>
      <c r="CM28" s="714"/>
      <c r="CN28" s="714"/>
      <c r="CO28" s="714"/>
      <c r="CP28" s="714"/>
      <c r="CQ28" s="714"/>
      <c r="CR28" s="714"/>
      <c r="CS28" s="714"/>
      <c r="CT28" s="714"/>
      <c r="CU28" s="714"/>
      <c r="CV28" s="714"/>
      <c r="CW28" s="714"/>
      <c r="CX28" s="714"/>
      <c r="CY28" s="714"/>
      <c r="CZ28" s="714"/>
      <c r="DA28" s="714"/>
      <c r="DB28" s="714"/>
      <c r="DC28" s="714"/>
      <c r="DD28" s="714"/>
      <c r="DE28" s="714"/>
      <c r="DF28" s="714"/>
      <c r="DG28" s="714"/>
      <c r="DH28" s="714"/>
      <c r="DI28" s="714"/>
      <c r="DJ28" s="714"/>
      <c r="DK28" s="714"/>
      <c r="DL28" s="714"/>
      <c r="DM28" s="714"/>
      <c r="DN28" s="714"/>
      <c r="DO28" s="714"/>
      <c r="DP28" s="714"/>
      <c r="DQ28" s="714"/>
      <c r="DR28" s="714"/>
      <c r="DS28" s="714"/>
      <c r="DT28" s="714"/>
      <c r="DU28" s="714"/>
      <c r="DV28" s="714"/>
      <c r="DW28" s="714"/>
      <c r="DX28" s="714"/>
      <c r="DY28" s="714"/>
      <c r="DZ28" s="714"/>
      <c r="EA28" s="714"/>
      <c r="EB28" s="714"/>
      <c r="EC28" s="714"/>
      <c r="ED28" s="714"/>
      <c r="EE28" s="714"/>
      <c r="EF28" s="714"/>
      <c r="EG28" s="714"/>
      <c r="EH28" s="714"/>
      <c r="EI28" s="714"/>
      <c r="EJ28" s="714"/>
      <c r="EK28" s="714"/>
      <c r="EL28" s="714"/>
      <c r="EM28" s="714"/>
      <c r="EN28" s="714"/>
      <c r="EO28" s="714"/>
      <c r="EP28" s="714"/>
      <c r="EQ28" s="714"/>
      <c r="ER28" s="714"/>
      <c r="ES28" s="714"/>
      <c r="ET28" s="714"/>
      <c r="EU28" s="714"/>
      <c r="EV28" s="714"/>
      <c r="EW28" s="714"/>
      <c r="EX28" s="714"/>
      <c r="EY28" s="714"/>
      <c r="EZ28" s="714"/>
      <c r="FA28" s="714"/>
      <c r="FB28" s="714"/>
      <c r="FC28" s="714"/>
      <c r="FD28" s="714"/>
      <c r="FE28" s="714"/>
      <c r="FF28" s="714"/>
      <c r="FG28" s="714"/>
      <c r="FH28" s="714"/>
      <c r="FI28" s="714"/>
      <c r="FJ28" s="714"/>
      <c r="FK28" s="714"/>
      <c r="FL28" s="714"/>
      <c r="FM28" s="714"/>
      <c r="FN28" s="714"/>
      <c r="FO28" s="714"/>
      <c r="FP28" s="714"/>
      <c r="FQ28" s="714"/>
      <c r="FR28" s="714"/>
      <c r="FS28" s="714"/>
      <c r="FT28" s="714"/>
      <c r="FU28" s="714"/>
      <c r="FV28" s="714"/>
      <c r="FW28" s="714"/>
      <c r="FX28" s="714"/>
      <c r="FY28" s="714"/>
      <c r="FZ28" s="714"/>
      <c r="GA28" s="714"/>
      <c r="GB28" s="714"/>
      <c r="GC28" s="714"/>
      <c r="GD28" s="714"/>
      <c r="GE28" s="714"/>
      <c r="GF28" s="714"/>
      <c r="GG28" s="714"/>
      <c r="GH28" s="714"/>
      <c r="GI28" s="714"/>
      <c r="GJ28" s="714"/>
      <c r="GK28" s="714"/>
      <c r="GL28" s="714"/>
      <c r="GM28" s="714"/>
      <c r="GN28" s="714"/>
      <c r="GO28" s="714"/>
      <c r="GP28" s="714"/>
      <c r="GQ28" s="714"/>
      <c r="GR28" s="714"/>
      <c r="GS28" s="714"/>
      <c r="GT28" s="714"/>
      <c r="GU28" s="714"/>
      <c r="GV28" s="714"/>
      <c r="GW28" s="714"/>
      <c r="GX28" s="714"/>
      <c r="GY28" s="714"/>
      <c r="GZ28" s="714"/>
      <c r="HA28" s="714"/>
      <c r="HB28" s="714"/>
      <c r="HC28" s="714"/>
      <c r="HD28" s="714"/>
      <c r="HE28" s="714"/>
      <c r="HF28" s="714"/>
      <c r="HG28" s="714"/>
      <c r="HH28" s="714"/>
      <c r="HI28" s="714"/>
      <c r="HJ28" s="714"/>
      <c r="HK28" s="714"/>
      <c r="HL28" s="714"/>
      <c r="HM28" s="714"/>
      <c r="HN28" s="714"/>
      <c r="HO28" s="714"/>
      <c r="HP28" s="714"/>
      <c r="HQ28" s="714"/>
      <c r="HR28" s="714"/>
      <c r="HS28" s="714"/>
      <c r="HT28" s="714"/>
      <c r="HU28" s="714"/>
      <c r="HV28" s="714"/>
      <c r="HW28" s="714"/>
      <c r="HX28" s="714"/>
      <c r="HY28" s="714"/>
      <c r="HZ28" s="714"/>
      <c r="IA28" s="714"/>
      <c r="IB28" s="714"/>
      <c r="IC28" s="714"/>
      <c r="ID28" s="714"/>
      <c r="IE28" s="714"/>
      <c r="IF28" s="714"/>
      <c r="IG28" s="714"/>
      <c r="IH28" s="714"/>
      <c r="II28" s="714"/>
      <c r="IJ28" s="714"/>
      <c r="IK28" s="714"/>
      <c r="IL28" s="714"/>
      <c r="IM28" s="714"/>
      <c r="IN28" s="714"/>
      <c r="IO28" s="714"/>
      <c r="IP28" s="714"/>
      <c r="IQ28" s="714"/>
      <c r="IR28" s="714"/>
      <c r="IS28" s="714"/>
      <c r="IT28" s="714"/>
      <c r="IU28" s="714"/>
      <c r="IV28" s="714"/>
    </row>
    <row r="29" spans="1:256" ht="15.75">
      <c r="A29" s="710" t="s">
        <v>754</v>
      </c>
      <c r="B29" s="711" t="s">
        <v>728</v>
      </c>
      <c r="C29" s="712">
        <v>35946</v>
      </c>
      <c r="D29" s="712">
        <v>36836</v>
      </c>
      <c r="E29" s="708">
        <v>102.47593612641184</v>
      </c>
      <c r="F29" s="713">
        <v>-4.2911676275792985</v>
      </c>
      <c r="G29" s="714"/>
      <c r="H29" s="1496"/>
      <c r="I29" s="714"/>
      <c r="J29" s="714"/>
      <c r="K29" s="714"/>
      <c r="L29" s="714"/>
      <c r="M29" s="714"/>
      <c r="N29" s="714"/>
      <c r="O29" s="714"/>
      <c r="P29" s="714"/>
      <c r="Q29" s="714"/>
      <c r="R29" s="714"/>
      <c r="S29" s="714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4"/>
      <c r="AL29" s="714"/>
      <c r="AM29" s="714"/>
      <c r="AN29" s="714"/>
      <c r="AO29" s="714"/>
      <c r="AP29" s="714"/>
      <c r="AQ29" s="714"/>
      <c r="AR29" s="714"/>
      <c r="AS29" s="714"/>
      <c r="AT29" s="714"/>
      <c r="AU29" s="714"/>
      <c r="AV29" s="714"/>
      <c r="AW29" s="714"/>
      <c r="AX29" s="714"/>
      <c r="AY29" s="714"/>
      <c r="AZ29" s="714"/>
      <c r="BA29" s="714"/>
      <c r="BB29" s="714"/>
      <c r="BC29" s="714"/>
      <c r="BD29" s="714"/>
      <c r="BE29" s="714"/>
      <c r="BF29" s="714"/>
      <c r="BG29" s="714"/>
      <c r="BH29" s="714"/>
      <c r="BI29" s="714"/>
      <c r="BJ29" s="714"/>
      <c r="BK29" s="714"/>
      <c r="BL29" s="714"/>
      <c r="BM29" s="714"/>
      <c r="BN29" s="714"/>
      <c r="BO29" s="714"/>
      <c r="BP29" s="714"/>
      <c r="BQ29" s="714"/>
      <c r="BR29" s="714"/>
      <c r="BS29" s="714"/>
      <c r="BT29" s="714"/>
      <c r="BU29" s="714"/>
      <c r="BV29" s="714"/>
      <c r="BW29" s="714"/>
      <c r="BX29" s="714"/>
      <c r="BY29" s="714"/>
      <c r="BZ29" s="714"/>
      <c r="CA29" s="714"/>
      <c r="CB29" s="714"/>
      <c r="CC29" s="714"/>
      <c r="CD29" s="714"/>
      <c r="CE29" s="714"/>
      <c r="CF29" s="714"/>
      <c r="CG29" s="714"/>
      <c r="CH29" s="714"/>
      <c r="CI29" s="714"/>
      <c r="CJ29" s="714"/>
      <c r="CK29" s="714"/>
      <c r="CL29" s="714"/>
      <c r="CM29" s="714"/>
      <c r="CN29" s="714"/>
      <c r="CO29" s="714"/>
      <c r="CP29" s="714"/>
      <c r="CQ29" s="714"/>
      <c r="CR29" s="714"/>
      <c r="CS29" s="714"/>
      <c r="CT29" s="714"/>
      <c r="CU29" s="714"/>
      <c r="CV29" s="714"/>
      <c r="CW29" s="714"/>
      <c r="CX29" s="714"/>
      <c r="CY29" s="714"/>
      <c r="CZ29" s="714"/>
      <c r="DA29" s="714"/>
      <c r="DB29" s="714"/>
      <c r="DC29" s="714"/>
      <c r="DD29" s="714"/>
      <c r="DE29" s="714"/>
      <c r="DF29" s="714"/>
      <c r="DG29" s="714"/>
      <c r="DH29" s="714"/>
      <c r="DI29" s="714"/>
      <c r="DJ29" s="714"/>
      <c r="DK29" s="714"/>
      <c r="DL29" s="714"/>
      <c r="DM29" s="714"/>
      <c r="DN29" s="714"/>
      <c r="DO29" s="714"/>
      <c r="DP29" s="714"/>
      <c r="DQ29" s="714"/>
      <c r="DR29" s="714"/>
      <c r="DS29" s="714"/>
      <c r="DT29" s="714"/>
      <c r="DU29" s="714"/>
      <c r="DV29" s="714"/>
      <c r="DW29" s="714"/>
      <c r="DX29" s="714"/>
      <c r="DY29" s="714"/>
      <c r="DZ29" s="714"/>
      <c r="EA29" s="714"/>
      <c r="EB29" s="714"/>
      <c r="EC29" s="714"/>
      <c r="ED29" s="714"/>
      <c r="EE29" s="714"/>
      <c r="EF29" s="714"/>
      <c r="EG29" s="714"/>
      <c r="EH29" s="714"/>
      <c r="EI29" s="714"/>
      <c r="EJ29" s="714"/>
      <c r="EK29" s="714"/>
      <c r="EL29" s="714"/>
      <c r="EM29" s="714"/>
      <c r="EN29" s="714"/>
      <c r="EO29" s="714"/>
      <c r="EP29" s="714"/>
      <c r="EQ29" s="714"/>
      <c r="ER29" s="714"/>
      <c r="ES29" s="714"/>
      <c r="ET29" s="714"/>
      <c r="EU29" s="714"/>
      <c r="EV29" s="714"/>
      <c r="EW29" s="714"/>
      <c r="EX29" s="714"/>
      <c r="EY29" s="714"/>
      <c r="EZ29" s="714"/>
      <c r="FA29" s="714"/>
      <c r="FB29" s="714"/>
      <c r="FC29" s="714"/>
      <c r="FD29" s="714"/>
      <c r="FE29" s="714"/>
      <c r="FF29" s="714"/>
      <c r="FG29" s="714"/>
      <c r="FH29" s="714"/>
      <c r="FI29" s="714"/>
      <c r="FJ29" s="714"/>
      <c r="FK29" s="714"/>
      <c r="FL29" s="714"/>
      <c r="FM29" s="714"/>
      <c r="FN29" s="714"/>
      <c r="FO29" s="714"/>
      <c r="FP29" s="714"/>
      <c r="FQ29" s="714"/>
      <c r="FR29" s="714"/>
      <c r="FS29" s="714"/>
      <c r="FT29" s="714"/>
      <c r="FU29" s="714"/>
      <c r="FV29" s="714"/>
      <c r="FW29" s="714"/>
      <c r="FX29" s="714"/>
      <c r="FY29" s="714"/>
      <c r="FZ29" s="714"/>
      <c r="GA29" s="714"/>
      <c r="GB29" s="714"/>
      <c r="GC29" s="714"/>
      <c r="GD29" s="714"/>
      <c r="GE29" s="714"/>
      <c r="GF29" s="714"/>
      <c r="GG29" s="714"/>
      <c r="GH29" s="714"/>
      <c r="GI29" s="714"/>
      <c r="GJ29" s="714"/>
      <c r="GK29" s="714"/>
      <c r="GL29" s="714"/>
      <c r="GM29" s="714"/>
      <c r="GN29" s="714"/>
      <c r="GO29" s="714"/>
      <c r="GP29" s="714"/>
      <c r="GQ29" s="714"/>
      <c r="GR29" s="714"/>
      <c r="GS29" s="714"/>
      <c r="GT29" s="714"/>
      <c r="GU29" s="714"/>
      <c r="GV29" s="714"/>
      <c r="GW29" s="714"/>
      <c r="GX29" s="714"/>
      <c r="GY29" s="714"/>
      <c r="GZ29" s="714"/>
      <c r="HA29" s="714"/>
      <c r="HB29" s="714"/>
      <c r="HC29" s="714"/>
      <c r="HD29" s="714"/>
      <c r="HE29" s="714"/>
      <c r="HF29" s="714"/>
      <c r="HG29" s="714"/>
      <c r="HH29" s="714"/>
      <c r="HI29" s="714"/>
      <c r="HJ29" s="714"/>
      <c r="HK29" s="714"/>
      <c r="HL29" s="714"/>
      <c r="HM29" s="714"/>
      <c r="HN29" s="714"/>
      <c r="HO29" s="714"/>
      <c r="HP29" s="714"/>
      <c r="HQ29" s="714"/>
      <c r="HR29" s="714"/>
      <c r="HS29" s="714"/>
      <c r="HT29" s="714"/>
      <c r="HU29" s="714"/>
      <c r="HV29" s="714"/>
      <c r="HW29" s="714"/>
      <c r="HX29" s="714"/>
      <c r="HY29" s="714"/>
      <c r="HZ29" s="714"/>
      <c r="IA29" s="714"/>
      <c r="IB29" s="714"/>
      <c r="IC29" s="714"/>
      <c r="ID29" s="714"/>
      <c r="IE29" s="714"/>
      <c r="IF29" s="714"/>
      <c r="IG29" s="714"/>
      <c r="IH29" s="714"/>
      <c r="II29" s="714"/>
      <c r="IJ29" s="714"/>
      <c r="IK29" s="714"/>
      <c r="IL29" s="714"/>
      <c r="IM29" s="714"/>
      <c r="IN29" s="714"/>
      <c r="IO29" s="714"/>
      <c r="IP29" s="714"/>
      <c r="IQ29" s="714"/>
      <c r="IR29" s="714"/>
      <c r="IS29" s="714"/>
      <c r="IT29" s="714"/>
      <c r="IU29" s="714"/>
      <c r="IV29" s="714"/>
    </row>
    <row r="30" spans="1:256" ht="15.75">
      <c r="A30" s="710" t="s">
        <v>755</v>
      </c>
      <c r="B30" s="711" t="s">
        <v>728</v>
      </c>
      <c r="C30" s="712">
        <v>5000</v>
      </c>
      <c r="D30" s="712">
        <v>1700</v>
      </c>
      <c r="E30" s="708">
        <v>34</v>
      </c>
      <c r="F30" s="713">
        <v>-3.75</v>
      </c>
      <c r="G30" s="714"/>
      <c r="H30" s="714"/>
      <c r="I30" s="714"/>
      <c r="J30" s="714"/>
      <c r="K30" s="714"/>
      <c r="L30" s="714"/>
      <c r="M30" s="714"/>
      <c r="N30" s="714"/>
      <c r="O30" s="714"/>
      <c r="P30" s="714"/>
      <c r="Q30" s="714"/>
      <c r="R30" s="714"/>
      <c r="S30" s="714"/>
      <c r="T30" s="714"/>
      <c r="U30" s="714"/>
      <c r="V30" s="714"/>
      <c r="W30" s="714"/>
      <c r="X30" s="714"/>
      <c r="Y30" s="714"/>
      <c r="Z30" s="714"/>
      <c r="AA30" s="714"/>
      <c r="AB30" s="714"/>
      <c r="AC30" s="714"/>
      <c r="AD30" s="714"/>
      <c r="AE30" s="714"/>
      <c r="AF30" s="714"/>
      <c r="AG30" s="714"/>
      <c r="AH30" s="714"/>
      <c r="AI30" s="714"/>
      <c r="AJ30" s="714"/>
      <c r="AK30" s="714"/>
      <c r="AL30" s="714"/>
      <c r="AM30" s="714"/>
      <c r="AN30" s="714"/>
      <c r="AO30" s="714"/>
      <c r="AP30" s="714"/>
      <c r="AQ30" s="714"/>
      <c r="AR30" s="714"/>
      <c r="AS30" s="714"/>
      <c r="AT30" s="714"/>
      <c r="AU30" s="714"/>
      <c r="AV30" s="714"/>
      <c r="AW30" s="714"/>
      <c r="AX30" s="714"/>
      <c r="AY30" s="714"/>
      <c r="AZ30" s="714"/>
      <c r="BA30" s="714"/>
      <c r="BB30" s="714"/>
      <c r="BC30" s="714"/>
      <c r="BD30" s="714"/>
      <c r="BE30" s="714"/>
      <c r="BF30" s="714"/>
      <c r="BG30" s="714"/>
      <c r="BH30" s="714"/>
      <c r="BI30" s="714"/>
      <c r="BJ30" s="714"/>
      <c r="BK30" s="714"/>
      <c r="BL30" s="714"/>
      <c r="BM30" s="714"/>
      <c r="BN30" s="714"/>
      <c r="BO30" s="714"/>
      <c r="BP30" s="714"/>
      <c r="BQ30" s="714"/>
      <c r="BR30" s="714"/>
      <c r="BS30" s="714"/>
      <c r="BT30" s="714"/>
      <c r="BU30" s="714"/>
      <c r="BV30" s="714"/>
      <c r="BW30" s="714"/>
      <c r="BX30" s="714"/>
      <c r="BY30" s="714"/>
      <c r="BZ30" s="714"/>
      <c r="CA30" s="714"/>
      <c r="CB30" s="714"/>
      <c r="CC30" s="714"/>
      <c r="CD30" s="714"/>
      <c r="CE30" s="714"/>
      <c r="CF30" s="714"/>
      <c r="CG30" s="714"/>
      <c r="CH30" s="714"/>
      <c r="CI30" s="714"/>
      <c r="CJ30" s="714"/>
      <c r="CK30" s="714"/>
      <c r="CL30" s="714"/>
      <c r="CM30" s="714"/>
      <c r="CN30" s="714"/>
      <c r="CO30" s="714"/>
      <c r="CP30" s="714"/>
      <c r="CQ30" s="714"/>
      <c r="CR30" s="714"/>
      <c r="CS30" s="714"/>
      <c r="CT30" s="714"/>
      <c r="CU30" s="714"/>
      <c r="CV30" s="714"/>
      <c r="CW30" s="714"/>
      <c r="CX30" s="714"/>
      <c r="CY30" s="714"/>
      <c r="CZ30" s="714"/>
      <c r="DA30" s="714"/>
      <c r="DB30" s="714"/>
      <c r="DC30" s="714"/>
      <c r="DD30" s="714"/>
      <c r="DE30" s="714"/>
      <c r="DF30" s="714"/>
      <c r="DG30" s="714"/>
      <c r="DH30" s="714"/>
      <c r="DI30" s="714"/>
      <c r="DJ30" s="714"/>
      <c r="DK30" s="714"/>
      <c r="DL30" s="714"/>
      <c r="DM30" s="714"/>
      <c r="DN30" s="714"/>
      <c r="DO30" s="714"/>
      <c r="DP30" s="714"/>
      <c r="DQ30" s="714"/>
      <c r="DR30" s="714"/>
      <c r="DS30" s="714"/>
      <c r="DT30" s="714"/>
      <c r="DU30" s="714"/>
      <c r="DV30" s="714"/>
      <c r="DW30" s="714"/>
      <c r="DX30" s="714"/>
      <c r="DY30" s="714"/>
      <c r="DZ30" s="714"/>
      <c r="EA30" s="714"/>
      <c r="EB30" s="714"/>
      <c r="EC30" s="714"/>
      <c r="ED30" s="714"/>
      <c r="EE30" s="714"/>
      <c r="EF30" s="714"/>
      <c r="EG30" s="714"/>
      <c r="EH30" s="714"/>
      <c r="EI30" s="714"/>
      <c r="EJ30" s="714"/>
      <c r="EK30" s="714"/>
      <c r="EL30" s="714"/>
      <c r="EM30" s="714"/>
      <c r="EN30" s="714"/>
      <c r="EO30" s="714"/>
      <c r="EP30" s="714"/>
      <c r="EQ30" s="714"/>
      <c r="ER30" s="714"/>
      <c r="ES30" s="714"/>
      <c r="ET30" s="714"/>
      <c r="EU30" s="714"/>
      <c r="EV30" s="714"/>
      <c r="EW30" s="714"/>
      <c r="EX30" s="714"/>
      <c r="EY30" s="714"/>
      <c r="EZ30" s="714"/>
      <c r="FA30" s="714"/>
      <c r="FB30" s="714"/>
      <c r="FC30" s="714"/>
      <c r="FD30" s="714"/>
      <c r="FE30" s="714"/>
      <c r="FF30" s="714"/>
      <c r="FG30" s="714"/>
      <c r="FH30" s="714"/>
      <c r="FI30" s="714"/>
      <c r="FJ30" s="714"/>
      <c r="FK30" s="714"/>
      <c r="FL30" s="714"/>
      <c r="FM30" s="714"/>
      <c r="FN30" s="714"/>
      <c r="FO30" s="714"/>
      <c r="FP30" s="714"/>
      <c r="FQ30" s="714"/>
      <c r="FR30" s="714"/>
      <c r="FS30" s="714"/>
      <c r="FT30" s="714"/>
      <c r="FU30" s="714"/>
      <c r="FV30" s="714"/>
      <c r="FW30" s="714"/>
      <c r="FX30" s="714"/>
      <c r="FY30" s="714"/>
      <c r="FZ30" s="714"/>
      <c r="GA30" s="714"/>
      <c r="GB30" s="714"/>
      <c r="GC30" s="714"/>
      <c r="GD30" s="714"/>
      <c r="GE30" s="714"/>
      <c r="GF30" s="714"/>
      <c r="GG30" s="714"/>
      <c r="GH30" s="714"/>
      <c r="GI30" s="714"/>
      <c r="GJ30" s="714"/>
      <c r="GK30" s="714"/>
      <c r="GL30" s="714"/>
      <c r="GM30" s="714"/>
      <c r="GN30" s="714"/>
      <c r="GO30" s="714"/>
      <c r="GP30" s="714"/>
      <c r="GQ30" s="714"/>
      <c r="GR30" s="714"/>
      <c r="GS30" s="714"/>
      <c r="GT30" s="714"/>
      <c r="GU30" s="714"/>
      <c r="GV30" s="714"/>
      <c r="GW30" s="714"/>
      <c r="GX30" s="714"/>
      <c r="GY30" s="714"/>
      <c r="GZ30" s="714"/>
      <c r="HA30" s="714"/>
      <c r="HB30" s="714"/>
      <c r="HC30" s="714"/>
      <c r="HD30" s="714"/>
      <c r="HE30" s="714"/>
      <c r="HF30" s="714"/>
      <c r="HG30" s="714"/>
      <c r="HH30" s="714"/>
      <c r="HI30" s="714"/>
      <c r="HJ30" s="714"/>
      <c r="HK30" s="714"/>
      <c r="HL30" s="714"/>
      <c r="HM30" s="714"/>
      <c r="HN30" s="714"/>
      <c r="HO30" s="714"/>
      <c r="HP30" s="714"/>
      <c r="HQ30" s="714"/>
      <c r="HR30" s="714"/>
      <c r="HS30" s="714"/>
      <c r="HT30" s="714"/>
      <c r="HU30" s="714"/>
      <c r="HV30" s="714"/>
      <c r="HW30" s="714"/>
      <c r="HX30" s="714"/>
      <c r="HY30" s="714"/>
      <c r="HZ30" s="714"/>
      <c r="IA30" s="714"/>
      <c r="IB30" s="714"/>
      <c r="IC30" s="714"/>
      <c r="ID30" s="714"/>
      <c r="IE30" s="714"/>
      <c r="IF30" s="714"/>
      <c r="IG30" s="714"/>
      <c r="IH30" s="714"/>
      <c r="II30" s="714"/>
      <c r="IJ30" s="714"/>
      <c r="IK30" s="714"/>
      <c r="IL30" s="714"/>
      <c r="IM30" s="714"/>
      <c r="IN30" s="714"/>
      <c r="IO30" s="714"/>
      <c r="IP30" s="714"/>
      <c r="IQ30" s="714"/>
      <c r="IR30" s="714"/>
      <c r="IS30" s="714"/>
      <c r="IT30" s="714"/>
      <c r="IU30" s="714"/>
      <c r="IV30" s="714"/>
    </row>
    <row r="31" spans="1:256" ht="15.75">
      <c r="A31" s="710" t="s">
        <v>756</v>
      </c>
      <c r="B31" s="711" t="s">
        <v>728</v>
      </c>
      <c r="C31" s="712">
        <v>13710</v>
      </c>
      <c r="D31" s="712">
        <v>12416</v>
      </c>
      <c r="E31" s="708">
        <v>90.56163384390955</v>
      </c>
      <c r="F31" s="713">
        <v>-7.160345777633395</v>
      </c>
      <c r="G31" s="714"/>
      <c r="H31" s="714"/>
      <c r="I31" s="714"/>
      <c r="J31" s="714"/>
      <c r="K31" s="714"/>
      <c r="L31" s="714"/>
      <c r="M31" s="714"/>
      <c r="N31" s="714"/>
      <c r="O31" s="714"/>
      <c r="P31" s="714"/>
      <c r="Q31" s="714"/>
      <c r="R31" s="714"/>
      <c r="S31" s="714"/>
      <c r="T31" s="714"/>
      <c r="U31" s="714"/>
      <c r="V31" s="714"/>
      <c r="W31" s="714"/>
      <c r="X31" s="714"/>
      <c r="Y31" s="714"/>
      <c r="Z31" s="714"/>
      <c r="AA31" s="714"/>
      <c r="AB31" s="714"/>
      <c r="AC31" s="714"/>
      <c r="AD31" s="714"/>
      <c r="AE31" s="714"/>
      <c r="AF31" s="714"/>
      <c r="AG31" s="714"/>
      <c r="AH31" s="714"/>
      <c r="AI31" s="714"/>
      <c r="AJ31" s="714"/>
      <c r="AK31" s="714"/>
      <c r="AL31" s="714"/>
      <c r="AM31" s="714"/>
      <c r="AN31" s="714"/>
      <c r="AO31" s="714"/>
      <c r="AP31" s="714"/>
      <c r="AQ31" s="714"/>
      <c r="AR31" s="714"/>
      <c r="AS31" s="714"/>
      <c r="AT31" s="714"/>
      <c r="AU31" s="714"/>
      <c r="AV31" s="714"/>
      <c r="AW31" s="714"/>
      <c r="AX31" s="714"/>
      <c r="AY31" s="714"/>
      <c r="AZ31" s="714"/>
      <c r="BA31" s="714"/>
      <c r="BB31" s="714"/>
      <c r="BC31" s="714"/>
      <c r="BD31" s="714"/>
      <c r="BE31" s="714"/>
      <c r="BF31" s="714"/>
      <c r="BG31" s="714"/>
      <c r="BH31" s="714"/>
      <c r="BI31" s="714"/>
      <c r="BJ31" s="714"/>
      <c r="BK31" s="714"/>
      <c r="BL31" s="714"/>
      <c r="BM31" s="714"/>
      <c r="BN31" s="714"/>
      <c r="BO31" s="714"/>
      <c r="BP31" s="714"/>
      <c r="BQ31" s="714"/>
      <c r="BR31" s="714"/>
      <c r="BS31" s="714"/>
      <c r="BT31" s="714"/>
      <c r="BU31" s="714"/>
      <c r="BV31" s="714"/>
      <c r="BW31" s="714"/>
      <c r="BX31" s="714"/>
      <c r="BY31" s="714"/>
      <c r="BZ31" s="714"/>
      <c r="CA31" s="714"/>
      <c r="CB31" s="714"/>
      <c r="CC31" s="714"/>
      <c r="CD31" s="714"/>
      <c r="CE31" s="714"/>
      <c r="CF31" s="714"/>
      <c r="CG31" s="714"/>
      <c r="CH31" s="714"/>
      <c r="CI31" s="714"/>
      <c r="CJ31" s="714"/>
      <c r="CK31" s="714"/>
      <c r="CL31" s="714"/>
      <c r="CM31" s="714"/>
      <c r="CN31" s="714"/>
      <c r="CO31" s="714"/>
      <c r="CP31" s="714"/>
      <c r="CQ31" s="714"/>
      <c r="CR31" s="714"/>
      <c r="CS31" s="714"/>
      <c r="CT31" s="714"/>
      <c r="CU31" s="714"/>
      <c r="CV31" s="714"/>
      <c r="CW31" s="714"/>
      <c r="CX31" s="714"/>
      <c r="CY31" s="714"/>
      <c r="CZ31" s="714"/>
      <c r="DA31" s="714"/>
      <c r="DB31" s="714"/>
      <c r="DC31" s="714"/>
      <c r="DD31" s="714"/>
      <c r="DE31" s="714"/>
      <c r="DF31" s="714"/>
      <c r="DG31" s="714"/>
      <c r="DH31" s="714"/>
      <c r="DI31" s="714"/>
      <c r="DJ31" s="714"/>
      <c r="DK31" s="714"/>
      <c r="DL31" s="714"/>
      <c r="DM31" s="714"/>
      <c r="DN31" s="714"/>
      <c r="DO31" s="714"/>
      <c r="DP31" s="714"/>
      <c r="DQ31" s="714"/>
      <c r="DR31" s="714"/>
      <c r="DS31" s="714"/>
      <c r="DT31" s="714"/>
      <c r="DU31" s="714"/>
      <c r="DV31" s="714"/>
      <c r="DW31" s="714"/>
      <c r="DX31" s="714"/>
      <c r="DY31" s="714"/>
      <c r="DZ31" s="714"/>
      <c r="EA31" s="714"/>
      <c r="EB31" s="714"/>
      <c r="EC31" s="714"/>
      <c r="ED31" s="714"/>
      <c r="EE31" s="714"/>
      <c r="EF31" s="714"/>
      <c r="EG31" s="714"/>
      <c r="EH31" s="714"/>
      <c r="EI31" s="714"/>
      <c r="EJ31" s="714"/>
      <c r="EK31" s="714"/>
      <c r="EL31" s="714"/>
      <c r="EM31" s="714"/>
      <c r="EN31" s="714"/>
      <c r="EO31" s="714"/>
      <c r="EP31" s="714"/>
      <c r="EQ31" s="714"/>
      <c r="ER31" s="714"/>
      <c r="ES31" s="714"/>
      <c r="ET31" s="714"/>
      <c r="EU31" s="714"/>
      <c r="EV31" s="714"/>
      <c r="EW31" s="714"/>
      <c r="EX31" s="714"/>
      <c r="EY31" s="714"/>
      <c r="EZ31" s="714"/>
      <c r="FA31" s="714"/>
      <c r="FB31" s="714"/>
      <c r="FC31" s="714"/>
      <c r="FD31" s="714"/>
      <c r="FE31" s="714"/>
      <c r="FF31" s="714"/>
      <c r="FG31" s="714"/>
      <c r="FH31" s="714"/>
      <c r="FI31" s="714"/>
      <c r="FJ31" s="714"/>
      <c r="FK31" s="714"/>
      <c r="FL31" s="714"/>
      <c r="FM31" s="714"/>
      <c r="FN31" s="714"/>
      <c r="FO31" s="714"/>
      <c r="FP31" s="714"/>
      <c r="FQ31" s="714"/>
      <c r="FR31" s="714"/>
      <c r="FS31" s="714"/>
      <c r="FT31" s="714"/>
      <c r="FU31" s="714"/>
      <c r="FV31" s="714"/>
      <c r="FW31" s="714"/>
      <c r="FX31" s="714"/>
      <c r="FY31" s="714"/>
      <c r="FZ31" s="714"/>
      <c r="GA31" s="714"/>
      <c r="GB31" s="714"/>
      <c r="GC31" s="714"/>
      <c r="GD31" s="714"/>
      <c r="GE31" s="714"/>
      <c r="GF31" s="714"/>
      <c r="GG31" s="714"/>
      <c r="GH31" s="714"/>
      <c r="GI31" s="714"/>
      <c r="GJ31" s="714"/>
      <c r="GK31" s="714"/>
      <c r="GL31" s="714"/>
      <c r="GM31" s="714"/>
      <c r="GN31" s="714"/>
      <c r="GO31" s="714"/>
      <c r="GP31" s="714"/>
      <c r="GQ31" s="714"/>
      <c r="GR31" s="714"/>
      <c r="GS31" s="714"/>
      <c r="GT31" s="714"/>
      <c r="GU31" s="714"/>
      <c r="GV31" s="714"/>
      <c r="GW31" s="714"/>
      <c r="GX31" s="714"/>
      <c r="GY31" s="714"/>
      <c r="GZ31" s="714"/>
      <c r="HA31" s="714"/>
      <c r="HB31" s="714"/>
      <c r="HC31" s="714"/>
      <c r="HD31" s="714"/>
      <c r="HE31" s="714"/>
      <c r="HF31" s="714"/>
      <c r="HG31" s="714"/>
      <c r="HH31" s="714"/>
      <c r="HI31" s="714"/>
      <c r="HJ31" s="714"/>
      <c r="HK31" s="714"/>
      <c r="HL31" s="714"/>
      <c r="HM31" s="714"/>
      <c r="HN31" s="714"/>
      <c r="HO31" s="714"/>
      <c r="HP31" s="714"/>
      <c r="HQ31" s="714"/>
      <c r="HR31" s="714"/>
      <c r="HS31" s="714"/>
      <c r="HT31" s="714"/>
      <c r="HU31" s="714"/>
      <c r="HV31" s="714"/>
      <c r="HW31" s="714"/>
      <c r="HX31" s="714"/>
      <c r="HY31" s="714"/>
      <c r="HZ31" s="714"/>
      <c r="IA31" s="714"/>
      <c r="IB31" s="714"/>
      <c r="IC31" s="714"/>
      <c r="ID31" s="714"/>
      <c r="IE31" s="714"/>
      <c r="IF31" s="714"/>
      <c r="IG31" s="714"/>
      <c r="IH31" s="714"/>
      <c r="II31" s="714"/>
      <c r="IJ31" s="714"/>
      <c r="IK31" s="714"/>
      <c r="IL31" s="714"/>
      <c r="IM31" s="714"/>
      <c r="IN31" s="714"/>
      <c r="IO31" s="714"/>
      <c r="IP31" s="714"/>
      <c r="IQ31" s="714"/>
      <c r="IR31" s="714"/>
      <c r="IS31" s="714"/>
      <c r="IT31" s="714"/>
      <c r="IU31" s="714"/>
      <c r="IV31" s="714"/>
    </row>
    <row r="32" spans="1:256" ht="15.75">
      <c r="A32" s="710" t="s">
        <v>757</v>
      </c>
      <c r="B32" s="711" t="s">
        <v>728</v>
      </c>
      <c r="C32" s="712">
        <v>29280</v>
      </c>
      <c r="D32" s="712">
        <v>13211</v>
      </c>
      <c r="E32" s="708">
        <v>45.119535519125684</v>
      </c>
      <c r="F32" s="713">
        <v>-7.144264006780176</v>
      </c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4"/>
      <c r="S32" s="714"/>
      <c r="T32" s="714"/>
      <c r="U32" s="714"/>
      <c r="V32" s="714"/>
      <c r="W32" s="714"/>
      <c r="X32" s="714"/>
      <c r="Y32" s="714"/>
      <c r="Z32" s="714"/>
      <c r="AA32" s="714"/>
      <c r="AB32" s="714"/>
      <c r="AC32" s="714"/>
      <c r="AD32" s="714"/>
      <c r="AE32" s="714"/>
      <c r="AF32" s="714"/>
      <c r="AG32" s="714"/>
      <c r="AH32" s="714"/>
      <c r="AI32" s="714"/>
      <c r="AJ32" s="714"/>
      <c r="AK32" s="714"/>
      <c r="AL32" s="714"/>
      <c r="AM32" s="714"/>
      <c r="AN32" s="714"/>
      <c r="AO32" s="714"/>
      <c r="AP32" s="714"/>
      <c r="AQ32" s="714"/>
      <c r="AR32" s="714"/>
      <c r="AS32" s="714"/>
      <c r="AT32" s="714"/>
      <c r="AU32" s="714"/>
      <c r="AV32" s="714"/>
      <c r="AW32" s="714"/>
      <c r="AX32" s="714"/>
      <c r="AY32" s="714"/>
      <c r="AZ32" s="714"/>
      <c r="BA32" s="714"/>
      <c r="BB32" s="714"/>
      <c r="BC32" s="714"/>
      <c r="BD32" s="714"/>
      <c r="BE32" s="714"/>
      <c r="BF32" s="714"/>
      <c r="BG32" s="714"/>
      <c r="BH32" s="714"/>
      <c r="BI32" s="714"/>
      <c r="BJ32" s="714"/>
      <c r="BK32" s="714"/>
      <c r="BL32" s="714"/>
      <c r="BM32" s="714"/>
      <c r="BN32" s="714"/>
      <c r="BO32" s="714"/>
      <c r="BP32" s="714"/>
      <c r="BQ32" s="714"/>
      <c r="BR32" s="714"/>
      <c r="BS32" s="714"/>
      <c r="BT32" s="714"/>
      <c r="BU32" s="714"/>
      <c r="BV32" s="714"/>
      <c r="BW32" s="714"/>
      <c r="BX32" s="714"/>
      <c r="BY32" s="714"/>
      <c r="BZ32" s="714"/>
      <c r="CA32" s="714"/>
      <c r="CB32" s="714"/>
      <c r="CC32" s="714"/>
      <c r="CD32" s="714"/>
      <c r="CE32" s="714"/>
      <c r="CF32" s="714"/>
      <c r="CG32" s="714"/>
      <c r="CH32" s="714"/>
      <c r="CI32" s="714"/>
      <c r="CJ32" s="714"/>
      <c r="CK32" s="714"/>
      <c r="CL32" s="714"/>
      <c r="CM32" s="714"/>
      <c r="CN32" s="714"/>
      <c r="CO32" s="714"/>
      <c r="CP32" s="714"/>
      <c r="CQ32" s="714"/>
      <c r="CR32" s="714"/>
      <c r="CS32" s="714"/>
      <c r="CT32" s="714"/>
      <c r="CU32" s="714"/>
      <c r="CV32" s="714"/>
      <c r="CW32" s="714"/>
      <c r="CX32" s="714"/>
      <c r="CY32" s="714"/>
      <c r="CZ32" s="714"/>
      <c r="DA32" s="714"/>
      <c r="DB32" s="714"/>
      <c r="DC32" s="714"/>
      <c r="DD32" s="714"/>
      <c r="DE32" s="714"/>
      <c r="DF32" s="714"/>
      <c r="DG32" s="714"/>
      <c r="DH32" s="714"/>
      <c r="DI32" s="714"/>
      <c r="DJ32" s="714"/>
      <c r="DK32" s="714"/>
      <c r="DL32" s="714"/>
      <c r="DM32" s="714"/>
      <c r="DN32" s="714"/>
      <c r="DO32" s="714"/>
      <c r="DP32" s="714"/>
      <c r="DQ32" s="714"/>
      <c r="DR32" s="714"/>
      <c r="DS32" s="714"/>
      <c r="DT32" s="714"/>
      <c r="DU32" s="714"/>
      <c r="DV32" s="714"/>
      <c r="DW32" s="714"/>
      <c r="DX32" s="714"/>
      <c r="DY32" s="714"/>
      <c r="DZ32" s="714"/>
      <c r="EA32" s="714"/>
      <c r="EB32" s="714"/>
      <c r="EC32" s="714"/>
      <c r="ED32" s="714"/>
      <c r="EE32" s="714"/>
      <c r="EF32" s="714"/>
      <c r="EG32" s="714"/>
      <c r="EH32" s="714"/>
      <c r="EI32" s="714"/>
      <c r="EJ32" s="714"/>
      <c r="EK32" s="714"/>
      <c r="EL32" s="714"/>
      <c r="EM32" s="714"/>
      <c r="EN32" s="714"/>
      <c r="EO32" s="714"/>
      <c r="EP32" s="714"/>
      <c r="EQ32" s="714"/>
      <c r="ER32" s="714"/>
      <c r="ES32" s="714"/>
      <c r="ET32" s="714"/>
      <c r="EU32" s="714"/>
      <c r="EV32" s="714"/>
      <c r="EW32" s="714"/>
      <c r="EX32" s="714"/>
      <c r="EY32" s="714"/>
      <c r="EZ32" s="714"/>
      <c r="FA32" s="714"/>
      <c r="FB32" s="714"/>
      <c r="FC32" s="714"/>
      <c r="FD32" s="714"/>
      <c r="FE32" s="714"/>
      <c r="FF32" s="714"/>
      <c r="FG32" s="714"/>
      <c r="FH32" s="714"/>
      <c r="FI32" s="714"/>
      <c r="FJ32" s="714"/>
      <c r="FK32" s="714"/>
      <c r="FL32" s="714"/>
      <c r="FM32" s="714"/>
      <c r="FN32" s="714"/>
      <c r="FO32" s="714"/>
      <c r="FP32" s="714"/>
      <c r="FQ32" s="714"/>
      <c r="FR32" s="714"/>
      <c r="FS32" s="714"/>
      <c r="FT32" s="714"/>
      <c r="FU32" s="714"/>
      <c r="FV32" s="714"/>
      <c r="FW32" s="714"/>
      <c r="FX32" s="714"/>
      <c r="FY32" s="714"/>
      <c r="FZ32" s="714"/>
      <c r="GA32" s="714"/>
      <c r="GB32" s="714"/>
      <c r="GC32" s="714"/>
      <c r="GD32" s="714"/>
      <c r="GE32" s="714"/>
      <c r="GF32" s="714"/>
      <c r="GG32" s="714"/>
      <c r="GH32" s="714"/>
      <c r="GI32" s="714"/>
      <c r="GJ32" s="714"/>
      <c r="GK32" s="714"/>
      <c r="GL32" s="714"/>
      <c r="GM32" s="714"/>
      <c r="GN32" s="714"/>
      <c r="GO32" s="714"/>
      <c r="GP32" s="714"/>
      <c r="GQ32" s="714"/>
      <c r="GR32" s="714"/>
      <c r="GS32" s="714"/>
      <c r="GT32" s="714"/>
      <c r="GU32" s="714"/>
      <c r="GV32" s="714"/>
      <c r="GW32" s="714"/>
      <c r="GX32" s="714"/>
      <c r="GY32" s="714"/>
      <c r="GZ32" s="714"/>
      <c r="HA32" s="714"/>
      <c r="HB32" s="714"/>
      <c r="HC32" s="714"/>
      <c r="HD32" s="714"/>
      <c r="HE32" s="714"/>
      <c r="HF32" s="714"/>
      <c r="HG32" s="714"/>
      <c r="HH32" s="714"/>
      <c r="HI32" s="714"/>
      <c r="HJ32" s="714"/>
      <c r="HK32" s="714"/>
      <c r="HL32" s="714"/>
      <c r="HM32" s="714"/>
      <c r="HN32" s="714"/>
      <c r="HO32" s="714"/>
      <c r="HP32" s="714"/>
      <c r="HQ32" s="714"/>
      <c r="HR32" s="714"/>
      <c r="HS32" s="714"/>
      <c r="HT32" s="714"/>
      <c r="HU32" s="714"/>
      <c r="HV32" s="714"/>
      <c r="HW32" s="714"/>
      <c r="HX32" s="714"/>
      <c r="HY32" s="714"/>
      <c r="HZ32" s="714"/>
      <c r="IA32" s="714"/>
      <c r="IB32" s="714"/>
      <c r="IC32" s="714"/>
      <c r="ID32" s="714"/>
      <c r="IE32" s="714"/>
      <c r="IF32" s="714"/>
      <c r="IG32" s="714"/>
      <c r="IH32" s="714"/>
      <c r="II32" s="714"/>
      <c r="IJ32" s="714"/>
      <c r="IK32" s="714"/>
      <c r="IL32" s="714"/>
      <c r="IM32" s="714"/>
      <c r="IN32" s="714"/>
      <c r="IO32" s="714"/>
      <c r="IP32" s="714"/>
      <c r="IQ32" s="714"/>
      <c r="IR32" s="714"/>
      <c r="IS32" s="714"/>
      <c r="IT32" s="714"/>
      <c r="IU32" s="714"/>
      <c r="IV32" s="714"/>
    </row>
    <row r="33" spans="1:256" ht="15.75">
      <c r="A33" s="710" t="s">
        <v>758</v>
      </c>
      <c r="B33" s="711" t="s">
        <v>748</v>
      </c>
      <c r="C33" s="712">
        <v>376950</v>
      </c>
      <c r="D33" s="712">
        <v>127387</v>
      </c>
      <c r="E33" s="708">
        <v>33.794137153468625</v>
      </c>
      <c r="F33" s="713">
        <v>-4.167333949858865</v>
      </c>
      <c r="G33" s="714"/>
      <c r="H33" s="714"/>
      <c r="I33" s="714"/>
      <c r="J33" s="714"/>
      <c r="K33" s="714"/>
      <c r="L33" s="714"/>
      <c r="M33" s="714"/>
      <c r="N33" s="714"/>
      <c r="O33" s="714"/>
      <c r="P33" s="714"/>
      <c r="Q33" s="714"/>
      <c r="R33" s="714"/>
      <c r="S33" s="714"/>
      <c r="T33" s="71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  <c r="AE33" s="714"/>
      <c r="AF33" s="714"/>
      <c r="AG33" s="714"/>
      <c r="AH33" s="714"/>
      <c r="AI33" s="714"/>
      <c r="AJ33" s="714"/>
      <c r="AK33" s="714"/>
      <c r="AL33" s="714"/>
      <c r="AM33" s="714"/>
      <c r="AN33" s="714"/>
      <c r="AO33" s="714"/>
      <c r="AP33" s="714"/>
      <c r="AQ33" s="714"/>
      <c r="AR33" s="714"/>
      <c r="AS33" s="714"/>
      <c r="AT33" s="714"/>
      <c r="AU33" s="714"/>
      <c r="AV33" s="714"/>
      <c r="AW33" s="714"/>
      <c r="AX33" s="714"/>
      <c r="AY33" s="714"/>
      <c r="AZ33" s="714"/>
      <c r="BA33" s="714"/>
      <c r="BB33" s="714"/>
      <c r="BC33" s="714"/>
      <c r="BD33" s="714"/>
      <c r="BE33" s="714"/>
      <c r="BF33" s="714"/>
      <c r="BG33" s="714"/>
      <c r="BH33" s="714"/>
      <c r="BI33" s="714"/>
      <c r="BJ33" s="714"/>
      <c r="BK33" s="714"/>
      <c r="BL33" s="714"/>
      <c r="BM33" s="714"/>
      <c r="BN33" s="714"/>
      <c r="BO33" s="714"/>
      <c r="BP33" s="714"/>
      <c r="BQ33" s="714"/>
      <c r="BR33" s="714"/>
      <c r="BS33" s="714"/>
      <c r="BT33" s="714"/>
      <c r="BU33" s="714"/>
      <c r="BV33" s="714"/>
      <c r="BW33" s="714"/>
      <c r="BX33" s="714"/>
      <c r="BY33" s="714"/>
      <c r="BZ33" s="714"/>
      <c r="CA33" s="714"/>
      <c r="CB33" s="714"/>
      <c r="CC33" s="714"/>
      <c r="CD33" s="714"/>
      <c r="CE33" s="714"/>
      <c r="CF33" s="714"/>
      <c r="CG33" s="714"/>
      <c r="CH33" s="714"/>
      <c r="CI33" s="714"/>
      <c r="CJ33" s="714"/>
      <c r="CK33" s="714"/>
      <c r="CL33" s="714"/>
      <c r="CM33" s="714"/>
      <c r="CN33" s="714"/>
      <c r="CO33" s="714"/>
      <c r="CP33" s="714"/>
      <c r="CQ33" s="714"/>
      <c r="CR33" s="714"/>
      <c r="CS33" s="714"/>
      <c r="CT33" s="714"/>
      <c r="CU33" s="714"/>
      <c r="CV33" s="714"/>
      <c r="CW33" s="714"/>
      <c r="CX33" s="714"/>
      <c r="CY33" s="714"/>
      <c r="CZ33" s="714"/>
      <c r="DA33" s="714"/>
      <c r="DB33" s="714"/>
      <c r="DC33" s="714"/>
      <c r="DD33" s="714"/>
      <c r="DE33" s="714"/>
      <c r="DF33" s="714"/>
      <c r="DG33" s="714"/>
      <c r="DH33" s="714"/>
      <c r="DI33" s="714"/>
      <c r="DJ33" s="714"/>
      <c r="DK33" s="714"/>
      <c r="DL33" s="714"/>
      <c r="DM33" s="714"/>
      <c r="DN33" s="714"/>
      <c r="DO33" s="714"/>
      <c r="DP33" s="714"/>
      <c r="DQ33" s="714"/>
      <c r="DR33" s="714"/>
      <c r="DS33" s="714"/>
      <c r="DT33" s="714"/>
      <c r="DU33" s="714"/>
      <c r="DV33" s="714"/>
      <c r="DW33" s="714"/>
      <c r="DX33" s="714"/>
      <c r="DY33" s="714"/>
      <c r="DZ33" s="714"/>
      <c r="EA33" s="714"/>
      <c r="EB33" s="714"/>
      <c r="EC33" s="714"/>
      <c r="ED33" s="714"/>
      <c r="EE33" s="714"/>
      <c r="EF33" s="714"/>
      <c r="EG33" s="714"/>
      <c r="EH33" s="714"/>
      <c r="EI33" s="714"/>
      <c r="EJ33" s="714"/>
      <c r="EK33" s="714"/>
      <c r="EL33" s="714"/>
      <c r="EM33" s="714"/>
      <c r="EN33" s="714"/>
      <c r="EO33" s="714"/>
      <c r="EP33" s="714"/>
      <c r="EQ33" s="714"/>
      <c r="ER33" s="714"/>
      <c r="ES33" s="714"/>
      <c r="ET33" s="714"/>
      <c r="EU33" s="714"/>
      <c r="EV33" s="714"/>
      <c r="EW33" s="714"/>
      <c r="EX33" s="714"/>
      <c r="EY33" s="714"/>
      <c r="EZ33" s="714"/>
      <c r="FA33" s="714"/>
      <c r="FB33" s="714"/>
      <c r="FC33" s="714"/>
      <c r="FD33" s="714"/>
      <c r="FE33" s="714"/>
      <c r="FF33" s="714"/>
      <c r="FG33" s="714"/>
      <c r="FH33" s="714"/>
      <c r="FI33" s="714"/>
      <c r="FJ33" s="714"/>
      <c r="FK33" s="714"/>
      <c r="FL33" s="714"/>
      <c r="FM33" s="714"/>
      <c r="FN33" s="714"/>
      <c r="FO33" s="714"/>
      <c r="FP33" s="714"/>
      <c r="FQ33" s="714"/>
      <c r="FR33" s="714"/>
      <c r="FS33" s="714"/>
      <c r="FT33" s="714"/>
      <c r="FU33" s="714"/>
      <c r="FV33" s="714"/>
      <c r="FW33" s="714"/>
      <c r="FX33" s="714"/>
      <c r="FY33" s="714"/>
      <c r="FZ33" s="714"/>
      <c r="GA33" s="714"/>
      <c r="GB33" s="714"/>
      <c r="GC33" s="714"/>
      <c r="GD33" s="714"/>
      <c r="GE33" s="714"/>
      <c r="GF33" s="714"/>
      <c r="GG33" s="714"/>
      <c r="GH33" s="714"/>
      <c r="GI33" s="714"/>
      <c r="GJ33" s="714"/>
      <c r="GK33" s="714"/>
      <c r="GL33" s="714"/>
      <c r="GM33" s="714"/>
      <c r="GN33" s="714"/>
      <c r="GO33" s="714"/>
      <c r="GP33" s="714"/>
      <c r="GQ33" s="714"/>
      <c r="GR33" s="714"/>
      <c r="GS33" s="714"/>
      <c r="GT33" s="714"/>
      <c r="GU33" s="714"/>
      <c r="GV33" s="714"/>
      <c r="GW33" s="714"/>
      <c r="GX33" s="714"/>
      <c r="GY33" s="714"/>
      <c r="GZ33" s="714"/>
      <c r="HA33" s="714"/>
      <c r="HB33" s="714"/>
      <c r="HC33" s="714"/>
      <c r="HD33" s="714"/>
      <c r="HE33" s="714"/>
      <c r="HF33" s="714"/>
      <c r="HG33" s="714"/>
      <c r="HH33" s="714"/>
      <c r="HI33" s="714"/>
      <c r="HJ33" s="714"/>
      <c r="HK33" s="714"/>
      <c r="HL33" s="714"/>
      <c r="HM33" s="714"/>
      <c r="HN33" s="714"/>
      <c r="HO33" s="714"/>
      <c r="HP33" s="714"/>
      <c r="HQ33" s="714"/>
      <c r="HR33" s="714"/>
      <c r="HS33" s="714"/>
      <c r="HT33" s="714"/>
      <c r="HU33" s="714"/>
      <c r="HV33" s="714"/>
      <c r="HW33" s="714"/>
      <c r="HX33" s="714"/>
      <c r="HY33" s="714"/>
      <c r="HZ33" s="714"/>
      <c r="IA33" s="714"/>
      <c r="IB33" s="714"/>
      <c r="IC33" s="714"/>
      <c r="ID33" s="714"/>
      <c r="IE33" s="714"/>
      <c r="IF33" s="714"/>
      <c r="IG33" s="714"/>
      <c r="IH33" s="714"/>
      <c r="II33" s="714"/>
      <c r="IJ33" s="714"/>
      <c r="IK33" s="714"/>
      <c r="IL33" s="714"/>
      <c r="IM33" s="714"/>
      <c r="IN33" s="714"/>
      <c r="IO33" s="714"/>
      <c r="IP33" s="714"/>
      <c r="IQ33" s="714"/>
      <c r="IR33" s="714"/>
      <c r="IS33" s="714"/>
      <c r="IT33" s="714"/>
      <c r="IU33" s="714"/>
      <c r="IV33" s="714"/>
    </row>
    <row r="34" spans="1:256" ht="15.75">
      <c r="A34" s="710" t="s">
        <v>760</v>
      </c>
      <c r="B34" s="711" t="s">
        <v>759</v>
      </c>
      <c r="C34" s="712">
        <v>34914300</v>
      </c>
      <c r="D34" s="712">
        <v>23496705</v>
      </c>
      <c r="E34" s="708">
        <v>67.29822737388406</v>
      </c>
      <c r="F34" s="713">
        <v>-1.4</v>
      </c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714"/>
      <c r="R34" s="714"/>
      <c r="S34" s="714"/>
      <c r="T34" s="714"/>
      <c r="U34" s="714"/>
      <c r="V34" s="714"/>
      <c r="W34" s="714"/>
      <c r="X34" s="714"/>
      <c r="Y34" s="714"/>
      <c r="Z34" s="714"/>
      <c r="AA34" s="714"/>
      <c r="AB34" s="714"/>
      <c r="AC34" s="714"/>
      <c r="AD34" s="714"/>
      <c r="AE34" s="714"/>
      <c r="AF34" s="714"/>
      <c r="AG34" s="714"/>
      <c r="AH34" s="714"/>
      <c r="AI34" s="714"/>
      <c r="AJ34" s="714"/>
      <c r="AK34" s="714"/>
      <c r="AL34" s="714"/>
      <c r="AM34" s="714"/>
      <c r="AN34" s="714"/>
      <c r="AO34" s="714"/>
      <c r="AP34" s="714"/>
      <c r="AQ34" s="714"/>
      <c r="AR34" s="714"/>
      <c r="AS34" s="714"/>
      <c r="AT34" s="714"/>
      <c r="AU34" s="714"/>
      <c r="AV34" s="714"/>
      <c r="AW34" s="714"/>
      <c r="AX34" s="714"/>
      <c r="AY34" s="714"/>
      <c r="AZ34" s="714"/>
      <c r="BA34" s="714"/>
      <c r="BB34" s="714"/>
      <c r="BC34" s="714"/>
      <c r="BD34" s="714"/>
      <c r="BE34" s="714"/>
      <c r="BF34" s="714"/>
      <c r="BG34" s="714"/>
      <c r="BH34" s="714"/>
      <c r="BI34" s="714"/>
      <c r="BJ34" s="714"/>
      <c r="BK34" s="714"/>
      <c r="BL34" s="714"/>
      <c r="BM34" s="714"/>
      <c r="BN34" s="714"/>
      <c r="BO34" s="714"/>
      <c r="BP34" s="714"/>
      <c r="BQ34" s="714"/>
      <c r="BR34" s="714"/>
      <c r="BS34" s="714"/>
      <c r="BT34" s="714"/>
      <c r="BU34" s="714"/>
      <c r="BV34" s="714"/>
      <c r="BW34" s="714"/>
      <c r="BX34" s="714"/>
      <c r="BY34" s="714"/>
      <c r="BZ34" s="714"/>
      <c r="CA34" s="714"/>
      <c r="CB34" s="714"/>
      <c r="CC34" s="714"/>
      <c r="CD34" s="714"/>
      <c r="CE34" s="714"/>
      <c r="CF34" s="714"/>
      <c r="CG34" s="714"/>
      <c r="CH34" s="714"/>
      <c r="CI34" s="714"/>
      <c r="CJ34" s="714"/>
      <c r="CK34" s="714"/>
      <c r="CL34" s="714"/>
      <c r="CM34" s="714"/>
      <c r="CN34" s="714"/>
      <c r="CO34" s="714"/>
      <c r="CP34" s="714"/>
      <c r="CQ34" s="714"/>
      <c r="CR34" s="714"/>
      <c r="CS34" s="714"/>
      <c r="CT34" s="714"/>
      <c r="CU34" s="714"/>
      <c r="CV34" s="714"/>
      <c r="CW34" s="714"/>
      <c r="CX34" s="714"/>
      <c r="CY34" s="714"/>
      <c r="CZ34" s="714"/>
      <c r="DA34" s="714"/>
      <c r="DB34" s="714"/>
      <c r="DC34" s="714"/>
      <c r="DD34" s="714"/>
      <c r="DE34" s="714"/>
      <c r="DF34" s="714"/>
      <c r="DG34" s="714"/>
      <c r="DH34" s="714"/>
      <c r="DI34" s="714"/>
      <c r="DJ34" s="714"/>
      <c r="DK34" s="714"/>
      <c r="DL34" s="714"/>
      <c r="DM34" s="714"/>
      <c r="DN34" s="714"/>
      <c r="DO34" s="714"/>
      <c r="DP34" s="714"/>
      <c r="DQ34" s="714"/>
      <c r="DR34" s="714"/>
      <c r="DS34" s="714"/>
      <c r="DT34" s="714"/>
      <c r="DU34" s="714"/>
      <c r="DV34" s="714"/>
      <c r="DW34" s="714"/>
      <c r="DX34" s="714"/>
      <c r="DY34" s="714"/>
      <c r="DZ34" s="714"/>
      <c r="EA34" s="714"/>
      <c r="EB34" s="714"/>
      <c r="EC34" s="714"/>
      <c r="ED34" s="714"/>
      <c r="EE34" s="714"/>
      <c r="EF34" s="714"/>
      <c r="EG34" s="714"/>
      <c r="EH34" s="714"/>
      <c r="EI34" s="714"/>
      <c r="EJ34" s="714"/>
      <c r="EK34" s="714"/>
      <c r="EL34" s="714"/>
      <c r="EM34" s="714"/>
      <c r="EN34" s="714"/>
      <c r="EO34" s="714"/>
      <c r="EP34" s="714"/>
      <c r="EQ34" s="714"/>
      <c r="ER34" s="714"/>
      <c r="ES34" s="714"/>
      <c r="ET34" s="714"/>
      <c r="EU34" s="714"/>
      <c r="EV34" s="714"/>
      <c r="EW34" s="714"/>
      <c r="EX34" s="714"/>
      <c r="EY34" s="714"/>
      <c r="EZ34" s="714"/>
      <c r="FA34" s="714"/>
      <c r="FB34" s="714"/>
      <c r="FC34" s="714"/>
      <c r="FD34" s="714"/>
      <c r="FE34" s="714"/>
      <c r="FF34" s="714"/>
      <c r="FG34" s="714"/>
      <c r="FH34" s="714"/>
      <c r="FI34" s="714"/>
      <c r="FJ34" s="714"/>
      <c r="FK34" s="714"/>
      <c r="FL34" s="714"/>
      <c r="FM34" s="714"/>
      <c r="FN34" s="714"/>
      <c r="FO34" s="714"/>
      <c r="FP34" s="714"/>
      <c r="FQ34" s="714"/>
      <c r="FR34" s="714"/>
      <c r="FS34" s="714"/>
      <c r="FT34" s="714"/>
      <c r="FU34" s="714"/>
      <c r="FV34" s="714"/>
      <c r="FW34" s="714"/>
      <c r="FX34" s="714"/>
      <c r="FY34" s="714"/>
      <c r="FZ34" s="714"/>
      <c r="GA34" s="714"/>
      <c r="GB34" s="714"/>
      <c r="GC34" s="714"/>
      <c r="GD34" s="714"/>
      <c r="GE34" s="714"/>
      <c r="GF34" s="714"/>
      <c r="GG34" s="714"/>
      <c r="GH34" s="714"/>
      <c r="GI34" s="714"/>
      <c r="GJ34" s="714"/>
      <c r="GK34" s="714"/>
      <c r="GL34" s="714"/>
      <c r="GM34" s="714"/>
      <c r="GN34" s="714"/>
      <c r="GO34" s="714"/>
      <c r="GP34" s="714"/>
      <c r="GQ34" s="714"/>
      <c r="GR34" s="714"/>
      <c r="GS34" s="714"/>
      <c r="GT34" s="714"/>
      <c r="GU34" s="714"/>
      <c r="GV34" s="714"/>
      <c r="GW34" s="714"/>
      <c r="GX34" s="714"/>
      <c r="GY34" s="714"/>
      <c r="GZ34" s="714"/>
      <c r="HA34" s="714"/>
      <c r="HB34" s="714"/>
      <c r="HC34" s="714"/>
      <c r="HD34" s="714"/>
      <c r="HE34" s="714"/>
      <c r="HF34" s="714"/>
      <c r="HG34" s="714"/>
      <c r="HH34" s="714"/>
      <c r="HI34" s="714"/>
      <c r="HJ34" s="714"/>
      <c r="HK34" s="714"/>
      <c r="HL34" s="714"/>
      <c r="HM34" s="714"/>
      <c r="HN34" s="714"/>
      <c r="HO34" s="714"/>
      <c r="HP34" s="714"/>
      <c r="HQ34" s="714"/>
      <c r="HR34" s="714"/>
      <c r="HS34" s="714"/>
      <c r="HT34" s="714"/>
      <c r="HU34" s="714"/>
      <c r="HV34" s="714"/>
      <c r="HW34" s="714"/>
      <c r="HX34" s="714"/>
      <c r="HY34" s="714"/>
      <c r="HZ34" s="714"/>
      <c r="IA34" s="714"/>
      <c r="IB34" s="714"/>
      <c r="IC34" s="714"/>
      <c r="ID34" s="714"/>
      <c r="IE34" s="714"/>
      <c r="IF34" s="714"/>
      <c r="IG34" s="714"/>
      <c r="IH34" s="714"/>
      <c r="II34" s="714"/>
      <c r="IJ34" s="714"/>
      <c r="IK34" s="714"/>
      <c r="IL34" s="714"/>
      <c r="IM34" s="714"/>
      <c r="IN34" s="714"/>
      <c r="IO34" s="714"/>
      <c r="IP34" s="714"/>
      <c r="IQ34" s="714"/>
      <c r="IR34" s="714"/>
      <c r="IS34" s="714"/>
      <c r="IT34" s="714"/>
      <c r="IU34" s="714"/>
      <c r="IV34" s="714"/>
    </row>
    <row r="35" spans="1:256" ht="16.5" thickBot="1">
      <c r="A35" s="717" t="s">
        <v>761</v>
      </c>
      <c r="B35" s="718" t="s">
        <v>762</v>
      </c>
      <c r="C35" s="719">
        <v>41321038</v>
      </c>
      <c r="D35" s="719">
        <v>14874535</v>
      </c>
      <c r="E35" s="720">
        <v>35.99748631677645</v>
      </c>
      <c r="F35" s="721">
        <v>-1.4</v>
      </c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4"/>
      <c r="W35" s="714"/>
      <c r="X35" s="714"/>
      <c r="Y35" s="714"/>
      <c r="Z35" s="714"/>
      <c r="AA35" s="714"/>
      <c r="AB35" s="714"/>
      <c r="AC35" s="714"/>
      <c r="AD35" s="714"/>
      <c r="AE35" s="714"/>
      <c r="AF35" s="714"/>
      <c r="AG35" s="714"/>
      <c r="AH35" s="714"/>
      <c r="AI35" s="714"/>
      <c r="AJ35" s="714"/>
      <c r="AK35" s="714"/>
      <c r="AL35" s="714"/>
      <c r="AM35" s="714"/>
      <c r="AN35" s="714"/>
      <c r="AO35" s="714"/>
      <c r="AP35" s="714"/>
      <c r="AQ35" s="714"/>
      <c r="AR35" s="714"/>
      <c r="AS35" s="714"/>
      <c r="AT35" s="714"/>
      <c r="AU35" s="714"/>
      <c r="AV35" s="714"/>
      <c r="AW35" s="714"/>
      <c r="AX35" s="714"/>
      <c r="AY35" s="714"/>
      <c r="AZ35" s="714"/>
      <c r="BA35" s="714"/>
      <c r="BB35" s="714"/>
      <c r="BC35" s="714"/>
      <c r="BD35" s="714"/>
      <c r="BE35" s="714"/>
      <c r="BF35" s="714"/>
      <c r="BG35" s="714"/>
      <c r="BH35" s="714"/>
      <c r="BI35" s="714"/>
      <c r="BJ35" s="714"/>
      <c r="BK35" s="714"/>
      <c r="BL35" s="714"/>
      <c r="BM35" s="714"/>
      <c r="BN35" s="714"/>
      <c r="BO35" s="714"/>
      <c r="BP35" s="714"/>
      <c r="BQ35" s="714"/>
      <c r="BR35" s="714"/>
      <c r="BS35" s="714"/>
      <c r="BT35" s="714"/>
      <c r="BU35" s="714"/>
      <c r="BV35" s="714"/>
      <c r="BW35" s="714"/>
      <c r="BX35" s="714"/>
      <c r="BY35" s="714"/>
      <c r="BZ35" s="714"/>
      <c r="CA35" s="714"/>
      <c r="CB35" s="714"/>
      <c r="CC35" s="714"/>
      <c r="CD35" s="714"/>
      <c r="CE35" s="714"/>
      <c r="CF35" s="714"/>
      <c r="CG35" s="714"/>
      <c r="CH35" s="714"/>
      <c r="CI35" s="714"/>
      <c r="CJ35" s="714"/>
      <c r="CK35" s="714"/>
      <c r="CL35" s="714"/>
      <c r="CM35" s="714"/>
      <c r="CN35" s="714"/>
      <c r="CO35" s="714"/>
      <c r="CP35" s="714"/>
      <c r="CQ35" s="714"/>
      <c r="CR35" s="714"/>
      <c r="CS35" s="714"/>
      <c r="CT35" s="714"/>
      <c r="CU35" s="714"/>
      <c r="CV35" s="714"/>
      <c r="CW35" s="714"/>
      <c r="CX35" s="714"/>
      <c r="CY35" s="714"/>
      <c r="CZ35" s="714"/>
      <c r="DA35" s="714"/>
      <c r="DB35" s="714"/>
      <c r="DC35" s="714"/>
      <c r="DD35" s="714"/>
      <c r="DE35" s="714"/>
      <c r="DF35" s="714"/>
      <c r="DG35" s="714"/>
      <c r="DH35" s="714"/>
      <c r="DI35" s="714"/>
      <c r="DJ35" s="714"/>
      <c r="DK35" s="714"/>
      <c r="DL35" s="714"/>
      <c r="DM35" s="714"/>
      <c r="DN35" s="714"/>
      <c r="DO35" s="714"/>
      <c r="DP35" s="714"/>
      <c r="DQ35" s="714"/>
      <c r="DR35" s="714"/>
      <c r="DS35" s="714"/>
      <c r="DT35" s="714"/>
      <c r="DU35" s="714"/>
      <c r="DV35" s="714"/>
      <c r="DW35" s="714"/>
      <c r="DX35" s="714"/>
      <c r="DY35" s="714"/>
      <c r="DZ35" s="714"/>
      <c r="EA35" s="714"/>
      <c r="EB35" s="714"/>
      <c r="EC35" s="714"/>
      <c r="ED35" s="714"/>
      <c r="EE35" s="714"/>
      <c r="EF35" s="714"/>
      <c r="EG35" s="714"/>
      <c r="EH35" s="714"/>
      <c r="EI35" s="714"/>
      <c r="EJ35" s="714"/>
      <c r="EK35" s="714"/>
      <c r="EL35" s="714"/>
      <c r="EM35" s="714"/>
      <c r="EN35" s="714"/>
      <c r="EO35" s="714"/>
      <c r="EP35" s="714"/>
      <c r="EQ35" s="714"/>
      <c r="ER35" s="714"/>
      <c r="ES35" s="714"/>
      <c r="ET35" s="714"/>
      <c r="EU35" s="714"/>
      <c r="EV35" s="714"/>
      <c r="EW35" s="714"/>
      <c r="EX35" s="714"/>
      <c r="EY35" s="714"/>
      <c r="EZ35" s="714"/>
      <c r="FA35" s="714"/>
      <c r="FB35" s="714"/>
      <c r="FC35" s="714"/>
      <c r="FD35" s="714"/>
      <c r="FE35" s="714"/>
      <c r="FF35" s="714"/>
      <c r="FG35" s="714"/>
      <c r="FH35" s="714"/>
      <c r="FI35" s="714"/>
      <c r="FJ35" s="714"/>
      <c r="FK35" s="714"/>
      <c r="FL35" s="714"/>
      <c r="FM35" s="714"/>
      <c r="FN35" s="714"/>
      <c r="FO35" s="714"/>
      <c r="FP35" s="714"/>
      <c r="FQ35" s="714"/>
      <c r="FR35" s="714"/>
      <c r="FS35" s="714"/>
      <c r="FT35" s="714"/>
      <c r="FU35" s="714"/>
      <c r="FV35" s="714"/>
      <c r="FW35" s="714"/>
      <c r="FX35" s="714"/>
      <c r="FY35" s="714"/>
      <c r="FZ35" s="714"/>
      <c r="GA35" s="714"/>
      <c r="GB35" s="714"/>
      <c r="GC35" s="714"/>
      <c r="GD35" s="714"/>
      <c r="GE35" s="714"/>
      <c r="GF35" s="714"/>
      <c r="GG35" s="714"/>
      <c r="GH35" s="714"/>
      <c r="GI35" s="714"/>
      <c r="GJ35" s="714"/>
      <c r="GK35" s="714"/>
      <c r="GL35" s="714"/>
      <c r="GM35" s="714"/>
      <c r="GN35" s="714"/>
      <c r="GO35" s="714"/>
      <c r="GP35" s="714"/>
      <c r="GQ35" s="714"/>
      <c r="GR35" s="714"/>
      <c r="GS35" s="714"/>
      <c r="GT35" s="714"/>
      <c r="GU35" s="714"/>
      <c r="GV35" s="714"/>
      <c r="GW35" s="714"/>
      <c r="GX35" s="714"/>
      <c r="GY35" s="714"/>
      <c r="GZ35" s="714"/>
      <c r="HA35" s="714"/>
      <c r="HB35" s="714"/>
      <c r="HC35" s="714"/>
      <c r="HD35" s="714"/>
      <c r="HE35" s="714"/>
      <c r="HF35" s="714"/>
      <c r="HG35" s="714"/>
      <c r="HH35" s="714"/>
      <c r="HI35" s="714"/>
      <c r="HJ35" s="714"/>
      <c r="HK35" s="714"/>
      <c r="HL35" s="714"/>
      <c r="HM35" s="714"/>
      <c r="HN35" s="714"/>
      <c r="HO35" s="714"/>
      <c r="HP35" s="714"/>
      <c r="HQ35" s="714"/>
      <c r="HR35" s="714"/>
      <c r="HS35" s="714"/>
      <c r="HT35" s="714"/>
      <c r="HU35" s="714"/>
      <c r="HV35" s="714"/>
      <c r="HW35" s="714"/>
      <c r="HX35" s="714"/>
      <c r="HY35" s="714"/>
      <c r="HZ35" s="714"/>
      <c r="IA35" s="714"/>
      <c r="IB35" s="714"/>
      <c r="IC35" s="714"/>
      <c r="ID35" s="714"/>
      <c r="IE35" s="714"/>
      <c r="IF35" s="714"/>
      <c r="IG35" s="714"/>
      <c r="IH35" s="714"/>
      <c r="II35" s="714"/>
      <c r="IJ35" s="714"/>
      <c r="IK35" s="714"/>
      <c r="IL35" s="714"/>
      <c r="IM35" s="714"/>
      <c r="IN35" s="714"/>
      <c r="IO35" s="714"/>
      <c r="IP35" s="714"/>
      <c r="IQ35" s="714"/>
      <c r="IR35" s="714"/>
      <c r="IS35" s="714"/>
      <c r="IT35" s="714"/>
      <c r="IU35" s="714"/>
      <c r="IV35" s="714"/>
    </row>
    <row r="36" spans="1:256" ht="15.75">
      <c r="A36" s="722" t="s">
        <v>1345</v>
      </c>
      <c r="B36" s="701"/>
      <c r="C36" s="701"/>
      <c r="D36" s="701"/>
      <c r="E36" s="701"/>
      <c r="F36" s="701"/>
      <c r="G36" s="701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 s="701"/>
      <c r="X36" s="701"/>
      <c r="Y36" s="701"/>
      <c r="Z36" s="701"/>
      <c r="AA36" s="701"/>
      <c r="AB36" s="701"/>
      <c r="AC36" s="701"/>
      <c r="AD36" s="701"/>
      <c r="AE36" s="701"/>
      <c r="AF36" s="701"/>
      <c r="AG36" s="701"/>
      <c r="AH36" s="701"/>
      <c r="AI36" s="701"/>
      <c r="AJ36" s="701"/>
      <c r="AK36" s="701"/>
      <c r="AL36" s="701"/>
      <c r="AM36" s="701"/>
      <c r="AN36" s="701"/>
      <c r="AO36" s="701"/>
      <c r="AP36" s="701"/>
      <c r="AQ36" s="701"/>
      <c r="AR36" s="701"/>
      <c r="AS36" s="701"/>
      <c r="AT36" s="701"/>
      <c r="AU36" s="701"/>
      <c r="AV36" s="701"/>
      <c r="AW36" s="701"/>
      <c r="AX36" s="701"/>
      <c r="AY36" s="701"/>
      <c r="AZ36" s="701"/>
      <c r="BA36" s="701"/>
      <c r="BB36" s="701"/>
      <c r="BC36" s="701"/>
      <c r="BD36" s="701"/>
      <c r="BE36" s="701"/>
      <c r="BF36" s="701"/>
      <c r="BG36" s="701"/>
      <c r="BH36" s="701"/>
      <c r="BI36" s="701"/>
      <c r="BJ36" s="701"/>
      <c r="BK36" s="701"/>
      <c r="BL36" s="701"/>
      <c r="BM36" s="701"/>
      <c r="BN36" s="701"/>
      <c r="BO36" s="701"/>
      <c r="BP36" s="701"/>
      <c r="BQ36" s="701"/>
      <c r="BR36" s="701"/>
      <c r="BS36" s="701"/>
      <c r="BT36" s="701"/>
      <c r="BU36" s="701"/>
      <c r="BV36" s="701"/>
      <c r="BW36" s="701"/>
      <c r="BX36" s="701"/>
      <c r="BY36" s="701"/>
      <c r="BZ36" s="701"/>
      <c r="CA36" s="701"/>
      <c r="CB36" s="701"/>
      <c r="CC36" s="701"/>
      <c r="CD36" s="701"/>
      <c r="CE36" s="701"/>
      <c r="CF36" s="701"/>
      <c r="CG36" s="701"/>
      <c r="CH36" s="701"/>
      <c r="CI36" s="701"/>
      <c r="CJ36" s="701"/>
      <c r="CK36" s="701"/>
      <c r="CL36" s="701"/>
      <c r="CM36" s="701"/>
      <c r="CN36" s="701"/>
      <c r="CO36" s="701"/>
      <c r="CP36" s="701"/>
      <c r="CQ36" s="701"/>
      <c r="CR36" s="701"/>
      <c r="CS36" s="701"/>
      <c r="CT36" s="701"/>
      <c r="CU36" s="701"/>
      <c r="CV36" s="701"/>
      <c r="CW36" s="701"/>
      <c r="CX36" s="701"/>
      <c r="CY36" s="701"/>
      <c r="CZ36" s="701"/>
      <c r="DA36" s="701"/>
      <c r="DB36" s="701"/>
      <c r="DC36" s="701"/>
      <c r="DD36" s="701"/>
      <c r="DE36" s="701"/>
      <c r="DF36" s="701"/>
      <c r="DG36" s="701"/>
      <c r="DH36" s="701"/>
      <c r="DI36" s="701"/>
      <c r="DJ36" s="701"/>
      <c r="DK36" s="701"/>
      <c r="DL36" s="701"/>
      <c r="DM36" s="701"/>
      <c r="DN36" s="701"/>
      <c r="DO36" s="701"/>
      <c r="DP36" s="701"/>
      <c r="DQ36" s="701"/>
      <c r="DR36" s="701"/>
      <c r="DS36" s="701"/>
      <c r="DT36" s="701"/>
      <c r="DU36" s="701"/>
      <c r="DV36" s="701"/>
      <c r="DW36" s="701"/>
      <c r="DX36" s="701"/>
      <c r="DY36" s="701"/>
      <c r="DZ36" s="701"/>
      <c r="EA36" s="701"/>
      <c r="EB36" s="701"/>
      <c r="EC36" s="701"/>
      <c r="ED36" s="701"/>
      <c r="EE36" s="701"/>
      <c r="EF36" s="701"/>
      <c r="EG36" s="701"/>
      <c r="EH36" s="701"/>
      <c r="EI36" s="701"/>
      <c r="EJ36" s="701"/>
      <c r="EK36" s="701"/>
      <c r="EL36" s="701"/>
      <c r="EM36" s="701"/>
      <c r="EN36" s="701"/>
      <c r="EO36" s="701"/>
      <c r="EP36" s="701"/>
      <c r="EQ36" s="701"/>
      <c r="ER36" s="701"/>
      <c r="ES36" s="701"/>
      <c r="ET36" s="701"/>
      <c r="EU36" s="701"/>
      <c r="EV36" s="701"/>
      <c r="EW36" s="701"/>
      <c r="EX36" s="701"/>
      <c r="EY36" s="701"/>
      <c r="EZ36" s="701"/>
      <c r="FA36" s="701"/>
      <c r="FB36" s="701"/>
      <c r="FC36" s="701"/>
      <c r="FD36" s="701"/>
      <c r="FE36" s="701"/>
      <c r="FF36" s="701"/>
      <c r="FG36" s="701"/>
      <c r="FH36" s="701"/>
      <c r="FI36" s="701"/>
      <c r="FJ36" s="701"/>
      <c r="FK36" s="701"/>
      <c r="FL36" s="701"/>
      <c r="FM36" s="701"/>
      <c r="FN36" s="701"/>
      <c r="FO36" s="701"/>
      <c r="FP36" s="701"/>
      <c r="FQ36" s="701"/>
      <c r="FR36" s="701"/>
      <c r="FS36" s="701"/>
      <c r="FT36" s="701"/>
      <c r="FU36" s="701"/>
      <c r="FV36" s="701"/>
      <c r="FW36" s="701"/>
      <c r="FX36" s="701"/>
      <c r="FY36" s="701"/>
      <c r="FZ36" s="701"/>
      <c r="GA36" s="701"/>
      <c r="GB36" s="701"/>
      <c r="GC36" s="701"/>
      <c r="GD36" s="701"/>
      <c r="GE36" s="701"/>
      <c r="GF36" s="701"/>
      <c r="GG36" s="701"/>
      <c r="GH36" s="701"/>
      <c r="GI36" s="701"/>
      <c r="GJ36" s="701"/>
      <c r="GK36" s="701"/>
      <c r="GL36" s="701"/>
      <c r="GM36" s="701"/>
      <c r="GN36" s="701"/>
      <c r="GO36" s="701"/>
      <c r="GP36" s="701"/>
      <c r="GQ36" s="701"/>
      <c r="GR36" s="701"/>
      <c r="GS36" s="701"/>
      <c r="GT36" s="701"/>
      <c r="GU36" s="701"/>
      <c r="GV36" s="701"/>
      <c r="GW36" s="701"/>
      <c r="GX36" s="701"/>
      <c r="GY36" s="701"/>
      <c r="GZ36" s="701"/>
      <c r="HA36" s="701"/>
      <c r="HB36" s="701"/>
      <c r="HC36" s="701"/>
      <c r="HD36" s="701"/>
      <c r="HE36" s="701"/>
      <c r="HF36" s="701"/>
      <c r="HG36" s="701"/>
      <c r="HH36" s="701"/>
      <c r="HI36" s="701"/>
      <c r="HJ36" s="701"/>
      <c r="HK36" s="701"/>
      <c r="HL36" s="701"/>
      <c r="HM36" s="701"/>
      <c r="HN36" s="701"/>
      <c r="HO36" s="701"/>
      <c r="HP36" s="701"/>
      <c r="HQ36" s="701"/>
      <c r="HR36" s="701"/>
      <c r="HS36" s="701"/>
      <c r="HT36" s="701"/>
      <c r="HU36" s="701"/>
      <c r="HV36" s="701"/>
      <c r="HW36" s="701"/>
      <c r="HX36" s="701"/>
      <c r="HY36" s="701"/>
      <c r="HZ36" s="701"/>
      <c r="IA36" s="701"/>
      <c r="IB36" s="701"/>
      <c r="IC36" s="701"/>
      <c r="ID36" s="701"/>
      <c r="IE36" s="701"/>
      <c r="IF36" s="701"/>
      <c r="IG36" s="701"/>
      <c r="IH36" s="701"/>
      <c r="II36" s="701"/>
      <c r="IJ36" s="701"/>
      <c r="IK36" s="701"/>
      <c r="IL36" s="701"/>
      <c r="IM36" s="701"/>
      <c r="IN36" s="701"/>
      <c r="IO36" s="701"/>
      <c r="IP36" s="701"/>
      <c r="IQ36" s="701"/>
      <c r="IR36" s="701"/>
      <c r="IS36" s="701"/>
      <c r="IT36" s="701"/>
      <c r="IU36" s="701"/>
      <c r="IV36" s="701"/>
    </row>
    <row r="37" spans="1:256" ht="15.75">
      <c r="A37" s="722" t="s">
        <v>225</v>
      </c>
      <c r="B37" s="701"/>
      <c r="C37" s="701"/>
      <c r="D37" s="701"/>
      <c r="E37" s="701"/>
      <c r="F37" s="701"/>
      <c r="G37" s="701"/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01"/>
      <c r="U37" s="701"/>
      <c r="V37" s="701"/>
      <c r="W37" s="701"/>
      <c r="X37" s="701"/>
      <c r="Y37" s="701"/>
      <c r="Z37" s="701"/>
      <c r="AA37" s="701"/>
      <c r="AB37" s="701"/>
      <c r="AC37" s="701"/>
      <c r="AD37" s="701"/>
      <c r="AE37" s="701"/>
      <c r="AF37" s="701"/>
      <c r="AG37" s="701"/>
      <c r="AH37" s="701"/>
      <c r="AI37" s="701"/>
      <c r="AJ37" s="701"/>
      <c r="AK37" s="701"/>
      <c r="AL37" s="701"/>
      <c r="AM37" s="701"/>
      <c r="AN37" s="701"/>
      <c r="AO37" s="701"/>
      <c r="AP37" s="701"/>
      <c r="AQ37" s="701"/>
      <c r="AR37" s="701"/>
      <c r="AS37" s="701"/>
      <c r="AT37" s="701"/>
      <c r="AU37" s="701"/>
      <c r="AV37" s="701"/>
      <c r="AW37" s="701"/>
      <c r="AX37" s="701"/>
      <c r="AY37" s="701"/>
      <c r="AZ37" s="701"/>
      <c r="BA37" s="701"/>
      <c r="BB37" s="701"/>
      <c r="BC37" s="701"/>
      <c r="BD37" s="701"/>
      <c r="BE37" s="701"/>
      <c r="BF37" s="701"/>
      <c r="BG37" s="701"/>
      <c r="BH37" s="701"/>
      <c r="BI37" s="701"/>
      <c r="BJ37" s="701"/>
      <c r="BK37" s="701"/>
      <c r="BL37" s="701"/>
      <c r="BM37" s="701"/>
      <c r="BN37" s="701"/>
      <c r="BO37" s="701"/>
      <c r="BP37" s="701"/>
      <c r="BQ37" s="701"/>
      <c r="BR37" s="701"/>
      <c r="BS37" s="701"/>
      <c r="BT37" s="701"/>
      <c r="BU37" s="701"/>
      <c r="BV37" s="701"/>
      <c r="BW37" s="701"/>
      <c r="BX37" s="701"/>
      <c r="BY37" s="701"/>
      <c r="BZ37" s="701"/>
      <c r="CA37" s="701"/>
      <c r="CB37" s="701"/>
      <c r="CC37" s="701"/>
      <c r="CD37" s="701"/>
      <c r="CE37" s="701"/>
      <c r="CF37" s="701"/>
      <c r="CG37" s="701"/>
      <c r="CH37" s="701"/>
      <c r="CI37" s="701"/>
      <c r="CJ37" s="701"/>
      <c r="CK37" s="701"/>
      <c r="CL37" s="701"/>
      <c r="CM37" s="701"/>
      <c r="CN37" s="701"/>
      <c r="CO37" s="701"/>
      <c r="CP37" s="701"/>
      <c r="CQ37" s="701"/>
      <c r="CR37" s="701"/>
      <c r="CS37" s="701"/>
      <c r="CT37" s="701"/>
      <c r="CU37" s="701"/>
      <c r="CV37" s="701"/>
      <c r="CW37" s="701"/>
      <c r="CX37" s="701"/>
      <c r="CY37" s="701"/>
      <c r="CZ37" s="701"/>
      <c r="DA37" s="701"/>
      <c r="DB37" s="701"/>
      <c r="DC37" s="701"/>
      <c r="DD37" s="701"/>
      <c r="DE37" s="701"/>
      <c r="DF37" s="701"/>
      <c r="DG37" s="701"/>
      <c r="DH37" s="701"/>
      <c r="DI37" s="701"/>
      <c r="DJ37" s="701"/>
      <c r="DK37" s="701"/>
      <c r="DL37" s="701"/>
      <c r="DM37" s="701"/>
      <c r="DN37" s="701"/>
      <c r="DO37" s="701"/>
      <c r="DP37" s="701"/>
      <c r="DQ37" s="701"/>
      <c r="DR37" s="701"/>
      <c r="DS37" s="701"/>
      <c r="DT37" s="701"/>
      <c r="DU37" s="701"/>
      <c r="DV37" s="701"/>
      <c r="DW37" s="701"/>
      <c r="DX37" s="701"/>
      <c r="DY37" s="701"/>
      <c r="DZ37" s="701"/>
      <c r="EA37" s="701"/>
      <c r="EB37" s="701"/>
      <c r="EC37" s="701"/>
      <c r="ED37" s="701"/>
      <c r="EE37" s="701"/>
      <c r="EF37" s="701"/>
      <c r="EG37" s="701"/>
      <c r="EH37" s="701"/>
      <c r="EI37" s="701"/>
      <c r="EJ37" s="701"/>
      <c r="EK37" s="701"/>
      <c r="EL37" s="701"/>
      <c r="EM37" s="701"/>
      <c r="EN37" s="701"/>
      <c r="EO37" s="701"/>
      <c r="EP37" s="701"/>
      <c r="EQ37" s="701"/>
      <c r="ER37" s="701"/>
      <c r="ES37" s="701"/>
      <c r="ET37" s="701"/>
      <c r="EU37" s="701"/>
      <c r="EV37" s="701"/>
      <c r="EW37" s="701"/>
      <c r="EX37" s="701"/>
      <c r="EY37" s="701"/>
      <c r="EZ37" s="701"/>
      <c r="FA37" s="701"/>
      <c r="FB37" s="701"/>
      <c r="FC37" s="701"/>
      <c r="FD37" s="701"/>
      <c r="FE37" s="701"/>
      <c r="FF37" s="701"/>
      <c r="FG37" s="701"/>
      <c r="FH37" s="701"/>
      <c r="FI37" s="701"/>
      <c r="FJ37" s="701"/>
      <c r="FK37" s="701"/>
      <c r="FL37" s="701"/>
      <c r="FM37" s="701"/>
      <c r="FN37" s="701"/>
      <c r="FO37" s="701"/>
      <c r="FP37" s="701"/>
      <c r="FQ37" s="701"/>
      <c r="FR37" s="701"/>
      <c r="FS37" s="701"/>
      <c r="FT37" s="701"/>
      <c r="FU37" s="701"/>
      <c r="FV37" s="701"/>
      <c r="FW37" s="701"/>
      <c r="FX37" s="701"/>
      <c r="FY37" s="701"/>
      <c r="FZ37" s="701"/>
      <c r="GA37" s="701"/>
      <c r="GB37" s="701"/>
      <c r="GC37" s="701"/>
      <c r="GD37" s="701"/>
      <c r="GE37" s="701"/>
      <c r="GF37" s="701"/>
      <c r="GG37" s="701"/>
      <c r="GH37" s="701"/>
      <c r="GI37" s="701"/>
      <c r="GJ37" s="701"/>
      <c r="GK37" s="701"/>
      <c r="GL37" s="701"/>
      <c r="GM37" s="701"/>
      <c r="GN37" s="701"/>
      <c r="GO37" s="701"/>
      <c r="GP37" s="701"/>
      <c r="GQ37" s="701"/>
      <c r="GR37" s="701"/>
      <c r="GS37" s="701"/>
      <c r="GT37" s="701"/>
      <c r="GU37" s="701"/>
      <c r="GV37" s="701"/>
      <c r="GW37" s="701"/>
      <c r="GX37" s="701"/>
      <c r="GY37" s="701"/>
      <c r="GZ37" s="701"/>
      <c r="HA37" s="701"/>
      <c r="HB37" s="701"/>
      <c r="HC37" s="701"/>
      <c r="HD37" s="701"/>
      <c r="HE37" s="701"/>
      <c r="HF37" s="701"/>
      <c r="HG37" s="701"/>
      <c r="HH37" s="701"/>
      <c r="HI37" s="701"/>
      <c r="HJ37" s="701"/>
      <c r="HK37" s="701"/>
      <c r="HL37" s="701"/>
      <c r="HM37" s="701"/>
      <c r="HN37" s="701"/>
      <c r="HO37" s="701"/>
      <c r="HP37" s="701"/>
      <c r="HQ37" s="701"/>
      <c r="HR37" s="701"/>
      <c r="HS37" s="701"/>
      <c r="HT37" s="701"/>
      <c r="HU37" s="701"/>
      <c r="HV37" s="701"/>
      <c r="HW37" s="701"/>
      <c r="HX37" s="701"/>
      <c r="HY37" s="701"/>
      <c r="HZ37" s="701"/>
      <c r="IA37" s="701"/>
      <c r="IB37" s="701"/>
      <c r="IC37" s="701"/>
      <c r="ID37" s="701"/>
      <c r="IE37" s="701"/>
      <c r="IF37" s="701"/>
      <c r="IG37" s="701"/>
      <c r="IH37" s="701"/>
      <c r="II37" s="701"/>
      <c r="IJ37" s="701"/>
      <c r="IK37" s="701"/>
      <c r="IL37" s="701"/>
      <c r="IM37" s="701"/>
      <c r="IN37" s="701"/>
      <c r="IO37" s="701"/>
      <c r="IP37" s="701"/>
      <c r="IQ37" s="701"/>
      <c r="IR37" s="701"/>
      <c r="IS37" s="701"/>
      <c r="IT37" s="701"/>
      <c r="IU37" s="701"/>
      <c r="IV37" s="701"/>
    </row>
    <row r="38" ht="15.75">
      <c r="A38" s="701"/>
    </row>
    <row r="39" ht="15.75">
      <c r="A39" s="701"/>
    </row>
  </sheetData>
  <sheetProtection/>
  <mergeCells count="3">
    <mergeCell ref="A3:A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090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1.57421875" style="566" customWidth="1"/>
    <col min="2" max="2" width="53.00390625" style="566" customWidth="1"/>
    <col min="3" max="3" width="7.57421875" style="567" customWidth="1"/>
    <col min="4" max="6" width="7.7109375" style="568" bestFit="1" customWidth="1"/>
    <col min="7" max="8" width="7.421875" style="568" customWidth="1"/>
    <col min="9" max="9" width="7.7109375" style="572" bestFit="1" customWidth="1"/>
    <col min="10" max="11" width="7.7109375" style="572" customWidth="1"/>
    <col min="12" max="12" width="5.8515625" style="568" bestFit="1" customWidth="1"/>
    <col min="13" max="16384" width="9.140625" style="572" customWidth="1"/>
  </cols>
  <sheetData>
    <row r="1" spans="1:12" s="571" customFormat="1" ht="12.75">
      <c r="A1" s="573" t="s">
        <v>1300</v>
      </c>
      <c r="B1" s="573"/>
      <c r="C1" s="574"/>
      <c r="D1" s="575"/>
      <c r="E1" s="575"/>
      <c r="F1" s="575"/>
      <c r="G1" s="575"/>
      <c r="H1" s="575"/>
      <c r="I1" s="576"/>
      <c r="J1" s="576"/>
      <c r="K1" s="576"/>
      <c r="L1" s="575"/>
    </row>
    <row r="2" spans="1:12" ht="13.5" thickBot="1">
      <c r="A2" s="577"/>
      <c r="B2" s="577"/>
      <c r="C2" s="574"/>
      <c r="D2" s="575"/>
      <c r="E2" s="575"/>
      <c r="F2" s="575"/>
      <c r="G2" s="578"/>
      <c r="H2" s="578"/>
      <c r="I2" s="579"/>
      <c r="J2" s="579"/>
      <c r="K2" s="579" t="s">
        <v>642</v>
      </c>
      <c r="L2" s="578"/>
    </row>
    <row r="3" spans="1:12" ht="21.75" customHeight="1">
      <c r="A3" s="602" t="s">
        <v>643</v>
      </c>
      <c r="B3" s="603"/>
      <c r="C3" s="1247">
        <v>2004</v>
      </c>
      <c r="D3" s="1247">
        <v>2005</v>
      </c>
      <c r="E3" s="1248">
        <v>2006</v>
      </c>
      <c r="F3" s="1248">
        <v>2007</v>
      </c>
      <c r="G3" s="1249">
        <v>2008</v>
      </c>
      <c r="H3" s="1250">
        <v>2009</v>
      </c>
      <c r="I3" s="1252">
        <v>2010</v>
      </c>
      <c r="J3" s="1252">
        <v>2011</v>
      </c>
      <c r="K3" s="1252">
        <v>2012</v>
      </c>
      <c r="L3" s="1251" t="s">
        <v>1299</v>
      </c>
    </row>
    <row r="4" spans="1:12" ht="12.75">
      <c r="A4" s="604" t="s">
        <v>644</v>
      </c>
      <c r="B4" s="583"/>
      <c r="C4" s="584">
        <v>3525</v>
      </c>
      <c r="D4" s="585">
        <v>3525</v>
      </c>
      <c r="E4" s="585">
        <v>3525</v>
      </c>
      <c r="F4" s="585">
        <v>3525</v>
      </c>
      <c r="G4" s="581">
        <v>3525</v>
      </c>
      <c r="H4" s="586">
        <v>3525</v>
      </c>
      <c r="I4" s="582">
        <v>3537</v>
      </c>
      <c r="J4" s="582">
        <v>3548</v>
      </c>
      <c r="K4" s="582">
        <v>3539</v>
      </c>
      <c r="L4" s="605"/>
    </row>
    <row r="5" spans="1:12" ht="12.75">
      <c r="A5" s="604" t="s">
        <v>645</v>
      </c>
      <c r="B5" s="583"/>
      <c r="C5" s="584">
        <v>1195</v>
      </c>
      <c r="D5" s="585">
        <v>1317</v>
      </c>
      <c r="E5" s="585">
        <v>1317</v>
      </c>
      <c r="F5" s="585">
        <v>1317</v>
      </c>
      <c r="G5" s="581">
        <v>1317</v>
      </c>
      <c r="H5" s="586">
        <v>1317</v>
      </c>
      <c r="I5" s="582">
        <v>1214</v>
      </c>
      <c r="J5" s="582">
        <v>1214</v>
      </c>
      <c r="K5" s="582">
        <v>1214</v>
      </c>
      <c r="L5" s="605"/>
    </row>
    <row r="6" spans="1:12" ht="13.5">
      <c r="A6" s="606" t="s">
        <v>646</v>
      </c>
      <c r="B6" s="587"/>
      <c r="C6" s="584">
        <v>759</v>
      </c>
      <c r="D6" s="585">
        <v>759</v>
      </c>
      <c r="E6" s="585">
        <v>759</v>
      </c>
      <c r="F6" s="585">
        <v>759</v>
      </c>
      <c r="G6" s="581">
        <v>759</v>
      </c>
      <c r="H6" s="586">
        <v>759</v>
      </c>
      <c r="I6" s="582"/>
      <c r="J6" s="582"/>
      <c r="K6" s="582"/>
      <c r="L6" s="605"/>
    </row>
    <row r="7" spans="1:12" ht="13.5">
      <c r="A7" s="606" t="s">
        <v>647</v>
      </c>
      <c r="B7" s="587"/>
      <c r="C7" s="584"/>
      <c r="D7" s="585"/>
      <c r="E7" s="585"/>
      <c r="F7" s="585"/>
      <c r="G7" s="581"/>
      <c r="H7" s="586"/>
      <c r="I7" s="582"/>
      <c r="J7" s="582"/>
      <c r="K7" s="582"/>
      <c r="L7" s="605"/>
    </row>
    <row r="8" spans="1:12" ht="12.75">
      <c r="A8" s="607" t="s">
        <v>391</v>
      </c>
      <c r="B8" s="588" t="s">
        <v>648</v>
      </c>
      <c r="C8" s="584">
        <v>554</v>
      </c>
      <c r="D8" s="585">
        <v>676</v>
      </c>
      <c r="E8" s="585">
        <v>676</v>
      </c>
      <c r="F8" s="585">
        <v>676</v>
      </c>
      <c r="G8" s="581">
        <v>676</v>
      </c>
      <c r="H8" s="586">
        <v>676</v>
      </c>
      <c r="I8" s="582"/>
      <c r="J8" s="582"/>
      <c r="K8" s="582"/>
      <c r="L8" s="605"/>
    </row>
    <row r="9" spans="1:12" ht="51">
      <c r="A9" s="608" t="s">
        <v>391</v>
      </c>
      <c r="B9" s="589" t="s">
        <v>649</v>
      </c>
      <c r="C9" s="584">
        <v>641</v>
      </c>
      <c r="D9" s="585">
        <v>641</v>
      </c>
      <c r="E9" s="585">
        <v>641</v>
      </c>
      <c r="F9" s="585">
        <v>641</v>
      </c>
      <c r="G9" s="581">
        <v>641</v>
      </c>
      <c r="H9" s="586">
        <v>641</v>
      </c>
      <c r="I9" s="590"/>
      <c r="J9" s="590"/>
      <c r="K9" s="590"/>
      <c r="L9" s="605"/>
    </row>
    <row r="10" spans="1:12" ht="12.75">
      <c r="A10" s="609" t="s">
        <v>650</v>
      </c>
      <c r="B10" s="580"/>
      <c r="C10" s="584">
        <v>1722</v>
      </c>
      <c r="D10" s="585">
        <v>1884</v>
      </c>
      <c r="E10" s="585">
        <v>2053</v>
      </c>
      <c r="F10" s="585">
        <v>2060</v>
      </c>
      <c r="G10" s="585"/>
      <c r="H10" s="591"/>
      <c r="I10" s="582"/>
      <c r="J10" s="582"/>
      <c r="K10" s="582"/>
      <c r="L10" s="610"/>
    </row>
    <row r="11" spans="1:12" ht="12.75">
      <c r="A11" s="609" t="s">
        <v>681</v>
      </c>
      <c r="B11" s="580"/>
      <c r="C11" s="584">
        <v>1520</v>
      </c>
      <c r="D11" s="585">
        <v>1702</v>
      </c>
      <c r="E11" s="585">
        <v>2007</v>
      </c>
      <c r="F11" s="585">
        <v>2037</v>
      </c>
      <c r="G11" s="585">
        <v>2240</v>
      </c>
      <c r="H11" s="591">
        <v>2410</v>
      </c>
      <c r="I11" s="582">
        <v>2617</v>
      </c>
      <c r="J11" s="582">
        <v>2808</v>
      </c>
      <c r="K11" s="582">
        <v>2989</v>
      </c>
      <c r="L11" s="610">
        <v>181</v>
      </c>
    </row>
    <row r="12" spans="1:12" ht="12.75">
      <c r="A12" s="609" t="s">
        <v>651</v>
      </c>
      <c r="B12" s="580"/>
      <c r="C12" s="584">
        <v>439</v>
      </c>
      <c r="D12" s="585">
        <v>518</v>
      </c>
      <c r="E12" s="585">
        <v>551</v>
      </c>
      <c r="F12" s="585">
        <v>562</v>
      </c>
      <c r="G12" s="585">
        <v>562</v>
      </c>
      <c r="H12" s="591">
        <v>562</v>
      </c>
      <c r="I12" s="582"/>
      <c r="J12" s="582"/>
      <c r="K12" s="582"/>
      <c r="L12" s="610"/>
    </row>
    <row r="13" spans="1:12" ht="12.75">
      <c r="A13" s="1253"/>
      <c r="B13" s="1254"/>
      <c r="C13" s="1255"/>
      <c r="D13" s="1256"/>
      <c r="E13" s="1256"/>
      <c r="F13" s="1256"/>
      <c r="G13" s="1256"/>
      <c r="H13" s="1257"/>
      <c r="I13" s="1258"/>
      <c r="J13" s="1258"/>
      <c r="K13" s="1258"/>
      <c r="L13" s="1259"/>
    </row>
    <row r="14" spans="1:12" ht="19.5" customHeight="1">
      <c r="A14" s="609" t="s">
        <v>652</v>
      </c>
      <c r="B14" s="580"/>
      <c r="C14" s="1260">
        <v>2004</v>
      </c>
      <c r="D14" s="1260">
        <v>2005</v>
      </c>
      <c r="E14" s="583">
        <v>2006</v>
      </c>
      <c r="F14" s="583">
        <v>2007</v>
      </c>
      <c r="G14" s="1261">
        <v>2008</v>
      </c>
      <c r="H14" s="1262">
        <v>2009</v>
      </c>
      <c r="I14" s="590">
        <v>2010</v>
      </c>
      <c r="J14" s="590">
        <v>2011</v>
      </c>
      <c r="K14" s="590">
        <v>2012</v>
      </c>
      <c r="L14" s="1263" t="s">
        <v>1299</v>
      </c>
    </row>
    <row r="15" spans="1:12" ht="24" customHeight="1">
      <c r="A15" s="1892" t="s">
        <v>653</v>
      </c>
      <c r="B15" s="1893"/>
      <c r="C15" s="1893"/>
      <c r="D15" s="1893"/>
      <c r="E15" s="1894"/>
      <c r="F15" s="582"/>
      <c r="G15" s="582"/>
      <c r="H15" s="592"/>
      <c r="I15" s="582"/>
      <c r="J15" s="582"/>
      <c r="K15" s="582"/>
      <c r="L15" s="611"/>
    </row>
    <row r="16" spans="1:12" ht="12.75">
      <c r="A16" s="607" t="s">
        <v>391</v>
      </c>
      <c r="B16" s="593" t="s">
        <v>654</v>
      </c>
      <c r="C16" s="584">
        <v>37607</v>
      </c>
      <c r="D16" s="585">
        <v>38141</v>
      </c>
      <c r="E16" s="585">
        <v>38940</v>
      </c>
      <c r="F16" s="585">
        <v>40121</v>
      </c>
      <c r="G16" s="585">
        <v>41218</v>
      </c>
      <c r="H16" s="591">
        <v>42063</v>
      </c>
      <c r="I16" s="590">
        <v>42776</v>
      </c>
      <c r="J16" s="590">
        <v>43145</v>
      </c>
      <c r="K16" s="590">
        <v>43760</v>
      </c>
      <c r="L16" s="610">
        <v>615</v>
      </c>
    </row>
    <row r="17" spans="1:12" ht="12.75">
      <c r="A17" s="607" t="s">
        <v>391</v>
      </c>
      <c r="B17" s="593" t="s">
        <v>655</v>
      </c>
      <c r="C17" s="584">
        <v>204610</v>
      </c>
      <c r="D17" s="585">
        <v>204720</v>
      </c>
      <c r="E17" s="585">
        <v>204800</v>
      </c>
      <c r="F17" s="585">
        <v>204850</v>
      </c>
      <c r="G17" s="585">
        <v>205265</v>
      </c>
      <c r="H17" s="591">
        <v>206345</v>
      </c>
      <c r="I17" s="594">
        <v>207516</v>
      </c>
      <c r="J17" s="594">
        <v>208086</v>
      </c>
      <c r="K17" s="594">
        <v>208636</v>
      </c>
      <c r="L17" s="610">
        <v>550</v>
      </c>
    </row>
    <row r="18" spans="1:12" ht="37.5" customHeight="1">
      <c r="A18" s="608" t="s">
        <v>391</v>
      </c>
      <c r="B18" s="589" t="s">
        <v>656</v>
      </c>
      <c r="C18" s="584">
        <v>30444</v>
      </c>
      <c r="D18" s="595">
        <v>30648</v>
      </c>
      <c r="E18" s="595">
        <v>30703</v>
      </c>
      <c r="F18" s="595">
        <v>31107</v>
      </c>
      <c r="G18" s="585">
        <v>31224</v>
      </c>
      <c r="H18" s="591">
        <v>31305</v>
      </c>
      <c r="I18" s="594">
        <v>31364</v>
      </c>
      <c r="J18" s="594">
        <v>31576</v>
      </c>
      <c r="K18" s="594">
        <v>31630</v>
      </c>
      <c r="L18" s="610">
        <v>54</v>
      </c>
    </row>
    <row r="19" spans="1:12" ht="19.5" customHeight="1">
      <c r="A19" s="609" t="s">
        <v>682</v>
      </c>
      <c r="B19" s="580"/>
      <c r="C19" s="584">
        <v>10892</v>
      </c>
      <c r="D19" s="585">
        <v>10980</v>
      </c>
      <c r="E19" s="585">
        <v>11072</v>
      </c>
      <c r="F19" s="585">
        <v>11282</v>
      </c>
      <c r="G19" s="585">
        <v>11389</v>
      </c>
      <c r="H19" s="591">
        <v>11523</v>
      </c>
      <c r="I19" s="594">
        <v>11688</v>
      </c>
      <c r="J19" s="594">
        <v>11801</v>
      </c>
      <c r="K19" s="594">
        <v>11854</v>
      </c>
      <c r="L19" s="610">
        <v>53</v>
      </c>
    </row>
    <row r="20" spans="1:12" ht="12.75">
      <c r="A20" s="607" t="s">
        <v>391</v>
      </c>
      <c r="B20" s="593" t="s">
        <v>655</v>
      </c>
      <c r="C20" s="584">
        <v>117520</v>
      </c>
      <c r="D20" s="585">
        <v>119388</v>
      </c>
      <c r="E20" s="585">
        <v>120066</v>
      </c>
      <c r="F20" s="585">
        <v>120765</v>
      </c>
      <c r="G20" s="585">
        <v>122131</v>
      </c>
      <c r="H20" s="591">
        <v>122770</v>
      </c>
      <c r="I20" s="594">
        <v>123108</v>
      </c>
      <c r="J20" s="594">
        <v>123219</v>
      </c>
      <c r="K20" s="594">
        <v>123438</v>
      </c>
      <c r="L20" s="610">
        <v>219</v>
      </c>
    </row>
    <row r="21" spans="1:12" ht="24.75" customHeight="1">
      <c r="A21" s="607" t="s">
        <v>391</v>
      </c>
      <c r="B21" s="589" t="s">
        <v>657</v>
      </c>
      <c r="C21" s="584">
        <v>15968</v>
      </c>
      <c r="D21" s="585">
        <v>15993</v>
      </c>
      <c r="E21" s="585">
        <v>16058</v>
      </c>
      <c r="F21" s="585">
        <v>16176</v>
      </c>
      <c r="G21" s="585">
        <v>17033</v>
      </c>
      <c r="H21" s="591">
        <v>17071</v>
      </c>
      <c r="I21" s="594">
        <v>17101</v>
      </c>
      <c r="J21" s="594">
        <v>17120</v>
      </c>
      <c r="K21" s="594">
        <v>17135</v>
      </c>
      <c r="L21" s="610">
        <v>15</v>
      </c>
    </row>
    <row r="22" spans="1:12" ht="30" customHeight="1">
      <c r="A22" s="1895" t="s">
        <v>658</v>
      </c>
      <c r="B22" s="1896"/>
      <c r="C22" s="1896"/>
      <c r="D22" s="1896"/>
      <c r="E22" s="1896"/>
      <c r="F22" s="582"/>
      <c r="G22" s="582"/>
      <c r="H22" s="592"/>
      <c r="I22" s="590"/>
      <c r="J22" s="590"/>
      <c r="K22" s="590"/>
      <c r="L22" s="610"/>
    </row>
    <row r="23" spans="1:12" ht="12.75">
      <c r="A23" s="607" t="s">
        <v>391</v>
      </c>
      <c r="B23" s="593" t="s">
        <v>654</v>
      </c>
      <c r="C23" s="596">
        <v>1402</v>
      </c>
      <c r="D23" s="585">
        <v>6719</v>
      </c>
      <c r="E23" s="585">
        <v>11266</v>
      </c>
      <c r="F23" s="585">
        <v>14926</v>
      </c>
      <c r="G23" s="597">
        <v>18481</v>
      </c>
      <c r="H23" s="598">
        <v>21498</v>
      </c>
      <c r="I23" s="594">
        <v>24032</v>
      </c>
      <c r="J23" s="594">
        <v>26138</v>
      </c>
      <c r="K23" s="594">
        <v>26672</v>
      </c>
      <c r="L23" s="610">
        <v>534</v>
      </c>
    </row>
    <row r="24" spans="1:12" ht="12.75">
      <c r="A24" s="607" t="s">
        <v>391</v>
      </c>
      <c r="B24" s="593" t="s">
        <v>659</v>
      </c>
      <c r="C24" s="596">
        <v>730</v>
      </c>
      <c r="D24" s="585">
        <v>3863</v>
      </c>
      <c r="E24" s="585">
        <v>6705</v>
      </c>
      <c r="F24" s="585">
        <v>8535</v>
      </c>
      <c r="G24" s="597">
        <v>9540</v>
      </c>
      <c r="H24" s="598">
        <v>10340</v>
      </c>
      <c r="I24" s="594">
        <v>11078</v>
      </c>
      <c r="J24" s="594">
        <v>11339</v>
      </c>
      <c r="K24" s="594">
        <v>11655</v>
      </c>
      <c r="L24" s="610">
        <v>316</v>
      </c>
    </row>
    <row r="25" spans="1:12" ht="12.75">
      <c r="A25" s="607" t="s">
        <v>391</v>
      </c>
      <c r="B25" s="593" t="s">
        <v>660</v>
      </c>
      <c r="C25" s="596">
        <v>599</v>
      </c>
      <c r="D25" s="585">
        <v>3406</v>
      </c>
      <c r="E25" s="585">
        <v>5647</v>
      </c>
      <c r="F25" s="585">
        <v>7565</v>
      </c>
      <c r="G25" s="597">
        <v>8129</v>
      </c>
      <c r="H25" s="598">
        <v>8622</v>
      </c>
      <c r="I25" s="594">
        <v>9007</v>
      </c>
      <c r="J25" s="594">
        <v>9336</v>
      </c>
      <c r="K25" s="594">
        <v>9643</v>
      </c>
      <c r="L25" s="610">
        <v>307</v>
      </c>
    </row>
    <row r="26" spans="1:12" ht="19.5" customHeight="1">
      <c r="A26" s="609" t="s">
        <v>682</v>
      </c>
      <c r="B26" s="580"/>
      <c r="C26" s="596">
        <v>126</v>
      </c>
      <c r="D26" s="585">
        <v>737</v>
      </c>
      <c r="E26" s="585">
        <v>1947</v>
      </c>
      <c r="F26" s="585">
        <v>2797</v>
      </c>
      <c r="G26" s="597">
        <v>3607</v>
      </c>
      <c r="H26" s="598">
        <v>4084</v>
      </c>
      <c r="I26" s="594">
        <v>4582</v>
      </c>
      <c r="J26" s="594">
        <v>5169</v>
      </c>
      <c r="K26" s="594">
        <v>5583</v>
      </c>
      <c r="L26" s="610">
        <v>414</v>
      </c>
    </row>
    <row r="27" spans="1:12" ht="12.75">
      <c r="A27" s="607" t="s">
        <v>391</v>
      </c>
      <c r="B27" s="599" t="s">
        <v>659</v>
      </c>
      <c r="C27" s="596">
        <v>293</v>
      </c>
      <c r="D27" s="585">
        <v>1155</v>
      </c>
      <c r="E27" s="585">
        <v>2777</v>
      </c>
      <c r="F27" s="585">
        <v>4064</v>
      </c>
      <c r="G27" s="597">
        <v>5695</v>
      </c>
      <c r="H27" s="598">
        <v>7183</v>
      </c>
      <c r="I27" s="594">
        <v>7771</v>
      </c>
      <c r="J27" s="594">
        <v>8098</v>
      </c>
      <c r="K27" s="594">
        <v>8311</v>
      </c>
      <c r="L27" s="610">
        <v>213</v>
      </c>
    </row>
    <row r="28" spans="1:12" ht="12.75">
      <c r="A28" s="607" t="s">
        <v>391</v>
      </c>
      <c r="B28" s="593" t="s">
        <v>661</v>
      </c>
      <c r="C28" s="596">
        <v>56</v>
      </c>
      <c r="D28" s="585">
        <v>376</v>
      </c>
      <c r="E28" s="585">
        <v>1217</v>
      </c>
      <c r="F28" s="585">
        <v>1261</v>
      </c>
      <c r="G28" s="597">
        <v>1750</v>
      </c>
      <c r="H28" s="598">
        <v>1869</v>
      </c>
      <c r="I28" s="594">
        <v>1939</v>
      </c>
      <c r="J28" s="594">
        <v>1971</v>
      </c>
      <c r="K28" s="594">
        <v>2008</v>
      </c>
      <c r="L28" s="610">
        <v>37</v>
      </c>
    </row>
    <row r="29" spans="1:12" ht="30.75" customHeight="1">
      <c r="A29" s="607"/>
      <c r="B29" s="593"/>
      <c r="C29" s="584"/>
      <c r="D29" s="585"/>
      <c r="E29" s="585"/>
      <c r="F29" s="585"/>
      <c r="G29" s="585"/>
      <c r="H29" s="591"/>
      <c r="I29" s="590"/>
      <c r="J29" s="590"/>
      <c r="K29" s="590"/>
      <c r="L29" s="610"/>
    </row>
    <row r="30" spans="1:12" ht="25.5">
      <c r="A30" s="609" t="s">
        <v>662</v>
      </c>
      <c r="B30" s="580"/>
      <c r="C30" s="1260">
        <v>2004</v>
      </c>
      <c r="D30" s="1260">
        <v>2005</v>
      </c>
      <c r="E30" s="583">
        <v>2006</v>
      </c>
      <c r="F30" s="583">
        <v>2007</v>
      </c>
      <c r="G30" s="1261">
        <v>2008</v>
      </c>
      <c r="H30" s="1262">
        <v>2009</v>
      </c>
      <c r="I30" s="590">
        <v>2010</v>
      </c>
      <c r="J30" s="590">
        <v>2011</v>
      </c>
      <c r="K30" s="590">
        <v>2012</v>
      </c>
      <c r="L30" s="1263" t="s">
        <v>1299</v>
      </c>
    </row>
    <row r="31" spans="1:12" ht="21" customHeight="1">
      <c r="A31" s="1890" t="s">
        <v>663</v>
      </c>
      <c r="B31" s="1891"/>
      <c r="C31" s="584"/>
      <c r="D31" s="585"/>
      <c r="E31" s="585"/>
      <c r="F31" s="585"/>
      <c r="G31" s="585"/>
      <c r="H31" s="591"/>
      <c r="I31" s="582"/>
      <c r="J31" s="582"/>
      <c r="K31" s="582"/>
      <c r="L31" s="610"/>
    </row>
    <row r="32" spans="1:12" ht="12.75">
      <c r="A32" s="607"/>
      <c r="B32" s="593" t="s">
        <v>664</v>
      </c>
      <c r="C32" s="584"/>
      <c r="D32" s="585"/>
      <c r="E32" s="585"/>
      <c r="F32" s="585"/>
      <c r="G32" s="585"/>
      <c r="H32" s="591"/>
      <c r="I32" s="582"/>
      <c r="J32" s="582"/>
      <c r="K32" s="582"/>
      <c r="L32" s="610"/>
    </row>
    <row r="33" spans="1:12" ht="12.75">
      <c r="A33" s="607"/>
      <c r="B33" s="593" t="s">
        <v>665</v>
      </c>
      <c r="C33" s="584">
        <v>28</v>
      </c>
      <c r="D33" s="585">
        <v>27</v>
      </c>
      <c r="E33" s="585">
        <v>25</v>
      </c>
      <c r="F33" s="585">
        <v>23</v>
      </c>
      <c r="G33" s="585">
        <v>21</v>
      </c>
      <c r="H33" s="591">
        <v>21</v>
      </c>
      <c r="I33" s="582">
        <v>20</v>
      </c>
      <c r="J33" s="582">
        <v>19</v>
      </c>
      <c r="K33" s="582">
        <v>19</v>
      </c>
      <c r="L33" s="610">
        <v>0</v>
      </c>
    </row>
    <row r="34" spans="1:12" ht="12.75">
      <c r="A34" s="607"/>
      <c r="B34" s="593" t="s">
        <v>666</v>
      </c>
      <c r="C34" s="584">
        <v>55</v>
      </c>
      <c r="D34" s="585">
        <v>55</v>
      </c>
      <c r="E34" s="585">
        <v>55</v>
      </c>
      <c r="F34" s="585">
        <v>54</v>
      </c>
      <c r="G34" s="585">
        <v>53</v>
      </c>
      <c r="H34" s="591">
        <v>53</v>
      </c>
      <c r="I34" s="582">
        <v>52</v>
      </c>
      <c r="J34" s="582">
        <v>50</v>
      </c>
      <c r="K34" s="582">
        <v>43</v>
      </c>
      <c r="L34" s="610">
        <v>-7</v>
      </c>
    </row>
    <row r="35" spans="1:12" ht="12.75">
      <c r="A35" s="607"/>
      <c r="B35" s="593" t="s">
        <v>200</v>
      </c>
      <c r="C35" s="584">
        <v>9</v>
      </c>
      <c r="D35" s="585">
        <v>6</v>
      </c>
      <c r="E35" s="585">
        <v>6</v>
      </c>
      <c r="F35" s="585">
        <v>5</v>
      </c>
      <c r="G35" s="585">
        <v>5</v>
      </c>
      <c r="H35" s="591">
        <v>5</v>
      </c>
      <c r="I35" s="582">
        <v>4</v>
      </c>
      <c r="J35" s="582">
        <v>0</v>
      </c>
      <c r="K35" s="582">
        <v>0</v>
      </c>
      <c r="L35" s="610">
        <v>0</v>
      </c>
    </row>
    <row r="36" spans="1:12" ht="24.75" customHeight="1">
      <c r="A36" s="1890" t="s">
        <v>667</v>
      </c>
      <c r="B36" s="1891"/>
      <c r="C36" s="584">
        <v>14</v>
      </c>
      <c r="D36" s="585">
        <v>18</v>
      </c>
      <c r="E36" s="585">
        <v>20</v>
      </c>
      <c r="F36" s="585">
        <v>24</v>
      </c>
      <c r="G36" s="585">
        <v>27</v>
      </c>
      <c r="H36" s="591">
        <v>27</v>
      </c>
      <c r="I36" s="590">
        <v>30</v>
      </c>
      <c r="J36" s="590">
        <v>37</v>
      </c>
      <c r="K36" s="590">
        <v>44</v>
      </c>
      <c r="L36" s="610">
        <v>7</v>
      </c>
    </row>
    <row r="37" spans="1:12" ht="24.75" customHeight="1">
      <c r="A37" s="1897" t="s">
        <v>668</v>
      </c>
      <c r="B37" s="1898"/>
      <c r="C37" s="584">
        <v>106</v>
      </c>
      <c r="D37" s="585">
        <v>106</v>
      </c>
      <c r="E37" s="585">
        <v>106</v>
      </c>
      <c r="F37" s="585">
        <v>106</v>
      </c>
      <c r="G37" s="585">
        <v>106</v>
      </c>
      <c r="H37" s="591">
        <v>106</v>
      </c>
      <c r="I37" s="590">
        <v>106</v>
      </c>
      <c r="J37" s="590">
        <v>106</v>
      </c>
      <c r="K37" s="590">
        <v>106</v>
      </c>
      <c r="L37" s="610">
        <v>0</v>
      </c>
    </row>
    <row r="38" spans="1:12" ht="21" customHeight="1">
      <c r="A38" s="1890" t="s">
        <v>669</v>
      </c>
      <c r="B38" s="1891"/>
      <c r="C38" s="584"/>
      <c r="D38" s="585"/>
      <c r="E38" s="585"/>
      <c r="F38" s="585"/>
      <c r="G38" s="585"/>
      <c r="H38" s="591"/>
      <c r="I38" s="582"/>
      <c r="J38" s="582"/>
      <c r="K38" s="582"/>
      <c r="L38" s="610"/>
    </row>
    <row r="39" spans="1:12" ht="12.75">
      <c r="A39" s="607" t="s">
        <v>391</v>
      </c>
      <c r="B39" s="593" t="s">
        <v>670</v>
      </c>
      <c r="C39" s="584">
        <v>110</v>
      </c>
      <c r="D39" s="585">
        <v>110</v>
      </c>
      <c r="E39" s="585">
        <v>0</v>
      </c>
      <c r="F39" s="585">
        <v>0</v>
      </c>
      <c r="G39" s="585">
        <v>0</v>
      </c>
      <c r="H39" s="591">
        <v>0</v>
      </c>
      <c r="I39" s="582">
        <v>0</v>
      </c>
      <c r="J39" s="582">
        <v>0</v>
      </c>
      <c r="K39" s="582">
        <v>0</v>
      </c>
      <c r="L39" s="610">
        <v>0</v>
      </c>
    </row>
    <row r="40" spans="1:12" ht="12.75">
      <c r="A40" s="607" t="s">
        <v>391</v>
      </c>
      <c r="B40" s="593" t="s">
        <v>671</v>
      </c>
      <c r="C40" s="584">
        <v>62</v>
      </c>
      <c r="D40" s="585">
        <v>81</v>
      </c>
      <c r="E40" s="585">
        <v>237</v>
      </c>
      <c r="F40" s="585">
        <v>234</v>
      </c>
      <c r="G40" s="585">
        <v>0</v>
      </c>
      <c r="H40" s="591">
        <v>0</v>
      </c>
      <c r="I40" s="582">
        <v>0</v>
      </c>
      <c r="J40" s="582">
        <v>0</v>
      </c>
      <c r="K40" s="582">
        <v>0</v>
      </c>
      <c r="L40" s="610">
        <v>0</v>
      </c>
    </row>
    <row r="41" spans="1:12" ht="12.75">
      <c r="A41" s="607"/>
      <c r="B41" s="593" t="s">
        <v>672</v>
      </c>
      <c r="C41" s="584"/>
      <c r="D41" s="585"/>
      <c r="E41" s="585"/>
      <c r="F41" s="585"/>
      <c r="G41" s="585">
        <v>212</v>
      </c>
      <c r="H41" s="591">
        <v>271</v>
      </c>
      <c r="I41" s="582">
        <v>245</v>
      </c>
      <c r="J41" s="582">
        <v>212</v>
      </c>
      <c r="K41" s="582">
        <v>179</v>
      </c>
      <c r="L41" s="610">
        <v>-33</v>
      </c>
    </row>
    <row r="42" spans="1:12" ht="12.75">
      <c r="A42" s="1899" t="s">
        <v>673</v>
      </c>
      <c r="B42" s="1900"/>
      <c r="C42" s="584"/>
      <c r="D42" s="585"/>
      <c r="E42" s="585"/>
      <c r="F42" s="585">
        <v>3</v>
      </c>
      <c r="G42" s="585">
        <v>25</v>
      </c>
      <c r="H42" s="591">
        <v>45</v>
      </c>
      <c r="I42" s="582">
        <v>67</v>
      </c>
      <c r="J42" s="582">
        <v>100</v>
      </c>
      <c r="K42" s="582">
        <v>133</v>
      </c>
      <c r="L42" s="610">
        <v>33</v>
      </c>
    </row>
    <row r="43" spans="1:12" ht="12.75">
      <c r="A43" s="1899" t="s">
        <v>674</v>
      </c>
      <c r="B43" s="1901"/>
      <c r="C43" s="583">
        <v>172</v>
      </c>
      <c r="D43" s="585">
        <v>191</v>
      </c>
      <c r="E43" s="585">
        <v>237</v>
      </c>
      <c r="F43" s="585">
        <v>237</v>
      </c>
      <c r="G43" s="585">
        <v>237</v>
      </c>
      <c r="H43" s="591">
        <v>316</v>
      </c>
      <c r="I43" s="582">
        <v>312</v>
      </c>
      <c r="J43" s="582">
        <v>312</v>
      </c>
      <c r="K43" s="582">
        <v>312</v>
      </c>
      <c r="L43" s="610"/>
    </row>
    <row r="44" spans="1:12" ht="21" customHeight="1">
      <c r="A44" s="1899" t="s">
        <v>675</v>
      </c>
      <c r="B44" s="1900"/>
      <c r="C44" s="584">
        <v>264</v>
      </c>
      <c r="D44" s="585">
        <v>279</v>
      </c>
      <c r="E44" s="585">
        <v>323</v>
      </c>
      <c r="F44" s="585">
        <v>316</v>
      </c>
      <c r="G44" s="585">
        <v>291</v>
      </c>
      <c r="H44" s="591">
        <v>350</v>
      </c>
      <c r="I44" s="590">
        <v>321</v>
      </c>
      <c r="J44" s="590">
        <v>281</v>
      </c>
      <c r="K44" s="590">
        <v>241</v>
      </c>
      <c r="L44" s="610">
        <v>-40</v>
      </c>
    </row>
    <row r="45" spans="1:12" ht="21" customHeight="1">
      <c r="A45" s="1888" t="s">
        <v>676</v>
      </c>
      <c r="B45" s="1889"/>
      <c r="C45" s="600">
        <v>14</v>
      </c>
      <c r="D45" s="585">
        <v>18</v>
      </c>
      <c r="E45" s="585">
        <v>20</v>
      </c>
      <c r="F45" s="585">
        <v>27</v>
      </c>
      <c r="G45" s="585">
        <v>52</v>
      </c>
      <c r="H45" s="591">
        <v>72</v>
      </c>
      <c r="I45" s="590">
        <v>97</v>
      </c>
      <c r="J45" s="590">
        <v>137</v>
      </c>
      <c r="K45" s="590">
        <v>177</v>
      </c>
      <c r="L45" s="610">
        <v>40</v>
      </c>
    </row>
    <row r="46" spans="1:12" ht="21" customHeight="1">
      <c r="A46" s="1888" t="s">
        <v>677</v>
      </c>
      <c r="B46" s="1889"/>
      <c r="C46" s="600">
        <v>278</v>
      </c>
      <c r="D46" s="585">
        <v>297</v>
      </c>
      <c r="E46" s="585">
        <v>343</v>
      </c>
      <c r="F46" s="585">
        <v>343</v>
      </c>
      <c r="G46" s="585">
        <v>343</v>
      </c>
      <c r="H46" s="591">
        <v>422</v>
      </c>
      <c r="I46" s="590">
        <v>418</v>
      </c>
      <c r="J46" s="590">
        <v>418</v>
      </c>
      <c r="K46" s="590">
        <v>418</v>
      </c>
      <c r="L46" s="610">
        <v>0</v>
      </c>
    </row>
    <row r="47" spans="1:12" ht="65.25" customHeight="1">
      <c r="A47" s="1890" t="s">
        <v>678</v>
      </c>
      <c r="B47" s="1891"/>
      <c r="C47" s="584">
        <v>289732</v>
      </c>
      <c r="D47" s="585">
        <v>305912</v>
      </c>
      <c r="E47" s="585">
        <v>317100</v>
      </c>
      <c r="F47" s="585">
        <v>318632</v>
      </c>
      <c r="G47" s="585">
        <v>319520</v>
      </c>
      <c r="H47" s="591">
        <v>319641</v>
      </c>
      <c r="I47" s="594">
        <v>0</v>
      </c>
      <c r="J47" s="594">
        <v>0</v>
      </c>
      <c r="K47" s="594">
        <v>0</v>
      </c>
      <c r="L47" s="610">
        <v>0</v>
      </c>
    </row>
    <row r="48" spans="1:12" ht="12.75">
      <c r="A48" s="604"/>
      <c r="B48" s="583" t="s">
        <v>679</v>
      </c>
      <c r="C48" s="584">
        <v>42828</v>
      </c>
      <c r="D48" s="585">
        <v>46140</v>
      </c>
      <c r="E48" s="585">
        <v>47715</v>
      </c>
      <c r="F48" s="585">
        <v>47815</v>
      </c>
      <c r="G48" s="585">
        <v>48015</v>
      </c>
      <c r="H48" s="591">
        <v>48015</v>
      </c>
      <c r="I48" s="601"/>
      <c r="J48" s="601"/>
      <c r="K48" s="601"/>
      <c r="L48" s="610"/>
    </row>
    <row r="49" spans="1:12" ht="13.5" thickBot="1">
      <c r="A49" s="612"/>
      <c r="B49" s="613" t="s">
        <v>680</v>
      </c>
      <c r="C49" s="614">
        <v>246904</v>
      </c>
      <c r="D49" s="615">
        <v>259772</v>
      </c>
      <c r="E49" s="615">
        <v>269385</v>
      </c>
      <c r="F49" s="615">
        <v>270817</v>
      </c>
      <c r="G49" s="615">
        <v>271505</v>
      </c>
      <c r="H49" s="616">
        <v>271626</v>
      </c>
      <c r="I49" s="617"/>
      <c r="J49" s="617"/>
      <c r="K49" s="617"/>
      <c r="L49" s="618"/>
    </row>
    <row r="50" spans="1:6" ht="12.75">
      <c r="A50" s="577" t="s">
        <v>683</v>
      </c>
      <c r="B50" s="577"/>
      <c r="C50" s="569"/>
      <c r="D50" s="570"/>
      <c r="E50" s="570"/>
      <c r="F50" s="570"/>
    </row>
    <row r="51" spans="1:6" ht="12.75">
      <c r="A51" s="577" t="s">
        <v>225</v>
      </c>
      <c r="B51" s="577"/>
      <c r="C51" s="569"/>
      <c r="D51" s="570"/>
      <c r="E51" s="570"/>
      <c r="F51" s="570"/>
    </row>
    <row r="52" spans="3:6" ht="12.75">
      <c r="C52" s="569"/>
      <c r="D52" s="570"/>
      <c r="E52" s="570"/>
      <c r="F52" s="570"/>
    </row>
    <row r="53" spans="4:6" ht="12.75">
      <c r="D53" s="570"/>
      <c r="E53" s="570"/>
      <c r="F53" s="570"/>
    </row>
    <row r="54" spans="4:6" ht="12.75">
      <c r="D54" s="570"/>
      <c r="E54" s="570"/>
      <c r="F54" s="570"/>
    </row>
    <row r="55" spans="4:6" ht="12.75">
      <c r="D55" s="570"/>
      <c r="E55" s="570"/>
      <c r="F55" s="570"/>
    </row>
    <row r="56" spans="4:6" ht="12.75">
      <c r="D56" s="570"/>
      <c r="E56" s="570"/>
      <c r="F56" s="570"/>
    </row>
    <row r="57" spans="4:6" ht="12.75">
      <c r="D57" s="570"/>
      <c r="E57" s="570"/>
      <c r="F57" s="570"/>
    </row>
    <row r="58" spans="4:6" ht="12.75">
      <c r="D58" s="570"/>
      <c r="E58" s="570"/>
      <c r="F58" s="570"/>
    </row>
    <row r="59" spans="4:6" ht="12.75">
      <c r="D59" s="570"/>
      <c r="E59" s="570"/>
      <c r="F59" s="570"/>
    </row>
    <row r="60" spans="4:6" ht="12.75">
      <c r="D60" s="570"/>
      <c r="E60" s="570"/>
      <c r="F60" s="570"/>
    </row>
    <row r="61" spans="4:6" ht="12.75">
      <c r="D61" s="570"/>
      <c r="E61" s="570"/>
      <c r="F61" s="570"/>
    </row>
    <row r="62" spans="4:6" ht="12.75">
      <c r="D62" s="570"/>
      <c r="E62" s="570"/>
      <c r="F62" s="570"/>
    </row>
    <row r="63" spans="4:6" ht="12.75">
      <c r="D63" s="570"/>
      <c r="E63" s="570"/>
      <c r="F63" s="570"/>
    </row>
    <row r="64" spans="4:6" ht="12.75">
      <c r="D64" s="570"/>
      <c r="E64" s="570"/>
      <c r="F64" s="570"/>
    </row>
    <row r="65" spans="4:6" ht="12.75">
      <c r="D65" s="570"/>
      <c r="E65" s="570"/>
      <c r="F65" s="570"/>
    </row>
    <row r="66" spans="4:6" ht="12.75">
      <c r="D66" s="570"/>
      <c r="E66" s="570"/>
      <c r="F66" s="570"/>
    </row>
    <row r="67" spans="4:6" ht="12.75">
      <c r="D67" s="570"/>
      <c r="E67" s="570"/>
      <c r="F67" s="570"/>
    </row>
    <row r="68" spans="4:6" ht="12.75">
      <c r="D68" s="570"/>
      <c r="E68" s="570"/>
      <c r="F68" s="570"/>
    </row>
    <row r="69" spans="4:6" ht="12.75">
      <c r="D69" s="570"/>
      <c r="E69" s="570"/>
      <c r="F69" s="570"/>
    </row>
    <row r="70" spans="4:6" ht="12.75">
      <c r="D70" s="570"/>
      <c r="E70" s="570"/>
      <c r="F70" s="570"/>
    </row>
    <row r="71" spans="4:6" ht="12.75">
      <c r="D71" s="570"/>
      <c r="E71" s="570"/>
      <c r="F71" s="570"/>
    </row>
    <row r="72" spans="4:6" ht="12.75">
      <c r="D72" s="570"/>
      <c r="E72" s="570"/>
      <c r="F72" s="570"/>
    </row>
    <row r="73" spans="4:6" ht="12.75">
      <c r="D73" s="570"/>
      <c r="E73" s="570"/>
      <c r="F73" s="570"/>
    </row>
    <row r="74" spans="4:6" ht="12.75">
      <c r="D74" s="570"/>
      <c r="E74" s="570"/>
      <c r="F74" s="570"/>
    </row>
    <row r="75" spans="4:6" ht="12.75">
      <c r="D75" s="570"/>
      <c r="E75" s="570"/>
      <c r="F75" s="570"/>
    </row>
    <row r="76" spans="4:6" ht="12.75">
      <c r="D76" s="570"/>
      <c r="E76" s="570"/>
      <c r="F76" s="570"/>
    </row>
    <row r="77" spans="4:6" ht="12.75">
      <c r="D77" s="570"/>
      <c r="E77" s="570"/>
      <c r="F77" s="570"/>
    </row>
    <row r="78" spans="4:6" ht="12.75">
      <c r="D78" s="570"/>
      <c r="E78" s="570"/>
      <c r="F78" s="570"/>
    </row>
    <row r="79" spans="4:6" ht="12.75">
      <c r="D79" s="570"/>
      <c r="E79" s="570"/>
      <c r="F79" s="570"/>
    </row>
    <row r="80" spans="4:6" ht="12.75">
      <c r="D80" s="570"/>
      <c r="E80" s="570"/>
      <c r="F80" s="570"/>
    </row>
    <row r="81" spans="4:6" ht="12.75">
      <c r="D81" s="570"/>
      <c r="E81" s="570"/>
      <c r="F81" s="570"/>
    </row>
    <row r="82" spans="4:6" ht="12.75">
      <c r="D82" s="570"/>
      <c r="E82" s="570"/>
      <c r="F82" s="570"/>
    </row>
    <row r="83" spans="4:6" ht="12.75">
      <c r="D83" s="570"/>
      <c r="E83" s="570"/>
      <c r="F83" s="570"/>
    </row>
    <row r="84" spans="4:6" ht="12.75">
      <c r="D84" s="570"/>
      <c r="E84" s="570"/>
      <c r="F84" s="570"/>
    </row>
    <row r="85" spans="4:6" ht="12.75">
      <c r="D85" s="570"/>
      <c r="E85" s="570"/>
      <c r="F85" s="570"/>
    </row>
    <row r="86" spans="4:6" ht="12.75">
      <c r="D86" s="570"/>
      <c r="E86" s="570"/>
      <c r="F86" s="570"/>
    </row>
    <row r="87" spans="4:6" ht="12.75">
      <c r="D87" s="570"/>
      <c r="E87" s="570"/>
      <c r="F87" s="570"/>
    </row>
    <row r="88" spans="4:6" ht="12.75">
      <c r="D88" s="570"/>
      <c r="E88" s="570"/>
      <c r="F88" s="570"/>
    </row>
    <row r="89" spans="4:6" ht="12.75">
      <c r="D89" s="570"/>
      <c r="E89" s="570"/>
      <c r="F89" s="570"/>
    </row>
    <row r="90" spans="4:6" ht="12.75">
      <c r="D90" s="570"/>
      <c r="E90" s="570"/>
      <c r="F90" s="570"/>
    </row>
    <row r="91" spans="4:6" ht="12.75">
      <c r="D91" s="570"/>
      <c r="E91" s="570"/>
      <c r="F91" s="570"/>
    </row>
    <row r="92" spans="4:6" ht="12.75">
      <c r="D92" s="570"/>
      <c r="E92" s="570"/>
      <c r="F92" s="570"/>
    </row>
    <row r="93" spans="4:6" ht="12.75">
      <c r="D93" s="570"/>
      <c r="E93" s="570"/>
      <c r="F93" s="570"/>
    </row>
    <row r="94" spans="4:6" ht="12.75">
      <c r="D94" s="570"/>
      <c r="E94" s="570"/>
      <c r="F94" s="570"/>
    </row>
    <row r="95" spans="4:6" ht="12.75">
      <c r="D95" s="570"/>
      <c r="E95" s="570"/>
      <c r="F95" s="570"/>
    </row>
    <row r="96" spans="4:6" ht="12.75">
      <c r="D96" s="570"/>
      <c r="E96" s="570"/>
      <c r="F96" s="570"/>
    </row>
    <row r="97" spans="4:6" ht="12.75">
      <c r="D97" s="570"/>
      <c r="E97" s="570"/>
      <c r="F97" s="570"/>
    </row>
    <row r="98" spans="4:6" ht="12.75">
      <c r="D98" s="570"/>
      <c r="E98" s="570"/>
      <c r="F98" s="570"/>
    </row>
    <row r="99" spans="4:6" ht="12.75">
      <c r="D99" s="570"/>
      <c r="E99" s="570"/>
      <c r="F99" s="570"/>
    </row>
    <row r="100" spans="4:6" ht="12.75">
      <c r="D100" s="570"/>
      <c r="E100" s="570"/>
      <c r="F100" s="570"/>
    </row>
    <row r="101" spans="4:6" ht="12.75">
      <c r="D101" s="570"/>
      <c r="E101" s="570"/>
      <c r="F101" s="570"/>
    </row>
    <row r="102" spans="4:6" ht="12.75">
      <c r="D102" s="570"/>
      <c r="E102" s="570"/>
      <c r="F102" s="570"/>
    </row>
    <row r="103" spans="4:6" ht="12.75">
      <c r="D103" s="570"/>
      <c r="E103" s="570"/>
      <c r="F103" s="570"/>
    </row>
    <row r="104" spans="4:6" ht="12.75">
      <c r="D104" s="570"/>
      <c r="E104" s="570"/>
      <c r="F104" s="570"/>
    </row>
    <row r="105" spans="4:6" ht="12.75">
      <c r="D105" s="570"/>
      <c r="E105" s="570"/>
      <c r="F105" s="570"/>
    </row>
    <row r="106" spans="4:6" ht="12.75">
      <c r="D106" s="570"/>
      <c r="E106" s="570"/>
      <c r="F106" s="570"/>
    </row>
    <row r="107" spans="4:6" ht="12.75">
      <c r="D107" s="570"/>
      <c r="E107" s="570"/>
      <c r="F107" s="570"/>
    </row>
    <row r="108" spans="4:6" ht="12.75">
      <c r="D108" s="570"/>
      <c r="E108" s="570"/>
      <c r="F108" s="570"/>
    </row>
    <row r="109" spans="4:6" ht="12.75">
      <c r="D109" s="570"/>
      <c r="E109" s="570"/>
      <c r="F109" s="570"/>
    </row>
    <row r="110" spans="4:6" ht="12.75">
      <c r="D110" s="570"/>
      <c r="E110" s="570"/>
      <c r="F110" s="570"/>
    </row>
    <row r="111" spans="4:6" ht="12.75">
      <c r="D111" s="570"/>
      <c r="E111" s="570"/>
      <c r="F111" s="570"/>
    </row>
    <row r="112" spans="4:6" ht="12.75">
      <c r="D112" s="570"/>
      <c r="E112" s="570"/>
      <c r="F112" s="570"/>
    </row>
    <row r="113" spans="4:6" ht="12.75">
      <c r="D113" s="570"/>
      <c r="E113" s="570"/>
      <c r="F113" s="570"/>
    </row>
    <row r="114" spans="4:6" ht="12.75">
      <c r="D114" s="570"/>
      <c r="E114" s="570"/>
      <c r="F114" s="570"/>
    </row>
    <row r="115" spans="4:6" ht="12.75">
      <c r="D115" s="570"/>
      <c r="E115" s="570"/>
      <c r="F115" s="570"/>
    </row>
    <row r="116" spans="4:6" ht="12.75">
      <c r="D116" s="570"/>
      <c r="E116" s="570"/>
      <c r="F116" s="570"/>
    </row>
    <row r="117" spans="4:6" ht="12.75">
      <c r="D117" s="570"/>
      <c r="E117" s="570"/>
      <c r="F117" s="570"/>
    </row>
    <row r="118" spans="4:6" ht="12.75">
      <c r="D118" s="570"/>
      <c r="E118" s="570"/>
      <c r="F118" s="570"/>
    </row>
    <row r="119" spans="4:6" ht="12.75">
      <c r="D119" s="570"/>
      <c r="E119" s="570"/>
      <c r="F119" s="570"/>
    </row>
    <row r="120" spans="4:6" ht="12.75">
      <c r="D120" s="570"/>
      <c r="E120" s="570"/>
      <c r="F120" s="570"/>
    </row>
    <row r="121" spans="4:6" ht="12.75">
      <c r="D121" s="570"/>
      <c r="E121" s="570"/>
      <c r="F121" s="570"/>
    </row>
    <row r="122" spans="4:6" ht="12.75">
      <c r="D122" s="570"/>
      <c r="E122" s="570"/>
      <c r="F122" s="570"/>
    </row>
    <row r="123" spans="4:6" ht="12.75">
      <c r="D123" s="570"/>
      <c r="E123" s="570"/>
      <c r="F123" s="570"/>
    </row>
    <row r="124" spans="4:6" ht="12.75">
      <c r="D124" s="570"/>
      <c r="E124" s="570"/>
      <c r="F124" s="570"/>
    </row>
    <row r="125" spans="4:6" ht="12.75">
      <c r="D125" s="570"/>
      <c r="E125" s="570"/>
      <c r="F125" s="570"/>
    </row>
    <row r="126" spans="4:6" ht="12.75">
      <c r="D126" s="570"/>
      <c r="E126" s="570"/>
      <c r="F126" s="570"/>
    </row>
    <row r="127" spans="4:6" ht="12.75">
      <c r="D127" s="570"/>
      <c r="E127" s="570"/>
      <c r="F127" s="570"/>
    </row>
    <row r="128" spans="4:6" ht="12.75">
      <c r="D128" s="570"/>
      <c r="E128" s="570"/>
      <c r="F128" s="570"/>
    </row>
    <row r="129" spans="4:6" ht="12.75">
      <c r="D129" s="570"/>
      <c r="E129" s="570"/>
      <c r="F129" s="570"/>
    </row>
    <row r="130" spans="4:6" ht="12.75">
      <c r="D130" s="570"/>
      <c r="E130" s="570"/>
      <c r="F130" s="570"/>
    </row>
    <row r="131" spans="4:6" ht="12.75">
      <c r="D131" s="570"/>
      <c r="E131" s="570"/>
      <c r="F131" s="570"/>
    </row>
    <row r="132" spans="4:6" ht="12.75">
      <c r="D132" s="570"/>
      <c r="E132" s="570"/>
      <c r="F132" s="570"/>
    </row>
    <row r="133" spans="4:6" ht="12.75">
      <c r="D133" s="570"/>
      <c r="E133" s="570"/>
      <c r="F133" s="570"/>
    </row>
    <row r="134" spans="4:6" ht="12.75">
      <c r="D134" s="570"/>
      <c r="E134" s="570"/>
      <c r="F134" s="570"/>
    </row>
    <row r="135" spans="4:6" ht="12.75">
      <c r="D135" s="570"/>
      <c r="E135" s="570"/>
      <c r="F135" s="570"/>
    </row>
    <row r="136" spans="4:6" ht="12.75">
      <c r="D136" s="570"/>
      <c r="E136" s="570"/>
      <c r="F136" s="570"/>
    </row>
    <row r="137" spans="4:6" ht="12.75">
      <c r="D137" s="570"/>
      <c r="E137" s="570"/>
      <c r="F137" s="570"/>
    </row>
    <row r="138" spans="4:6" ht="12.75">
      <c r="D138" s="570"/>
      <c r="E138" s="570"/>
      <c r="F138" s="570"/>
    </row>
    <row r="139" spans="4:6" ht="12.75">
      <c r="D139" s="570"/>
      <c r="E139" s="570"/>
      <c r="F139" s="570"/>
    </row>
    <row r="140" spans="4:6" ht="12.75">
      <c r="D140" s="570"/>
      <c r="E140" s="570"/>
      <c r="F140" s="570"/>
    </row>
    <row r="141" spans="4:6" ht="12.75">
      <c r="D141" s="570"/>
      <c r="E141" s="570"/>
      <c r="F141" s="570"/>
    </row>
    <row r="142" spans="4:6" ht="12.75">
      <c r="D142" s="570"/>
      <c r="E142" s="570"/>
      <c r="F142" s="570"/>
    </row>
    <row r="143" spans="4:6" ht="12.75">
      <c r="D143" s="570"/>
      <c r="E143" s="570"/>
      <c r="F143" s="570"/>
    </row>
    <row r="144" spans="4:6" ht="12.75">
      <c r="D144" s="570"/>
      <c r="E144" s="570"/>
      <c r="F144" s="570"/>
    </row>
    <row r="145" spans="4:6" ht="12.75">
      <c r="D145" s="570"/>
      <c r="E145" s="570"/>
      <c r="F145" s="570"/>
    </row>
    <row r="146" spans="4:6" ht="12.75">
      <c r="D146" s="570"/>
      <c r="E146" s="570"/>
      <c r="F146" s="570"/>
    </row>
    <row r="147" spans="4:6" ht="12.75">
      <c r="D147" s="570"/>
      <c r="E147" s="570"/>
      <c r="F147" s="570"/>
    </row>
    <row r="148" spans="4:6" ht="12.75">
      <c r="D148" s="570"/>
      <c r="E148" s="570"/>
      <c r="F148" s="570"/>
    </row>
    <row r="149" spans="4:6" ht="12.75">
      <c r="D149" s="570"/>
      <c r="E149" s="570"/>
      <c r="F149" s="570"/>
    </row>
    <row r="150" spans="4:6" ht="12.75">
      <c r="D150" s="570"/>
      <c r="E150" s="570"/>
      <c r="F150" s="570"/>
    </row>
    <row r="151" spans="4:6" ht="12.75">
      <c r="D151" s="570"/>
      <c r="E151" s="570"/>
      <c r="F151" s="570"/>
    </row>
    <row r="152" spans="4:6" ht="12.75">
      <c r="D152" s="570"/>
      <c r="E152" s="570"/>
      <c r="F152" s="570"/>
    </row>
    <row r="153" spans="4:6" ht="12.75">
      <c r="D153" s="570"/>
      <c r="E153" s="570"/>
      <c r="F153" s="570"/>
    </row>
    <row r="154" spans="4:6" ht="12.75">
      <c r="D154" s="570"/>
      <c r="E154" s="570"/>
      <c r="F154" s="570"/>
    </row>
    <row r="155" spans="4:6" ht="12.75">
      <c r="D155" s="570"/>
      <c r="E155" s="570"/>
      <c r="F155" s="570"/>
    </row>
    <row r="156" spans="4:6" ht="12.75">
      <c r="D156" s="570"/>
      <c r="E156" s="570"/>
      <c r="F156" s="570"/>
    </row>
    <row r="157" spans="4:6" ht="12.75">
      <c r="D157" s="570"/>
      <c r="E157" s="570"/>
      <c r="F157" s="570"/>
    </row>
    <row r="158" spans="4:6" ht="12.75">
      <c r="D158" s="570"/>
      <c r="E158" s="570"/>
      <c r="F158" s="570"/>
    </row>
    <row r="159" spans="4:6" ht="12.75">
      <c r="D159" s="570"/>
      <c r="E159" s="570"/>
      <c r="F159" s="570"/>
    </row>
    <row r="160" spans="4:6" ht="12.75">
      <c r="D160" s="570"/>
      <c r="E160" s="570"/>
      <c r="F160" s="570"/>
    </row>
    <row r="161" spans="4:6" ht="12.75">
      <c r="D161" s="570"/>
      <c r="E161" s="570"/>
      <c r="F161" s="570"/>
    </row>
    <row r="162" spans="4:6" ht="12.75">
      <c r="D162" s="570"/>
      <c r="E162" s="570"/>
      <c r="F162" s="570"/>
    </row>
    <row r="163" spans="4:6" ht="12.75">
      <c r="D163" s="570"/>
      <c r="E163" s="570"/>
      <c r="F163" s="570"/>
    </row>
    <row r="164" spans="4:6" ht="12.75">
      <c r="D164" s="570"/>
      <c r="E164" s="570"/>
      <c r="F164" s="570"/>
    </row>
    <row r="165" spans="4:6" ht="12.75">
      <c r="D165" s="570"/>
      <c r="E165" s="570"/>
      <c r="F165" s="570"/>
    </row>
    <row r="166" spans="4:6" ht="12.75">
      <c r="D166" s="570"/>
      <c r="E166" s="570"/>
      <c r="F166" s="570"/>
    </row>
    <row r="167" spans="4:6" ht="12.75">
      <c r="D167" s="570"/>
      <c r="E167" s="570"/>
      <c r="F167" s="570"/>
    </row>
    <row r="168" spans="4:6" ht="12.75">
      <c r="D168" s="570"/>
      <c r="E168" s="570"/>
      <c r="F168" s="570"/>
    </row>
    <row r="169" spans="4:6" ht="12.75">
      <c r="D169" s="570"/>
      <c r="E169" s="570"/>
      <c r="F169" s="570"/>
    </row>
    <row r="170" spans="4:6" ht="12.75">
      <c r="D170" s="570"/>
      <c r="E170" s="570"/>
      <c r="F170" s="570"/>
    </row>
    <row r="171" spans="4:6" ht="12.75">
      <c r="D171" s="570"/>
      <c r="E171" s="570"/>
      <c r="F171" s="570"/>
    </row>
    <row r="172" spans="4:6" ht="12.75">
      <c r="D172" s="570"/>
      <c r="E172" s="570"/>
      <c r="F172" s="570"/>
    </row>
    <row r="173" spans="4:6" ht="12.75">
      <c r="D173" s="570"/>
      <c r="E173" s="570"/>
      <c r="F173" s="570"/>
    </row>
    <row r="174" spans="4:6" ht="12.75">
      <c r="D174" s="570"/>
      <c r="E174" s="570"/>
      <c r="F174" s="570"/>
    </row>
    <row r="175" spans="4:6" ht="12.75">
      <c r="D175" s="570"/>
      <c r="E175" s="570"/>
      <c r="F175" s="570"/>
    </row>
    <row r="176" spans="4:6" ht="12.75">
      <c r="D176" s="570"/>
      <c r="E176" s="570"/>
      <c r="F176" s="570"/>
    </row>
    <row r="177" spans="4:6" ht="12.75">
      <c r="D177" s="570"/>
      <c r="E177" s="570"/>
      <c r="F177" s="570"/>
    </row>
    <row r="178" spans="4:6" ht="12.75">
      <c r="D178" s="570"/>
      <c r="E178" s="570"/>
      <c r="F178" s="570"/>
    </row>
    <row r="179" spans="4:6" ht="12.75">
      <c r="D179" s="570"/>
      <c r="E179" s="570"/>
      <c r="F179" s="570"/>
    </row>
    <row r="180" spans="4:6" ht="12.75">
      <c r="D180" s="570"/>
      <c r="E180" s="570"/>
      <c r="F180" s="570"/>
    </row>
    <row r="181" spans="4:6" ht="12.75">
      <c r="D181" s="570"/>
      <c r="E181" s="570"/>
      <c r="F181" s="570"/>
    </row>
    <row r="182" spans="4:6" ht="12.75">
      <c r="D182" s="570"/>
      <c r="E182" s="570"/>
      <c r="F182" s="570"/>
    </row>
    <row r="183" spans="4:6" ht="12.75">
      <c r="D183" s="570"/>
      <c r="E183" s="570"/>
      <c r="F183" s="570"/>
    </row>
    <row r="184" spans="4:6" ht="12.75">
      <c r="D184" s="570"/>
      <c r="E184" s="570"/>
      <c r="F184" s="570"/>
    </row>
    <row r="185" spans="4:6" ht="12.75">
      <c r="D185" s="570"/>
      <c r="E185" s="570"/>
      <c r="F185" s="570"/>
    </row>
    <row r="186" spans="4:6" ht="12.75">
      <c r="D186" s="570"/>
      <c r="E186" s="570"/>
      <c r="F186" s="570"/>
    </row>
    <row r="187" spans="4:6" ht="12.75">
      <c r="D187" s="570"/>
      <c r="E187" s="570"/>
      <c r="F187" s="570"/>
    </row>
    <row r="188" spans="4:6" ht="12.75">
      <c r="D188" s="570"/>
      <c r="E188" s="570"/>
      <c r="F188" s="570"/>
    </row>
    <row r="189" spans="4:6" ht="12.75">
      <c r="D189" s="570"/>
      <c r="E189" s="570"/>
      <c r="F189" s="570"/>
    </row>
    <row r="190" spans="4:6" ht="12.75">
      <c r="D190" s="570"/>
      <c r="E190" s="570"/>
      <c r="F190" s="570"/>
    </row>
    <row r="191" spans="4:6" ht="12.75">
      <c r="D191" s="570"/>
      <c r="E191" s="570"/>
      <c r="F191" s="570"/>
    </row>
    <row r="192" spans="4:6" ht="12.75">
      <c r="D192" s="570"/>
      <c r="E192" s="570"/>
      <c r="F192" s="570"/>
    </row>
    <row r="193" spans="4:6" ht="12.75">
      <c r="D193" s="570"/>
      <c r="E193" s="570"/>
      <c r="F193" s="570"/>
    </row>
    <row r="194" spans="4:6" ht="12.75">
      <c r="D194" s="570"/>
      <c r="E194" s="570"/>
      <c r="F194" s="570"/>
    </row>
    <row r="195" spans="4:6" ht="12.75">
      <c r="D195" s="570"/>
      <c r="E195" s="570"/>
      <c r="F195" s="570"/>
    </row>
    <row r="196" spans="4:6" ht="12.75">
      <c r="D196" s="570"/>
      <c r="E196" s="570"/>
      <c r="F196" s="570"/>
    </row>
    <row r="197" spans="4:6" ht="12.75">
      <c r="D197" s="570"/>
      <c r="E197" s="570"/>
      <c r="F197" s="570"/>
    </row>
    <row r="198" spans="4:6" ht="12.75">
      <c r="D198" s="570"/>
      <c r="E198" s="570"/>
      <c r="F198" s="570"/>
    </row>
    <row r="199" spans="4:6" ht="12.75">
      <c r="D199" s="570"/>
      <c r="E199" s="570"/>
      <c r="F199" s="570"/>
    </row>
    <row r="200" spans="4:6" ht="12.75">
      <c r="D200" s="570"/>
      <c r="E200" s="570"/>
      <c r="F200" s="570"/>
    </row>
    <row r="201" spans="4:6" ht="12.75">
      <c r="D201" s="570"/>
      <c r="E201" s="570"/>
      <c r="F201" s="570"/>
    </row>
    <row r="202" spans="4:6" ht="12.75">
      <c r="D202" s="570"/>
      <c r="E202" s="570"/>
      <c r="F202" s="570"/>
    </row>
    <row r="203" spans="4:6" ht="12.75">
      <c r="D203" s="570"/>
      <c r="E203" s="570"/>
      <c r="F203" s="570"/>
    </row>
    <row r="204" spans="4:6" ht="12.75">
      <c r="D204" s="570"/>
      <c r="E204" s="570"/>
      <c r="F204" s="570"/>
    </row>
    <row r="205" spans="4:6" ht="12.75">
      <c r="D205" s="570"/>
      <c r="E205" s="570"/>
      <c r="F205" s="570"/>
    </row>
    <row r="206" spans="4:6" ht="12.75">
      <c r="D206" s="570"/>
      <c r="E206" s="570"/>
      <c r="F206" s="570"/>
    </row>
    <row r="207" spans="4:6" ht="12.75">
      <c r="D207" s="570"/>
      <c r="E207" s="570"/>
      <c r="F207" s="570"/>
    </row>
    <row r="208" spans="4:6" ht="12.75">
      <c r="D208" s="570"/>
      <c r="E208" s="570"/>
      <c r="F208" s="570"/>
    </row>
    <row r="209" spans="4:6" ht="12.75">
      <c r="D209" s="570"/>
      <c r="E209" s="570"/>
      <c r="F209" s="570"/>
    </row>
    <row r="210" spans="4:6" ht="12.75">
      <c r="D210" s="570"/>
      <c r="E210" s="570"/>
      <c r="F210" s="570"/>
    </row>
    <row r="211" spans="4:6" ht="12.75">
      <c r="D211" s="570"/>
      <c r="E211" s="570"/>
      <c r="F211" s="570"/>
    </row>
    <row r="212" spans="4:6" ht="12.75">
      <c r="D212" s="570"/>
      <c r="E212" s="570"/>
      <c r="F212" s="570"/>
    </row>
    <row r="213" spans="4:6" ht="12.75">
      <c r="D213" s="570"/>
      <c r="E213" s="570"/>
      <c r="F213" s="570"/>
    </row>
    <row r="214" spans="4:6" ht="12.75">
      <c r="D214" s="570"/>
      <c r="E214" s="570"/>
      <c r="F214" s="570"/>
    </row>
    <row r="215" spans="4:6" ht="12.75">
      <c r="D215" s="570"/>
      <c r="E215" s="570"/>
      <c r="F215" s="570"/>
    </row>
    <row r="216" spans="4:6" ht="12.75">
      <c r="D216" s="570"/>
      <c r="E216" s="570"/>
      <c r="F216" s="570"/>
    </row>
    <row r="217" spans="4:6" ht="12.75">
      <c r="D217" s="570"/>
      <c r="E217" s="570"/>
      <c r="F217" s="570"/>
    </row>
    <row r="218" spans="4:6" ht="12.75">
      <c r="D218" s="570"/>
      <c r="E218" s="570"/>
      <c r="F218" s="570"/>
    </row>
    <row r="219" spans="4:6" ht="12.75">
      <c r="D219" s="570"/>
      <c r="E219" s="570"/>
      <c r="F219" s="570"/>
    </row>
    <row r="220" spans="4:6" ht="12.75">
      <c r="D220" s="570"/>
      <c r="E220" s="570"/>
      <c r="F220" s="570"/>
    </row>
    <row r="221" spans="4:6" ht="12.75">
      <c r="D221" s="570"/>
      <c r="E221" s="570"/>
      <c r="F221" s="570"/>
    </row>
    <row r="222" spans="4:6" ht="12.75">
      <c r="D222" s="570"/>
      <c r="E222" s="570"/>
      <c r="F222" s="570"/>
    </row>
    <row r="223" spans="4:6" ht="12.75">
      <c r="D223" s="570"/>
      <c r="E223" s="570"/>
      <c r="F223" s="570"/>
    </row>
    <row r="224" spans="4:6" ht="12.75">
      <c r="D224" s="570"/>
      <c r="E224" s="570"/>
      <c r="F224" s="570"/>
    </row>
    <row r="225" spans="4:6" ht="12.75">
      <c r="D225" s="570"/>
      <c r="E225" s="570"/>
      <c r="F225" s="570"/>
    </row>
    <row r="226" spans="4:6" ht="12.75">
      <c r="D226" s="570"/>
      <c r="E226" s="570"/>
      <c r="F226" s="570"/>
    </row>
    <row r="227" spans="4:6" ht="12.75">
      <c r="D227" s="570"/>
      <c r="E227" s="570"/>
      <c r="F227" s="570"/>
    </row>
    <row r="228" spans="4:6" ht="12.75">
      <c r="D228" s="570"/>
      <c r="E228" s="570"/>
      <c r="F228" s="570"/>
    </row>
    <row r="229" spans="4:6" ht="12.75">
      <c r="D229" s="570"/>
      <c r="E229" s="570"/>
      <c r="F229" s="570"/>
    </row>
    <row r="230" spans="4:6" ht="12.75">
      <c r="D230" s="570"/>
      <c r="E230" s="570"/>
      <c r="F230" s="570"/>
    </row>
    <row r="231" spans="4:6" ht="12.75">
      <c r="D231" s="570"/>
      <c r="E231" s="570"/>
      <c r="F231" s="570"/>
    </row>
    <row r="232" spans="4:6" ht="12.75">
      <c r="D232" s="570"/>
      <c r="E232" s="570"/>
      <c r="F232" s="570"/>
    </row>
    <row r="233" spans="4:6" ht="12.75">
      <c r="D233" s="570"/>
      <c r="E233" s="570"/>
      <c r="F233" s="570"/>
    </row>
    <row r="234" spans="4:6" ht="12.75">
      <c r="D234" s="570"/>
      <c r="E234" s="570"/>
      <c r="F234" s="570"/>
    </row>
    <row r="235" spans="4:6" ht="12.75">
      <c r="D235" s="570"/>
      <c r="E235" s="570"/>
      <c r="F235" s="570"/>
    </row>
    <row r="236" spans="4:6" ht="12.75">
      <c r="D236" s="570"/>
      <c r="E236" s="570"/>
      <c r="F236" s="570"/>
    </row>
    <row r="237" spans="4:6" ht="12.75">
      <c r="D237" s="570"/>
      <c r="E237" s="570"/>
      <c r="F237" s="570"/>
    </row>
    <row r="238" spans="4:6" ht="12.75">
      <c r="D238" s="570"/>
      <c r="E238" s="570"/>
      <c r="F238" s="570"/>
    </row>
    <row r="239" spans="4:6" ht="12.75">
      <c r="D239" s="570"/>
      <c r="E239" s="570"/>
      <c r="F239" s="570"/>
    </row>
    <row r="240" spans="4:6" ht="12.75">
      <c r="D240" s="570"/>
      <c r="E240" s="570"/>
      <c r="F240" s="570"/>
    </row>
    <row r="241" spans="4:6" ht="12.75">
      <c r="D241" s="570"/>
      <c r="E241" s="570"/>
      <c r="F241" s="570"/>
    </row>
    <row r="242" spans="4:6" ht="12.75">
      <c r="D242" s="570"/>
      <c r="E242" s="570"/>
      <c r="F242" s="570"/>
    </row>
    <row r="243" spans="4:6" ht="12.75">
      <c r="D243" s="570"/>
      <c r="E243" s="570"/>
      <c r="F243" s="570"/>
    </row>
    <row r="244" spans="4:6" ht="12.75">
      <c r="D244" s="570"/>
      <c r="E244" s="570"/>
      <c r="F244" s="570"/>
    </row>
    <row r="245" spans="4:6" ht="12.75">
      <c r="D245" s="570"/>
      <c r="E245" s="570"/>
      <c r="F245" s="570"/>
    </row>
    <row r="246" spans="4:6" ht="12.75">
      <c r="D246" s="570"/>
      <c r="E246" s="570"/>
      <c r="F246" s="570"/>
    </row>
    <row r="247" spans="4:6" ht="12.75">
      <c r="D247" s="570"/>
      <c r="E247" s="570"/>
      <c r="F247" s="570"/>
    </row>
    <row r="248" spans="4:6" ht="12.75">
      <c r="D248" s="570"/>
      <c r="E248" s="570"/>
      <c r="F248" s="570"/>
    </row>
    <row r="249" spans="4:6" ht="12.75">
      <c r="D249" s="570"/>
      <c r="E249" s="570"/>
      <c r="F249" s="570"/>
    </row>
    <row r="250" spans="4:6" ht="12.75">
      <c r="D250" s="570"/>
      <c r="E250" s="570"/>
      <c r="F250" s="570"/>
    </row>
    <row r="251" spans="4:6" ht="12.75">
      <c r="D251" s="570"/>
      <c r="E251" s="570"/>
      <c r="F251" s="570"/>
    </row>
    <row r="252" spans="4:6" ht="12.75">
      <c r="D252" s="570"/>
      <c r="E252" s="570"/>
      <c r="F252" s="570"/>
    </row>
    <row r="253" spans="4:6" ht="12.75">
      <c r="D253" s="570"/>
      <c r="E253" s="570"/>
      <c r="F253" s="570"/>
    </row>
    <row r="254" spans="4:6" ht="12.75">
      <c r="D254" s="570"/>
      <c r="E254" s="570"/>
      <c r="F254" s="570"/>
    </row>
    <row r="255" spans="4:6" ht="12.75">
      <c r="D255" s="570"/>
      <c r="E255" s="570"/>
      <c r="F255" s="570"/>
    </row>
    <row r="256" spans="4:6" ht="12.75">
      <c r="D256" s="570"/>
      <c r="E256" s="570"/>
      <c r="F256" s="570"/>
    </row>
    <row r="257" spans="4:6" ht="12.75">
      <c r="D257" s="570"/>
      <c r="E257" s="570"/>
      <c r="F257" s="570"/>
    </row>
    <row r="258" spans="4:6" ht="12.75">
      <c r="D258" s="570"/>
      <c r="E258" s="570"/>
      <c r="F258" s="570"/>
    </row>
    <row r="259" spans="4:6" ht="12.75">
      <c r="D259" s="570"/>
      <c r="E259" s="570"/>
      <c r="F259" s="570"/>
    </row>
    <row r="260" spans="4:6" ht="12.75">
      <c r="D260" s="570"/>
      <c r="E260" s="570"/>
      <c r="F260" s="570"/>
    </row>
    <row r="261" spans="4:6" ht="12.75">
      <c r="D261" s="570"/>
      <c r="E261" s="570"/>
      <c r="F261" s="570"/>
    </row>
    <row r="262" spans="4:6" ht="12.75">
      <c r="D262" s="570"/>
      <c r="E262" s="570"/>
      <c r="F262" s="570"/>
    </row>
    <row r="263" spans="4:6" ht="12.75">
      <c r="D263" s="570"/>
      <c r="E263" s="570"/>
      <c r="F263" s="570"/>
    </row>
    <row r="264" spans="4:6" ht="12.75">
      <c r="D264" s="570"/>
      <c r="E264" s="570"/>
      <c r="F264" s="570"/>
    </row>
    <row r="265" spans="4:6" ht="12.75">
      <c r="D265" s="570"/>
      <c r="E265" s="570"/>
      <c r="F265" s="570"/>
    </row>
    <row r="266" spans="4:6" ht="12.75">
      <c r="D266" s="570"/>
      <c r="E266" s="570"/>
      <c r="F266" s="570"/>
    </row>
    <row r="267" spans="4:6" ht="12.75">
      <c r="D267" s="570"/>
      <c r="E267" s="570"/>
      <c r="F267" s="570"/>
    </row>
    <row r="268" spans="4:6" ht="12.75">
      <c r="D268" s="570"/>
      <c r="E268" s="570"/>
      <c r="F268" s="570"/>
    </row>
    <row r="269" spans="4:6" ht="12.75">
      <c r="D269" s="570"/>
      <c r="E269" s="570"/>
      <c r="F269" s="570"/>
    </row>
    <row r="270" spans="4:6" ht="12.75">
      <c r="D270" s="570"/>
      <c r="E270" s="570"/>
      <c r="F270" s="570"/>
    </row>
    <row r="271" spans="4:6" ht="12.75">
      <c r="D271" s="570"/>
      <c r="E271" s="570"/>
      <c r="F271" s="570"/>
    </row>
    <row r="272" spans="4:6" ht="12.75">
      <c r="D272" s="570"/>
      <c r="E272" s="570"/>
      <c r="F272" s="570"/>
    </row>
    <row r="273" spans="4:6" ht="12.75">
      <c r="D273" s="570"/>
      <c r="E273" s="570"/>
      <c r="F273" s="570"/>
    </row>
    <row r="274" spans="4:6" ht="12.75">
      <c r="D274" s="570"/>
      <c r="E274" s="570"/>
      <c r="F274" s="570"/>
    </row>
    <row r="275" spans="4:6" ht="12.75">
      <c r="D275" s="570"/>
      <c r="E275" s="570"/>
      <c r="F275" s="570"/>
    </row>
    <row r="276" spans="4:6" ht="12.75">
      <c r="D276" s="570"/>
      <c r="E276" s="570"/>
      <c r="F276" s="570"/>
    </row>
    <row r="277" spans="4:6" ht="12.75">
      <c r="D277" s="570"/>
      <c r="E277" s="570"/>
      <c r="F277" s="570"/>
    </row>
    <row r="278" spans="4:6" ht="12.75">
      <c r="D278" s="570"/>
      <c r="E278" s="570"/>
      <c r="F278" s="570"/>
    </row>
    <row r="279" spans="4:6" ht="12.75">
      <c r="D279" s="570"/>
      <c r="E279" s="570"/>
      <c r="F279" s="570"/>
    </row>
    <row r="280" spans="4:6" ht="12.75">
      <c r="D280" s="570"/>
      <c r="E280" s="570"/>
      <c r="F280" s="570"/>
    </row>
    <row r="281" spans="4:6" ht="12.75">
      <c r="D281" s="570"/>
      <c r="E281" s="570"/>
      <c r="F281" s="570"/>
    </row>
    <row r="282" spans="4:6" ht="12.75">
      <c r="D282" s="570"/>
      <c r="E282" s="570"/>
      <c r="F282" s="570"/>
    </row>
    <row r="283" spans="4:6" ht="12.75">
      <c r="D283" s="570"/>
      <c r="E283" s="570"/>
      <c r="F283" s="570"/>
    </row>
    <row r="284" spans="4:6" ht="12.75">
      <c r="D284" s="570"/>
      <c r="E284" s="570"/>
      <c r="F284" s="570"/>
    </row>
    <row r="285" spans="4:6" ht="12.75">
      <c r="D285" s="570"/>
      <c r="E285" s="570"/>
      <c r="F285" s="570"/>
    </row>
    <row r="286" spans="4:6" ht="12.75">
      <c r="D286" s="570"/>
      <c r="E286" s="570"/>
      <c r="F286" s="570"/>
    </row>
    <row r="287" spans="4:6" ht="12.75">
      <c r="D287" s="570"/>
      <c r="E287" s="570"/>
      <c r="F287" s="570"/>
    </row>
    <row r="288" spans="4:6" ht="12.75">
      <c r="D288" s="570"/>
      <c r="E288" s="570"/>
      <c r="F288" s="570"/>
    </row>
    <row r="289" spans="4:6" ht="12.75">
      <c r="D289" s="570"/>
      <c r="E289" s="570"/>
      <c r="F289" s="570"/>
    </row>
    <row r="290" spans="4:6" ht="12.75">
      <c r="D290" s="570"/>
      <c r="E290" s="570"/>
      <c r="F290" s="570"/>
    </row>
    <row r="291" spans="4:6" ht="12.75">
      <c r="D291" s="570"/>
      <c r="E291" s="570"/>
      <c r="F291" s="570"/>
    </row>
    <row r="292" spans="4:6" ht="12.75">
      <c r="D292" s="570"/>
      <c r="E292" s="570"/>
      <c r="F292" s="570"/>
    </row>
    <row r="293" spans="4:6" ht="12.75">
      <c r="D293" s="570"/>
      <c r="E293" s="570"/>
      <c r="F293" s="570"/>
    </row>
    <row r="294" spans="4:6" ht="12.75">
      <c r="D294" s="570"/>
      <c r="E294" s="570"/>
      <c r="F294" s="570"/>
    </row>
    <row r="295" spans="4:6" ht="12.75">
      <c r="D295" s="570"/>
      <c r="E295" s="570"/>
      <c r="F295" s="570"/>
    </row>
    <row r="296" spans="4:6" ht="12.75">
      <c r="D296" s="570"/>
      <c r="E296" s="570"/>
      <c r="F296" s="570"/>
    </row>
    <row r="297" spans="4:6" ht="12.75">
      <c r="D297" s="570"/>
      <c r="E297" s="570"/>
      <c r="F297" s="570"/>
    </row>
    <row r="298" spans="4:6" ht="12.75">
      <c r="D298" s="570"/>
      <c r="E298" s="570"/>
      <c r="F298" s="570"/>
    </row>
    <row r="299" spans="4:6" ht="12.75">
      <c r="D299" s="570"/>
      <c r="E299" s="570"/>
      <c r="F299" s="570"/>
    </row>
    <row r="300" spans="4:6" ht="12.75">
      <c r="D300" s="570"/>
      <c r="E300" s="570"/>
      <c r="F300" s="570"/>
    </row>
    <row r="301" spans="4:6" ht="12.75">
      <c r="D301" s="570"/>
      <c r="E301" s="570"/>
      <c r="F301" s="570"/>
    </row>
    <row r="302" spans="4:6" ht="12.75">
      <c r="D302" s="570"/>
      <c r="E302" s="570"/>
      <c r="F302" s="570"/>
    </row>
    <row r="303" spans="4:6" ht="12.75">
      <c r="D303" s="570"/>
      <c r="E303" s="570"/>
      <c r="F303" s="570"/>
    </row>
    <row r="304" spans="4:6" ht="12.75">
      <c r="D304" s="570"/>
      <c r="E304" s="570"/>
      <c r="F304" s="570"/>
    </row>
    <row r="305" spans="4:6" ht="12.75">
      <c r="D305" s="570"/>
      <c r="E305" s="570"/>
      <c r="F305" s="570"/>
    </row>
    <row r="306" spans="4:6" ht="12.75">
      <c r="D306" s="570"/>
      <c r="E306" s="570"/>
      <c r="F306" s="570"/>
    </row>
    <row r="307" spans="4:6" ht="12.75">
      <c r="D307" s="570"/>
      <c r="E307" s="570"/>
      <c r="F307" s="570"/>
    </row>
    <row r="308" spans="4:6" ht="12.75">
      <c r="D308" s="570"/>
      <c r="E308" s="570"/>
      <c r="F308" s="570"/>
    </row>
    <row r="309" spans="4:6" ht="12.75">
      <c r="D309" s="570"/>
      <c r="E309" s="570"/>
      <c r="F309" s="570"/>
    </row>
    <row r="310" spans="4:6" ht="12.75">
      <c r="D310" s="570"/>
      <c r="E310" s="570"/>
      <c r="F310" s="570"/>
    </row>
    <row r="311" spans="4:6" ht="12.75">
      <c r="D311" s="570"/>
      <c r="E311" s="570"/>
      <c r="F311" s="570"/>
    </row>
    <row r="312" spans="4:6" ht="12.75">
      <c r="D312" s="570"/>
      <c r="E312" s="570"/>
      <c r="F312" s="570"/>
    </row>
    <row r="313" spans="4:6" ht="12.75">
      <c r="D313" s="570"/>
      <c r="E313" s="570"/>
      <c r="F313" s="570"/>
    </row>
    <row r="314" spans="4:6" ht="12.75">
      <c r="D314" s="570"/>
      <c r="E314" s="570"/>
      <c r="F314" s="570"/>
    </row>
    <row r="315" spans="4:6" ht="12.75">
      <c r="D315" s="570"/>
      <c r="E315" s="570"/>
      <c r="F315" s="570"/>
    </row>
    <row r="316" spans="4:6" ht="12.75">
      <c r="D316" s="570"/>
      <c r="E316" s="570"/>
      <c r="F316" s="570"/>
    </row>
    <row r="317" spans="4:6" ht="12.75">
      <c r="D317" s="570"/>
      <c r="E317" s="570"/>
      <c r="F317" s="570"/>
    </row>
    <row r="318" spans="4:6" ht="12.75">
      <c r="D318" s="570"/>
      <c r="E318" s="570"/>
      <c r="F318" s="570"/>
    </row>
    <row r="319" spans="4:6" ht="12.75">
      <c r="D319" s="570"/>
      <c r="E319" s="570"/>
      <c r="F319" s="570"/>
    </row>
    <row r="320" spans="4:6" ht="12.75">
      <c r="D320" s="570"/>
      <c r="E320" s="570"/>
      <c r="F320" s="570"/>
    </row>
    <row r="321" spans="4:6" ht="12.75">
      <c r="D321" s="570"/>
      <c r="E321" s="570"/>
      <c r="F321" s="570"/>
    </row>
    <row r="322" spans="4:6" ht="12.75">
      <c r="D322" s="570"/>
      <c r="E322" s="570"/>
      <c r="F322" s="570"/>
    </row>
    <row r="323" spans="4:6" ht="12.75">
      <c r="D323" s="570"/>
      <c r="E323" s="570"/>
      <c r="F323" s="570"/>
    </row>
    <row r="324" spans="4:6" ht="12.75">
      <c r="D324" s="570"/>
      <c r="E324" s="570"/>
      <c r="F324" s="570"/>
    </row>
    <row r="325" spans="4:6" ht="12.75">
      <c r="D325" s="570"/>
      <c r="E325" s="570"/>
      <c r="F325" s="570"/>
    </row>
    <row r="326" spans="4:6" ht="12.75">
      <c r="D326" s="570"/>
      <c r="E326" s="570"/>
      <c r="F326" s="570"/>
    </row>
    <row r="327" spans="4:6" ht="12.75">
      <c r="D327" s="570"/>
      <c r="E327" s="570"/>
      <c r="F327" s="570"/>
    </row>
    <row r="328" spans="4:6" ht="12.75">
      <c r="D328" s="570"/>
      <c r="E328" s="570"/>
      <c r="F328" s="570"/>
    </row>
    <row r="329" spans="4:6" ht="12.75">
      <c r="D329" s="570"/>
      <c r="E329" s="570"/>
      <c r="F329" s="570"/>
    </row>
    <row r="330" spans="4:6" ht="12.75">
      <c r="D330" s="570"/>
      <c r="E330" s="570"/>
      <c r="F330" s="570"/>
    </row>
    <row r="331" spans="4:6" ht="12.75">
      <c r="D331" s="570"/>
      <c r="E331" s="570"/>
      <c r="F331" s="570"/>
    </row>
    <row r="332" spans="4:6" ht="12.75">
      <c r="D332" s="570"/>
      <c r="E332" s="570"/>
      <c r="F332" s="570"/>
    </row>
    <row r="333" spans="4:6" ht="12.75">
      <c r="D333" s="570"/>
      <c r="E333" s="570"/>
      <c r="F333" s="570"/>
    </row>
    <row r="334" spans="4:6" ht="12.75">
      <c r="D334" s="570"/>
      <c r="E334" s="570"/>
      <c r="F334" s="570"/>
    </row>
    <row r="335" spans="4:6" ht="12.75">
      <c r="D335" s="570"/>
      <c r="E335" s="570"/>
      <c r="F335" s="570"/>
    </row>
    <row r="336" spans="4:6" ht="12.75">
      <c r="D336" s="570"/>
      <c r="E336" s="570"/>
      <c r="F336" s="570"/>
    </row>
    <row r="337" spans="4:6" ht="12.75">
      <c r="D337" s="570"/>
      <c r="E337" s="570"/>
      <c r="F337" s="570"/>
    </row>
    <row r="338" spans="4:6" ht="12.75">
      <c r="D338" s="570"/>
      <c r="E338" s="570"/>
      <c r="F338" s="570"/>
    </row>
    <row r="339" spans="4:6" ht="12.75">
      <c r="D339" s="570"/>
      <c r="E339" s="570"/>
      <c r="F339" s="570"/>
    </row>
    <row r="340" spans="4:6" ht="12.75">
      <c r="D340" s="570"/>
      <c r="E340" s="570"/>
      <c r="F340" s="570"/>
    </row>
    <row r="341" spans="4:6" ht="12.75">
      <c r="D341" s="570"/>
      <c r="E341" s="570"/>
      <c r="F341" s="570"/>
    </row>
    <row r="342" spans="4:6" ht="12.75">
      <c r="D342" s="570"/>
      <c r="E342" s="570"/>
      <c r="F342" s="570"/>
    </row>
    <row r="343" spans="4:6" ht="12.75">
      <c r="D343" s="570"/>
      <c r="E343" s="570"/>
      <c r="F343" s="570"/>
    </row>
    <row r="344" spans="4:6" ht="12.75">
      <c r="D344" s="570"/>
      <c r="E344" s="570"/>
      <c r="F344" s="570"/>
    </row>
    <row r="345" spans="4:6" ht="12.75">
      <c r="D345" s="570"/>
      <c r="E345" s="570"/>
      <c r="F345" s="570"/>
    </row>
    <row r="346" spans="4:6" ht="12.75">
      <c r="D346" s="570"/>
      <c r="E346" s="570"/>
      <c r="F346" s="570"/>
    </row>
    <row r="347" spans="4:6" ht="12.75">
      <c r="D347" s="570"/>
      <c r="E347" s="570"/>
      <c r="F347" s="570"/>
    </row>
    <row r="348" spans="4:6" ht="12.75">
      <c r="D348" s="570"/>
      <c r="E348" s="570"/>
      <c r="F348" s="570"/>
    </row>
    <row r="349" spans="4:6" ht="12.75">
      <c r="D349" s="570"/>
      <c r="E349" s="570"/>
      <c r="F349" s="570"/>
    </row>
    <row r="350" spans="4:6" ht="12.75">
      <c r="D350" s="570"/>
      <c r="E350" s="570"/>
      <c r="F350" s="570"/>
    </row>
    <row r="351" spans="4:6" ht="12.75">
      <c r="D351" s="570"/>
      <c r="E351" s="570"/>
      <c r="F351" s="570"/>
    </row>
    <row r="352" spans="4:6" ht="12.75">
      <c r="D352" s="570"/>
      <c r="E352" s="570"/>
      <c r="F352" s="570"/>
    </row>
    <row r="353" spans="4:6" ht="12.75">
      <c r="D353" s="570"/>
      <c r="E353" s="570"/>
      <c r="F353" s="570"/>
    </row>
    <row r="354" spans="4:6" ht="12.75">
      <c r="D354" s="570"/>
      <c r="E354" s="570"/>
      <c r="F354" s="570"/>
    </row>
    <row r="355" spans="4:6" ht="12.75">
      <c r="D355" s="570"/>
      <c r="E355" s="570"/>
      <c r="F355" s="570"/>
    </row>
    <row r="356" spans="4:6" ht="12.75">
      <c r="D356" s="570"/>
      <c r="E356" s="570"/>
      <c r="F356" s="570"/>
    </row>
    <row r="357" spans="4:6" ht="12.75">
      <c r="D357" s="570"/>
      <c r="E357" s="570"/>
      <c r="F357" s="570"/>
    </row>
    <row r="358" spans="4:6" ht="12.75">
      <c r="D358" s="570"/>
      <c r="E358" s="570"/>
      <c r="F358" s="570"/>
    </row>
    <row r="359" spans="4:6" ht="12.75">
      <c r="D359" s="570"/>
      <c r="E359" s="570"/>
      <c r="F359" s="570"/>
    </row>
    <row r="360" spans="4:6" ht="12.75">
      <c r="D360" s="570"/>
      <c r="E360" s="570"/>
      <c r="F360" s="570"/>
    </row>
    <row r="361" spans="4:6" ht="12.75">
      <c r="D361" s="570"/>
      <c r="E361" s="570"/>
      <c r="F361" s="570"/>
    </row>
    <row r="362" spans="4:6" ht="12.75">
      <c r="D362" s="570"/>
      <c r="E362" s="570"/>
      <c r="F362" s="570"/>
    </row>
    <row r="363" spans="4:6" ht="12.75">
      <c r="D363" s="570"/>
      <c r="E363" s="570"/>
      <c r="F363" s="570"/>
    </row>
    <row r="364" spans="4:6" ht="12.75">
      <c r="D364" s="570"/>
      <c r="E364" s="570"/>
      <c r="F364" s="570"/>
    </row>
    <row r="365" spans="4:6" ht="12.75">
      <c r="D365" s="570"/>
      <c r="E365" s="570"/>
      <c r="F365" s="570"/>
    </row>
    <row r="366" spans="4:6" ht="12.75">
      <c r="D366" s="570"/>
      <c r="E366" s="570"/>
      <c r="F366" s="570"/>
    </row>
    <row r="367" spans="4:6" ht="12.75">
      <c r="D367" s="570"/>
      <c r="E367" s="570"/>
      <c r="F367" s="570"/>
    </row>
    <row r="368" spans="4:6" ht="12.75">
      <c r="D368" s="570"/>
      <c r="E368" s="570"/>
      <c r="F368" s="570"/>
    </row>
    <row r="369" spans="4:6" ht="12.75">
      <c r="D369" s="570"/>
      <c r="E369" s="570"/>
      <c r="F369" s="570"/>
    </row>
    <row r="370" spans="4:6" ht="12.75">
      <c r="D370" s="570"/>
      <c r="E370" s="570"/>
      <c r="F370" s="570"/>
    </row>
    <row r="371" spans="4:6" ht="12.75">
      <c r="D371" s="570"/>
      <c r="E371" s="570"/>
      <c r="F371" s="570"/>
    </row>
    <row r="372" spans="4:6" ht="12.75">
      <c r="D372" s="570"/>
      <c r="E372" s="570"/>
      <c r="F372" s="570"/>
    </row>
    <row r="373" spans="4:6" ht="12.75">
      <c r="D373" s="570"/>
      <c r="E373" s="570"/>
      <c r="F373" s="570"/>
    </row>
    <row r="374" spans="4:6" ht="12.75">
      <c r="D374" s="570"/>
      <c r="E374" s="570"/>
      <c r="F374" s="570"/>
    </row>
    <row r="375" spans="4:6" ht="12.75">
      <c r="D375" s="570"/>
      <c r="E375" s="570"/>
      <c r="F375" s="570"/>
    </row>
    <row r="376" spans="4:6" ht="12.75">
      <c r="D376" s="570"/>
      <c r="E376" s="570"/>
      <c r="F376" s="570"/>
    </row>
    <row r="377" spans="4:6" ht="12.75">
      <c r="D377" s="570"/>
      <c r="E377" s="570"/>
      <c r="F377" s="570"/>
    </row>
    <row r="378" spans="4:6" ht="12.75">
      <c r="D378" s="570"/>
      <c r="E378" s="570"/>
      <c r="F378" s="570"/>
    </row>
    <row r="379" spans="4:6" ht="12.75">
      <c r="D379" s="570"/>
      <c r="E379" s="570"/>
      <c r="F379" s="570"/>
    </row>
    <row r="380" spans="4:6" ht="12.75">
      <c r="D380" s="570"/>
      <c r="E380" s="570"/>
      <c r="F380" s="570"/>
    </row>
    <row r="381" spans="4:6" ht="12.75">
      <c r="D381" s="570"/>
      <c r="E381" s="570"/>
      <c r="F381" s="570"/>
    </row>
    <row r="382" spans="4:6" ht="12.75">
      <c r="D382" s="570"/>
      <c r="E382" s="570"/>
      <c r="F382" s="570"/>
    </row>
    <row r="383" spans="4:6" ht="12.75">
      <c r="D383" s="570"/>
      <c r="E383" s="570"/>
      <c r="F383" s="570"/>
    </row>
    <row r="384" spans="4:6" ht="12.75">
      <c r="D384" s="570"/>
      <c r="E384" s="570"/>
      <c r="F384" s="570"/>
    </row>
    <row r="385" spans="4:6" ht="12.75">
      <c r="D385" s="570"/>
      <c r="E385" s="570"/>
      <c r="F385" s="570"/>
    </row>
    <row r="386" spans="4:6" ht="12.75">
      <c r="D386" s="570"/>
      <c r="E386" s="570"/>
      <c r="F386" s="570"/>
    </row>
    <row r="387" spans="4:6" ht="12.75">
      <c r="D387" s="570"/>
      <c r="E387" s="570"/>
      <c r="F387" s="570"/>
    </row>
    <row r="388" spans="4:6" ht="12.75">
      <c r="D388" s="570"/>
      <c r="E388" s="570"/>
      <c r="F388" s="570"/>
    </row>
    <row r="389" spans="4:6" ht="12.75">
      <c r="D389" s="570"/>
      <c r="E389" s="570"/>
      <c r="F389" s="570"/>
    </row>
    <row r="390" spans="4:6" ht="12.75">
      <c r="D390" s="570"/>
      <c r="E390" s="570"/>
      <c r="F390" s="570"/>
    </row>
    <row r="391" spans="4:6" ht="12.75">
      <c r="D391" s="570"/>
      <c r="E391" s="570"/>
      <c r="F391" s="570"/>
    </row>
    <row r="392" spans="4:6" ht="12.75">
      <c r="D392" s="570"/>
      <c r="E392" s="570"/>
      <c r="F392" s="570"/>
    </row>
    <row r="393" spans="4:6" ht="12.75">
      <c r="D393" s="570"/>
      <c r="E393" s="570"/>
      <c r="F393" s="570"/>
    </row>
    <row r="394" spans="4:6" ht="12.75">
      <c r="D394" s="570"/>
      <c r="E394" s="570"/>
      <c r="F394" s="570"/>
    </row>
    <row r="395" spans="4:6" ht="12.75">
      <c r="D395" s="570"/>
      <c r="E395" s="570"/>
      <c r="F395" s="570"/>
    </row>
    <row r="396" spans="4:6" ht="12.75">
      <c r="D396" s="570"/>
      <c r="E396" s="570"/>
      <c r="F396" s="570"/>
    </row>
    <row r="397" spans="4:6" ht="12.75">
      <c r="D397" s="570"/>
      <c r="E397" s="570"/>
      <c r="F397" s="570"/>
    </row>
    <row r="398" spans="4:6" ht="12.75">
      <c r="D398" s="570"/>
      <c r="E398" s="570"/>
      <c r="F398" s="570"/>
    </row>
    <row r="399" spans="4:6" ht="12.75">
      <c r="D399" s="570"/>
      <c r="E399" s="570"/>
      <c r="F399" s="570"/>
    </row>
    <row r="400" spans="4:6" ht="12.75">
      <c r="D400" s="570"/>
      <c r="E400" s="570"/>
      <c r="F400" s="570"/>
    </row>
    <row r="401" spans="4:6" ht="12.75">
      <c r="D401" s="570"/>
      <c r="E401" s="570"/>
      <c r="F401" s="570"/>
    </row>
    <row r="402" spans="4:6" ht="12.75">
      <c r="D402" s="570"/>
      <c r="E402" s="570"/>
      <c r="F402" s="570"/>
    </row>
    <row r="403" spans="4:6" ht="12.75">
      <c r="D403" s="570"/>
      <c r="E403" s="570"/>
      <c r="F403" s="570"/>
    </row>
    <row r="404" spans="4:6" ht="12.75">
      <c r="D404" s="570"/>
      <c r="E404" s="570"/>
      <c r="F404" s="570"/>
    </row>
    <row r="405" spans="4:6" ht="12.75">
      <c r="D405" s="570"/>
      <c r="E405" s="570"/>
      <c r="F405" s="570"/>
    </row>
    <row r="406" spans="4:6" ht="12.75">
      <c r="D406" s="570"/>
      <c r="E406" s="570"/>
      <c r="F406" s="570"/>
    </row>
    <row r="407" spans="4:6" ht="12.75">
      <c r="D407" s="570"/>
      <c r="E407" s="570"/>
      <c r="F407" s="570"/>
    </row>
    <row r="408" spans="4:6" ht="12.75">
      <c r="D408" s="570"/>
      <c r="E408" s="570"/>
      <c r="F408" s="570"/>
    </row>
    <row r="409" spans="4:6" ht="12.75">
      <c r="D409" s="570"/>
      <c r="E409" s="570"/>
      <c r="F409" s="570"/>
    </row>
    <row r="410" spans="4:6" ht="12.75">
      <c r="D410" s="570"/>
      <c r="E410" s="570"/>
      <c r="F410" s="570"/>
    </row>
    <row r="411" spans="4:6" ht="12.75">
      <c r="D411" s="570"/>
      <c r="E411" s="570"/>
      <c r="F411" s="570"/>
    </row>
    <row r="412" spans="4:6" ht="12.75">
      <c r="D412" s="570"/>
      <c r="E412" s="570"/>
      <c r="F412" s="570"/>
    </row>
    <row r="413" spans="4:6" ht="12.75">
      <c r="D413" s="570"/>
      <c r="E413" s="570"/>
      <c r="F413" s="570"/>
    </row>
    <row r="414" spans="4:6" ht="12.75">
      <c r="D414" s="570"/>
      <c r="E414" s="570"/>
      <c r="F414" s="570"/>
    </row>
    <row r="415" spans="4:6" ht="12.75">
      <c r="D415" s="570"/>
      <c r="E415" s="570"/>
      <c r="F415" s="570"/>
    </row>
    <row r="416" spans="4:6" ht="12.75">
      <c r="D416" s="570"/>
      <c r="E416" s="570"/>
      <c r="F416" s="570"/>
    </row>
    <row r="417" spans="4:6" ht="12.75">
      <c r="D417" s="570"/>
      <c r="E417" s="570"/>
      <c r="F417" s="570"/>
    </row>
    <row r="418" spans="4:6" ht="12.75">
      <c r="D418" s="570"/>
      <c r="E418" s="570"/>
      <c r="F418" s="570"/>
    </row>
    <row r="419" spans="4:6" ht="12.75">
      <c r="D419" s="570"/>
      <c r="E419" s="570"/>
      <c r="F419" s="570"/>
    </row>
    <row r="420" spans="4:6" ht="12.75">
      <c r="D420" s="570"/>
      <c r="E420" s="570"/>
      <c r="F420" s="570"/>
    </row>
    <row r="421" spans="4:6" ht="12.75">
      <c r="D421" s="570"/>
      <c r="E421" s="570"/>
      <c r="F421" s="570"/>
    </row>
    <row r="422" spans="4:6" ht="12.75">
      <c r="D422" s="570"/>
      <c r="E422" s="570"/>
      <c r="F422" s="570"/>
    </row>
    <row r="423" spans="4:6" ht="12.75">
      <c r="D423" s="570"/>
      <c r="E423" s="570"/>
      <c r="F423" s="570"/>
    </row>
    <row r="424" spans="4:6" ht="12.75">
      <c r="D424" s="570"/>
      <c r="E424" s="570"/>
      <c r="F424" s="570"/>
    </row>
    <row r="425" spans="4:6" ht="12.75">
      <c r="D425" s="570"/>
      <c r="E425" s="570"/>
      <c r="F425" s="570"/>
    </row>
    <row r="426" spans="4:6" ht="12.75">
      <c r="D426" s="570"/>
      <c r="E426" s="570"/>
      <c r="F426" s="570"/>
    </row>
    <row r="427" spans="4:6" ht="12.75">
      <c r="D427" s="570"/>
      <c r="E427" s="570"/>
      <c r="F427" s="570"/>
    </row>
    <row r="428" spans="4:6" ht="12.75">
      <c r="D428" s="570"/>
      <c r="E428" s="570"/>
      <c r="F428" s="570"/>
    </row>
    <row r="429" spans="4:6" ht="12.75">
      <c r="D429" s="570"/>
      <c r="E429" s="570"/>
      <c r="F429" s="570"/>
    </row>
    <row r="430" spans="4:6" ht="12.75">
      <c r="D430" s="570"/>
      <c r="E430" s="570"/>
      <c r="F430" s="570"/>
    </row>
    <row r="431" spans="4:6" ht="12.75">
      <c r="D431" s="570"/>
      <c r="E431" s="570"/>
      <c r="F431" s="570"/>
    </row>
    <row r="432" spans="4:6" ht="12.75">
      <c r="D432" s="570"/>
      <c r="E432" s="570"/>
      <c r="F432" s="570"/>
    </row>
    <row r="433" spans="4:6" ht="12.75">
      <c r="D433" s="570"/>
      <c r="E433" s="570"/>
      <c r="F433" s="570"/>
    </row>
    <row r="434" spans="4:6" ht="12.75">
      <c r="D434" s="570"/>
      <c r="E434" s="570"/>
      <c r="F434" s="570"/>
    </row>
    <row r="435" spans="4:6" ht="12.75">
      <c r="D435" s="570"/>
      <c r="E435" s="570"/>
      <c r="F435" s="570"/>
    </row>
    <row r="436" spans="4:6" ht="12.75">
      <c r="D436" s="570"/>
      <c r="E436" s="570"/>
      <c r="F436" s="570"/>
    </row>
    <row r="437" spans="4:6" ht="12.75">
      <c r="D437" s="570"/>
      <c r="E437" s="570"/>
      <c r="F437" s="570"/>
    </row>
    <row r="438" spans="4:6" ht="12.75">
      <c r="D438" s="570"/>
      <c r="E438" s="570"/>
      <c r="F438" s="570"/>
    </row>
    <row r="439" spans="4:6" ht="12.75">
      <c r="D439" s="570"/>
      <c r="E439" s="570"/>
      <c r="F439" s="570"/>
    </row>
    <row r="440" spans="4:6" ht="12.75">
      <c r="D440" s="570"/>
      <c r="E440" s="570"/>
      <c r="F440" s="570"/>
    </row>
    <row r="441" spans="4:6" ht="12.75">
      <c r="D441" s="570"/>
      <c r="E441" s="570"/>
      <c r="F441" s="570"/>
    </row>
    <row r="442" spans="4:6" ht="12.75">
      <c r="D442" s="570"/>
      <c r="E442" s="570"/>
      <c r="F442" s="570"/>
    </row>
    <row r="443" spans="4:6" ht="12.75">
      <c r="D443" s="570"/>
      <c r="E443" s="570"/>
      <c r="F443" s="570"/>
    </row>
    <row r="444" spans="4:6" ht="12.75">
      <c r="D444" s="570"/>
      <c r="E444" s="570"/>
      <c r="F444" s="570"/>
    </row>
    <row r="445" spans="4:6" ht="12.75">
      <c r="D445" s="570"/>
      <c r="E445" s="570"/>
      <c r="F445" s="570"/>
    </row>
    <row r="446" spans="4:6" ht="12.75">
      <c r="D446" s="570"/>
      <c r="E446" s="570"/>
      <c r="F446" s="570"/>
    </row>
    <row r="447" spans="4:6" ht="12.75">
      <c r="D447" s="570"/>
      <c r="E447" s="570"/>
      <c r="F447" s="570"/>
    </row>
    <row r="448" spans="4:6" ht="12.75">
      <c r="D448" s="570"/>
      <c r="E448" s="570"/>
      <c r="F448" s="570"/>
    </row>
    <row r="449" spans="4:6" ht="12.75">
      <c r="D449" s="570"/>
      <c r="E449" s="570"/>
      <c r="F449" s="570"/>
    </row>
    <row r="450" spans="4:6" ht="12.75">
      <c r="D450" s="570"/>
      <c r="E450" s="570"/>
      <c r="F450" s="570"/>
    </row>
    <row r="451" spans="4:6" ht="12.75">
      <c r="D451" s="570"/>
      <c r="E451" s="570"/>
      <c r="F451" s="570"/>
    </row>
    <row r="452" spans="4:6" ht="12.75">
      <c r="D452" s="570"/>
      <c r="E452" s="570"/>
      <c r="F452" s="570"/>
    </row>
    <row r="453" spans="4:6" ht="12.75">
      <c r="D453" s="570"/>
      <c r="E453" s="570"/>
      <c r="F453" s="570"/>
    </row>
    <row r="454" spans="4:6" ht="12.75">
      <c r="D454" s="570"/>
      <c r="E454" s="570"/>
      <c r="F454" s="570"/>
    </row>
    <row r="455" spans="4:6" ht="12.75">
      <c r="D455" s="570"/>
      <c r="E455" s="570"/>
      <c r="F455" s="570"/>
    </row>
    <row r="456" spans="4:6" ht="12.75">
      <c r="D456" s="570"/>
      <c r="E456" s="570"/>
      <c r="F456" s="570"/>
    </row>
    <row r="457" spans="4:6" ht="12.75">
      <c r="D457" s="570"/>
      <c r="E457" s="570"/>
      <c r="F457" s="570"/>
    </row>
    <row r="458" spans="4:6" ht="12.75">
      <c r="D458" s="570"/>
      <c r="E458" s="570"/>
      <c r="F458" s="570"/>
    </row>
    <row r="459" spans="4:6" ht="12.75">
      <c r="D459" s="570"/>
      <c r="E459" s="570"/>
      <c r="F459" s="570"/>
    </row>
    <row r="460" spans="4:6" ht="12.75">
      <c r="D460" s="570"/>
      <c r="E460" s="570"/>
      <c r="F460" s="570"/>
    </row>
    <row r="461" spans="4:6" ht="12.75">
      <c r="D461" s="570"/>
      <c r="E461" s="570"/>
      <c r="F461" s="570"/>
    </row>
    <row r="462" spans="4:6" ht="12.75">
      <c r="D462" s="570"/>
      <c r="E462" s="570"/>
      <c r="F462" s="570"/>
    </row>
    <row r="463" spans="4:6" ht="12.75">
      <c r="D463" s="570"/>
      <c r="E463" s="570"/>
      <c r="F463" s="570"/>
    </row>
    <row r="464" spans="4:6" ht="12.75">
      <c r="D464" s="570"/>
      <c r="E464" s="570"/>
      <c r="F464" s="570"/>
    </row>
    <row r="465" spans="4:6" ht="12.75">
      <c r="D465" s="570"/>
      <c r="E465" s="570"/>
      <c r="F465" s="570"/>
    </row>
    <row r="466" spans="4:6" ht="12.75">
      <c r="D466" s="570"/>
      <c r="E466" s="570"/>
      <c r="F466" s="570"/>
    </row>
    <row r="467" spans="4:6" ht="12.75">
      <c r="D467" s="570"/>
      <c r="E467" s="570"/>
      <c r="F467" s="570"/>
    </row>
    <row r="468" spans="4:6" ht="12.75">
      <c r="D468" s="570"/>
      <c r="E468" s="570"/>
      <c r="F468" s="570"/>
    </row>
    <row r="469" spans="4:6" ht="12.75">
      <c r="D469" s="570"/>
      <c r="E469" s="570"/>
      <c r="F469" s="570"/>
    </row>
    <row r="470" spans="4:6" ht="12.75">
      <c r="D470" s="570"/>
      <c r="E470" s="570"/>
      <c r="F470" s="570"/>
    </row>
    <row r="471" spans="4:6" ht="12.75">
      <c r="D471" s="570"/>
      <c r="E471" s="570"/>
      <c r="F471" s="570"/>
    </row>
    <row r="472" spans="4:6" ht="12.75">
      <c r="D472" s="570"/>
      <c r="E472" s="570"/>
      <c r="F472" s="570"/>
    </row>
    <row r="473" spans="4:6" ht="12.75">
      <c r="D473" s="570"/>
      <c r="E473" s="570"/>
      <c r="F473" s="570"/>
    </row>
    <row r="474" spans="4:6" ht="12.75">
      <c r="D474" s="570"/>
      <c r="E474" s="570"/>
      <c r="F474" s="570"/>
    </row>
    <row r="475" spans="4:6" ht="12.75">
      <c r="D475" s="570"/>
      <c r="E475" s="570"/>
      <c r="F475" s="570"/>
    </row>
    <row r="476" spans="4:6" ht="12.75">
      <c r="D476" s="570"/>
      <c r="E476" s="570"/>
      <c r="F476" s="570"/>
    </row>
    <row r="477" spans="4:6" ht="12.75">
      <c r="D477" s="570"/>
      <c r="E477" s="570"/>
      <c r="F477" s="570"/>
    </row>
    <row r="478" spans="4:6" ht="12.75">
      <c r="D478" s="570"/>
      <c r="E478" s="570"/>
      <c r="F478" s="570"/>
    </row>
    <row r="479" spans="4:6" ht="12.75">
      <c r="D479" s="570"/>
      <c r="E479" s="570"/>
      <c r="F479" s="570"/>
    </row>
    <row r="480" spans="4:6" ht="12.75">
      <c r="D480" s="570"/>
      <c r="E480" s="570"/>
      <c r="F480" s="570"/>
    </row>
    <row r="481" spans="4:6" ht="12.75">
      <c r="D481" s="570"/>
      <c r="E481" s="570"/>
      <c r="F481" s="570"/>
    </row>
    <row r="482" spans="4:6" ht="12.75">
      <c r="D482" s="570"/>
      <c r="E482" s="570"/>
      <c r="F482" s="570"/>
    </row>
    <row r="483" spans="4:6" ht="12.75">
      <c r="D483" s="570"/>
      <c r="E483" s="570"/>
      <c r="F483" s="570"/>
    </row>
    <row r="484" spans="4:6" ht="12.75">
      <c r="D484" s="570"/>
      <c r="E484" s="570"/>
      <c r="F484" s="570"/>
    </row>
    <row r="485" spans="4:6" ht="12.75">
      <c r="D485" s="570"/>
      <c r="E485" s="570"/>
      <c r="F485" s="570"/>
    </row>
    <row r="486" spans="4:6" ht="12.75">
      <c r="D486" s="570"/>
      <c r="E486" s="570"/>
      <c r="F486" s="570"/>
    </row>
    <row r="487" spans="4:6" ht="12.75">
      <c r="D487" s="570"/>
      <c r="E487" s="570"/>
      <c r="F487" s="570"/>
    </row>
    <row r="488" spans="4:6" ht="12.75">
      <c r="D488" s="570"/>
      <c r="E488" s="570"/>
      <c r="F488" s="570"/>
    </row>
    <row r="489" spans="4:6" ht="12.75">
      <c r="D489" s="570"/>
      <c r="E489" s="570"/>
      <c r="F489" s="570"/>
    </row>
    <row r="490" spans="4:6" ht="12.75">
      <c r="D490" s="570"/>
      <c r="E490" s="570"/>
      <c r="F490" s="570"/>
    </row>
    <row r="491" spans="4:6" ht="12.75">
      <c r="D491" s="570"/>
      <c r="E491" s="570"/>
      <c r="F491" s="570"/>
    </row>
    <row r="492" spans="4:6" ht="12.75">
      <c r="D492" s="570"/>
      <c r="E492" s="570"/>
      <c r="F492" s="570"/>
    </row>
    <row r="493" spans="4:6" ht="12.75">
      <c r="D493" s="570"/>
      <c r="E493" s="570"/>
      <c r="F493" s="570"/>
    </row>
    <row r="494" spans="4:6" ht="12.75">
      <c r="D494" s="570"/>
      <c r="E494" s="570"/>
      <c r="F494" s="570"/>
    </row>
    <row r="495" spans="4:6" ht="12.75">
      <c r="D495" s="570"/>
      <c r="E495" s="570"/>
      <c r="F495" s="570"/>
    </row>
    <row r="496" spans="4:6" ht="12.75">
      <c r="D496" s="570"/>
      <c r="E496" s="570"/>
      <c r="F496" s="570"/>
    </row>
    <row r="497" spans="4:6" ht="12.75">
      <c r="D497" s="570"/>
      <c r="E497" s="570"/>
      <c r="F497" s="570"/>
    </row>
    <row r="498" spans="4:6" ht="12.75">
      <c r="D498" s="570"/>
      <c r="E498" s="570"/>
      <c r="F498" s="570"/>
    </row>
    <row r="499" spans="4:6" ht="12.75">
      <c r="D499" s="570"/>
      <c r="E499" s="570"/>
      <c r="F499" s="570"/>
    </row>
    <row r="500" spans="4:6" ht="12.75">
      <c r="D500" s="570"/>
      <c r="E500" s="570"/>
      <c r="F500" s="570"/>
    </row>
    <row r="501" spans="4:6" ht="12.75">
      <c r="D501" s="570"/>
      <c r="E501" s="570"/>
      <c r="F501" s="570"/>
    </row>
    <row r="502" spans="4:6" ht="12.75">
      <c r="D502" s="570"/>
      <c r="E502" s="570"/>
      <c r="F502" s="570"/>
    </row>
    <row r="503" spans="4:6" ht="12.75">
      <c r="D503" s="570"/>
      <c r="E503" s="570"/>
      <c r="F503" s="570"/>
    </row>
    <row r="504" spans="4:6" ht="12.75">
      <c r="D504" s="570"/>
      <c r="E504" s="570"/>
      <c r="F504" s="570"/>
    </row>
    <row r="505" spans="4:6" ht="12.75">
      <c r="D505" s="570"/>
      <c r="E505" s="570"/>
      <c r="F505" s="570"/>
    </row>
    <row r="506" spans="4:6" ht="12.75">
      <c r="D506" s="570"/>
      <c r="E506" s="570"/>
      <c r="F506" s="570"/>
    </row>
    <row r="507" spans="4:6" ht="12.75">
      <c r="D507" s="570"/>
      <c r="E507" s="570"/>
      <c r="F507" s="570"/>
    </row>
    <row r="508" spans="4:6" ht="12.75">
      <c r="D508" s="570"/>
      <c r="E508" s="570"/>
      <c r="F508" s="570"/>
    </row>
    <row r="509" spans="4:6" ht="12.75">
      <c r="D509" s="570"/>
      <c r="E509" s="570"/>
      <c r="F509" s="570"/>
    </row>
    <row r="510" spans="4:6" ht="12.75">
      <c r="D510" s="570"/>
      <c r="E510" s="570"/>
      <c r="F510" s="570"/>
    </row>
    <row r="511" spans="4:6" ht="12.75">
      <c r="D511" s="570"/>
      <c r="E511" s="570"/>
      <c r="F511" s="570"/>
    </row>
    <row r="512" spans="4:6" ht="12.75">
      <c r="D512" s="570"/>
      <c r="E512" s="570"/>
      <c r="F512" s="570"/>
    </row>
    <row r="513" spans="4:6" ht="12.75">
      <c r="D513" s="570"/>
      <c r="E513" s="570"/>
      <c r="F513" s="570"/>
    </row>
    <row r="514" spans="4:6" ht="12.75">
      <c r="D514" s="570"/>
      <c r="E514" s="570"/>
      <c r="F514" s="570"/>
    </row>
    <row r="515" spans="4:6" ht="12.75">
      <c r="D515" s="570"/>
      <c r="E515" s="570"/>
      <c r="F515" s="570"/>
    </row>
    <row r="516" spans="4:6" ht="12.75">
      <c r="D516" s="570"/>
      <c r="E516" s="570"/>
      <c r="F516" s="570"/>
    </row>
    <row r="517" spans="4:6" ht="12.75">
      <c r="D517" s="570"/>
      <c r="E517" s="570"/>
      <c r="F517" s="570"/>
    </row>
    <row r="518" spans="4:6" ht="12.75">
      <c r="D518" s="570"/>
      <c r="E518" s="570"/>
      <c r="F518" s="570"/>
    </row>
    <row r="519" spans="4:6" ht="12.75">
      <c r="D519" s="570"/>
      <c r="E519" s="570"/>
      <c r="F519" s="570"/>
    </row>
    <row r="520" spans="4:6" ht="12.75">
      <c r="D520" s="570"/>
      <c r="E520" s="570"/>
      <c r="F520" s="570"/>
    </row>
    <row r="521" spans="4:6" ht="12.75">
      <c r="D521" s="570"/>
      <c r="E521" s="570"/>
      <c r="F521" s="570"/>
    </row>
    <row r="522" spans="4:6" ht="12.75">
      <c r="D522" s="570"/>
      <c r="E522" s="570"/>
      <c r="F522" s="570"/>
    </row>
    <row r="523" spans="4:6" ht="12.75">
      <c r="D523" s="570"/>
      <c r="E523" s="570"/>
      <c r="F523" s="570"/>
    </row>
    <row r="524" spans="4:6" ht="12.75">
      <c r="D524" s="570"/>
      <c r="E524" s="570"/>
      <c r="F524" s="570"/>
    </row>
    <row r="525" spans="4:6" ht="12.75">
      <c r="D525" s="570"/>
      <c r="E525" s="570"/>
      <c r="F525" s="570"/>
    </row>
    <row r="526" spans="4:6" ht="12.75">
      <c r="D526" s="570"/>
      <c r="E526" s="570"/>
      <c r="F526" s="570"/>
    </row>
    <row r="527" spans="4:6" ht="12.75">
      <c r="D527" s="570"/>
      <c r="E527" s="570"/>
      <c r="F527" s="570"/>
    </row>
    <row r="528" spans="4:6" ht="12.75">
      <c r="D528" s="570"/>
      <c r="E528" s="570"/>
      <c r="F528" s="570"/>
    </row>
    <row r="529" spans="4:6" ht="12.75">
      <c r="D529" s="570"/>
      <c r="E529" s="570"/>
      <c r="F529" s="570"/>
    </row>
    <row r="530" spans="4:6" ht="12.75">
      <c r="D530" s="570"/>
      <c r="E530" s="570"/>
      <c r="F530" s="570"/>
    </row>
    <row r="531" spans="4:6" ht="12.75">
      <c r="D531" s="570"/>
      <c r="E531" s="570"/>
      <c r="F531" s="570"/>
    </row>
    <row r="532" spans="4:6" ht="12.75">
      <c r="D532" s="570"/>
      <c r="E532" s="570"/>
      <c r="F532" s="570"/>
    </row>
    <row r="533" spans="4:6" ht="12.75">
      <c r="D533" s="570"/>
      <c r="E533" s="570"/>
      <c r="F533" s="570"/>
    </row>
    <row r="534" spans="4:6" ht="12.75">
      <c r="D534" s="570"/>
      <c r="E534" s="570"/>
      <c r="F534" s="570"/>
    </row>
    <row r="535" spans="4:6" ht="12.75">
      <c r="D535" s="570"/>
      <c r="E535" s="570"/>
      <c r="F535" s="570"/>
    </row>
    <row r="536" spans="4:6" ht="12.75">
      <c r="D536" s="570"/>
      <c r="E536" s="570"/>
      <c r="F536" s="570"/>
    </row>
    <row r="537" spans="4:6" ht="12.75">
      <c r="D537" s="570"/>
      <c r="E537" s="570"/>
      <c r="F537" s="570"/>
    </row>
    <row r="538" spans="4:6" ht="12.75">
      <c r="D538" s="570"/>
      <c r="E538" s="570"/>
      <c r="F538" s="570"/>
    </row>
    <row r="539" spans="4:6" ht="12.75">
      <c r="D539" s="570"/>
      <c r="E539" s="570"/>
      <c r="F539" s="570"/>
    </row>
    <row r="540" spans="4:6" ht="12.75">
      <c r="D540" s="570"/>
      <c r="E540" s="570"/>
      <c r="F540" s="570"/>
    </row>
    <row r="541" spans="4:6" ht="12.75">
      <c r="D541" s="570"/>
      <c r="E541" s="570"/>
      <c r="F541" s="570"/>
    </row>
    <row r="542" spans="4:6" ht="12.75">
      <c r="D542" s="570"/>
      <c r="E542" s="570"/>
      <c r="F542" s="570"/>
    </row>
    <row r="543" spans="4:6" ht="12.75">
      <c r="D543" s="570"/>
      <c r="E543" s="570"/>
      <c r="F543" s="570"/>
    </row>
    <row r="544" spans="4:6" ht="12.75">
      <c r="D544" s="570"/>
      <c r="E544" s="570"/>
      <c r="F544" s="570"/>
    </row>
    <row r="545" spans="4:6" ht="12.75">
      <c r="D545" s="570"/>
      <c r="E545" s="570"/>
      <c r="F545" s="570"/>
    </row>
    <row r="546" spans="4:6" ht="12.75">
      <c r="D546" s="570"/>
      <c r="E546" s="570"/>
      <c r="F546" s="570"/>
    </row>
    <row r="547" spans="4:6" ht="12.75">
      <c r="D547" s="570"/>
      <c r="E547" s="570"/>
      <c r="F547" s="570"/>
    </row>
    <row r="548" spans="4:6" ht="12.75">
      <c r="D548" s="570"/>
      <c r="E548" s="570"/>
      <c r="F548" s="570"/>
    </row>
    <row r="549" spans="4:6" ht="12.75">
      <c r="D549" s="570"/>
      <c r="E549" s="570"/>
      <c r="F549" s="570"/>
    </row>
    <row r="550" spans="4:6" ht="12.75">
      <c r="D550" s="570"/>
      <c r="E550" s="570"/>
      <c r="F550" s="570"/>
    </row>
    <row r="551" spans="4:6" ht="12.75">
      <c r="D551" s="570"/>
      <c r="E551" s="570"/>
      <c r="F551" s="570"/>
    </row>
    <row r="552" spans="4:6" ht="12.75">
      <c r="D552" s="570"/>
      <c r="E552" s="570"/>
      <c r="F552" s="570"/>
    </row>
    <row r="553" spans="4:6" ht="12.75">
      <c r="D553" s="570"/>
      <c r="E553" s="570"/>
      <c r="F553" s="570"/>
    </row>
    <row r="554" spans="4:6" ht="12.75">
      <c r="D554" s="570"/>
      <c r="E554" s="570"/>
      <c r="F554" s="570"/>
    </row>
    <row r="555" spans="4:6" ht="12.75">
      <c r="D555" s="570"/>
      <c r="E555" s="570"/>
      <c r="F555" s="570"/>
    </row>
    <row r="556" spans="4:6" ht="12.75">
      <c r="D556" s="570"/>
      <c r="E556" s="570"/>
      <c r="F556" s="570"/>
    </row>
    <row r="557" spans="4:6" ht="12.75">
      <c r="D557" s="570"/>
      <c r="E557" s="570"/>
      <c r="F557" s="570"/>
    </row>
    <row r="558" spans="4:6" ht="12.75">
      <c r="D558" s="570"/>
      <c r="E558" s="570"/>
      <c r="F558" s="570"/>
    </row>
    <row r="559" spans="4:6" ht="12.75">
      <c r="D559" s="570"/>
      <c r="E559" s="570"/>
      <c r="F559" s="570"/>
    </row>
    <row r="560" spans="4:6" ht="12.75">
      <c r="D560" s="570"/>
      <c r="E560" s="570"/>
      <c r="F560" s="570"/>
    </row>
    <row r="561" spans="4:6" ht="12.75">
      <c r="D561" s="570"/>
      <c r="E561" s="570"/>
      <c r="F561" s="570"/>
    </row>
    <row r="562" spans="4:6" ht="12.75">
      <c r="D562" s="570"/>
      <c r="E562" s="570"/>
      <c r="F562" s="570"/>
    </row>
    <row r="563" spans="4:6" ht="12.75">
      <c r="D563" s="570"/>
      <c r="E563" s="570"/>
      <c r="F563" s="570"/>
    </row>
    <row r="564" spans="4:6" ht="12.75">
      <c r="D564" s="570"/>
      <c r="E564" s="570"/>
      <c r="F564" s="570"/>
    </row>
    <row r="565" spans="4:6" ht="12.75">
      <c r="D565" s="570"/>
      <c r="E565" s="570"/>
      <c r="F565" s="570"/>
    </row>
    <row r="566" spans="4:6" ht="12.75">
      <c r="D566" s="570"/>
      <c r="E566" s="570"/>
      <c r="F566" s="570"/>
    </row>
    <row r="567" spans="4:6" ht="12.75">
      <c r="D567" s="570"/>
      <c r="E567" s="570"/>
      <c r="F567" s="570"/>
    </row>
    <row r="568" spans="4:6" ht="12.75">
      <c r="D568" s="570"/>
      <c r="E568" s="570"/>
      <c r="F568" s="570"/>
    </row>
    <row r="569" spans="4:6" ht="12.75">
      <c r="D569" s="570"/>
      <c r="E569" s="570"/>
      <c r="F569" s="570"/>
    </row>
    <row r="570" spans="4:6" ht="12.75">
      <c r="D570" s="570"/>
      <c r="E570" s="570"/>
      <c r="F570" s="570"/>
    </row>
    <row r="571" spans="4:6" ht="12.75">
      <c r="D571" s="570"/>
      <c r="E571" s="570"/>
      <c r="F571" s="570"/>
    </row>
    <row r="572" spans="4:6" ht="12.75">
      <c r="D572" s="570"/>
      <c r="E572" s="570"/>
      <c r="F572" s="570"/>
    </row>
    <row r="573" spans="4:6" ht="12.75">
      <c r="D573" s="570"/>
      <c r="E573" s="570"/>
      <c r="F573" s="570"/>
    </row>
    <row r="574" spans="4:6" ht="12.75">
      <c r="D574" s="570"/>
      <c r="E574" s="570"/>
      <c r="F574" s="570"/>
    </row>
    <row r="575" spans="4:6" ht="12.75">
      <c r="D575" s="570"/>
      <c r="E575" s="570"/>
      <c r="F575" s="570"/>
    </row>
    <row r="576" spans="4:6" ht="12.75">
      <c r="D576" s="570"/>
      <c r="E576" s="570"/>
      <c r="F576" s="570"/>
    </row>
    <row r="577" spans="4:6" ht="12.75">
      <c r="D577" s="570"/>
      <c r="E577" s="570"/>
      <c r="F577" s="570"/>
    </row>
    <row r="578" spans="4:6" ht="12.75">
      <c r="D578" s="570"/>
      <c r="E578" s="570"/>
      <c r="F578" s="570"/>
    </row>
    <row r="579" spans="4:6" ht="12.75">
      <c r="D579" s="570"/>
      <c r="E579" s="570"/>
      <c r="F579" s="570"/>
    </row>
    <row r="580" spans="4:6" ht="12.75">
      <c r="D580" s="570"/>
      <c r="E580" s="570"/>
      <c r="F580" s="570"/>
    </row>
    <row r="581" spans="4:6" ht="12.75">
      <c r="D581" s="570"/>
      <c r="E581" s="570"/>
      <c r="F581" s="570"/>
    </row>
    <row r="582" spans="4:6" ht="12.75">
      <c r="D582" s="570"/>
      <c r="E582" s="570"/>
      <c r="F582" s="570"/>
    </row>
    <row r="583" spans="4:6" ht="12.75">
      <c r="D583" s="570"/>
      <c r="E583" s="570"/>
      <c r="F583" s="570"/>
    </row>
    <row r="584" spans="4:6" ht="12.75">
      <c r="D584" s="570"/>
      <c r="E584" s="570"/>
      <c r="F584" s="570"/>
    </row>
    <row r="585" spans="4:6" ht="12.75">
      <c r="D585" s="570"/>
      <c r="E585" s="570"/>
      <c r="F585" s="570"/>
    </row>
    <row r="586" spans="4:6" ht="12.75">
      <c r="D586" s="570"/>
      <c r="E586" s="570"/>
      <c r="F586" s="570"/>
    </row>
    <row r="587" spans="4:6" ht="12.75">
      <c r="D587" s="570"/>
      <c r="E587" s="570"/>
      <c r="F587" s="570"/>
    </row>
    <row r="588" spans="4:6" ht="12.75">
      <c r="D588" s="570"/>
      <c r="E588" s="570"/>
      <c r="F588" s="570"/>
    </row>
    <row r="589" spans="4:6" ht="12.75">
      <c r="D589" s="570"/>
      <c r="E589" s="570"/>
      <c r="F589" s="570"/>
    </row>
    <row r="590" spans="4:6" ht="12.75">
      <c r="D590" s="570"/>
      <c r="E590" s="570"/>
      <c r="F590" s="570"/>
    </row>
    <row r="591" spans="4:6" ht="12.75">
      <c r="D591" s="570"/>
      <c r="E591" s="570"/>
      <c r="F591" s="570"/>
    </row>
    <row r="592" spans="4:6" ht="12.75">
      <c r="D592" s="570"/>
      <c r="E592" s="570"/>
      <c r="F592" s="570"/>
    </row>
    <row r="593" spans="4:6" ht="12.75">
      <c r="D593" s="570"/>
      <c r="E593" s="570"/>
      <c r="F593" s="570"/>
    </row>
    <row r="594" spans="4:6" ht="12.75">
      <c r="D594" s="570"/>
      <c r="E594" s="570"/>
      <c r="F594" s="570"/>
    </row>
    <row r="595" spans="4:6" ht="12.75">
      <c r="D595" s="570"/>
      <c r="E595" s="570"/>
      <c r="F595" s="570"/>
    </row>
    <row r="596" spans="4:6" ht="12.75">
      <c r="D596" s="570"/>
      <c r="E596" s="570"/>
      <c r="F596" s="570"/>
    </row>
    <row r="597" spans="4:6" ht="12.75">
      <c r="D597" s="570"/>
      <c r="E597" s="570"/>
      <c r="F597" s="570"/>
    </row>
    <row r="598" spans="4:6" ht="12.75">
      <c r="D598" s="570"/>
      <c r="E598" s="570"/>
      <c r="F598" s="570"/>
    </row>
    <row r="599" spans="4:6" ht="12.75">
      <c r="D599" s="570"/>
      <c r="E599" s="570"/>
      <c r="F599" s="570"/>
    </row>
    <row r="600" spans="4:6" ht="12.75">
      <c r="D600" s="570"/>
      <c r="E600" s="570"/>
      <c r="F600" s="570"/>
    </row>
    <row r="601" spans="4:6" ht="12.75">
      <c r="D601" s="570"/>
      <c r="E601" s="570"/>
      <c r="F601" s="570"/>
    </row>
    <row r="602" spans="4:6" ht="12.75">
      <c r="D602" s="570"/>
      <c r="E602" s="570"/>
      <c r="F602" s="570"/>
    </row>
    <row r="603" spans="4:6" ht="12.75">
      <c r="D603" s="570"/>
      <c r="E603" s="570"/>
      <c r="F603" s="570"/>
    </row>
    <row r="604" spans="4:6" ht="12.75">
      <c r="D604" s="570"/>
      <c r="E604" s="570"/>
      <c r="F604" s="570"/>
    </row>
    <row r="605" spans="4:6" ht="12.75">
      <c r="D605" s="570"/>
      <c r="E605" s="570"/>
      <c r="F605" s="570"/>
    </row>
    <row r="606" spans="4:6" ht="12.75">
      <c r="D606" s="570"/>
      <c r="E606" s="570"/>
      <c r="F606" s="570"/>
    </row>
    <row r="607" spans="4:6" ht="12.75">
      <c r="D607" s="570"/>
      <c r="E607" s="570"/>
      <c r="F607" s="570"/>
    </row>
    <row r="608" spans="4:6" ht="12.75">
      <c r="D608" s="570"/>
      <c r="E608" s="570"/>
      <c r="F608" s="570"/>
    </row>
    <row r="609" spans="4:6" ht="12.75">
      <c r="D609" s="570"/>
      <c r="E609" s="570"/>
      <c r="F609" s="570"/>
    </row>
    <row r="610" spans="4:6" ht="12.75">
      <c r="D610" s="570"/>
      <c r="E610" s="570"/>
      <c r="F610" s="570"/>
    </row>
    <row r="611" spans="4:6" ht="12.75">
      <c r="D611" s="570"/>
      <c r="E611" s="570"/>
      <c r="F611" s="570"/>
    </row>
    <row r="612" spans="4:6" ht="12.75">
      <c r="D612" s="570"/>
      <c r="E612" s="570"/>
      <c r="F612" s="570"/>
    </row>
    <row r="613" spans="4:6" ht="12.75">
      <c r="D613" s="570"/>
      <c r="E613" s="570"/>
      <c r="F613" s="570"/>
    </row>
    <row r="614" spans="4:6" ht="12.75">
      <c r="D614" s="570"/>
      <c r="E614" s="570"/>
      <c r="F614" s="570"/>
    </row>
    <row r="615" spans="4:6" ht="12.75">
      <c r="D615" s="570"/>
      <c r="E615" s="570"/>
      <c r="F615" s="570"/>
    </row>
    <row r="616" spans="4:6" ht="12.75">
      <c r="D616" s="570"/>
      <c r="E616" s="570"/>
      <c r="F616" s="570"/>
    </row>
    <row r="617" spans="4:6" ht="12.75">
      <c r="D617" s="570"/>
      <c r="E617" s="570"/>
      <c r="F617" s="570"/>
    </row>
    <row r="618" spans="4:6" ht="12.75">
      <c r="D618" s="570"/>
      <c r="E618" s="570"/>
      <c r="F618" s="570"/>
    </row>
    <row r="619" spans="4:6" ht="12.75">
      <c r="D619" s="570"/>
      <c r="E619" s="570"/>
      <c r="F619" s="570"/>
    </row>
    <row r="620" spans="4:6" ht="12.75">
      <c r="D620" s="570"/>
      <c r="E620" s="570"/>
      <c r="F620" s="570"/>
    </row>
    <row r="621" spans="4:6" ht="12.75">
      <c r="D621" s="570"/>
      <c r="E621" s="570"/>
      <c r="F621" s="570"/>
    </row>
    <row r="622" spans="4:6" ht="12.75">
      <c r="D622" s="570"/>
      <c r="E622" s="570"/>
      <c r="F622" s="570"/>
    </row>
    <row r="623" spans="4:6" ht="12.75">
      <c r="D623" s="570"/>
      <c r="E623" s="570"/>
      <c r="F623" s="570"/>
    </row>
    <row r="624" spans="4:6" ht="12.75">
      <c r="D624" s="570"/>
      <c r="E624" s="570"/>
      <c r="F624" s="570"/>
    </row>
    <row r="625" spans="4:6" ht="12.75">
      <c r="D625" s="570"/>
      <c r="E625" s="570"/>
      <c r="F625" s="570"/>
    </row>
    <row r="626" spans="4:6" ht="12.75">
      <c r="D626" s="570"/>
      <c r="E626" s="570"/>
      <c r="F626" s="570"/>
    </row>
    <row r="627" spans="4:6" ht="12.75">
      <c r="D627" s="570"/>
      <c r="E627" s="570"/>
      <c r="F627" s="570"/>
    </row>
    <row r="628" spans="4:6" ht="12.75">
      <c r="D628" s="570"/>
      <c r="E628" s="570"/>
      <c r="F628" s="570"/>
    </row>
    <row r="629" spans="4:6" ht="12.75">
      <c r="D629" s="570"/>
      <c r="E629" s="570"/>
      <c r="F629" s="570"/>
    </row>
    <row r="630" spans="4:6" ht="12.75">
      <c r="D630" s="570"/>
      <c r="E630" s="570"/>
      <c r="F630" s="570"/>
    </row>
    <row r="631" spans="4:6" ht="12.75">
      <c r="D631" s="570"/>
      <c r="E631" s="570"/>
      <c r="F631" s="570"/>
    </row>
    <row r="632" spans="4:6" ht="12.75">
      <c r="D632" s="570"/>
      <c r="E632" s="570"/>
      <c r="F632" s="570"/>
    </row>
    <row r="633" spans="4:6" ht="12.75">
      <c r="D633" s="570"/>
      <c r="E633" s="570"/>
      <c r="F633" s="570"/>
    </row>
    <row r="634" spans="4:6" ht="12.75">
      <c r="D634" s="570"/>
      <c r="E634" s="570"/>
      <c r="F634" s="570"/>
    </row>
    <row r="635" spans="4:6" ht="12.75">
      <c r="D635" s="570"/>
      <c r="E635" s="570"/>
      <c r="F635" s="570"/>
    </row>
    <row r="636" spans="4:6" ht="12.75">
      <c r="D636" s="570"/>
      <c r="E636" s="570"/>
      <c r="F636" s="570"/>
    </row>
    <row r="637" spans="4:6" ht="12.75">
      <c r="D637" s="570"/>
      <c r="E637" s="570"/>
      <c r="F637" s="570"/>
    </row>
    <row r="638" spans="4:6" ht="12.75">
      <c r="D638" s="570"/>
      <c r="E638" s="570"/>
      <c r="F638" s="570"/>
    </row>
    <row r="639" spans="4:6" ht="12.75">
      <c r="D639" s="570"/>
      <c r="E639" s="570"/>
      <c r="F639" s="570"/>
    </row>
    <row r="640" spans="4:6" ht="12.75">
      <c r="D640" s="570"/>
      <c r="E640" s="570"/>
      <c r="F640" s="570"/>
    </row>
    <row r="641" spans="4:6" ht="12.75">
      <c r="D641" s="570"/>
      <c r="E641" s="570"/>
      <c r="F641" s="570"/>
    </row>
    <row r="642" spans="4:6" ht="12.75">
      <c r="D642" s="570"/>
      <c r="E642" s="570"/>
      <c r="F642" s="570"/>
    </row>
    <row r="643" spans="4:6" ht="12.75">
      <c r="D643" s="570"/>
      <c r="E643" s="570"/>
      <c r="F643" s="570"/>
    </row>
    <row r="644" spans="4:6" ht="12.75">
      <c r="D644" s="570"/>
      <c r="E644" s="570"/>
      <c r="F644" s="570"/>
    </row>
    <row r="645" spans="4:6" ht="12.75">
      <c r="D645" s="570"/>
      <c r="E645" s="570"/>
      <c r="F645" s="570"/>
    </row>
    <row r="646" spans="4:6" ht="12.75">
      <c r="D646" s="570"/>
      <c r="E646" s="570"/>
      <c r="F646" s="570"/>
    </row>
    <row r="647" spans="4:6" ht="12.75">
      <c r="D647" s="570"/>
      <c r="E647" s="570"/>
      <c r="F647" s="570"/>
    </row>
    <row r="648" spans="4:6" ht="12.75">
      <c r="D648" s="570"/>
      <c r="E648" s="570"/>
      <c r="F648" s="570"/>
    </row>
    <row r="649" spans="4:6" ht="12.75">
      <c r="D649" s="570"/>
      <c r="E649" s="570"/>
      <c r="F649" s="570"/>
    </row>
    <row r="650" spans="4:6" ht="12.75">
      <c r="D650" s="570"/>
      <c r="E650" s="570"/>
      <c r="F650" s="570"/>
    </row>
    <row r="651" spans="4:6" ht="12.75">
      <c r="D651" s="570"/>
      <c r="E651" s="570"/>
      <c r="F651" s="570"/>
    </row>
    <row r="652" spans="4:6" ht="12.75">
      <c r="D652" s="570"/>
      <c r="E652" s="570"/>
      <c r="F652" s="570"/>
    </row>
    <row r="653" spans="4:6" ht="12.75">
      <c r="D653" s="570"/>
      <c r="E653" s="570"/>
      <c r="F653" s="570"/>
    </row>
    <row r="654" spans="4:6" ht="12.75">
      <c r="D654" s="570"/>
      <c r="E654" s="570"/>
      <c r="F654" s="570"/>
    </row>
    <row r="655" spans="4:6" ht="12.75">
      <c r="D655" s="570"/>
      <c r="E655" s="570"/>
      <c r="F655" s="570"/>
    </row>
    <row r="656" spans="4:6" ht="12.75">
      <c r="D656" s="570"/>
      <c r="E656" s="570"/>
      <c r="F656" s="570"/>
    </row>
    <row r="657" spans="4:6" ht="12.75">
      <c r="D657" s="570"/>
      <c r="E657" s="570"/>
      <c r="F657" s="570"/>
    </row>
    <row r="658" spans="4:6" ht="12.75">
      <c r="D658" s="570"/>
      <c r="E658" s="570"/>
      <c r="F658" s="570"/>
    </row>
    <row r="659" spans="4:6" ht="12.75">
      <c r="D659" s="570"/>
      <c r="E659" s="570"/>
      <c r="F659" s="570"/>
    </row>
    <row r="660" spans="4:6" ht="12.75">
      <c r="D660" s="570"/>
      <c r="E660" s="570"/>
      <c r="F660" s="570"/>
    </row>
    <row r="661" spans="4:6" ht="12.75">
      <c r="D661" s="570"/>
      <c r="E661" s="570"/>
      <c r="F661" s="570"/>
    </row>
    <row r="662" spans="4:6" ht="12.75">
      <c r="D662" s="570"/>
      <c r="E662" s="570"/>
      <c r="F662" s="570"/>
    </row>
    <row r="663" spans="4:6" ht="12.75">
      <c r="D663" s="570"/>
      <c r="E663" s="570"/>
      <c r="F663" s="570"/>
    </row>
    <row r="664" spans="4:6" ht="12.75">
      <c r="D664" s="570"/>
      <c r="E664" s="570"/>
      <c r="F664" s="570"/>
    </row>
    <row r="665" spans="4:6" ht="12.75">
      <c r="D665" s="570"/>
      <c r="E665" s="570"/>
      <c r="F665" s="570"/>
    </row>
    <row r="666" spans="4:6" ht="12.75">
      <c r="D666" s="570"/>
      <c r="E666" s="570"/>
      <c r="F666" s="570"/>
    </row>
    <row r="667" spans="4:6" ht="12.75">
      <c r="D667" s="570"/>
      <c r="E667" s="570"/>
      <c r="F667" s="570"/>
    </row>
    <row r="668" spans="4:6" ht="12.75">
      <c r="D668" s="570"/>
      <c r="E668" s="570"/>
      <c r="F668" s="570"/>
    </row>
    <row r="669" spans="4:6" ht="12.75">
      <c r="D669" s="570"/>
      <c r="E669" s="570"/>
      <c r="F669" s="570"/>
    </row>
    <row r="670" spans="4:6" ht="12.75">
      <c r="D670" s="570"/>
      <c r="E670" s="570"/>
      <c r="F670" s="570"/>
    </row>
    <row r="671" spans="4:6" ht="12.75">
      <c r="D671" s="570"/>
      <c r="E671" s="570"/>
      <c r="F671" s="570"/>
    </row>
    <row r="672" spans="4:6" ht="12.75">
      <c r="D672" s="570"/>
      <c r="E672" s="570"/>
      <c r="F672" s="570"/>
    </row>
    <row r="673" spans="4:6" ht="12.75">
      <c r="D673" s="570"/>
      <c r="E673" s="570"/>
      <c r="F673" s="570"/>
    </row>
    <row r="674" spans="4:6" ht="12.75">
      <c r="D674" s="570"/>
      <c r="E674" s="570"/>
      <c r="F674" s="570"/>
    </row>
    <row r="675" spans="4:6" ht="12.75">
      <c r="D675" s="570"/>
      <c r="E675" s="570"/>
      <c r="F675" s="570"/>
    </row>
    <row r="676" spans="4:6" ht="12.75">
      <c r="D676" s="570"/>
      <c r="E676" s="570"/>
      <c r="F676" s="570"/>
    </row>
    <row r="677" spans="4:6" ht="12.75">
      <c r="D677" s="570"/>
      <c r="E677" s="570"/>
      <c r="F677" s="570"/>
    </row>
    <row r="678" spans="4:6" ht="12.75">
      <c r="D678" s="570"/>
      <c r="E678" s="570"/>
      <c r="F678" s="570"/>
    </row>
    <row r="679" spans="4:6" ht="12.75">
      <c r="D679" s="570"/>
      <c r="E679" s="570"/>
      <c r="F679" s="570"/>
    </row>
    <row r="680" spans="4:6" ht="12.75">
      <c r="D680" s="570"/>
      <c r="E680" s="570"/>
      <c r="F680" s="570"/>
    </row>
    <row r="681" spans="4:6" ht="12.75">
      <c r="D681" s="570"/>
      <c r="E681" s="570"/>
      <c r="F681" s="570"/>
    </row>
    <row r="682" spans="4:6" ht="12.75">
      <c r="D682" s="570"/>
      <c r="E682" s="570"/>
      <c r="F682" s="570"/>
    </row>
    <row r="683" spans="4:6" ht="12.75">
      <c r="D683" s="570"/>
      <c r="E683" s="570"/>
      <c r="F683" s="570"/>
    </row>
    <row r="684" spans="4:6" ht="12.75">
      <c r="D684" s="570"/>
      <c r="E684" s="570"/>
      <c r="F684" s="570"/>
    </row>
    <row r="685" spans="4:6" ht="12.75">
      <c r="D685" s="570"/>
      <c r="E685" s="570"/>
      <c r="F685" s="570"/>
    </row>
    <row r="686" spans="4:6" ht="12.75">
      <c r="D686" s="570"/>
      <c r="E686" s="570"/>
      <c r="F686" s="570"/>
    </row>
    <row r="687" spans="4:6" ht="12.75">
      <c r="D687" s="570"/>
      <c r="E687" s="570"/>
      <c r="F687" s="570"/>
    </row>
    <row r="688" spans="4:6" ht="12.75">
      <c r="D688" s="570"/>
      <c r="E688" s="570"/>
      <c r="F688" s="570"/>
    </row>
    <row r="689" spans="4:6" ht="12.75">
      <c r="D689" s="570"/>
      <c r="E689" s="570"/>
      <c r="F689" s="570"/>
    </row>
    <row r="690" spans="4:6" ht="12.75">
      <c r="D690" s="570"/>
      <c r="E690" s="570"/>
      <c r="F690" s="570"/>
    </row>
    <row r="691" spans="4:6" ht="12.75">
      <c r="D691" s="570"/>
      <c r="E691" s="570"/>
      <c r="F691" s="570"/>
    </row>
    <row r="692" spans="4:6" ht="12.75">
      <c r="D692" s="570"/>
      <c r="E692" s="570"/>
      <c r="F692" s="570"/>
    </row>
    <row r="693" spans="4:6" ht="12.75">
      <c r="D693" s="570"/>
      <c r="E693" s="570"/>
      <c r="F693" s="570"/>
    </row>
    <row r="694" spans="4:6" ht="12.75">
      <c r="D694" s="570"/>
      <c r="E694" s="570"/>
      <c r="F694" s="570"/>
    </row>
    <row r="695" spans="4:6" ht="12.75">
      <c r="D695" s="570"/>
      <c r="E695" s="570"/>
      <c r="F695" s="570"/>
    </row>
    <row r="696" spans="4:6" ht="12.75">
      <c r="D696" s="570"/>
      <c r="E696" s="570"/>
      <c r="F696" s="570"/>
    </row>
    <row r="697" spans="4:6" ht="12.75">
      <c r="D697" s="570"/>
      <c r="E697" s="570"/>
      <c r="F697" s="570"/>
    </row>
    <row r="698" spans="4:6" ht="12.75">
      <c r="D698" s="570"/>
      <c r="E698" s="570"/>
      <c r="F698" s="570"/>
    </row>
    <row r="699" spans="4:6" ht="12.75">
      <c r="D699" s="570"/>
      <c r="E699" s="570"/>
      <c r="F699" s="570"/>
    </row>
    <row r="700" spans="4:6" ht="12.75">
      <c r="D700" s="570"/>
      <c r="E700" s="570"/>
      <c r="F700" s="570"/>
    </row>
    <row r="701" spans="4:6" ht="12.75">
      <c r="D701" s="570"/>
      <c r="E701" s="570"/>
      <c r="F701" s="570"/>
    </row>
    <row r="702" spans="4:6" ht="12.75">
      <c r="D702" s="570"/>
      <c r="E702" s="570"/>
      <c r="F702" s="570"/>
    </row>
    <row r="703" spans="4:6" ht="12.75">
      <c r="D703" s="570"/>
      <c r="E703" s="570"/>
      <c r="F703" s="570"/>
    </row>
    <row r="704" spans="4:6" ht="12.75">
      <c r="D704" s="570"/>
      <c r="E704" s="570"/>
      <c r="F704" s="570"/>
    </row>
    <row r="705" spans="4:6" ht="12.75">
      <c r="D705" s="570"/>
      <c r="E705" s="570"/>
      <c r="F705" s="570"/>
    </row>
    <row r="706" spans="4:6" ht="12.75">
      <c r="D706" s="570"/>
      <c r="E706" s="570"/>
      <c r="F706" s="570"/>
    </row>
    <row r="707" spans="4:6" ht="12.75">
      <c r="D707" s="570"/>
      <c r="E707" s="570"/>
      <c r="F707" s="570"/>
    </row>
    <row r="708" spans="4:6" ht="12.75">
      <c r="D708" s="570"/>
      <c r="E708" s="570"/>
      <c r="F708" s="570"/>
    </row>
    <row r="709" spans="4:6" ht="12.75">
      <c r="D709" s="570"/>
      <c r="E709" s="570"/>
      <c r="F709" s="570"/>
    </row>
    <row r="710" spans="4:6" ht="12.75">
      <c r="D710" s="570"/>
      <c r="E710" s="570"/>
      <c r="F710" s="570"/>
    </row>
    <row r="711" spans="4:6" ht="12.75">
      <c r="D711" s="570"/>
      <c r="E711" s="570"/>
      <c r="F711" s="570"/>
    </row>
    <row r="712" spans="4:6" ht="12.75">
      <c r="D712" s="570"/>
      <c r="E712" s="570"/>
      <c r="F712" s="570"/>
    </row>
    <row r="713" spans="4:6" ht="12.75">
      <c r="D713" s="570"/>
      <c r="E713" s="570"/>
      <c r="F713" s="570"/>
    </row>
    <row r="714" spans="4:6" ht="12.75">
      <c r="D714" s="570"/>
      <c r="E714" s="570"/>
      <c r="F714" s="570"/>
    </row>
    <row r="715" spans="4:6" ht="12.75">
      <c r="D715" s="570"/>
      <c r="E715" s="570"/>
      <c r="F715" s="570"/>
    </row>
    <row r="716" spans="4:6" ht="12.75">
      <c r="D716" s="570"/>
      <c r="E716" s="570"/>
      <c r="F716" s="570"/>
    </row>
    <row r="717" spans="4:6" ht="12.75">
      <c r="D717" s="570"/>
      <c r="E717" s="570"/>
      <c r="F717" s="570"/>
    </row>
    <row r="718" spans="4:6" ht="12.75">
      <c r="D718" s="570"/>
      <c r="E718" s="570"/>
      <c r="F718" s="570"/>
    </row>
    <row r="719" spans="4:6" ht="12.75">
      <c r="D719" s="570"/>
      <c r="E719" s="570"/>
      <c r="F719" s="570"/>
    </row>
    <row r="720" spans="4:6" ht="12.75">
      <c r="D720" s="570"/>
      <c r="E720" s="570"/>
      <c r="F720" s="570"/>
    </row>
    <row r="721" spans="4:6" ht="12.75">
      <c r="D721" s="570"/>
      <c r="E721" s="570"/>
      <c r="F721" s="570"/>
    </row>
    <row r="722" spans="4:6" ht="12.75">
      <c r="D722" s="570"/>
      <c r="E722" s="570"/>
      <c r="F722" s="570"/>
    </row>
    <row r="723" spans="4:6" ht="12.75">
      <c r="D723" s="570"/>
      <c r="E723" s="570"/>
      <c r="F723" s="570"/>
    </row>
    <row r="724" spans="4:6" ht="12.75">
      <c r="D724" s="570"/>
      <c r="E724" s="570"/>
      <c r="F724" s="570"/>
    </row>
    <row r="725" spans="4:6" ht="12.75">
      <c r="D725" s="570"/>
      <c r="E725" s="570"/>
      <c r="F725" s="570"/>
    </row>
    <row r="726" spans="4:6" ht="12.75">
      <c r="D726" s="570"/>
      <c r="E726" s="570"/>
      <c r="F726" s="570"/>
    </row>
    <row r="727" spans="4:6" ht="12.75">
      <c r="D727" s="570"/>
      <c r="E727" s="570"/>
      <c r="F727" s="570"/>
    </row>
    <row r="728" spans="4:6" ht="12.75">
      <c r="D728" s="570"/>
      <c r="E728" s="570"/>
      <c r="F728" s="570"/>
    </row>
    <row r="729" spans="4:6" ht="12.75">
      <c r="D729" s="570"/>
      <c r="E729" s="570"/>
      <c r="F729" s="570"/>
    </row>
    <row r="730" spans="4:6" ht="12.75">
      <c r="D730" s="570"/>
      <c r="E730" s="570"/>
      <c r="F730" s="570"/>
    </row>
    <row r="731" spans="4:6" ht="12.75">
      <c r="D731" s="570"/>
      <c r="E731" s="570"/>
      <c r="F731" s="570"/>
    </row>
    <row r="732" spans="4:6" ht="12.75">
      <c r="D732" s="570"/>
      <c r="E732" s="570"/>
      <c r="F732" s="570"/>
    </row>
    <row r="733" spans="4:6" ht="12.75">
      <c r="D733" s="570"/>
      <c r="E733" s="570"/>
      <c r="F733" s="570"/>
    </row>
    <row r="734" spans="4:6" ht="12.75">
      <c r="D734" s="570"/>
      <c r="E734" s="570"/>
      <c r="F734" s="570"/>
    </row>
    <row r="735" spans="4:6" ht="12.75">
      <c r="D735" s="570"/>
      <c r="E735" s="570"/>
      <c r="F735" s="570"/>
    </row>
    <row r="736" spans="4:6" ht="12.75">
      <c r="D736" s="570"/>
      <c r="E736" s="570"/>
      <c r="F736" s="570"/>
    </row>
    <row r="737" spans="4:6" ht="12.75">
      <c r="D737" s="570"/>
      <c r="E737" s="570"/>
      <c r="F737" s="570"/>
    </row>
    <row r="738" spans="4:6" ht="12.75">
      <c r="D738" s="570"/>
      <c r="E738" s="570"/>
      <c r="F738" s="570"/>
    </row>
    <row r="739" spans="4:6" ht="12.75">
      <c r="D739" s="570"/>
      <c r="E739" s="570"/>
      <c r="F739" s="570"/>
    </row>
    <row r="740" spans="4:6" ht="12.75">
      <c r="D740" s="570"/>
      <c r="E740" s="570"/>
      <c r="F740" s="570"/>
    </row>
    <row r="741" spans="4:6" ht="12.75">
      <c r="D741" s="570"/>
      <c r="E741" s="570"/>
      <c r="F741" s="570"/>
    </row>
    <row r="742" spans="4:6" ht="12.75">
      <c r="D742" s="570"/>
      <c r="E742" s="570"/>
      <c r="F742" s="570"/>
    </row>
    <row r="743" spans="4:6" ht="12.75">
      <c r="D743" s="570"/>
      <c r="E743" s="570"/>
      <c r="F743" s="570"/>
    </row>
    <row r="744" spans="4:6" ht="12.75">
      <c r="D744" s="570"/>
      <c r="E744" s="570"/>
      <c r="F744" s="570"/>
    </row>
    <row r="745" spans="4:6" ht="12.75">
      <c r="D745" s="570"/>
      <c r="E745" s="570"/>
      <c r="F745" s="570"/>
    </row>
    <row r="746" spans="4:6" ht="12.75">
      <c r="D746" s="570"/>
      <c r="E746" s="570"/>
      <c r="F746" s="570"/>
    </row>
    <row r="747" spans="4:6" ht="12.75">
      <c r="D747" s="570"/>
      <c r="E747" s="570"/>
      <c r="F747" s="570"/>
    </row>
    <row r="748" spans="4:6" ht="12.75">
      <c r="D748" s="570"/>
      <c r="E748" s="570"/>
      <c r="F748" s="570"/>
    </row>
    <row r="749" spans="4:6" ht="12.75">
      <c r="D749" s="570"/>
      <c r="E749" s="570"/>
      <c r="F749" s="570"/>
    </row>
    <row r="750" spans="4:6" ht="12.75">
      <c r="D750" s="570"/>
      <c r="E750" s="570"/>
      <c r="F750" s="570"/>
    </row>
    <row r="751" spans="4:6" ht="12.75">
      <c r="D751" s="570"/>
      <c r="E751" s="570"/>
      <c r="F751" s="570"/>
    </row>
    <row r="752" spans="4:6" ht="12.75">
      <c r="D752" s="570"/>
      <c r="E752" s="570"/>
      <c r="F752" s="570"/>
    </row>
    <row r="753" spans="4:6" ht="12.75">
      <c r="D753" s="570"/>
      <c r="E753" s="570"/>
      <c r="F753" s="570"/>
    </row>
    <row r="754" spans="4:6" ht="12.75">
      <c r="D754" s="570"/>
      <c r="E754" s="570"/>
      <c r="F754" s="570"/>
    </row>
    <row r="755" spans="4:6" ht="12.75">
      <c r="D755" s="570"/>
      <c r="E755" s="570"/>
      <c r="F755" s="570"/>
    </row>
    <row r="756" spans="4:6" ht="12.75">
      <c r="D756" s="570"/>
      <c r="E756" s="570"/>
      <c r="F756" s="570"/>
    </row>
    <row r="757" spans="4:6" ht="12.75">
      <c r="D757" s="570"/>
      <c r="E757" s="570"/>
      <c r="F757" s="570"/>
    </row>
    <row r="758" spans="4:6" ht="12.75">
      <c r="D758" s="570"/>
      <c r="E758" s="570"/>
      <c r="F758" s="570"/>
    </row>
    <row r="759" spans="4:6" ht="12.75">
      <c r="D759" s="570"/>
      <c r="E759" s="570"/>
      <c r="F759" s="570"/>
    </row>
    <row r="760" spans="4:6" ht="12.75">
      <c r="D760" s="570"/>
      <c r="E760" s="570"/>
      <c r="F760" s="570"/>
    </row>
    <row r="761" spans="4:6" ht="12.75">
      <c r="D761" s="570"/>
      <c r="E761" s="570"/>
      <c r="F761" s="570"/>
    </row>
    <row r="762" spans="4:6" ht="12.75">
      <c r="D762" s="570"/>
      <c r="E762" s="570"/>
      <c r="F762" s="570"/>
    </row>
    <row r="763" spans="4:6" ht="12.75">
      <c r="D763" s="570"/>
      <c r="E763" s="570"/>
      <c r="F763" s="570"/>
    </row>
    <row r="764" spans="4:6" ht="12.75">
      <c r="D764" s="570"/>
      <c r="E764" s="570"/>
      <c r="F764" s="570"/>
    </row>
    <row r="765" spans="4:6" ht="12.75">
      <c r="D765" s="570"/>
      <c r="E765" s="570"/>
      <c r="F765" s="570"/>
    </row>
    <row r="766" spans="4:6" ht="12.75">
      <c r="D766" s="570"/>
      <c r="E766" s="570"/>
      <c r="F766" s="570"/>
    </row>
    <row r="767" spans="4:6" ht="12.75">
      <c r="D767" s="570"/>
      <c r="E767" s="570"/>
      <c r="F767" s="570"/>
    </row>
    <row r="768" spans="4:6" ht="12.75">
      <c r="D768" s="570"/>
      <c r="E768" s="570"/>
      <c r="F768" s="570"/>
    </row>
    <row r="769" spans="4:6" ht="12.75">
      <c r="D769" s="570"/>
      <c r="E769" s="570"/>
      <c r="F769" s="570"/>
    </row>
    <row r="770" spans="4:6" ht="12.75">
      <c r="D770" s="570"/>
      <c r="E770" s="570"/>
      <c r="F770" s="570"/>
    </row>
    <row r="771" spans="4:6" ht="12.75">
      <c r="D771" s="570"/>
      <c r="E771" s="570"/>
      <c r="F771" s="570"/>
    </row>
    <row r="772" spans="4:6" ht="12.75">
      <c r="D772" s="570"/>
      <c r="E772" s="570"/>
      <c r="F772" s="570"/>
    </row>
    <row r="773" spans="4:6" ht="12.75">
      <c r="D773" s="570"/>
      <c r="E773" s="570"/>
      <c r="F773" s="570"/>
    </row>
    <row r="774" spans="4:6" ht="12.75">
      <c r="D774" s="570"/>
      <c r="E774" s="570"/>
      <c r="F774" s="570"/>
    </row>
    <row r="775" spans="4:6" ht="12.75">
      <c r="D775" s="570"/>
      <c r="E775" s="570"/>
      <c r="F775" s="570"/>
    </row>
    <row r="776" spans="4:6" ht="12.75">
      <c r="D776" s="570"/>
      <c r="E776" s="570"/>
      <c r="F776" s="570"/>
    </row>
    <row r="777" spans="4:6" ht="12.75">
      <c r="D777" s="570"/>
      <c r="E777" s="570"/>
      <c r="F777" s="570"/>
    </row>
    <row r="778" spans="4:6" ht="12.75">
      <c r="D778" s="570"/>
      <c r="E778" s="570"/>
      <c r="F778" s="570"/>
    </row>
    <row r="779" spans="4:6" ht="12.75">
      <c r="D779" s="570"/>
      <c r="E779" s="570"/>
      <c r="F779" s="570"/>
    </row>
    <row r="780" spans="4:6" ht="12.75">
      <c r="D780" s="570"/>
      <c r="E780" s="570"/>
      <c r="F780" s="570"/>
    </row>
    <row r="781" spans="4:6" ht="12.75">
      <c r="D781" s="570"/>
      <c r="E781" s="570"/>
      <c r="F781" s="570"/>
    </row>
    <row r="782" spans="4:6" ht="12.75">
      <c r="D782" s="570"/>
      <c r="E782" s="570"/>
      <c r="F782" s="570"/>
    </row>
    <row r="783" spans="4:6" ht="12.75">
      <c r="D783" s="570"/>
      <c r="E783" s="570"/>
      <c r="F783" s="570"/>
    </row>
    <row r="784" spans="4:6" ht="12.75">
      <c r="D784" s="570"/>
      <c r="E784" s="570"/>
      <c r="F784" s="570"/>
    </row>
    <row r="785" spans="4:6" ht="12.75">
      <c r="D785" s="570"/>
      <c r="E785" s="570"/>
      <c r="F785" s="570"/>
    </row>
    <row r="786" spans="4:6" ht="12.75">
      <c r="D786" s="570"/>
      <c r="E786" s="570"/>
      <c r="F786" s="570"/>
    </row>
    <row r="787" spans="4:6" ht="12.75">
      <c r="D787" s="570"/>
      <c r="E787" s="570"/>
      <c r="F787" s="570"/>
    </row>
    <row r="788" spans="4:6" ht="12.75">
      <c r="D788" s="570"/>
      <c r="E788" s="570"/>
      <c r="F788" s="570"/>
    </row>
    <row r="789" spans="4:6" ht="12.75">
      <c r="D789" s="570"/>
      <c r="E789" s="570"/>
      <c r="F789" s="570"/>
    </row>
    <row r="790" spans="4:6" ht="12.75">
      <c r="D790" s="570"/>
      <c r="E790" s="570"/>
      <c r="F790" s="570"/>
    </row>
    <row r="791" spans="4:6" ht="12.75">
      <c r="D791" s="570"/>
      <c r="E791" s="570"/>
      <c r="F791" s="570"/>
    </row>
    <row r="792" spans="4:6" ht="12.75">
      <c r="D792" s="570"/>
      <c r="E792" s="570"/>
      <c r="F792" s="570"/>
    </row>
    <row r="793" spans="4:6" ht="12.75">
      <c r="D793" s="570"/>
      <c r="E793" s="570"/>
      <c r="F793" s="570"/>
    </row>
    <row r="794" spans="4:6" ht="12.75">
      <c r="D794" s="570"/>
      <c r="E794" s="570"/>
      <c r="F794" s="570"/>
    </row>
    <row r="795" spans="4:6" ht="12.75">
      <c r="D795" s="570"/>
      <c r="E795" s="570"/>
      <c r="F795" s="570"/>
    </row>
    <row r="796" spans="4:6" ht="12.75">
      <c r="D796" s="570"/>
      <c r="E796" s="570"/>
      <c r="F796" s="570"/>
    </row>
    <row r="797" spans="4:6" ht="12.75">
      <c r="D797" s="570"/>
      <c r="E797" s="570"/>
      <c r="F797" s="570"/>
    </row>
    <row r="798" spans="4:6" ht="12.75">
      <c r="D798" s="570"/>
      <c r="E798" s="570"/>
      <c r="F798" s="570"/>
    </row>
    <row r="799" spans="4:6" ht="12.75">
      <c r="D799" s="570"/>
      <c r="E799" s="570"/>
      <c r="F799" s="570"/>
    </row>
    <row r="800" spans="4:6" ht="12.75">
      <c r="D800" s="570"/>
      <c r="E800" s="570"/>
      <c r="F800" s="570"/>
    </row>
    <row r="801" spans="4:6" ht="12.75">
      <c r="D801" s="570"/>
      <c r="E801" s="570"/>
      <c r="F801" s="570"/>
    </row>
    <row r="802" spans="4:6" ht="12.75">
      <c r="D802" s="570"/>
      <c r="E802" s="570"/>
      <c r="F802" s="570"/>
    </row>
    <row r="803" spans="4:6" ht="12.75">
      <c r="D803" s="570"/>
      <c r="E803" s="570"/>
      <c r="F803" s="570"/>
    </row>
    <row r="804" spans="4:6" ht="12.75">
      <c r="D804" s="570"/>
      <c r="E804" s="570"/>
      <c r="F804" s="570"/>
    </row>
    <row r="805" spans="4:6" ht="12.75">
      <c r="D805" s="570"/>
      <c r="E805" s="570"/>
      <c r="F805" s="570"/>
    </row>
    <row r="806" spans="4:6" ht="12.75">
      <c r="D806" s="570"/>
      <c r="E806" s="570"/>
      <c r="F806" s="570"/>
    </row>
    <row r="807" spans="4:6" ht="12.75">
      <c r="D807" s="570"/>
      <c r="E807" s="570"/>
      <c r="F807" s="570"/>
    </row>
    <row r="808" spans="4:6" ht="12.75">
      <c r="D808" s="570"/>
      <c r="E808" s="570"/>
      <c r="F808" s="570"/>
    </row>
    <row r="809" spans="4:6" ht="12.75">
      <c r="D809" s="570"/>
      <c r="E809" s="570"/>
      <c r="F809" s="570"/>
    </row>
    <row r="810" spans="4:6" ht="12.75">
      <c r="D810" s="570"/>
      <c r="E810" s="570"/>
      <c r="F810" s="570"/>
    </row>
    <row r="811" spans="4:6" ht="12.75">
      <c r="D811" s="570"/>
      <c r="E811" s="570"/>
      <c r="F811" s="570"/>
    </row>
    <row r="812" spans="4:6" ht="12.75">
      <c r="D812" s="570"/>
      <c r="E812" s="570"/>
      <c r="F812" s="570"/>
    </row>
    <row r="813" spans="4:6" ht="12.75">
      <c r="D813" s="570"/>
      <c r="E813" s="570"/>
      <c r="F813" s="570"/>
    </row>
    <row r="814" spans="4:6" ht="12.75">
      <c r="D814" s="570"/>
      <c r="E814" s="570"/>
      <c r="F814" s="570"/>
    </row>
    <row r="815" spans="4:6" ht="12.75">
      <c r="D815" s="570"/>
      <c r="E815" s="570"/>
      <c r="F815" s="570"/>
    </row>
    <row r="816" spans="4:6" ht="12.75">
      <c r="D816" s="570"/>
      <c r="E816" s="570"/>
      <c r="F816" s="570"/>
    </row>
    <row r="817" spans="4:6" ht="12.75">
      <c r="D817" s="570"/>
      <c r="E817" s="570"/>
      <c r="F817" s="570"/>
    </row>
    <row r="818" spans="4:6" ht="12.75">
      <c r="D818" s="570"/>
      <c r="E818" s="570"/>
      <c r="F818" s="570"/>
    </row>
    <row r="819" spans="4:6" ht="12.75">
      <c r="D819" s="570"/>
      <c r="E819" s="570"/>
      <c r="F819" s="570"/>
    </row>
    <row r="820" spans="4:6" ht="12.75">
      <c r="D820" s="570"/>
      <c r="E820" s="570"/>
      <c r="F820" s="570"/>
    </row>
    <row r="821" spans="4:6" ht="12.75">
      <c r="D821" s="570"/>
      <c r="E821" s="570"/>
      <c r="F821" s="570"/>
    </row>
    <row r="822" spans="4:6" ht="12.75">
      <c r="D822" s="570"/>
      <c r="E822" s="570"/>
      <c r="F822" s="570"/>
    </row>
    <row r="823" spans="4:6" ht="12.75">
      <c r="D823" s="570"/>
      <c r="E823" s="570"/>
      <c r="F823" s="570"/>
    </row>
    <row r="824" spans="4:6" ht="12.75">
      <c r="D824" s="570"/>
      <c r="E824" s="570"/>
      <c r="F824" s="570"/>
    </row>
    <row r="825" spans="4:6" ht="12.75">
      <c r="D825" s="570"/>
      <c r="E825" s="570"/>
      <c r="F825" s="570"/>
    </row>
    <row r="826" spans="4:6" ht="12.75">
      <c r="D826" s="570"/>
      <c r="E826" s="570"/>
      <c r="F826" s="570"/>
    </row>
    <row r="827" spans="4:6" ht="12.75">
      <c r="D827" s="570"/>
      <c r="E827" s="570"/>
      <c r="F827" s="570"/>
    </row>
    <row r="828" spans="4:6" ht="12.75">
      <c r="D828" s="570"/>
      <c r="E828" s="570"/>
      <c r="F828" s="570"/>
    </row>
    <row r="829" spans="4:6" ht="12.75">
      <c r="D829" s="570"/>
      <c r="E829" s="570"/>
      <c r="F829" s="570"/>
    </row>
    <row r="830" spans="4:6" ht="12.75">
      <c r="D830" s="570"/>
      <c r="E830" s="570"/>
      <c r="F830" s="570"/>
    </row>
    <row r="831" spans="4:6" ht="12.75">
      <c r="D831" s="570"/>
      <c r="E831" s="570"/>
      <c r="F831" s="570"/>
    </row>
    <row r="832" spans="4:6" ht="12.75">
      <c r="D832" s="570"/>
      <c r="E832" s="570"/>
      <c r="F832" s="570"/>
    </row>
    <row r="833" spans="4:6" ht="12.75">
      <c r="D833" s="570"/>
      <c r="E833" s="570"/>
      <c r="F833" s="570"/>
    </row>
    <row r="834" spans="4:6" ht="12.75">
      <c r="D834" s="570"/>
      <c r="E834" s="570"/>
      <c r="F834" s="570"/>
    </row>
    <row r="835" spans="4:6" ht="12.75">
      <c r="D835" s="570"/>
      <c r="E835" s="570"/>
      <c r="F835" s="570"/>
    </row>
    <row r="836" spans="4:6" ht="12.75">
      <c r="D836" s="570"/>
      <c r="E836" s="570"/>
      <c r="F836" s="570"/>
    </row>
    <row r="837" spans="4:6" ht="12.75">
      <c r="D837" s="570"/>
      <c r="E837" s="570"/>
      <c r="F837" s="570"/>
    </row>
    <row r="838" spans="4:6" ht="12.75">
      <c r="D838" s="570"/>
      <c r="E838" s="570"/>
      <c r="F838" s="570"/>
    </row>
    <row r="839" spans="4:6" ht="12.75">
      <c r="D839" s="570"/>
      <c r="E839" s="570"/>
      <c r="F839" s="570"/>
    </row>
    <row r="840" spans="4:6" ht="12.75">
      <c r="D840" s="570"/>
      <c r="E840" s="570"/>
      <c r="F840" s="570"/>
    </row>
    <row r="841" spans="4:6" ht="12.75">
      <c r="D841" s="570"/>
      <c r="E841" s="570"/>
      <c r="F841" s="570"/>
    </row>
    <row r="842" spans="4:6" ht="12.75">
      <c r="D842" s="570"/>
      <c r="E842" s="570"/>
      <c r="F842" s="570"/>
    </row>
    <row r="843" spans="4:6" ht="12.75">
      <c r="D843" s="570"/>
      <c r="E843" s="570"/>
      <c r="F843" s="570"/>
    </row>
    <row r="844" spans="4:6" ht="12.75">
      <c r="D844" s="570"/>
      <c r="E844" s="570"/>
      <c r="F844" s="570"/>
    </row>
    <row r="845" spans="4:6" ht="12.75">
      <c r="D845" s="570"/>
      <c r="E845" s="570"/>
      <c r="F845" s="570"/>
    </row>
    <row r="846" spans="4:6" ht="12.75">
      <c r="D846" s="570"/>
      <c r="E846" s="570"/>
      <c r="F846" s="570"/>
    </row>
    <row r="847" spans="4:6" ht="12.75">
      <c r="D847" s="570"/>
      <c r="E847" s="570"/>
      <c r="F847" s="570"/>
    </row>
    <row r="848" spans="4:6" ht="12.75">
      <c r="D848" s="570"/>
      <c r="E848" s="570"/>
      <c r="F848" s="570"/>
    </row>
    <row r="849" spans="4:6" ht="12.75">
      <c r="D849" s="570"/>
      <c r="E849" s="570"/>
      <c r="F849" s="570"/>
    </row>
    <row r="850" spans="4:6" ht="12.75">
      <c r="D850" s="570"/>
      <c r="E850" s="570"/>
      <c r="F850" s="570"/>
    </row>
    <row r="851" spans="4:6" ht="12.75">
      <c r="D851" s="570"/>
      <c r="E851" s="570"/>
      <c r="F851" s="570"/>
    </row>
    <row r="852" spans="4:6" ht="12.75">
      <c r="D852" s="570"/>
      <c r="E852" s="570"/>
      <c r="F852" s="570"/>
    </row>
    <row r="853" spans="4:6" ht="12.75">
      <c r="D853" s="570"/>
      <c r="E853" s="570"/>
      <c r="F853" s="570"/>
    </row>
    <row r="854" spans="4:6" ht="12.75">
      <c r="D854" s="570"/>
      <c r="E854" s="570"/>
      <c r="F854" s="570"/>
    </row>
    <row r="855" spans="4:6" ht="12.75">
      <c r="D855" s="570"/>
      <c r="E855" s="570"/>
      <c r="F855" s="570"/>
    </row>
    <row r="856" spans="4:6" ht="12.75">
      <c r="D856" s="570"/>
      <c r="E856" s="570"/>
      <c r="F856" s="570"/>
    </row>
    <row r="857" spans="4:6" ht="12.75">
      <c r="D857" s="570"/>
      <c r="E857" s="570"/>
      <c r="F857" s="570"/>
    </row>
    <row r="858" spans="4:6" ht="12.75">
      <c r="D858" s="570"/>
      <c r="E858" s="570"/>
      <c r="F858" s="570"/>
    </row>
    <row r="859" spans="4:6" ht="12.75">
      <c r="D859" s="570"/>
      <c r="E859" s="570"/>
      <c r="F859" s="570"/>
    </row>
    <row r="860" spans="4:6" ht="12.75">
      <c r="D860" s="570"/>
      <c r="E860" s="570"/>
      <c r="F860" s="570"/>
    </row>
    <row r="861" spans="4:6" ht="12.75">
      <c r="D861" s="570"/>
      <c r="E861" s="570"/>
      <c r="F861" s="570"/>
    </row>
    <row r="862" spans="4:6" ht="12.75">
      <c r="D862" s="570"/>
      <c r="E862" s="570"/>
      <c r="F862" s="570"/>
    </row>
    <row r="863" spans="4:6" ht="12.75">
      <c r="D863" s="570"/>
      <c r="E863" s="570"/>
      <c r="F863" s="570"/>
    </row>
    <row r="864" spans="4:6" ht="12.75">
      <c r="D864" s="570"/>
      <c r="E864" s="570"/>
      <c r="F864" s="570"/>
    </row>
    <row r="865" spans="4:6" ht="12.75">
      <c r="D865" s="570"/>
      <c r="E865" s="570"/>
      <c r="F865" s="570"/>
    </row>
    <row r="866" spans="4:6" ht="12.75">
      <c r="D866" s="570"/>
      <c r="E866" s="570"/>
      <c r="F866" s="570"/>
    </row>
    <row r="867" spans="4:6" ht="12.75">
      <c r="D867" s="570"/>
      <c r="E867" s="570"/>
      <c r="F867" s="570"/>
    </row>
    <row r="868" spans="4:6" ht="12.75">
      <c r="D868" s="570"/>
      <c r="E868" s="570"/>
      <c r="F868" s="570"/>
    </row>
    <row r="869" spans="4:6" ht="12.75">
      <c r="D869" s="570"/>
      <c r="E869" s="570"/>
      <c r="F869" s="570"/>
    </row>
    <row r="870" spans="4:6" ht="12.75">
      <c r="D870" s="570"/>
      <c r="E870" s="570"/>
      <c r="F870" s="570"/>
    </row>
    <row r="871" spans="4:6" ht="12.75">
      <c r="D871" s="570"/>
      <c r="E871" s="570"/>
      <c r="F871" s="570"/>
    </row>
    <row r="872" spans="4:6" ht="12.75">
      <c r="D872" s="570"/>
      <c r="E872" s="570"/>
      <c r="F872" s="570"/>
    </row>
    <row r="873" spans="4:6" ht="12.75">
      <c r="D873" s="570"/>
      <c r="E873" s="570"/>
      <c r="F873" s="570"/>
    </row>
    <row r="874" spans="4:6" ht="12.75">
      <c r="D874" s="570"/>
      <c r="E874" s="570"/>
      <c r="F874" s="570"/>
    </row>
    <row r="875" spans="4:6" ht="12.75">
      <c r="D875" s="570"/>
      <c r="E875" s="570"/>
      <c r="F875" s="570"/>
    </row>
    <row r="876" spans="4:6" ht="12.75">
      <c r="D876" s="570"/>
      <c r="E876" s="570"/>
      <c r="F876" s="570"/>
    </row>
    <row r="877" spans="4:6" ht="12.75">
      <c r="D877" s="570"/>
      <c r="E877" s="570"/>
      <c r="F877" s="570"/>
    </row>
    <row r="878" spans="4:6" ht="12.75">
      <c r="D878" s="570"/>
      <c r="E878" s="570"/>
      <c r="F878" s="570"/>
    </row>
    <row r="879" spans="4:6" ht="12.75">
      <c r="D879" s="570"/>
      <c r="E879" s="570"/>
      <c r="F879" s="570"/>
    </row>
    <row r="880" spans="4:6" ht="12.75">
      <c r="D880" s="570"/>
      <c r="E880" s="570"/>
      <c r="F880" s="570"/>
    </row>
    <row r="881" spans="4:6" ht="12.75">
      <c r="D881" s="570"/>
      <c r="E881" s="570"/>
      <c r="F881" s="570"/>
    </row>
    <row r="882" spans="4:6" ht="12.75">
      <c r="D882" s="570"/>
      <c r="E882" s="570"/>
      <c r="F882" s="570"/>
    </row>
    <row r="883" spans="4:6" ht="12.75">
      <c r="D883" s="570"/>
      <c r="E883" s="570"/>
      <c r="F883" s="570"/>
    </row>
    <row r="884" spans="4:6" ht="12.75">
      <c r="D884" s="570"/>
      <c r="E884" s="570"/>
      <c r="F884" s="570"/>
    </row>
    <row r="885" spans="4:6" ht="12.75">
      <c r="D885" s="570"/>
      <c r="E885" s="570"/>
      <c r="F885" s="570"/>
    </row>
    <row r="886" spans="4:6" ht="12.75">
      <c r="D886" s="570"/>
      <c r="E886" s="570"/>
      <c r="F886" s="570"/>
    </row>
    <row r="887" spans="4:6" ht="12.75">
      <c r="D887" s="570"/>
      <c r="E887" s="570"/>
      <c r="F887" s="570"/>
    </row>
    <row r="888" spans="4:6" ht="12.75">
      <c r="D888" s="570"/>
      <c r="E888" s="570"/>
      <c r="F888" s="570"/>
    </row>
    <row r="889" spans="4:6" ht="12.75">
      <c r="D889" s="570"/>
      <c r="E889" s="570"/>
      <c r="F889" s="570"/>
    </row>
    <row r="890" spans="4:6" ht="12.75">
      <c r="D890" s="570"/>
      <c r="E890" s="570"/>
      <c r="F890" s="570"/>
    </row>
    <row r="891" spans="4:6" ht="12.75">
      <c r="D891" s="570"/>
      <c r="E891" s="570"/>
      <c r="F891" s="570"/>
    </row>
    <row r="892" spans="4:6" ht="12.75">
      <c r="D892" s="570"/>
      <c r="E892" s="570"/>
      <c r="F892" s="570"/>
    </row>
    <row r="893" spans="4:6" ht="12.75">
      <c r="D893" s="570"/>
      <c r="E893" s="570"/>
      <c r="F893" s="570"/>
    </row>
    <row r="894" spans="4:6" ht="12.75">
      <c r="D894" s="570"/>
      <c r="E894" s="570"/>
      <c r="F894" s="570"/>
    </row>
    <row r="895" spans="4:6" ht="12.75">
      <c r="D895" s="570"/>
      <c r="E895" s="570"/>
      <c r="F895" s="570"/>
    </row>
    <row r="896" spans="4:6" ht="12.75">
      <c r="D896" s="570"/>
      <c r="E896" s="570"/>
      <c r="F896" s="570"/>
    </row>
    <row r="897" spans="4:6" ht="12.75">
      <c r="D897" s="570"/>
      <c r="E897" s="570"/>
      <c r="F897" s="570"/>
    </row>
    <row r="898" spans="4:6" ht="12.75">
      <c r="D898" s="570"/>
      <c r="E898" s="570"/>
      <c r="F898" s="570"/>
    </row>
    <row r="899" spans="4:6" ht="12.75">
      <c r="D899" s="570"/>
      <c r="E899" s="570"/>
      <c r="F899" s="570"/>
    </row>
    <row r="900" spans="4:6" ht="12.75">
      <c r="D900" s="570"/>
      <c r="E900" s="570"/>
      <c r="F900" s="570"/>
    </row>
    <row r="901" spans="4:6" ht="12.75">
      <c r="D901" s="570"/>
      <c r="E901" s="570"/>
      <c r="F901" s="570"/>
    </row>
    <row r="902" spans="4:6" ht="12.75">
      <c r="D902" s="570"/>
      <c r="E902" s="570"/>
      <c r="F902" s="570"/>
    </row>
    <row r="903" spans="4:6" ht="12.75">
      <c r="D903" s="570"/>
      <c r="E903" s="570"/>
      <c r="F903" s="570"/>
    </row>
    <row r="904" spans="4:6" ht="12.75">
      <c r="D904" s="570"/>
      <c r="E904" s="570"/>
      <c r="F904" s="570"/>
    </row>
    <row r="905" spans="4:6" ht="12.75">
      <c r="D905" s="570"/>
      <c r="E905" s="570"/>
      <c r="F905" s="570"/>
    </row>
    <row r="906" spans="4:6" ht="12.75">
      <c r="D906" s="570"/>
      <c r="E906" s="570"/>
      <c r="F906" s="570"/>
    </row>
    <row r="907" spans="4:6" ht="12.75">
      <c r="D907" s="570"/>
      <c r="E907" s="570"/>
      <c r="F907" s="570"/>
    </row>
    <row r="908" spans="4:6" ht="12.75">
      <c r="D908" s="570"/>
      <c r="E908" s="570"/>
      <c r="F908" s="570"/>
    </row>
    <row r="909" spans="4:6" ht="12.75">
      <c r="D909" s="570"/>
      <c r="E909" s="570"/>
      <c r="F909" s="570"/>
    </row>
    <row r="910" spans="4:6" ht="12.75">
      <c r="D910" s="570"/>
      <c r="E910" s="570"/>
      <c r="F910" s="570"/>
    </row>
    <row r="911" spans="4:6" ht="12.75">
      <c r="D911" s="570"/>
      <c r="E911" s="570"/>
      <c r="F911" s="570"/>
    </row>
    <row r="912" spans="4:6" ht="12.75">
      <c r="D912" s="570"/>
      <c r="E912" s="570"/>
      <c r="F912" s="570"/>
    </row>
    <row r="913" spans="4:6" ht="12.75">
      <c r="D913" s="570"/>
      <c r="E913" s="570"/>
      <c r="F913" s="570"/>
    </row>
    <row r="914" spans="4:6" ht="12.75">
      <c r="D914" s="570"/>
      <c r="E914" s="570"/>
      <c r="F914" s="570"/>
    </row>
    <row r="915" spans="4:6" ht="12.75">
      <c r="D915" s="570"/>
      <c r="E915" s="570"/>
      <c r="F915" s="570"/>
    </row>
    <row r="916" spans="4:6" ht="12.75">
      <c r="D916" s="570"/>
      <c r="E916" s="570"/>
      <c r="F916" s="570"/>
    </row>
    <row r="917" spans="4:6" ht="12.75">
      <c r="D917" s="570"/>
      <c r="E917" s="570"/>
      <c r="F917" s="570"/>
    </row>
    <row r="918" spans="4:6" ht="12.75">
      <c r="D918" s="570"/>
      <c r="E918" s="570"/>
      <c r="F918" s="570"/>
    </row>
    <row r="919" spans="4:6" ht="12.75">
      <c r="D919" s="570"/>
      <c r="E919" s="570"/>
      <c r="F919" s="570"/>
    </row>
    <row r="920" spans="4:6" ht="12.75">
      <c r="D920" s="570"/>
      <c r="E920" s="570"/>
      <c r="F920" s="570"/>
    </row>
    <row r="921" spans="4:6" ht="12.75">
      <c r="D921" s="570"/>
      <c r="E921" s="570"/>
      <c r="F921" s="570"/>
    </row>
    <row r="922" spans="4:6" ht="12.75">
      <c r="D922" s="570"/>
      <c r="E922" s="570"/>
      <c r="F922" s="570"/>
    </row>
    <row r="923" spans="4:6" ht="12.75">
      <c r="D923" s="570"/>
      <c r="E923" s="570"/>
      <c r="F923" s="570"/>
    </row>
    <row r="924" spans="4:6" ht="12.75">
      <c r="D924" s="570"/>
      <c r="E924" s="570"/>
      <c r="F924" s="570"/>
    </row>
    <row r="925" spans="4:6" ht="12.75">
      <c r="D925" s="570"/>
      <c r="E925" s="570"/>
      <c r="F925" s="570"/>
    </row>
    <row r="926" spans="4:6" ht="12.75">
      <c r="D926" s="570"/>
      <c r="E926" s="570"/>
      <c r="F926" s="570"/>
    </row>
    <row r="927" spans="4:6" ht="12.75">
      <c r="D927" s="570"/>
      <c r="E927" s="570"/>
      <c r="F927" s="570"/>
    </row>
    <row r="928" spans="4:6" ht="12.75">
      <c r="D928" s="570"/>
      <c r="E928" s="570"/>
      <c r="F928" s="570"/>
    </row>
    <row r="929" spans="4:6" ht="12.75">
      <c r="D929" s="570"/>
      <c r="E929" s="570"/>
      <c r="F929" s="570"/>
    </row>
    <row r="930" spans="4:6" ht="12.75">
      <c r="D930" s="570"/>
      <c r="E930" s="570"/>
      <c r="F930" s="570"/>
    </row>
    <row r="931" spans="4:6" ht="12.75">
      <c r="D931" s="570"/>
      <c r="E931" s="570"/>
      <c r="F931" s="570"/>
    </row>
    <row r="932" spans="4:6" ht="12.75">
      <c r="D932" s="570"/>
      <c r="E932" s="570"/>
      <c r="F932" s="570"/>
    </row>
    <row r="933" spans="4:6" ht="12.75">
      <c r="D933" s="570"/>
      <c r="E933" s="570"/>
      <c r="F933" s="570"/>
    </row>
    <row r="934" spans="4:6" ht="12.75">
      <c r="D934" s="570"/>
      <c r="E934" s="570"/>
      <c r="F934" s="570"/>
    </row>
    <row r="935" spans="4:6" ht="12.75">
      <c r="D935" s="570"/>
      <c r="E935" s="570"/>
      <c r="F935" s="570"/>
    </row>
    <row r="936" spans="4:6" ht="12.75">
      <c r="D936" s="570"/>
      <c r="E936" s="570"/>
      <c r="F936" s="570"/>
    </row>
    <row r="937" spans="4:6" ht="12.75">
      <c r="D937" s="570"/>
      <c r="E937" s="570"/>
      <c r="F937" s="570"/>
    </row>
    <row r="938" spans="4:6" ht="12.75">
      <c r="D938" s="570"/>
      <c r="E938" s="570"/>
      <c r="F938" s="570"/>
    </row>
    <row r="939" spans="4:6" ht="12.75">
      <c r="D939" s="570"/>
      <c r="E939" s="570"/>
      <c r="F939" s="570"/>
    </row>
    <row r="940" spans="4:6" ht="12.75">
      <c r="D940" s="570"/>
      <c r="E940" s="570"/>
      <c r="F940" s="570"/>
    </row>
    <row r="941" spans="4:6" ht="12.75">
      <c r="D941" s="570"/>
      <c r="E941" s="570"/>
      <c r="F941" s="570"/>
    </row>
    <row r="942" spans="4:6" ht="12.75">
      <c r="D942" s="570"/>
      <c r="E942" s="570"/>
      <c r="F942" s="570"/>
    </row>
    <row r="943" spans="4:6" ht="12.75">
      <c r="D943" s="570"/>
      <c r="E943" s="570"/>
      <c r="F943" s="570"/>
    </row>
    <row r="944" spans="4:6" ht="12.75">
      <c r="D944" s="570"/>
      <c r="E944" s="570"/>
      <c r="F944" s="570"/>
    </row>
    <row r="945" spans="4:6" ht="12.75">
      <c r="D945" s="570"/>
      <c r="E945" s="570"/>
      <c r="F945" s="570"/>
    </row>
    <row r="946" spans="4:6" ht="12.75">
      <c r="D946" s="570"/>
      <c r="E946" s="570"/>
      <c r="F946" s="570"/>
    </row>
    <row r="947" spans="4:6" ht="12.75">
      <c r="D947" s="570"/>
      <c r="E947" s="570"/>
      <c r="F947" s="570"/>
    </row>
    <row r="948" spans="4:6" ht="12.75">
      <c r="D948" s="570"/>
      <c r="E948" s="570"/>
      <c r="F948" s="570"/>
    </row>
    <row r="949" spans="4:6" ht="12.75">
      <c r="D949" s="570"/>
      <c r="E949" s="570"/>
      <c r="F949" s="570"/>
    </row>
    <row r="950" spans="4:6" ht="12.75">
      <c r="D950" s="570"/>
      <c r="E950" s="570"/>
      <c r="F950" s="570"/>
    </row>
    <row r="951" spans="4:6" ht="12.75">
      <c r="D951" s="570"/>
      <c r="E951" s="570"/>
      <c r="F951" s="570"/>
    </row>
    <row r="952" spans="4:6" ht="12.75">
      <c r="D952" s="570"/>
      <c r="E952" s="570"/>
      <c r="F952" s="570"/>
    </row>
    <row r="953" spans="4:6" ht="12.75">
      <c r="D953" s="570"/>
      <c r="E953" s="570"/>
      <c r="F953" s="570"/>
    </row>
    <row r="954" spans="4:6" ht="12.75">
      <c r="D954" s="570"/>
      <c r="E954" s="570"/>
      <c r="F954" s="570"/>
    </row>
    <row r="955" spans="4:6" ht="12.75">
      <c r="D955" s="570"/>
      <c r="E955" s="570"/>
      <c r="F955" s="570"/>
    </row>
    <row r="956" spans="4:6" ht="12.75">
      <c r="D956" s="570"/>
      <c r="E956" s="570"/>
      <c r="F956" s="570"/>
    </row>
    <row r="957" spans="4:6" ht="12.75">
      <c r="D957" s="570"/>
      <c r="E957" s="570"/>
      <c r="F957" s="570"/>
    </row>
    <row r="958" spans="4:6" ht="12.75">
      <c r="D958" s="570"/>
      <c r="E958" s="570"/>
      <c r="F958" s="570"/>
    </row>
    <row r="959" spans="4:6" ht="12.75">
      <c r="D959" s="570"/>
      <c r="E959" s="570"/>
      <c r="F959" s="570"/>
    </row>
    <row r="960" spans="4:6" ht="12.75">
      <c r="D960" s="570"/>
      <c r="E960" s="570"/>
      <c r="F960" s="570"/>
    </row>
    <row r="961" spans="4:6" ht="12.75">
      <c r="D961" s="570"/>
      <c r="E961" s="570"/>
      <c r="F961" s="570"/>
    </row>
    <row r="962" spans="4:6" ht="12.75">
      <c r="D962" s="570"/>
      <c r="E962" s="570"/>
      <c r="F962" s="570"/>
    </row>
    <row r="963" spans="4:6" ht="12.75">
      <c r="D963" s="570"/>
      <c r="E963" s="570"/>
      <c r="F963" s="570"/>
    </row>
    <row r="964" spans="4:6" ht="12.75">
      <c r="D964" s="570"/>
      <c r="E964" s="570"/>
      <c r="F964" s="570"/>
    </row>
    <row r="965" spans="4:6" ht="12.75">
      <c r="D965" s="570"/>
      <c r="E965" s="570"/>
      <c r="F965" s="570"/>
    </row>
    <row r="966" spans="4:6" ht="12.75">
      <c r="D966" s="570"/>
      <c r="E966" s="570"/>
      <c r="F966" s="570"/>
    </row>
    <row r="967" spans="4:6" ht="12.75">
      <c r="D967" s="570"/>
      <c r="E967" s="570"/>
      <c r="F967" s="570"/>
    </row>
    <row r="968" spans="4:6" ht="12.75">
      <c r="D968" s="570"/>
      <c r="E968" s="570"/>
      <c r="F968" s="570"/>
    </row>
    <row r="969" spans="4:6" ht="12.75">
      <c r="D969" s="570"/>
      <c r="E969" s="570"/>
      <c r="F969" s="570"/>
    </row>
    <row r="970" spans="4:6" ht="12.75">
      <c r="D970" s="570"/>
      <c r="E970" s="570"/>
      <c r="F970" s="570"/>
    </row>
    <row r="971" spans="4:6" ht="12.75">
      <c r="D971" s="570"/>
      <c r="E971" s="570"/>
      <c r="F971" s="570"/>
    </row>
    <row r="972" spans="4:6" ht="12.75">
      <c r="D972" s="570"/>
      <c r="E972" s="570"/>
      <c r="F972" s="570"/>
    </row>
    <row r="973" spans="4:6" ht="12.75">
      <c r="D973" s="570"/>
      <c r="E973" s="570"/>
      <c r="F973" s="570"/>
    </row>
    <row r="974" spans="4:6" ht="12.75">
      <c r="D974" s="570"/>
      <c r="E974" s="570"/>
      <c r="F974" s="570"/>
    </row>
    <row r="975" spans="4:6" ht="12.75">
      <c r="D975" s="570"/>
      <c r="E975" s="570"/>
      <c r="F975" s="570"/>
    </row>
    <row r="976" spans="4:6" ht="12.75">
      <c r="D976" s="570"/>
      <c r="E976" s="570"/>
      <c r="F976" s="570"/>
    </row>
    <row r="977" spans="4:6" ht="12.75">
      <c r="D977" s="570"/>
      <c r="E977" s="570"/>
      <c r="F977" s="570"/>
    </row>
    <row r="978" spans="4:6" ht="12.75">
      <c r="D978" s="570"/>
      <c r="E978" s="570"/>
      <c r="F978" s="570"/>
    </row>
    <row r="979" spans="4:6" ht="12.75">
      <c r="D979" s="570"/>
      <c r="E979" s="570"/>
      <c r="F979" s="570"/>
    </row>
    <row r="980" spans="4:6" ht="12.75">
      <c r="D980" s="570"/>
      <c r="E980" s="570"/>
      <c r="F980" s="570"/>
    </row>
    <row r="981" spans="4:6" ht="12.75">
      <c r="D981" s="570"/>
      <c r="E981" s="570"/>
      <c r="F981" s="570"/>
    </row>
    <row r="982" spans="4:6" ht="12.75">
      <c r="D982" s="570"/>
      <c r="E982" s="570"/>
      <c r="F982" s="570"/>
    </row>
    <row r="983" spans="4:6" ht="12.75">
      <c r="D983" s="570"/>
      <c r="E983" s="570"/>
      <c r="F983" s="570"/>
    </row>
    <row r="984" spans="4:6" ht="12.75">
      <c r="D984" s="570"/>
      <c r="E984" s="570"/>
      <c r="F984" s="570"/>
    </row>
    <row r="985" spans="4:6" ht="12.75">
      <c r="D985" s="570"/>
      <c r="E985" s="570"/>
      <c r="F985" s="570"/>
    </row>
    <row r="986" spans="4:6" ht="12.75">
      <c r="D986" s="570"/>
      <c r="E986" s="570"/>
      <c r="F986" s="570"/>
    </row>
    <row r="987" spans="4:6" ht="12.75">
      <c r="D987" s="570"/>
      <c r="E987" s="570"/>
      <c r="F987" s="570"/>
    </row>
    <row r="988" spans="4:6" ht="12.75">
      <c r="D988" s="570"/>
      <c r="E988" s="570"/>
      <c r="F988" s="570"/>
    </row>
    <row r="989" spans="4:6" ht="12.75">
      <c r="D989" s="570"/>
      <c r="E989" s="570"/>
      <c r="F989" s="570"/>
    </row>
    <row r="990" spans="4:6" ht="12.75">
      <c r="D990" s="570"/>
      <c r="E990" s="570"/>
      <c r="F990" s="570"/>
    </row>
    <row r="991" spans="4:6" ht="12.75">
      <c r="D991" s="570"/>
      <c r="E991" s="570"/>
      <c r="F991" s="570"/>
    </row>
    <row r="992" spans="4:6" ht="12.75">
      <c r="D992" s="570"/>
      <c r="E992" s="570"/>
      <c r="F992" s="570"/>
    </row>
    <row r="993" spans="4:6" ht="12.75">
      <c r="D993" s="570"/>
      <c r="E993" s="570"/>
      <c r="F993" s="570"/>
    </row>
    <row r="994" spans="4:6" ht="12.75">
      <c r="D994" s="570"/>
      <c r="E994" s="570"/>
      <c r="F994" s="570"/>
    </row>
    <row r="995" spans="4:6" ht="12.75">
      <c r="D995" s="570"/>
      <c r="E995" s="570"/>
      <c r="F995" s="570"/>
    </row>
    <row r="996" spans="4:6" ht="12.75">
      <c r="D996" s="570"/>
      <c r="E996" s="570"/>
      <c r="F996" s="570"/>
    </row>
    <row r="997" spans="4:6" ht="12.75">
      <c r="D997" s="570"/>
      <c r="E997" s="570"/>
      <c r="F997" s="570"/>
    </row>
    <row r="998" spans="4:6" ht="12.75">
      <c r="D998" s="570"/>
      <c r="E998" s="570"/>
      <c r="F998" s="570"/>
    </row>
    <row r="999" spans="4:6" ht="12.75">
      <c r="D999" s="570"/>
      <c r="E999" s="570"/>
      <c r="F999" s="570"/>
    </row>
    <row r="1000" spans="4:6" ht="12.75">
      <c r="D1000" s="570"/>
      <c r="E1000" s="570"/>
      <c r="F1000" s="570"/>
    </row>
    <row r="1001" spans="4:6" ht="12.75">
      <c r="D1001" s="570"/>
      <c r="E1001" s="570"/>
      <c r="F1001" s="570"/>
    </row>
    <row r="1002" spans="4:6" ht="12.75">
      <c r="D1002" s="570"/>
      <c r="E1002" s="570"/>
      <c r="F1002" s="570"/>
    </row>
    <row r="1003" spans="4:6" ht="12.75">
      <c r="D1003" s="570"/>
      <c r="E1003" s="570"/>
      <c r="F1003" s="570"/>
    </row>
    <row r="1004" spans="4:6" ht="12.75">
      <c r="D1004" s="570"/>
      <c r="E1004" s="570"/>
      <c r="F1004" s="570"/>
    </row>
    <row r="1005" spans="4:6" ht="12.75">
      <c r="D1005" s="570"/>
      <c r="E1005" s="570"/>
      <c r="F1005" s="570"/>
    </row>
    <row r="1006" spans="4:6" ht="12.75">
      <c r="D1006" s="570"/>
      <c r="E1006" s="570"/>
      <c r="F1006" s="570"/>
    </row>
    <row r="1007" spans="4:6" ht="12.75">
      <c r="D1007" s="570"/>
      <c r="E1007" s="570"/>
      <c r="F1007" s="570"/>
    </row>
    <row r="1008" spans="4:6" ht="12.75">
      <c r="D1008" s="570"/>
      <c r="E1008" s="570"/>
      <c r="F1008" s="570"/>
    </row>
    <row r="1009" spans="4:6" ht="12.75">
      <c r="D1009" s="570"/>
      <c r="E1009" s="570"/>
      <c r="F1009" s="570"/>
    </row>
    <row r="1010" spans="4:6" ht="12.75">
      <c r="D1010" s="570"/>
      <c r="E1010" s="570"/>
      <c r="F1010" s="570"/>
    </row>
    <row r="1011" spans="4:6" ht="12.75">
      <c r="D1011" s="570"/>
      <c r="E1011" s="570"/>
      <c r="F1011" s="570"/>
    </row>
    <row r="1012" spans="4:6" ht="12.75">
      <c r="D1012" s="570"/>
      <c r="E1012" s="570"/>
      <c r="F1012" s="570"/>
    </row>
    <row r="1013" spans="4:6" ht="12.75">
      <c r="D1013" s="570"/>
      <c r="E1013" s="570"/>
      <c r="F1013" s="570"/>
    </row>
    <row r="1014" spans="4:6" ht="12.75">
      <c r="D1014" s="570"/>
      <c r="E1014" s="570"/>
      <c r="F1014" s="570"/>
    </row>
    <row r="1015" spans="4:6" ht="12.75">
      <c r="D1015" s="570"/>
      <c r="E1015" s="570"/>
      <c r="F1015" s="570"/>
    </row>
    <row r="1016" spans="4:6" ht="12.75">
      <c r="D1016" s="570"/>
      <c r="E1016" s="570"/>
      <c r="F1016" s="570"/>
    </row>
    <row r="1017" spans="4:6" ht="12.75">
      <c r="D1017" s="570"/>
      <c r="E1017" s="570"/>
      <c r="F1017" s="570"/>
    </row>
    <row r="1018" spans="4:6" ht="12.75">
      <c r="D1018" s="570"/>
      <c r="E1018" s="570"/>
      <c r="F1018" s="570"/>
    </row>
    <row r="1019" spans="4:6" ht="12.75">
      <c r="D1019" s="570"/>
      <c r="E1019" s="570"/>
      <c r="F1019" s="570"/>
    </row>
    <row r="1020" spans="4:6" ht="12.75">
      <c r="D1020" s="570"/>
      <c r="E1020" s="570"/>
      <c r="F1020" s="570"/>
    </row>
    <row r="1021" spans="4:6" ht="12.75">
      <c r="D1021" s="570"/>
      <c r="E1021" s="570"/>
      <c r="F1021" s="570"/>
    </row>
    <row r="1022" spans="4:6" ht="12.75">
      <c r="D1022" s="570"/>
      <c r="E1022" s="570"/>
      <c r="F1022" s="570"/>
    </row>
    <row r="1023" spans="4:6" ht="12.75">
      <c r="D1023" s="570"/>
      <c r="E1023" s="570"/>
      <c r="F1023" s="570"/>
    </row>
    <row r="1024" spans="4:6" ht="12.75">
      <c r="D1024" s="570"/>
      <c r="E1024" s="570"/>
      <c r="F1024" s="570"/>
    </row>
    <row r="1025" spans="4:6" ht="12.75">
      <c r="D1025" s="570"/>
      <c r="E1025" s="570"/>
      <c r="F1025" s="570"/>
    </row>
    <row r="1026" spans="4:6" ht="12.75">
      <c r="D1026" s="570"/>
      <c r="E1026" s="570"/>
      <c r="F1026" s="570"/>
    </row>
    <row r="1027" spans="4:6" ht="12.75">
      <c r="D1027" s="570"/>
      <c r="E1027" s="570"/>
      <c r="F1027" s="570"/>
    </row>
    <row r="1028" spans="4:6" ht="12.75">
      <c r="D1028" s="570"/>
      <c r="E1028" s="570"/>
      <c r="F1028" s="570"/>
    </row>
    <row r="1029" spans="4:6" ht="12.75">
      <c r="D1029" s="570"/>
      <c r="E1029" s="570"/>
      <c r="F1029" s="570"/>
    </row>
    <row r="1030" spans="4:6" ht="12.75">
      <c r="D1030" s="570"/>
      <c r="E1030" s="570"/>
      <c r="F1030" s="570"/>
    </row>
    <row r="1031" spans="4:6" ht="12.75">
      <c r="D1031" s="570"/>
      <c r="E1031" s="570"/>
      <c r="F1031" s="570"/>
    </row>
    <row r="1032" spans="4:6" ht="12.75">
      <c r="D1032" s="570"/>
      <c r="E1032" s="570"/>
      <c r="F1032" s="570"/>
    </row>
    <row r="1033" spans="4:6" ht="12.75">
      <c r="D1033" s="570"/>
      <c r="E1033" s="570"/>
      <c r="F1033" s="570"/>
    </row>
    <row r="1034" spans="4:6" ht="12.75">
      <c r="D1034" s="570"/>
      <c r="E1034" s="570"/>
      <c r="F1034" s="570"/>
    </row>
    <row r="1035" spans="4:6" ht="12.75">
      <c r="D1035" s="570"/>
      <c r="E1035" s="570"/>
      <c r="F1035" s="570"/>
    </row>
    <row r="1036" spans="4:6" ht="12.75">
      <c r="D1036" s="570"/>
      <c r="E1036" s="570"/>
      <c r="F1036" s="570"/>
    </row>
    <row r="1037" spans="4:6" ht="12.75">
      <c r="D1037" s="570"/>
      <c r="E1037" s="570"/>
      <c r="F1037" s="570"/>
    </row>
    <row r="1038" spans="4:6" ht="12.75">
      <c r="D1038" s="570"/>
      <c r="E1038" s="570"/>
      <c r="F1038" s="570"/>
    </row>
    <row r="1039" spans="4:6" ht="12.75">
      <c r="D1039" s="570"/>
      <c r="E1039" s="570"/>
      <c r="F1039" s="570"/>
    </row>
    <row r="1040" spans="4:6" ht="12.75">
      <c r="D1040" s="570"/>
      <c r="E1040" s="570"/>
      <c r="F1040" s="570"/>
    </row>
    <row r="1041" spans="4:6" ht="12.75">
      <c r="D1041" s="570"/>
      <c r="E1041" s="570"/>
      <c r="F1041" s="570"/>
    </row>
    <row r="1042" spans="4:6" ht="12.75">
      <c r="D1042" s="570"/>
      <c r="E1042" s="570"/>
      <c r="F1042" s="570"/>
    </row>
    <row r="1043" spans="4:6" ht="12.75">
      <c r="D1043" s="570"/>
      <c r="E1043" s="570"/>
      <c r="F1043" s="570"/>
    </row>
    <row r="1044" spans="4:6" ht="12.75">
      <c r="D1044" s="570"/>
      <c r="E1044" s="570"/>
      <c r="F1044" s="570"/>
    </row>
    <row r="1045" spans="4:6" ht="12.75">
      <c r="D1045" s="570"/>
      <c r="E1045" s="570"/>
      <c r="F1045" s="570"/>
    </row>
    <row r="1046" spans="4:6" ht="12.75">
      <c r="D1046" s="570"/>
      <c r="E1046" s="570"/>
      <c r="F1046" s="570"/>
    </row>
    <row r="1047" spans="4:6" ht="12.75">
      <c r="D1047" s="570"/>
      <c r="E1047" s="570"/>
      <c r="F1047" s="570"/>
    </row>
    <row r="1048" spans="4:6" ht="12.75">
      <c r="D1048" s="570"/>
      <c r="E1048" s="570"/>
      <c r="F1048" s="570"/>
    </row>
    <row r="1049" spans="4:6" ht="12.75">
      <c r="D1049" s="570"/>
      <c r="E1049" s="570"/>
      <c r="F1049" s="570"/>
    </row>
    <row r="1050" spans="4:6" ht="12.75">
      <c r="D1050" s="570"/>
      <c r="E1050" s="570"/>
      <c r="F1050" s="570"/>
    </row>
    <row r="1051" spans="4:6" ht="12.75">
      <c r="D1051" s="570"/>
      <c r="E1051" s="570"/>
      <c r="F1051" s="570"/>
    </row>
    <row r="1052" spans="4:6" ht="12.75">
      <c r="D1052" s="570"/>
      <c r="E1052" s="570"/>
      <c r="F1052" s="570"/>
    </row>
    <row r="1053" spans="4:6" ht="12.75">
      <c r="D1053" s="570"/>
      <c r="E1053" s="570"/>
      <c r="F1053" s="570"/>
    </row>
    <row r="1054" spans="4:6" ht="12.75">
      <c r="D1054" s="570"/>
      <c r="E1054" s="570"/>
      <c r="F1054" s="570"/>
    </row>
    <row r="1055" spans="4:6" ht="12.75">
      <c r="D1055" s="570"/>
      <c r="E1055" s="570"/>
      <c r="F1055" s="570"/>
    </row>
    <row r="1056" spans="4:6" ht="12.75">
      <c r="D1056" s="570"/>
      <c r="E1056" s="570"/>
      <c r="F1056" s="570"/>
    </row>
    <row r="1057" spans="4:6" ht="12.75">
      <c r="D1057" s="570"/>
      <c r="E1057" s="570"/>
      <c r="F1057" s="570"/>
    </row>
    <row r="1058" spans="4:6" ht="12.75">
      <c r="D1058" s="570"/>
      <c r="E1058" s="570"/>
      <c r="F1058" s="570"/>
    </row>
    <row r="1059" spans="4:6" ht="12.75">
      <c r="D1059" s="570"/>
      <c r="E1059" s="570"/>
      <c r="F1059" s="570"/>
    </row>
    <row r="1060" spans="4:6" ht="12.75">
      <c r="D1060" s="570"/>
      <c r="E1060" s="570"/>
      <c r="F1060" s="570"/>
    </row>
    <row r="1061" spans="4:6" ht="12.75">
      <c r="D1061" s="570"/>
      <c r="E1061" s="570"/>
      <c r="F1061" s="570"/>
    </row>
    <row r="1062" spans="4:6" ht="12.75">
      <c r="D1062" s="570"/>
      <c r="E1062" s="570"/>
      <c r="F1062" s="570"/>
    </row>
    <row r="1063" spans="4:6" ht="12.75">
      <c r="D1063" s="570"/>
      <c r="E1063" s="570"/>
      <c r="F1063" s="570"/>
    </row>
    <row r="1064" spans="4:6" ht="12.75">
      <c r="D1064" s="570"/>
      <c r="E1064" s="570"/>
      <c r="F1064" s="570"/>
    </row>
    <row r="1065" spans="4:6" ht="12.75">
      <c r="D1065" s="570"/>
      <c r="E1065" s="570"/>
      <c r="F1065" s="570"/>
    </row>
    <row r="1066" spans="4:6" ht="12.75">
      <c r="D1066" s="570"/>
      <c r="E1066" s="570"/>
      <c r="F1066" s="570"/>
    </row>
    <row r="1067" spans="4:6" ht="12.75">
      <c r="D1067" s="570"/>
      <c r="E1067" s="570"/>
      <c r="F1067" s="570"/>
    </row>
    <row r="1068" spans="4:6" ht="12.75">
      <c r="D1068" s="570"/>
      <c r="E1068" s="570"/>
      <c r="F1068" s="570"/>
    </row>
    <row r="1069" spans="4:6" ht="12.75">
      <c r="D1069" s="570"/>
      <c r="E1069" s="570"/>
      <c r="F1069" s="570"/>
    </row>
    <row r="1070" spans="4:6" ht="12.75">
      <c r="D1070" s="570"/>
      <c r="E1070" s="570"/>
      <c r="F1070" s="570"/>
    </row>
    <row r="1071" spans="4:6" ht="12.75">
      <c r="D1071" s="570"/>
      <c r="E1071" s="570"/>
      <c r="F1071" s="570"/>
    </row>
    <row r="1072" spans="4:6" ht="12.75">
      <c r="D1072" s="570"/>
      <c r="E1072" s="570"/>
      <c r="F1072" s="570"/>
    </row>
    <row r="1073" spans="4:6" ht="12.75">
      <c r="D1073" s="570"/>
      <c r="E1073" s="570"/>
      <c r="F1073" s="570"/>
    </row>
    <row r="1074" spans="4:6" ht="12.75">
      <c r="D1074" s="570"/>
      <c r="E1074" s="570"/>
      <c r="F1074" s="570"/>
    </row>
    <row r="1075" spans="4:6" ht="12.75">
      <c r="D1075" s="570"/>
      <c r="E1075" s="570"/>
      <c r="F1075" s="570"/>
    </row>
    <row r="1076" spans="4:6" ht="12.75">
      <c r="D1076" s="570"/>
      <c r="E1076" s="570"/>
      <c r="F1076" s="570"/>
    </row>
    <row r="1077" spans="4:6" ht="12.75">
      <c r="D1077" s="570"/>
      <c r="E1077" s="570"/>
      <c r="F1077" s="570"/>
    </row>
    <row r="1078" spans="4:6" ht="12.75">
      <c r="D1078" s="570"/>
      <c r="E1078" s="570"/>
      <c r="F1078" s="570"/>
    </row>
    <row r="1079" spans="4:6" ht="12.75">
      <c r="D1079" s="570"/>
      <c r="E1079" s="570"/>
      <c r="F1079" s="570"/>
    </row>
    <row r="1080" spans="4:6" ht="12.75">
      <c r="D1080" s="570"/>
      <c r="E1080" s="570"/>
      <c r="F1080" s="570"/>
    </row>
    <row r="1081" spans="4:6" ht="12.75">
      <c r="D1081" s="570"/>
      <c r="E1081" s="570"/>
      <c r="F1081" s="570"/>
    </row>
    <row r="1082" spans="4:6" ht="12.75">
      <c r="D1082" s="570"/>
      <c r="E1082" s="570"/>
      <c r="F1082" s="570"/>
    </row>
    <row r="1083" spans="4:6" ht="12.75">
      <c r="D1083" s="570"/>
      <c r="E1083" s="570"/>
      <c r="F1083" s="570"/>
    </row>
    <row r="1084" spans="4:6" ht="12.75">
      <c r="D1084" s="570"/>
      <c r="E1084" s="570"/>
      <c r="F1084" s="570"/>
    </row>
    <row r="1085" spans="4:6" ht="12.75">
      <c r="D1085" s="570"/>
      <c r="E1085" s="570"/>
      <c r="F1085" s="570"/>
    </row>
    <row r="1086" spans="4:6" ht="12.75">
      <c r="D1086" s="570"/>
      <c r="E1086" s="570"/>
      <c r="F1086" s="570"/>
    </row>
    <row r="1087" spans="4:6" ht="12.75">
      <c r="D1087" s="570"/>
      <c r="E1087" s="570"/>
      <c r="F1087" s="570"/>
    </row>
    <row r="1088" spans="4:6" ht="12.75">
      <c r="D1088" s="570"/>
      <c r="E1088" s="570"/>
      <c r="F1088" s="570"/>
    </row>
    <row r="1089" spans="4:6" ht="12.75">
      <c r="D1089" s="570"/>
      <c r="E1089" s="570"/>
      <c r="F1089" s="570"/>
    </row>
    <row r="1090" spans="4:6" ht="12.75">
      <c r="D1090" s="570"/>
      <c r="E1090" s="570"/>
      <c r="F1090" s="570"/>
    </row>
  </sheetData>
  <sheetProtection/>
  <mergeCells count="12">
    <mergeCell ref="A43:B43"/>
    <mergeCell ref="A44:B44"/>
    <mergeCell ref="A45:B45"/>
    <mergeCell ref="A46:B46"/>
    <mergeCell ref="A47:B47"/>
    <mergeCell ref="A15:E15"/>
    <mergeCell ref="A22:E22"/>
    <mergeCell ref="A31:B31"/>
    <mergeCell ref="A36:B36"/>
    <mergeCell ref="A37:B37"/>
    <mergeCell ref="A38:B38"/>
    <mergeCell ref="A42:B4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M22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33.421875" style="0" customWidth="1"/>
    <col min="2" max="2" width="10.140625" style="0" customWidth="1"/>
    <col min="3" max="10" width="10.140625" style="0" bestFit="1" customWidth="1"/>
    <col min="11" max="12" width="8.421875" style="0" bestFit="1" customWidth="1"/>
  </cols>
  <sheetData>
    <row r="3" spans="1:12" ht="15.75">
      <c r="A3" s="532" t="s">
        <v>583</v>
      </c>
      <c r="B3" s="533"/>
      <c r="C3" s="533"/>
      <c r="D3" s="533"/>
      <c r="E3" s="533"/>
      <c r="F3" s="534"/>
      <c r="G3" s="534"/>
      <c r="H3" s="534"/>
      <c r="I3" s="534"/>
      <c r="J3" s="534"/>
      <c r="K3" s="535"/>
      <c r="L3" s="535"/>
    </row>
    <row r="4" spans="1:12" ht="15.75">
      <c r="A4" s="533" t="s">
        <v>584</v>
      </c>
      <c r="B4" s="533"/>
      <c r="C4" s="533"/>
      <c r="D4" s="533"/>
      <c r="E4" s="533"/>
      <c r="F4" s="534"/>
      <c r="G4" s="534"/>
      <c r="H4" s="534"/>
      <c r="I4" s="534"/>
      <c r="J4" s="534"/>
      <c r="K4" s="535"/>
      <c r="L4" s="535"/>
    </row>
    <row r="5" spans="1:12" ht="15.75">
      <c r="A5" s="533" t="s">
        <v>585</v>
      </c>
      <c r="B5" s="533"/>
      <c r="C5" s="533"/>
      <c r="D5" s="533"/>
      <c r="E5" s="533"/>
      <c r="F5" s="534"/>
      <c r="G5" s="534"/>
      <c r="H5" s="534"/>
      <c r="I5" s="534"/>
      <c r="J5" s="534"/>
      <c r="K5" s="535"/>
      <c r="L5" s="535"/>
    </row>
    <row r="6" spans="1:12" ht="15">
      <c r="A6" s="536"/>
      <c r="B6" s="536"/>
      <c r="C6" s="536"/>
      <c r="D6" s="536"/>
      <c r="E6" s="536"/>
      <c r="F6" s="536"/>
      <c r="G6" s="536"/>
      <c r="H6" s="536"/>
      <c r="I6" s="536"/>
      <c r="J6" s="536"/>
      <c r="K6" s="1902" t="s">
        <v>1343</v>
      </c>
      <c r="L6" s="1903"/>
    </row>
    <row r="7" spans="1:13" ht="15.75">
      <c r="A7" s="1503"/>
      <c r="B7" s="1504" t="s">
        <v>1355</v>
      </c>
      <c r="C7" s="1504"/>
      <c r="D7" s="1504"/>
      <c r="E7" s="1504"/>
      <c r="F7" s="1504"/>
      <c r="G7" s="1504"/>
      <c r="H7" s="1504"/>
      <c r="I7" s="1504"/>
      <c r="J7" s="1504"/>
      <c r="K7" s="1505"/>
      <c r="L7" s="1505"/>
      <c r="M7" s="751"/>
    </row>
    <row r="8" spans="1:13" ht="15.75">
      <c r="A8" s="1506" t="s">
        <v>586</v>
      </c>
      <c r="B8" s="1507"/>
      <c r="C8" s="1507" t="s">
        <v>587</v>
      </c>
      <c r="D8" s="1507"/>
      <c r="E8" s="1507"/>
      <c r="F8" s="1507"/>
      <c r="G8" s="1507"/>
      <c r="H8" s="1507"/>
      <c r="I8" s="1508"/>
      <c r="J8" s="1509"/>
      <c r="K8" s="1510" t="s">
        <v>588</v>
      </c>
      <c r="L8" s="1510" t="s">
        <v>189</v>
      </c>
      <c r="M8" s="751"/>
    </row>
    <row r="9" spans="1:13" ht="19.5" thickBot="1">
      <c r="A9" s="1511"/>
      <c r="B9" s="1512" t="s">
        <v>589</v>
      </c>
      <c r="C9" s="1513">
        <v>2005</v>
      </c>
      <c r="D9" s="1512">
        <v>2006</v>
      </c>
      <c r="E9" s="1514">
        <v>2007</v>
      </c>
      <c r="F9" s="1514">
        <v>2008</v>
      </c>
      <c r="G9" s="1514">
        <v>2009</v>
      </c>
      <c r="H9" s="1515">
        <v>2010</v>
      </c>
      <c r="I9" s="1515">
        <v>2011</v>
      </c>
      <c r="J9" s="1515">
        <v>2012</v>
      </c>
      <c r="K9" s="1516" t="s">
        <v>1346</v>
      </c>
      <c r="L9" s="1517" t="s">
        <v>1321</v>
      </c>
      <c r="M9" s="751"/>
    </row>
    <row r="10" spans="1:13" ht="16.5" thickTop="1">
      <c r="A10" s="1518" t="s">
        <v>591</v>
      </c>
      <c r="B10" s="1519">
        <v>350956</v>
      </c>
      <c r="C10" s="1520">
        <v>49607</v>
      </c>
      <c r="D10" s="1520">
        <v>45545</v>
      </c>
      <c r="E10" s="1519">
        <v>42562</v>
      </c>
      <c r="F10" s="1521">
        <v>39206</v>
      </c>
      <c r="G10" s="1521">
        <v>34444</v>
      </c>
      <c r="H10" s="1521">
        <v>32750</v>
      </c>
      <c r="I10" s="1521">
        <v>33880</v>
      </c>
      <c r="J10" s="1521">
        <v>30992</v>
      </c>
      <c r="K10" s="1522">
        <f>J10/B10*100</f>
        <v>8.830736616555921</v>
      </c>
      <c r="L10" s="1523">
        <f>J10/I10*100</f>
        <v>91.47579693034238</v>
      </c>
      <c r="M10" s="751"/>
    </row>
    <row r="11" spans="1:13" ht="15.75">
      <c r="A11" s="1518" t="s">
        <v>592</v>
      </c>
      <c r="B11" s="1519">
        <v>65049</v>
      </c>
      <c r="C11" s="1520">
        <v>36610</v>
      </c>
      <c r="D11" s="1520">
        <v>34972</v>
      </c>
      <c r="E11" s="1519">
        <v>33746</v>
      </c>
      <c r="F11" s="1521">
        <v>34805</v>
      </c>
      <c r="G11" s="1521">
        <v>32192</v>
      </c>
      <c r="H11" s="1521">
        <v>30595</v>
      </c>
      <c r="I11" s="1521">
        <v>29956</v>
      </c>
      <c r="J11" s="1521">
        <v>29325</v>
      </c>
      <c r="K11" s="1522">
        <f aca="true" t="shared" si="0" ref="K11:K18">J11/B11*100</f>
        <v>45.0814001752525</v>
      </c>
      <c r="L11" s="1524">
        <f aca="true" t="shared" si="1" ref="L11:L18">J11/I11*100</f>
        <v>97.8935772466284</v>
      </c>
      <c r="M11" s="751"/>
    </row>
    <row r="12" spans="1:13" ht="15.75">
      <c r="A12" s="1518" t="s">
        <v>593</v>
      </c>
      <c r="B12" s="1519">
        <v>40696</v>
      </c>
      <c r="C12" s="1520">
        <v>7716</v>
      </c>
      <c r="D12" s="1520">
        <v>6724</v>
      </c>
      <c r="E12" s="1519">
        <v>6581</v>
      </c>
      <c r="F12" s="1521">
        <v>6491</v>
      </c>
      <c r="G12" s="1521">
        <v>5640</v>
      </c>
      <c r="H12" s="1521">
        <v>5020</v>
      </c>
      <c r="I12" s="1521">
        <v>5305</v>
      </c>
      <c r="J12" s="1521">
        <v>4998</v>
      </c>
      <c r="K12" s="1522">
        <f t="shared" si="0"/>
        <v>12.281305287988992</v>
      </c>
      <c r="L12" s="1524">
        <f t="shared" si="1"/>
        <v>94.21300659754948</v>
      </c>
      <c r="M12" s="751"/>
    </row>
    <row r="13" spans="1:13" ht="18.75">
      <c r="A13" s="1518" t="s">
        <v>594</v>
      </c>
      <c r="B13" s="1519">
        <v>221798</v>
      </c>
      <c r="C13" s="1520">
        <v>47975</v>
      </c>
      <c r="D13" s="1520">
        <v>47671</v>
      </c>
      <c r="E13" s="1519">
        <v>48495</v>
      </c>
      <c r="F13" s="1521">
        <v>51712</v>
      </c>
      <c r="G13" s="1521">
        <v>50265</v>
      </c>
      <c r="H13" s="1521">
        <v>47336</v>
      </c>
      <c r="I13" s="1521">
        <v>44968</v>
      </c>
      <c r="J13" s="1521">
        <v>40610</v>
      </c>
      <c r="K13" s="1522">
        <f t="shared" si="0"/>
        <v>18.30945274529076</v>
      </c>
      <c r="L13" s="1524">
        <f t="shared" si="1"/>
        <v>90.30866393880092</v>
      </c>
      <c r="M13" s="751"/>
    </row>
    <row r="14" spans="1:13" ht="15.75">
      <c r="A14" s="1518" t="s">
        <v>1347</v>
      </c>
      <c r="B14" s="1519">
        <v>727293</v>
      </c>
      <c r="C14" s="1520">
        <v>418185</v>
      </c>
      <c r="D14" s="1520">
        <v>419290</v>
      </c>
      <c r="E14" s="1519">
        <v>432085</v>
      </c>
      <c r="F14" s="1521">
        <v>437754</v>
      </c>
      <c r="G14" s="1521">
        <v>383189</v>
      </c>
      <c r="H14" s="1521">
        <v>365598</v>
      </c>
      <c r="I14" s="1521">
        <v>379442</v>
      </c>
      <c r="J14" s="1521">
        <v>377383</v>
      </c>
      <c r="K14" s="1522">
        <f t="shared" si="0"/>
        <v>51.88871610203866</v>
      </c>
      <c r="L14" s="1524">
        <f t="shared" si="1"/>
        <v>99.45736107231144</v>
      </c>
      <c r="M14" s="751"/>
    </row>
    <row r="15" spans="1:13" ht="15.75">
      <c r="A15" s="1518" t="s">
        <v>1348</v>
      </c>
      <c r="B15" s="1519">
        <v>158047</v>
      </c>
      <c r="C15" s="1520">
        <v>100231</v>
      </c>
      <c r="D15" s="1520">
        <v>98704</v>
      </c>
      <c r="E15" s="1519">
        <v>100644</v>
      </c>
      <c r="F15" s="1521">
        <v>105605</v>
      </c>
      <c r="G15" s="1521">
        <v>94758</v>
      </c>
      <c r="H15" s="1521">
        <v>90763</v>
      </c>
      <c r="I15" s="1521">
        <v>93997</v>
      </c>
      <c r="J15" s="1521">
        <v>87044</v>
      </c>
      <c r="K15" s="1522">
        <f t="shared" si="0"/>
        <v>55.07475624339595</v>
      </c>
      <c r="L15" s="1524">
        <f t="shared" si="1"/>
        <v>92.60295541347064</v>
      </c>
      <c r="M15" s="751"/>
    </row>
    <row r="16" spans="1:13" ht="15.75">
      <c r="A16" s="1518" t="s">
        <v>595</v>
      </c>
      <c r="B16" s="1519">
        <v>9484</v>
      </c>
      <c r="C16" s="1520">
        <v>31933</v>
      </c>
      <c r="D16" s="1520">
        <v>31973</v>
      </c>
      <c r="E16" s="1519">
        <v>32095</v>
      </c>
      <c r="F16" s="1521">
        <v>33809</v>
      </c>
      <c r="G16" s="1521">
        <v>32941</v>
      </c>
      <c r="H16" s="1521">
        <v>31553</v>
      </c>
      <c r="I16" s="1521">
        <v>31345</v>
      </c>
      <c r="J16" s="1521">
        <v>31431</v>
      </c>
      <c r="K16" s="1522">
        <f t="shared" si="0"/>
        <v>331.4107971320118</v>
      </c>
      <c r="L16" s="1524">
        <f t="shared" si="1"/>
        <v>100.27436592758016</v>
      </c>
      <c r="M16" s="751"/>
    </row>
    <row r="17" spans="1:13" ht="15.75">
      <c r="A17" s="1525" t="s">
        <v>596</v>
      </c>
      <c r="B17" s="1526">
        <v>47801</v>
      </c>
      <c r="C17" s="1527">
        <v>14215</v>
      </c>
      <c r="D17" s="1527">
        <v>13731</v>
      </c>
      <c r="E17" s="1526">
        <v>13863</v>
      </c>
      <c r="F17" s="1528">
        <v>10450</v>
      </c>
      <c r="G17" s="1528">
        <v>4667</v>
      </c>
      <c r="H17" s="1528">
        <v>4022</v>
      </c>
      <c r="I17" s="1528">
        <v>4505</v>
      </c>
      <c r="J17" s="1528">
        <v>4367</v>
      </c>
      <c r="K17" s="1529">
        <f t="shared" si="0"/>
        <v>9.135792138239786</v>
      </c>
      <c r="L17" s="1530">
        <f t="shared" si="1"/>
        <v>96.93673695893452</v>
      </c>
      <c r="M17" s="751"/>
    </row>
    <row r="18" spans="1:13" ht="15.75">
      <c r="A18" s="1531" t="s">
        <v>639</v>
      </c>
      <c r="B18" s="1526">
        <v>2504079</v>
      </c>
      <c r="C18" s="1527">
        <v>1243932</v>
      </c>
      <c r="D18" s="1527">
        <v>1259613</v>
      </c>
      <c r="E18" s="1532">
        <v>1314367</v>
      </c>
      <c r="F18" s="1528">
        <v>1339276</v>
      </c>
      <c r="G18" s="1528">
        <v>1273458</v>
      </c>
      <c r="H18" s="1528">
        <v>1250925</v>
      </c>
      <c r="I18" s="1528">
        <v>1286326</v>
      </c>
      <c r="J18" s="1528">
        <v>1252770</v>
      </c>
      <c r="K18" s="1529">
        <f t="shared" si="0"/>
        <v>50.0291724023084</v>
      </c>
      <c r="L18" s="1530">
        <f t="shared" si="1"/>
        <v>97.39133003608728</v>
      </c>
      <c r="M18" s="751"/>
    </row>
    <row r="19" spans="1:13" ht="15.75">
      <c r="A19" s="1167" t="s">
        <v>1351</v>
      </c>
      <c r="B19" s="1167"/>
      <c r="C19" s="1167"/>
      <c r="D19" s="1167"/>
      <c r="E19" s="1167"/>
      <c r="F19" s="1167"/>
      <c r="G19" s="1167"/>
      <c r="H19" s="1167"/>
      <c r="I19" s="1167"/>
      <c r="J19" s="1167"/>
      <c r="K19" s="1533"/>
      <c r="L19" s="1533"/>
      <c r="M19" s="751"/>
    </row>
    <row r="20" spans="1:13" ht="15.75">
      <c r="A20" s="1167" t="s">
        <v>1352</v>
      </c>
      <c r="B20" s="1167"/>
      <c r="C20" s="1167"/>
      <c r="D20" s="1167"/>
      <c r="E20" s="1167"/>
      <c r="F20" s="1167"/>
      <c r="G20" s="1167"/>
      <c r="H20" s="1167"/>
      <c r="I20" s="1167"/>
      <c r="J20" s="1167"/>
      <c r="K20" s="1533"/>
      <c r="L20" s="1533"/>
      <c r="M20" s="751"/>
    </row>
    <row r="21" spans="1:13" ht="15.75">
      <c r="A21" s="1534" t="s">
        <v>1310</v>
      </c>
      <c r="B21" s="1534"/>
      <c r="C21" s="1534"/>
      <c r="D21" s="1534"/>
      <c r="E21" s="1535"/>
      <c r="F21" s="1536"/>
      <c r="G21" s="1536"/>
      <c r="H21" s="751"/>
      <c r="I21" s="751"/>
      <c r="J21" s="751"/>
      <c r="K21" s="751"/>
      <c r="L21" s="751"/>
      <c r="M21" s="751"/>
    </row>
    <row r="22" spans="1:13" ht="15.75">
      <c r="A22" s="1534" t="s">
        <v>225</v>
      </c>
      <c r="B22" s="1534"/>
      <c r="C22" s="1534"/>
      <c r="D22" s="1534"/>
      <c r="E22" s="1535"/>
      <c r="F22" s="1536"/>
      <c r="G22" s="1536"/>
      <c r="H22" s="751"/>
      <c r="I22" s="751"/>
      <c r="J22" s="751"/>
      <c r="K22" s="751"/>
      <c r="L22" s="751"/>
      <c r="M22" s="751"/>
    </row>
  </sheetData>
  <sheetProtection/>
  <mergeCells count="1">
    <mergeCell ref="K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3:S21"/>
  <sheetViews>
    <sheetView zoomScalePageLayoutView="0" workbookViewId="0" topLeftCell="A1">
      <selection activeCell="A9" sqref="A9:S20"/>
    </sheetView>
  </sheetViews>
  <sheetFormatPr defaultColWidth="9.140625" defaultRowHeight="15"/>
  <cols>
    <col min="1" max="1" width="27.57421875" style="0" customWidth="1"/>
    <col min="2" max="2" width="7.57421875" style="0" customWidth="1"/>
    <col min="3" max="3" width="8.421875" style="0" customWidth="1"/>
    <col min="4" max="4" width="7.421875" style="0" customWidth="1"/>
    <col min="5" max="5" width="7.7109375" style="0" customWidth="1"/>
    <col min="6" max="6" width="8.00390625" style="0" customWidth="1"/>
    <col min="7" max="7" width="8.140625" style="0" customWidth="1"/>
    <col min="9" max="9" width="7.421875" style="0" customWidth="1"/>
    <col min="10" max="11" width="8.421875" style="0" customWidth="1"/>
    <col min="12" max="12" width="7.57421875" style="0" customWidth="1"/>
    <col min="13" max="13" width="7.7109375" style="0" bestFit="1" customWidth="1"/>
    <col min="14" max="14" width="8.8515625" style="0" customWidth="1"/>
    <col min="15" max="15" width="7.8515625" style="0" customWidth="1"/>
    <col min="16" max="16" width="8.7109375" style="0" customWidth="1"/>
    <col min="17" max="17" width="7.7109375" style="0" bestFit="1" customWidth="1"/>
    <col min="18" max="18" width="8.57421875" style="0" customWidth="1"/>
    <col min="19" max="19" width="7.7109375" style="0" customWidth="1"/>
  </cols>
  <sheetData>
    <row r="3" spans="1:15" ht="15.75">
      <c r="A3" s="532" t="s">
        <v>597</v>
      </c>
      <c r="B3" s="533"/>
      <c r="C3" s="533"/>
      <c r="D3" s="533"/>
      <c r="E3" s="533"/>
      <c r="F3" s="534"/>
      <c r="G3" s="534"/>
      <c r="H3" s="538"/>
      <c r="I3" s="538"/>
      <c r="J3" s="538"/>
      <c r="K3" s="538"/>
      <c r="L3" s="538"/>
      <c r="M3" s="538"/>
      <c r="N3" s="538"/>
      <c r="O3" s="538"/>
    </row>
    <row r="4" spans="1:15" ht="15.75">
      <c r="A4" s="533" t="s">
        <v>584</v>
      </c>
      <c r="B4" s="533"/>
      <c r="C4" s="533"/>
      <c r="D4" s="533"/>
      <c r="E4" s="533"/>
      <c r="F4" s="534"/>
      <c r="G4" s="534"/>
      <c r="H4" s="538"/>
      <c r="I4" s="538"/>
      <c r="J4" s="538"/>
      <c r="K4" s="538"/>
      <c r="L4" s="538"/>
      <c r="M4" s="538"/>
      <c r="N4" s="538"/>
      <c r="O4" s="538"/>
    </row>
    <row r="5" spans="1:15" ht="15.75">
      <c r="A5" s="533" t="s">
        <v>585</v>
      </c>
      <c r="B5" s="533"/>
      <c r="C5" s="533"/>
      <c r="D5" s="533"/>
      <c r="E5" s="533"/>
      <c r="F5" s="534"/>
      <c r="G5" s="534"/>
      <c r="H5" s="538"/>
      <c r="I5" s="538"/>
      <c r="J5" s="538"/>
      <c r="K5" s="538"/>
      <c r="L5" s="538"/>
      <c r="M5" s="538"/>
      <c r="N5" s="538"/>
      <c r="O5" s="538"/>
    </row>
    <row r="6" spans="1:19" ht="15.75">
      <c r="A6" s="539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40"/>
      <c r="N6" s="538"/>
      <c r="O6" s="538"/>
      <c r="R6" s="1904" t="s">
        <v>1237</v>
      </c>
      <c r="S6" s="1870"/>
    </row>
    <row r="7" spans="1:19" ht="60">
      <c r="A7" s="555" t="s">
        <v>586</v>
      </c>
      <c r="B7" s="565" t="s">
        <v>599</v>
      </c>
      <c r="C7" s="557" t="s">
        <v>600</v>
      </c>
      <c r="D7" s="558" t="s">
        <v>599</v>
      </c>
      <c r="E7" s="557" t="s">
        <v>600</v>
      </c>
      <c r="F7" s="558" t="s">
        <v>599</v>
      </c>
      <c r="G7" s="557" t="s">
        <v>600</v>
      </c>
      <c r="H7" s="558" t="s">
        <v>599</v>
      </c>
      <c r="I7" s="557" t="s">
        <v>600</v>
      </c>
      <c r="J7" s="556" t="s">
        <v>599</v>
      </c>
      <c r="K7" s="557" t="s">
        <v>600</v>
      </c>
      <c r="L7" s="556" t="s">
        <v>601</v>
      </c>
      <c r="M7" s="557" t="s">
        <v>600</v>
      </c>
      <c r="N7" s="556" t="s">
        <v>601</v>
      </c>
      <c r="O7" s="557" t="s">
        <v>600</v>
      </c>
      <c r="P7" s="556" t="s">
        <v>601</v>
      </c>
      <c r="Q7" s="557" t="s">
        <v>600</v>
      </c>
      <c r="R7" s="556" t="s">
        <v>601</v>
      </c>
      <c r="S7" s="557" t="s">
        <v>600</v>
      </c>
    </row>
    <row r="8" spans="1:19" ht="18.75" thickBot="1">
      <c r="A8" s="559"/>
      <c r="B8" s="560" t="s">
        <v>640</v>
      </c>
      <c r="C8" s="561"/>
      <c r="D8" s="562">
        <v>2005</v>
      </c>
      <c r="E8" s="561"/>
      <c r="F8" s="562">
        <v>2006</v>
      </c>
      <c r="G8" s="562"/>
      <c r="H8" s="563">
        <v>2007</v>
      </c>
      <c r="I8" s="562"/>
      <c r="J8" s="564">
        <v>2008</v>
      </c>
      <c r="K8" s="562"/>
      <c r="L8" s="564">
        <v>2009</v>
      </c>
      <c r="M8" s="562"/>
      <c r="N8" s="564">
        <v>2010</v>
      </c>
      <c r="O8" s="562"/>
      <c r="P8" s="564">
        <v>2011</v>
      </c>
      <c r="Q8" s="562"/>
      <c r="R8" s="564">
        <v>2012</v>
      </c>
      <c r="S8" s="562"/>
    </row>
    <row r="9" spans="1:19" ht="30.75" thickTop="1">
      <c r="A9" s="1537" t="s">
        <v>591</v>
      </c>
      <c r="B9" s="1538">
        <v>3410</v>
      </c>
      <c r="C9" s="1539">
        <v>106.8</v>
      </c>
      <c r="D9" s="1540">
        <v>13311</v>
      </c>
      <c r="E9" s="1541">
        <v>72.40929119295001</v>
      </c>
      <c r="F9" s="1542">
        <v>14340</v>
      </c>
      <c r="G9" s="1543">
        <v>71.22280719181484</v>
      </c>
      <c r="H9" s="1542">
        <v>15842</v>
      </c>
      <c r="I9" s="1543">
        <v>72.58315770182351</v>
      </c>
      <c r="J9" s="1542">
        <v>17620</v>
      </c>
      <c r="K9" s="1543">
        <v>74.2</v>
      </c>
      <c r="L9" s="1542">
        <v>597.54</v>
      </c>
      <c r="M9" s="1543">
        <v>73.94473387865213</v>
      </c>
      <c r="N9" s="1544">
        <v>601</v>
      </c>
      <c r="O9" s="1543">
        <v>71.54761904761905</v>
      </c>
      <c r="P9" s="1545">
        <v>641</v>
      </c>
      <c r="Q9" s="1188">
        <v>75.05854800936767</v>
      </c>
      <c r="R9" s="1546">
        <v>675</v>
      </c>
      <c r="S9" s="1547">
        <v>74.91675915649279</v>
      </c>
    </row>
    <row r="10" spans="1:19" ht="15">
      <c r="A10" s="1548" t="s">
        <v>592</v>
      </c>
      <c r="B10" s="1538">
        <v>3024</v>
      </c>
      <c r="C10" s="1549">
        <v>94.7</v>
      </c>
      <c r="D10" s="1550">
        <v>16599</v>
      </c>
      <c r="E10" s="1541">
        <v>90.29538160256759</v>
      </c>
      <c r="F10" s="1551">
        <v>18014</v>
      </c>
      <c r="G10" s="1543">
        <v>89.47054733286977</v>
      </c>
      <c r="H10" s="1551">
        <v>19443</v>
      </c>
      <c r="I10" s="1543">
        <v>89.08182901127097</v>
      </c>
      <c r="J10" s="1551">
        <v>20870</v>
      </c>
      <c r="K10" s="1543">
        <v>87.9</v>
      </c>
      <c r="L10" s="1551">
        <v>707.06</v>
      </c>
      <c r="M10" s="1543">
        <v>87.49767971389323</v>
      </c>
      <c r="N10" s="1552">
        <v>731.5</v>
      </c>
      <c r="O10" s="1543">
        <v>87.08333333333333</v>
      </c>
      <c r="P10" s="1553">
        <v>746</v>
      </c>
      <c r="Q10" s="1188">
        <v>87.35362997658079</v>
      </c>
      <c r="R10" s="1554">
        <v>782</v>
      </c>
      <c r="S10" s="1555">
        <v>86.8</v>
      </c>
    </row>
    <row r="11" spans="1:19" ht="15">
      <c r="A11" s="1556" t="s">
        <v>602</v>
      </c>
      <c r="B11" s="1538">
        <v>3117</v>
      </c>
      <c r="C11" s="1549">
        <v>97.6</v>
      </c>
      <c r="D11" s="1550">
        <v>18336</v>
      </c>
      <c r="E11" s="1541">
        <v>99.74432899961921</v>
      </c>
      <c r="F11" s="1551">
        <v>21759</v>
      </c>
      <c r="G11" s="1543">
        <v>108.07092480381444</v>
      </c>
      <c r="H11" s="1551">
        <v>24131</v>
      </c>
      <c r="I11" s="1543">
        <v>110.56079904700815</v>
      </c>
      <c r="J11" s="1551">
        <v>24131</v>
      </c>
      <c r="K11" s="1543">
        <v>101.6</v>
      </c>
      <c r="L11" s="1551">
        <v>768.7</v>
      </c>
      <c r="M11" s="1543">
        <v>95.12554294694898</v>
      </c>
      <c r="N11" s="1552">
        <v>875</v>
      </c>
      <c r="O11" s="1543">
        <v>104.16666666666667</v>
      </c>
      <c r="P11" s="1553">
        <v>891</v>
      </c>
      <c r="Q11" s="1188">
        <v>104.33255269320843</v>
      </c>
      <c r="R11" s="1554">
        <v>909</v>
      </c>
      <c r="S11" s="1555">
        <v>100.88790233074363</v>
      </c>
    </row>
    <row r="12" spans="1:19" ht="18">
      <c r="A12" s="1548" t="s">
        <v>641</v>
      </c>
      <c r="B12" s="1538">
        <v>3408</v>
      </c>
      <c r="C12" s="1549">
        <v>106.7</v>
      </c>
      <c r="D12" s="1550">
        <v>17704</v>
      </c>
      <c r="E12" s="1541">
        <v>96.30637001577544</v>
      </c>
      <c r="F12" s="1551">
        <v>19453</v>
      </c>
      <c r="G12" s="1543">
        <v>96.61766166683222</v>
      </c>
      <c r="H12" s="1551">
        <v>21354</v>
      </c>
      <c r="I12" s="1543">
        <v>97.83744158343261</v>
      </c>
      <c r="J12" s="1551">
        <v>23786</v>
      </c>
      <c r="K12" s="1543">
        <v>100.2</v>
      </c>
      <c r="L12" s="1551">
        <v>798.75</v>
      </c>
      <c r="M12" s="1543">
        <v>98.84418814735983</v>
      </c>
      <c r="N12" s="1552">
        <v>839</v>
      </c>
      <c r="O12" s="1543">
        <v>99.88095238095238</v>
      </c>
      <c r="P12" s="1553">
        <v>849</v>
      </c>
      <c r="Q12" s="1188">
        <v>99.41451990632318</v>
      </c>
      <c r="R12" s="1554">
        <v>906</v>
      </c>
      <c r="S12" s="1555">
        <v>100.55493895671476</v>
      </c>
    </row>
    <row r="13" spans="1:19" ht="15">
      <c r="A13" s="1548" t="s">
        <v>1347</v>
      </c>
      <c r="B13" s="1538">
        <v>3199</v>
      </c>
      <c r="C13" s="1549">
        <v>100.2</v>
      </c>
      <c r="D13" s="1550">
        <v>19461</v>
      </c>
      <c r="E13" s="1541">
        <v>105.86411358320187</v>
      </c>
      <c r="F13" s="1551">
        <v>20858</v>
      </c>
      <c r="G13" s="1543">
        <v>103.59590742028409</v>
      </c>
      <c r="H13" s="1551">
        <v>22327</v>
      </c>
      <c r="I13" s="1543">
        <v>102.29542747182259</v>
      </c>
      <c r="J13" s="1551">
        <v>23845</v>
      </c>
      <c r="K13" s="1543">
        <v>100.4</v>
      </c>
      <c r="L13" s="1551">
        <v>791.38</v>
      </c>
      <c r="M13" s="1543">
        <v>97.93216102166838</v>
      </c>
      <c r="N13" s="1552">
        <v>848</v>
      </c>
      <c r="O13" s="1543">
        <v>100.95238095238095</v>
      </c>
      <c r="P13" s="1553">
        <v>887</v>
      </c>
      <c r="Q13" s="1188">
        <v>103.86416861826697</v>
      </c>
      <c r="R13" s="1554">
        <v>931</v>
      </c>
      <c r="S13" s="1555">
        <v>103.3</v>
      </c>
    </row>
    <row r="14" spans="1:19" ht="15">
      <c r="A14" s="1548" t="s">
        <v>603</v>
      </c>
      <c r="B14" s="1538">
        <v>3126</v>
      </c>
      <c r="C14" s="1549">
        <v>97.2</v>
      </c>
      <c r="D14" s="1550">
        <v>19970</v>
      </c>
      <c r="E14" s="1541">
        <v>108.63297611924061</v>
      </c>
      <c r="F14" s="1551">
        <v>21470</v>
      </c>
      <c r="G14" s="1543">
        <v>106.63554186947452</v>
      </c>
      <c r="H14" s="1551">
        <v>23508</v>
      </c>
      <c r="I14" s="1543">
        <v>107.70640520480161</v>
      </c>
      <c r="J14" s="1551">
        <v>24881</v>
      </c>
      <c r="K14" s="1543">
        <v>104.8</v>
      </c>
      <c r="L14" s="1551">
        <v>741.97</v>
      </c>
      <c r="M14" s="1543">
        <v>91.81774307317254</v>
      </c>
      <c r="N14" s="1552">
        <v>762</v>
      </c>
      <c r="O14" s="1543">
        <v>90.71428571428571</v>
      </c>
      <c r="P14" s="1553">
        <v>765</v>
      </c>
      <c r="Q14" s="1188">
        <v>89.5784543325527</v>
      </c>
      <c r="R14" s="1554">
        <v>818</v>
      </c>
      <c r="S14" s="1555">
        <v>90.78801331853496</v>
      </c>
    </row>
    <row r="15" spans="1:19" ht="15">
      <c r="A15" s="1556" t="s">
        <v>604</v>
      </c>
      <c r="B15" s="1538">
        <v>3117</v>
      </c>
      <c r="C15" s="1549">
        <v>97.6</v>
      </c>
      <c r="D15" s="1550">
        <v>36168</v>
      </c>
      <c r="E15" s="1541">
        <v>196.7469945057934</v>
      </c>
      <c r="F15" s="1551">
        <v>39653</v>
      </c>
      <c r="G15" s="1543">
        <v>196.945465381941</v>
      </c>
      <c r="H15" s="1551">
        <v>42274</v>
      </c>
      <c r="I15" s="1543">
        <v>193.68642902959772</v>
      </c>
      <c r="J15" s="1551">
        <v>43939</v>
      </c>
      <c r="K15" s="1543">
        <v>185.1</v>
      </c>
      <c r="L15" s="1551">
        <v>1456.18</v>
      </c>
      <c r="M15" s="1543">
        <v>180.2002252224381</v>
      </c>
      <c r="N15" s="1552">
        <v>1485</v>
      </c>
      <c r="O15" s="1543">
        <v>176.78571428571428</v>
      </c>
      <c r="P15" s="1553">
        <v>1580</v>
      </c>
      <c r="Q15" s="1188">
        <v>185.01170960187355</v>
      </c>
      <c r="R15" s="1554">
        <v>1698</v>
      </c>
      <c r="S15" s="1555">
        <v>188.45726970033297</v>
      </c>
    </row>
    <row r="16" spans="1:19" ht="15">
      <c r="A16" s="1531" t="s">
        <v>596</v>
      </c>
      <c r="B16" s="1557">
        <v>2730</v>
      </c>
      <c r="C16" s="1558">
        <v>85.5</v>
      </c>
      <c r="D16" s="1559">
        <v>12362</v>
      </c>
      <c r="E16" s="1560">
        <v>67.24691290866562</v>
      </c>
      <c r="F16" s="1561">
        <v>13214</v>
      </c>
      <c r="G16" s="1562">
        <v>65.63027714314096</v>
      </c>
      <c r="H16" s="1561">
        <v>14148</v>
      </c>
      <c r="I16" s="1562">
        <v>64.82177219829562</v>
      </c>
      <c r="J16" s="1561">
        <v>14588</v>
      </c>
      <c r="K16" s="1562">
        <v>61.4</v>
      </c>
      <c r="L16" s="1561">
        <v>555.03</v>
      </c>
      <c r="M16" s="1562">
        <v>68.68418121743865</v>
      </c>
      <c r="N16" s="1563">
        <v>581</v>
      </c>
      <c r="O16" s="1562">
        <v>69.16666666666667</v>
      </c>
      <c r="P16" s="1564">
        <v>607</v>
      </c>
      <c r="Q16" s="1565">
        <v>71.07728337236534</v>
      </c>
      <c r="R16" s="1566">
        <v>638</v>
      </c>
      <c r="S16" s="1567">
        <v>70.81021087680355</v>
      </c>
    </row>
    <row r="17" spans="1:19" ht="15">
      <c r="A17" s="1531" t="s">
        <v>639</v>
      </c>
      <c r="B17" s="1568">
        <v>3194</v>
      </c>
      <c r="C17" s="1569">
        <v>100</v>
      </c>
      <c r="D17" s="1559">
        <v>18383</v>
      </c>
      <c r="E17" s="1569">
        <v>100</v>
      </c>
      <c r="F17" s="1561">
        <v>20134</v>
      </c>
      <c r="G17" s="1570">
        <v>100</v>
      </c>
      <c r="H17" s="1561">
        <v>21826</v>
      </c>
      <c r="I17" s="1570">
        <v>100</v>
      </c>
      <c r="J17" s="1561">
        <v>23743</v>
      </c>
      <c r="K17" s="1570">
        <v>100</v>
      </c>
      <c r="L17" s="1561">
        <v>808.09</v>
      </c>
      <c r="M17" s="1570">
        <v>100</v>
      </c>
      <c r="N17" s="1563">
        <v>840</v>
      </c>
      <c r="O17" s="1571">
        <v>100</v>
      </c>
      <c r="P17" s="1564">
        <v>854</v>
      </c>
      <c r="Q17" s="1572">
        <v>100</v>
      </c>
      <c r="R17" s="1566">
        <v>901</v>
      </c>
      <c r="S17" s="1567">
        <v>100</v>
      </c>
    </row>
    <row r="18" spans="1:19" ht="15.75">
      <c r="A18" s="1573" t="s">
        <v>1350</v>
      </c>
      <c r="B18" s="1534"/>
      <c r="C18" s="1534"/>
      <c r="D18" s="1534"/>
      <c r="E18" s="1535"/>
      <c r="F18" s="1536"/>
      <c r="G18" s="1536"/>
      <c r="H18" s="1536"/>
      <c r="I18" s="1536"/>
      <c r="J18" s="1536"/>
      <c r="K18" s="1536"/>
      <c r="L18" s="1536"/>
      <c r="M18" s="1536"/>
      <c r="N18" s="1536"/>
      <c r="O18" s="1536"/>
      <c r="P18" s="751"/>
      <c r="Q18" s="751"/>
      <c r="R18" s="751"/>
      <c r="S18" s="751"/>
    </row>
    <row r="19" spans="1:19" ht="15.75">
      <c r="A19" s="1573" t="s">
        <v>1349</v>
      </c>
      <c r="B19" s="1534"/>
      <c r="C19" s="1534"/>
      <c r="D19" s="1534"/>
      <c r="E19" s="1535"/>
      <c r="F19" s="1536"/>
      <c r="G19" s="1536"/>
      <c r="H19" s="1536"/>
      <c r="I19" s="1536"/>
      <c r="J19" s="1536"/>
      <c r="K19" s="1536"/>
      <c r="L19" s="1536"/>
      <c r="M19" s="1536"/>
      <c r="N19" s="1536"/>
      <c r="O19" s="1536"/>
      <c r="P19" s="751"/>
      <c r="Q19" s="751"/>
      <c r="R19" s="751"/>
      <c r="S19" s="751"/>
    </row>
    <row r="20" spans="1:19" ht="18">
      <c r="A20" s="1573" t="s">
        <v>1311</v>
      </c>
      <c r="B20" s="1534"/>
      <c r="C20" s="1534"/>
      <c r="D20" s="1534"/>
      <c r="E20" s="1535"/>
      <c r="F20" s="1536"/>
      <c r="G20" s="1536"/>
      <c r="H20" s="1536"/>
      <c r="I20" s="1536"/>
      <c r="J20" s="1536"/>
      <c r="K20" s="1536"/>
      <c r="L20" s="1536"/>
      <c r="M20" s="1536"/>
      <c r="N20" s="1536"/>
      <c r="O20" s="1536"/>
      <c r="P20" s="751"/>
      <c r="Q20" s="751"/>
      <c r="R20" s="751"/>
      <c r="S20" s="751"/>
    </row>
    <row r="21" spans="1:15" ht="15.75">
      <c r="A21" s="536" t="s">
        <v>225</v>
      </c>
      <c r="B21" s="533"/>
      <c r="C21" s="533"/>
      <c r="D21" s="533"/>
      <c r="E21" s="537"/>
      <c r="F21" s="538"/>
      <c r="G21" s="538"/>
      <c r="H21" s="538"/>
      <c r="I21" s="538"/>
      <c r="J21" s="538"/>
      <c r="K21" s="538"/>
      <c r="L21" s="538"/>
      <c r="M21" s="538"/>
      <c r="N21" s="538"/>
      <c r="O21" s="538"/>
    </row>
  </sheetData>
  <sheetProtection/>
  <mergeCells count="1">
    <mergeCell ref="R6:S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34.421875" style="0" customWidth="1"/>
  </cols>
  <sheetData>
    <row r="2" spans="1:7" ht="15">
      <c r="A2" s="541" t="s">
        <v>638</v>
      </c>
      <c r="B2" s="537"/>
      <c r="C2" s="537"/>
      <c r="D2" s="537"/>
      <c r="E2" s="537"/>
      <c r="F2" s="537"/>
      <c r="G2" s="537"/>
    </row>
    <row r="3" spans="1:13" ht="15.75" thickBot="1">
      <c r="A3" s="541"/>
      <c r="B3" s="537"/>
      <c r="C3" s="537"/>
      <c r="D3" s="537"/>
      <c r="E3" s="537"/>
      <c r="L3" s="534"/>
      <c r="M3" s="542" t="s">
        <v>634</v>
      </c>
    </row>
    <row r="4" spans="1:13" ht="15">
      <c r="A4" s="554"/>
      <c r="B4" s="1905" t="s">
        <v>605</v>
      </c>
      <c r="C4" s="1906"/>
      <c r="D4" s="1906"/>
      <c r="E4" s="1906"/>
      <c r="F4" s="1906"/>
      <c r="G4" s="1907"/>
      <c r="H4" s="1905" t="s">
        <v>635</v>
      </c>
      <c r="I4" s="1906"/>
      <c r="J4" s="1906"/>
      <c r="K4" s="1906"/>
      <c r="L4" s="1906"/>
      <c r="M4" s="1907"/>
    </row>
    <row r="5" spans="1:13" ht="15">
      <c r="A5" s="551" t="s">
        <v>636</v>
      </c>
      <c r="B5" s="552">
        <v>2011</v>
      </c>
      <c r="C5" s="548"/>
      <c r="D5" s="547">
        <v>2012</v>
      </c>
      <c r="E5" s="547"/>
      <c r="F5" s="549" t="s">
        <v>188</v>
      </c>
      <c r="G5" s="550"/>
      <c r="H5" s="552">
        <v>2011</v>
      </c>
      <c r="I5" s="548"/>
      <c r="J5" s="547">
        <v>2012</v>
      </c>
      <c r="K5" s="547"/>
      <c r="L5" s="549" t="s">
        <v>188</v>
      </c>
      <c r="M5" s="550"/>
    </row>
    <row r="6" spans="1:13" ht="15">
      <c r="A6" s="551" t="s">
        <v>637</v>
      </c>
      <c r="B6" s="553" t="s">
        <v>606</v>
      </c>
      <c r="C6" s="544" t="s">
        <v>607</v>
      </c>
      <c r="D6" s="544" t="s">
        <v>606</v>
      </c>
      <c r="E6" s="544" t="s">
        <v>607</v>
      </c>
      <c r="F6" s="544" t="s">
        <v>606</v>
      </c>
      <c r="G6" s="545" t="s">
        <v>607</v>
      </c>
      <c r="H6" s="543" t="s">
        <v>606</v>
      </c>
      <c r="I6" s="544" t="s">
        <v>607</v>
      </c>
      <c r="J6" s="544" t="s">
        <v>606</v>
      </c>
      <c r="K6" s="544" t="s">
        <v>607</v>
      </c>
      <c r="L6" s="544" t="s">
        <v>606</v>
      </c>
      <c r="M6" s="545" t="s">
        <v>607</v>
      </c>
    </row>
    <row r="7" spans="1:13" ht="15.75" thickBot="1">
      <c r="A7" s="1574" t="s">
        <v>608</v>
      </c>
      <c r="B7" s="1575">
        <v>51.1</v>
      </c>
      <c r="C7" s="1576">
        <v>13.2</v>
      </c>
      <c r="D7" s="1576">
        <v>55.1</v>
      </c>
      <c r="E7" s="1576">
        <v>13.2</v>
      </c>
      <c r="F7" s="1577">
        <v>4</v>
      </c>
      <c r="G7" s="1578">
        <v>0</v>
      </c>
      <c r="H7" s="1576">
        <v>48.9</v>
      </c>
      <c r="I7" s="1577">
        <v>24</v>
      </c>
      <c r="J7" s="1576">
        <v>48.5</v>
      </c>
      <c r="K7" s="1576">
        <v>23.4</v>
      </c>
      <c r="L7" s="1577">
        <v>-0.4</v>
      </c>
      <c r="M7" s="1578">
        <v>-0.6</v>
      </c>
    </row>
    <row r="8" spans="1:13" ht="15.75" thickTop="1">
      <c r="A8" s="546" t="s">
        <v>609</v>
      </c>
      <c r="B8" s="1579"/>
      <c r="C8" s="1580"/>
      <c r="D8" s="1580"/>
      <c r="E8" s="1580"/>
      <c r="F8" s="1580"/>
      <c r="G8" s="1581"/>
      <c r="H8" s="1580"/>
      <c r="I8" s="1580"/>
      <c r="J8" s="1580"/>
      <c r="K8" s="1580"/>
      <c r="L8" s="1580"/>
      <c r="M8" s="1581"/>
    </row>
    <row r="9" spans="1:13" ht="15">
      <c r="A9" s="1582" t="s">
        <v>610</v>
      </c>
      <c r="B9" s="1583">
        <v>86.1</v>
      </c>
      <c r="C9" s="1584">
        <v>93.9</v>
      </c>
      <c r="D9" s="1585">
        <v>92.2</v>
      </c>
      <c r="E9" s="1584">
        <v>96.2</v>
      </c>
      <c r="F9" s="1584">
        <v>6.1</v>
      </c>
      <c r="G9" s="1586">
        <v>2.3</v>
      </c>
      <c r="H9" s="1585">
        <v>92.2</v>
      </c>
      <c r="I9" s="1584">
        <v>95</v>
      </c>
      <c r="J9" s="1585">
        <v>93.8</v>
      </c>
      <c r="K9" s="1584">
        <v>96.6</v>
      </c>
      <c r="L9" s="1584">
        <v>1.6</v>
      </c>
      <c r="M9" s="1586">
        <v>1.6</v>
      </c>
    </row>
    <row r="10" spans="1:13" ht="15">
      <c r="A10" s="1587" t="s">
        <v>611</v>
      </c>
      <c r="B10" s="1588">
        <v>13.5</v>
      </c>
      <c r="C10" s="1589">
        <v>4.5</v>
      </c>
      <c r="D10" s="1589">
        <v>7.6</v>
      </c>
      <c r="E10" s="1589">
        <v>3</v>
      </c>
      <c r="F10" s="1589">
        <v>-5.9</v>
      </c>
      <c r="G10" s="1590">
        <v>-1.5</v>
      </c>
      <c r="H10" s="1589">
        <v>7.6</v>
      </c>
      <c r="I10" s="1589">
        <v>4.6</v>
      </c>
      <c r="J10" s="1589">
        <v>5.6</v>
      </c>
      <c r="K10" s="1589">
        <v>3</v>
      </c>
      <c r="L10" s="1589">
        <v>-2</v>
      </c>
      <c r="M10" s="1590">
        <v>-1.6</v>
      </c>
    </row>
    <row r="11" spans="1:13" ht="15">
      <c r="A11" s="546" t="s">
        <v>612</v>
      </c>
      <c r="B11" s="1579"/>
      <c r="C11" s="1580"/>
      <c r="D11" s="1580"/>
      <c r="E11" s="1580"/>
      <c r="F11" s="1580"/>
      <c r="G11" s="1581"/>
      <c r="H11" s="1580"/>
      <c r="I11" s="1580"/>
      <c r="J11" s="1580"/>
      <c r="K11" s="1580"/>
      <c r="L11" s="1580"/>
      <c r="M11" s="1581"/>
    </row>
    <row r="12" spans="1:13" ht="15">
      <c r="A12" s="1582" t="s">
        <v>613</v>
      </c>
      <c r="B12" s="1591">
        <v>0</v>
      </c>
      <c r="C12" s="1592">
        <v>0</v>
      </c>
      <c r="D12" s="1593">
        <v>0.2</v>
      </c>
      <c r="E12" s="1592">
        <v>0</v>
      </c>
      <c r="F12" s="1592">
        <v>0.2</v>
      </c>
      <c r="G12" s="1594">
        <v>0</v>
      </c>
      <c r="H12" s="1593">
        <v>0.4</v>
      </c>
      <c r="I12" s="1592">
        <v>0</v>
      </c>
      <c r="J12" s="1593">
        <v>0.4</v>
      </c>
      <c r="K12" s="1592">
        <v>0.4</v>
      </c>
      <c r="L12" s="1592">
        <v>0</v>
      </c>
      <c r="M12" s="1594">
        <v>0.4</v>
      </c>
    </row>
    <row r="13" spans="1:13" ht="15">
      <c r="A13" s="1595" t="s">
        <v>614</v>
      </c>
      <c r="B13" s="1596">
        <v>2.7</v>
      </c>
      <c r="C13" s="1597">
        <v>1.5</v>
      </c>
      <c r="D13" s="1598">
        <v>5.1</v>
      </c>
      <c r="E13" s="1597">
        <v>3</v>
      </c>
      <c r="F13" s="1599">
        <v>2.3999999999999995</v>
      </c>
      <c r="G13" s="1600">
        <v>1.5</v>
      </c>
      <c r="H13" s="1598">
        <v>6.1</v>
      </c>
      <c r="I13" s="1597">
        <v>3.8</v>
      </c>
      <c r="J13" s="1598">
        <v>4.9</v>
      </c>
      <c r="K13" s="1597">
        <v>3.4</v>
      </c>
      <c r="L13" s="1599">
        <v>-1.2</v>
      </c>
      <c r="M13" s="1600">
        <v>-0.4</v>
      </c>
    </row>
    <row r="14" spans="1:13" ht="15">
      <c r="A14" s="1595" t="s">
        <v>615</v>
      </c>
      <c r="B14" s="1601">
        <v>6.3</v>
      </c>
      <c r="C14" s="1597">
        <v>9.8</v>
      </c>
      <c r="D14" s="1602">
        <v>4.9</v>
      </c>
      <c r="E14" s="1597">
        <v>6.8</v>
      </c>
      <c r="F14" s="1599">
        <v>-1.4</v>
      </c>
      <c r="G14" s="1603">
        <v>-3</v>
      </c>
      <c r="H14" s="1602">
        <v>9</v>
      </c>
      <c r="I14" s="1597">
        <v>9.2</v>
      </c>
      <c r="J14" s="1602">
        <v>9.5</v>
      </c>
      <c r="K14" s="1597">
        <v>7.7</v>
      </c>
      <c r="L14" s="1599">
        <v>0.5</v>
      </c>
      <c r="M14" s="1603">
        <v>-1.5</v>
      </c>
    </row>
    <row r="15" spans="1:13" ht="15">
      <c r="A15" s="1595" t="s">
        <v>616</v>
      </c>
      <c r="B15" s="1601">
        <v>8.2</v>
      </c>
      <c r="C15" s="1597">
        <v>1.5</v>
      </c>
      <c r="D15" s="1602">
        <v>6</v>
      </c>
      <c r="E15" s="1597">
        <v>1.5</v>
      </c>
      <c r="F15" s="1599">
        <v>-2.2</v>
      </c>
      <c r="G15" s="1603">
        <v>0</v>
      </c>
      <c r="H15" s="1602">
        <v>19.4</v>
      </c>
      <c r="I15" s="1597">
        <v>16.7</v>
      </c>
      <c r="J15" s="1602">
        <v>14.6</v>
      </c>
      <c r="K15" s="1597">
        <v>12.8</v>
      </c>
      <c r="L15" s="1599">
        <v>-4.8</v>
      </c>
      <c r="M15" s="1603">
        <v>-3.9</v>
      </c>
    </row>
    <row r="16" spans="1:13" ht="15">
      <c r="A16" s="1595" t="s">
        <v>617</v>
      </c>
      <c r="B16" s="1601">
        <v>9.2</v>
      </c>
      <c r="C16" s="1597">
        <v>7.6</v>
      </c>
      <c r="D16" s="1602">
        <v>10.3</v>
      </c>
      <c r="E16" s="1597">
        <v>3</v>
      </c>
      <c r="F16" s="1599">
        <v>1.1</v>
      </c>
      <c r="G16" s="1603">
        <v>-4.6</v>
      </c>
      <c r="H16" s="1602">
        <v>11</v>
      </c>
      <c r="I16" s="1597">
        <v>14.6</v>
      </c>
      <c r="J16" s="1602">
        <v>13.6</v>
      </c>
      <c r="K16" s="1597">
        <v>17.1</v>
      </c>
      <c r="L16" s="1599">
        <v>2.6</v>
      </c>
      <c r="M16" s="1603">
        <v>2.5</v>
      </c>
    </row>
    <row r="17" spans="1:13" ht="15">
      <c r="A17" s="1595" t="s">
        <v>618</v>
      </c>
      <c r="B17" s="1596">
        <v>12.9</v>
      </c>
      <c r="C17" s="1604">
        <v>16.7</v>
      </c>
      <c r="D17" s="1598">
        <v>12.7</v>
      </c>
      <c r="E17" s="1604">
        <v>17.4</v>
      </c>
      <c r="F17" s="1599">
        <v>-0.2</v>
      </c>
      <c r="G17" s="1603">
        <v>0.7</v>
      </c>
      <c r="H17" s="1598">
        <v>14.3</v>
      </c>
      <c r="I17" s="1604">
        <v>15.8</v>
      </c>
      <c r="J17" s="1598">
        <v>18.1</v>
      </c>
      <c r="K17" s="1604">
        <v>16.7</v>
      </c>
      <c r="L17" s="1599">
        <v>3.8</v>
      </c>
      <c r="M17" s="1603">
        <v>0.9</v>
      </c>
    </row>
    <row r="18" spans="1:13" ht="15">
      <c r="A18" s="1595" t="s">
        <v>619</v>
      </c>
      <c r="B18" s="1601">
        <v>14.3</v>
      </c>
      <c r="C18" s="1597">
        <v>11.4</v>
      </c>
      <c r="D18" s="1602">
        <v>16.7</v>
      </c>
      <c r="E18" s="1597">
        <v>20.5</v>
      </c>
      <c r="F18" s="1599">
        <v>2.3999999999999986</v>
      </c>
      <c r="G18" s="1603">
        <v>9.1</v>
      </c>
      <c r="H18" s="1602">
        <v>13.1</v>
      </c>
      <c r="I18" s="1597">
        <v>13.3</v>
      </c>
      <c r="J18" s="1602">
        <v>14.6</v>
      </c>
      <c r="K18" s="1597">
        <v>15</v>
      </c>
      <c r="L18" s="1599">
        <v>1.5</v>
      </c>
      <c r="M18" s="1603">
        <v>1.7</v>
      </c>
    </row>
    <row r="19" spans="1:13" ht="15">
      <c r="A19" s="1595" t="s">
        <v>620</v>
      </c>
      <c r="B19" s="1601">
        <v>23.3</v>
      </c>
      <c r="C19" s="1597">
        <v>29.5</v>
      </c>
      <c r="D19" s="1602">
        <v>18.5</v>
      </c>
      <c r="E19" s="1597">
        <v>22</v>
      </c>
      <c r="F19" s="1599">
        <v>-4.800000000000001</v>
      </c>
      <c r="G19" s="1603">
        <v>-7.5</v>
      </c>
      <c r="H19" s="1602">
        <v>14.9</v>
      </c>
      <c r="I19" s="1597">
        <v>17.5</v>
      </c>
      <c r="J19" s="1602">
        <v>11.1</v>
      </c>
      <c r="K19" s="1597">
        <v>12.8</v>
      </c>
      <c r="L19" s="1599">
        <v>-3.8</v>
      </c>
      <c r="M19" s="1603">
        <v>-4.7</v>
      </c>
    </row>
    <row r="20" spans="1:13" ht="15">
      <c r="A20" s="1595" t="s">
        <v>621</v>
      </c>
      <c r="B20" s="1601">
        <v>17.2</v>
      </c>
      <c r="C20" s="1597">
        <v>18.9</v>
      </c>
      <c r="D20" s="1602">
        <v>18.9</v>
      </c>
      <c r="E20" s="1597">
        <v>22</v>
      </c>
      <c r="F20" s="1599">
        <v>1.7</v>
      </c>
      <c r="G20" s="1603">
        <v>3.1</v>
      </c>
      <c r="H20" s="1602">
        <v>10.2</v>
      </c>
      <c r="I20" s="1597">
        <v>9.2</v>
      </c>
      <c r="J20" s="1602">
        <v>10.9</v>
      </c>
      <c r="K20" s="1597">
        <v>13.2</v>
      </c>
      <c r="L20" s="1599">
        <v>0.7</v>
      </c>
      <c r="M20" s="1603">
        <v>4</v>
      </c>
    </row>
    <row r="21" spans="1:13" ht="15">
      <c r="A21" s="1595" t="s">
        <v>622</v>
      </c>
      <c r="B21" s="1601">
        <v>5.5</v>
      </c>
      <c r="C21" s="1604">
        <v>3</v>
      </c>
      <c r="D21" s="1602">
        <v>6.5</v>
      </c>
      <c r="E21" s="1604">
        <v>3</v>
      </c>
      <c r="F21" s="1599">
        <v>1</v>
      </c>
      <c r="G21" s="1603">
        <v>0</v>
      </c>
      <c r="H21" s="1602">
        <v>1.6</v>
      </c>
      <c r="I21" s="1604">
        <v>0.4</v>
      </c>
      <c r="J21" s="1602">
        <v>2.1</v>
      </c>
      <c r="K21" s="1604">
        <v>0.9</v>
      </c>
      <c r="L21" s="1599">
        <v>0.5</v>
      </c>
      <c r="M21" s="1603">
        <v>0.5</v>
      </c>
    </row>
    <row r="22" spans="1:13" ht="15">
      <c r="A22" s="1587" t="s">
        <v>623</v>
      </c>
      <c r="B22" s="1588">
        <v>0.4</v>
      </c>
      <c r="C22" s="1605">
        <v>0.8</v>
      </c>
      <c r="D22" s="1589">
        <v>0.4</v>
      </c>
      <c r="E22" s="1605">
        <v>0.8</v>
      </c>
      <c r="F22" s="1605">
        <v>0</v>
      </c>
      <c r="G22" s="1606">
        <v>0</v>
      </c>
      <c r="H22" s="1589">
        <v>0.2</v>
      </c>
      <c r="I22" s="1605">
        <v>0</v>
      </c>
      <c r="J22" s="1589">
        <v>0.2</v>
      </c>
      <c r="K22" s="1605">
        <v>0.4</v>
      </c>
      <c r="L22" s="1605">
        <v>0</v>
      </c>
      <c r="M22" s="1606">
        <v>0.4</v>
      </c>
    </row>
    <row r="23" spans="1:13" ht="15">
      <c r="A23" s="1607" t="s">
        <v>624</v>
      </c>
      <c r="B23" s="1608"/>
      <c r="C23" s="1609"/>
      <c r="D23" s="1609"/>
      <c r="E23" s="1609"/>
      <c r="F23" s="1609"/>
      <c r="G23" s="1610"/>
      <c r="H23" s="1609"/>
      <c r="I23" s="1609"/>
      <c r="J23" s="1609"/>
      <c r="K23" s="1609"/>
      <c r="L23" s="1609"/>
      <c r="M23" s="1610"/>
    </row>
    <row r="24" spans="1:13" ht="15">
      <c r="A24" s="1611" t="s">
        <v>625</v>
      </c>
      <c r="B24" s="1612">
        <v>10.2</v>
      </c>
      <c r="C24" s="1613">
        <v>15.9</v>
      </c>
      <c r="D24" s="1584">
        <v>9.6</v>
      </c>
      <c r="E24" s="1613">
        <v>15.9</v>
      </c>
      <c r="F24" s="1584">
        <v>-0.6</v>
      </c>
      <c r="G24" s="1614">
        <v>0</v>
      </c>
      <c r="H24" s="1584">
        <v>5.9</v>
      </c>
      <c r="I24" s="1613">
        <v>9.6</v>
      </c>
      <c r="J24" s="1584">
        <v>5.2</v>
      </c>
      <c r="K24" s="1613">
        <v>8.5</v>
      </c>
      <c r="L24" s="1584">
        <v>-0.7</v>
      </c>
      <c r="M24" s="1614">
        <v>-1.1</v>
      </c>
    </row>
    <row r="25" spans="1:13" ht="15">
      <c r="A25" s="1615" t="s">
        <v>626</v>
      </c>
      <c r="B25" s="1601">
        <v>46.6</v>
      </c>
      <c r="C25" s="1597">
        <v>34.8</v>
      </c>
      <c r="D25" s="1602">
        <v>47.5</v>
      </c>
      <c r="E25" s="1597">
        <v>37.9</v>
      </c>
      <c r="F25" s="1602">
        <v>0.9</v>
      </c>
      <c r="G25" s="1614">
        <v>3.1</v>
      </c>
      <c r="H25" s="1602">
        <v>40.7</v>
      </c>
      <c r="I25" s="1597">
        <v>35.4</v>
      </c>
      <c r="J25" s="1602">
        <v>42.5</v>
      </c>
      <c r="K25" s="1597">
        <v>38.5</v>
      </c>
      <c r="L25" s="1602">
        <v>1.8</v>
      </c>
      <c r="M25" s="1614">
        <v>3.1</v>
      </c>
    </row>
    <row r="26" spans="1:13" ht="15">
      <c r="A26" s="1615" t="s">
        <v>627</v>
      </c>
      <c r="B26" s="1601">
        <v>3.9</v>
      </c>
      <c r="C26" s="1597">
        <v>3.8</v>
      </c>
      <c r="D26" s="1602">
        <v>4.7</v>
      </c>
      <c r="E26" s="1597">
        <v>3</v>
      </c>
      <c r="F26" s="1602">
        <v>0.8000000000000003</v>
      </c>
      <c r="G26" s="1614">
        <v>-0.8</v>
      </c>
      <c r="H26" s="1602">
        <v>4.7</v>
      </c>
      <c r="I26" s="1597">
        <v>5.4</v>
      </c>
      <c r="J26" s="1602">
        <v>4.3</v>
      </c>
      <c r="K26" s="1597">
        <v>2.6</v>
      </c>
      <c r="L26" s="1602">
        <v>-0.4</v>
      </c>
      <c r="M26" s="1614">
        <v>-2.8</v>
      </c>
    </row>
    <row r="27" spans="1:13" ht="15">
      <c r="A27" s="1615" t="s">
        <v>628</v>
      </c>
      <c r="B27" s="1601">
        <v>2.5</v>
      </c>
      <c r="C27" s="1604">
        <v>3</v>
      </c>
      <c r="D27" s="1602">
        <v>3.6</v>
      </c>
      <c r="E27" s="1604">
        <v>6.1</v>
      </c>
      <c r="F27" s="1602">
        <v>1.1</v>
      </c>
      <c r="G27" s="1614">
        <v>3.1</v>
      </c>
      <c r="H27" s="1602">
        <v>4.3</v>
      </c>
      <c r="I27" s="1604">
        <v>3.8</v>
      </c>
      <c r="J27" s="1602">
        <v>3.7</v>
      </c>
      <c r="K27" s="1604">
        <v>5.1</v>
      </c>
      <c r="L27" s="1602">
        <v>-0.6</v>
      </c>
      <c r="M27" s="1614">
        <v>1.3</v>
      </c>
    </row>
    <row r="28" spans="1:13" ht="15">
      <c r="A28" s="1615" t="s">
        <v>629</v>
      </c>
      <c r="B28" s="1596">
        <v>1</v>
      </c>
      <c r="C28" s="1604">
        <v>3</v>
      </c>
      <c r="D28" s="1602">
        <v>1.8</v>
      </c>
      <c r="E28" s="1597">
        <v>2.3</v>
      </c>
      <c r="F28" s="1602">
        <v>0.8</v>
      </c>
      <c r="G28" s="1614">
        <v>-0.7000000000000002</v>
      </c>
      <c r="H28" s="1602">
        <v>5.5</v>
      </c>
      <c r="I28" s="1597">
        <v>7.9</v>
      </c>
      <c r="J28" s="1602">
        <v>5.8</v>
      </c>
      <c r="K28" s="1597">
        <v>7.3</v>
      </c>
      <c r="L28" s="1602">
        <v>0.3</v>
      </c>
      <c r="M28" s="1614">
        <v>-0.6</v>
      </c>
    </row>
    <row r="29" spans="1:13" ht="15">
      <c r="A29" s="1615" t="s">
        <v>630</v>
      </c>
      <c r="B29" s="1601">
        <v>25.6</v>
      </c>
      <c r="C29" s="1597">
        <v>31.1</v>
      </c>
      <c r="D29" s="1602">
        <v>26</v>
      </c>
      <c r="E29" s="1597">
        <v>28</v>
      </c>
      <c r="F29" s="1602">
        <v>0.3999999999999986</v>
      </c>
      <c r="G29" s="1614">
        <v>-3.1</v>
      </c>
      <c r="H29" s="1602">
        <v>29</v>
      </c>
      <c r="I29" s="1597">
        <v>28.8</v>
      </c>
      <c r="J29" s="1602">
        <v>30.3</v>
      </c>
      <c r="K29" s="1597">
        <v>25.6</v>
      </c>
      <c r="L29" s="1602">
        <v>1.3000000000000007</v>
      </c>
      <c r="M29" s="1614">
        <v>-3.2</v>
      </c>
    </row>
    <row r="30" spans="1:13" ht="15">
      <c r="A30" s="1615" t="s">
        <v>631</v>
      </c>
      <c r="B30" s="1616">
        <v>0</v>
      </c>
      <c r="C30" s="1599">
        <v>0</v>
      </c>
      <c r="D30" s="1617">
        <v>0</v>
      </c>
      <c r="E30" s="1599">
        <v>0</v>
      </c>
      <c r="F30" s="1602">
        <v>0</v>
      </c>
      <c r="G30" s="1614">
        <v>0</v>
      </c>
      <c r="H30" s="1617">
        <v>0</v>
      </c>
      <c r="I30" s="1599">
        <v>0</v>
      </c>
      <c r="J30" s="1617">
        <v>0</v>
      </c>
      <c r="K30" s="1599">
        <v>0</v>
      </c>
      <c r="L30" s="1602">
        <v>0</v>
      </c>
      <c r="M30" s="1614">
        <v>0</v>
      </c>
    </row>
    <row r="31" spans="1:13" ht="15">
      <c r="A31" s="1615" t="s">
        <v>632</v>
      </c>
      <c r="B31" s="1616">
        <v>0.4</v>
      </c>
      <c r="C31" s="1599">
        <v>0.8</v>
      </c>
      <c r="D31" s="1617">
        <v>0</v>
      </c>
      <c r="E31" s="1599">
        <v>0</v>
      </c>
      <c r="F31" s="1602">
        <v>-0.4</v>
      </c>
      <c r="G31" s="1614">
        <v>-0.8</v>
      </c>
      <c r="H31" s="1617">
        <v>0.8</v>
      </c>
      <c r="I31" s="1599">
        <v>1.7</v>
      </c>
      <c r="J31" s="1617">
        <v>1</v>
      </c>
      <c r="K31" s="1599">
        <v>1.7</v>
      </c>
      <c r="L31" s="1602">
        <v>0.19999999999999996</v>
      </c>
      <c r="M31" s="1614">
        <v>0</v>
      </c>
    </row>
    <row r="32" spans="1:13" ht="15.75" thickBot="1">
      <c r="A32" s="1618" t="s">
        <v>633</v>
      </c>
      <c r="B32" s="1619">
        <v>10.2</v>
      </c>
      <c r="C32" s="1620">
        <v>9.1</v>
      </c>
      <c r="D32" s="1621">
        <v>7.1</v>
      </c>
      <c r="E32" s="1620">
        <v>7.6</v>
      </c>
      <c r="F32" s="1621">
        <v>-3.1</v>
      </c>
      <c r="G32" s="1622">
        <v>-1.5</v>
      </c>
      <c r="H32" s="1621">
        <v>9.4</v>
      </c>
      <c r="I32" s="1620">
        <v>7.1</v>
      </c>
      <c r="J32" s="1621">
        <v>7.4</v>
      </c>
      <c r="K32" s="1620">
        <v>11.1</v>
      </c>
      <c r="L32" s="1621">
        <v>-2</v>
      </c>
      <c r="M32" s="1623">
        <v>4</v>
      </c>
    </row>
    <row r="33" spans="1:7" ht="15">
      <c r="A33" s="1535" t="s">
        <v>1354</v>
      </c>
      <c r="B33" s="534"/>
      <c r="C33" s="534"/>
      <c r="D33" s="534"/>
      <c r="E33" s="534"/>
      <c r="F33" s="534"/>
      <c r="G33" s="534"/>
    </row>
    <row r="34" spans="1:7" ht="15">
      <c r="A34" s="537" t="s">
        <v>277</v>
      </c>
      <c r="B34" s="1501"/>
      <c r="C34" s="1501"/>
      <c r="D34" s="1501"/>
      <c r="E34" s="1501"/>
      <c r="F34" s="1501"/>
      <c r="G34" s="1501"/>
    </row>
    <row r="35" spans="1:7" ht="15">
      <c r="A35" s="1501"/>
      <c r="B35" s="1501"/>
      <c r="C35" s="1501"/>
      <c r="D35" s="1501"/>
      <c r="E35" s="1501"/>
      <c r="F35" s="1501"/>
      <c r="G35" s="1501"/>
    </row>
  </sheetData>
  <sheetProtection/>
  <mergeCells count="2">
    <mergeCell ref="B4:G4"/>
    <mergeCell ref="H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41.7109375" style="0" customWidth="1"/>
    <col min="2" max="2" width="18.140625" style="0" customWidth="1"/>
    <col min="3" max="3" width="17.00390625" style="0" customWidth="1"/>
    <col min="4" max="4" width="19.00390625" style="0" customWidth="1"/>
  </cols>
  <sheetData>
    <row r="1" spans="1:3" ht="15">
      <c r="A1" s="866" t="s">
        <v>1334</v>
      </c>
      <c r="B1" s="866"/>
      <c r="C1" s="866"/>
    </row>
    <row r="2" spans="1:4" ht="15.75" thickBot="1">
      <c r="A2" s="113" t="s">
        <v>1038</v>
      </c>
      <c r="B2" s="113"/>
      <c r="C2" s="113"/>
      <c r="D2" s="1006" t="s">
        <v>1057</v>
      </c>
    </row>
    <row r="3" spans="1:4" ht="30" thickBot="1">
      <c r="A3" s="1489" t="s">
        <v>1336</v>
      </c>
      <c r="B3" s="1376" t="s">
        <v>1337</v>
      </c>
      <c r="C3" s="1377" t="s">
        <v>1339</v>
      </c>
      <c r="D3" s="1377" t="s">
        <v>1338</v>
      </c>
    </row>
    <row r="4" spans="1:4" ht="15">
      <c r="A4" s="1036" t="s">
        <v>765</v>
      </c>
      <c r="B4" s="1378">
        <v>3897576</v>
      </c>
      <c r="C4" s="1378">
        <v>2919711</v>
      </c>
      <c r="D4" s="1378">
        <v>977865</v>
      </c>
    </row>
    <row r="5" spans="1:4" ht="15">
      <c r="A5" s="1037" t="s">
        <v>766</v>
      </c>
      <c r="B5" s="1379">
        <v>84234</v>
      </c>
      <c r="C5" s="1379">
        <v>63176</v>
      </c>
      <c r="D5" s="1379">
        <v>21059</v>
      </c>
    </row>
    <row r="6" spans="1:4" ht="15">
      <c r="A6" s="1037" t="s">
        <v>767</v>
      </c>
      <c r="B6" s="1379">
        <v>58735791.23</v>
      </c>
      <c r="C6" s="1379">
        <v>43600585</v>
      </c>
      <c r="D6" s="1379">
        <v>15135206</v>
      </c>
    </row>
    <row r="7" spans="1:4" ht="15">
      <c r="A7" s="1037" t="s">
        <v>768</v>
      </c>
      <c r="B7" s="1379">
        <v>2079893.33</v>
      </c>
      <c r="C7" s="1379">
        <v>1546294</v>
      </c>
      <c r="D7" s="1379">
        <v>533600</v>
      </c>
    </row>
    <row r="8" spans="1:4" ht="15">
      <c r="A8" s="1038" t="s">
        <v>769</v>
      </c>
      <c r="B8" s="1380">
        <v>22411441.09</v>
      </c>
      <c r="C8" s="1381">
        <v>16545512.25</v>
      </c>
      <c r="D8" s="1380">
        <v>5865928.84</v>
      </c>
    </row>
    <row r="9" spans="1:4" ht="15">
      <c r="A9" s="1038" t="s">
        <v>770</v>
      </c>
      <c r="B9" s="1382">
        <v>13048752.83</v>
      </c>
      <c r="C9" s="1383">
        <v>9628999</v>
      </c>
      <c r="D9" s="1382">
        <v>3419753</v>
      </c>
    </row>
    <row r="10" spans="1:4" ht="15">
      <c r="A10" s="1037" t="s">
        <v>771</v>
      </c>
      <c r="B10" s="1379">
        <v>15000</v>
      </c>
      <c r="C10" s="1379">
        <v>11250</v>
      </c>
      <c r="D10" s="1379">
        <v>3750</v>
      </c>
    </row>
    <row r="11" spans="1:4" ht="15">
      <c r="A11" s="1037" t="s">
        <v>772</v>
      </c>
      <c r="B11" s="1379">
        <v>3691021.6</v>
      </c>
      <c r="C11" s="1379">
        <v>2768266.2</v>
      </c>
      <c r="D11" s="1379">
        <v>922755.4</v>
      </c>
    </row>
    <row r="12" spans="1:4" ht="15.75" thickBot="1">
      <c r="A12" s="1040" t="s">
        <v>773</v>
      </c>
      <c r="B12" s="1384">
        <f>SUM(B4:B11)</f>
        <v>103963710.07999998</v>
      </c>
      <c r="C12" s="1384">
        <f>SUM(C4:C11)</f>
        <v>77083793.45</v>
      </c>
      <c r="D12" s="1384">
        <f>SUM(D4:D11)</f>
        <v>26879917.24</v>
      </c>
    </row>
    <row r="13" spans="1:4" ht="15">
      <c r="A13" s="1039" t="s">
        <v>774</v>
      </c>
      <c r="B13" s="1385">
        <v>56448660</v>
      </c>
      <c r="C13" s="1385">
        <v>45137351</v>
      </c>
      <c r="D13" s="1385">
        <v>11311310</v>
      </c>
    </row>
    <row r="14" spans="1:4" ht="15">
      <c r="A14" s="1037" t="s">
        <v>775</v>
      </c>
      <c r="B14" s="1379">
        <v>38324585</v>
      </c>
      <c r="C14" s="1379">
        <v>30342521</v>
      </c>
      <c r="D14" s="1379">
        <v>7982064</v>
      </c>
    </row>
    <row r="15" spans="1:4" ht="15">
      <c r="A15" s="1037" t="s">
        <v>776</v>
      </c>
      <c r="B15" s="1379">
        <v>28867</v>
      </c>
      <c r="C15" s="1379">
        <v>20018</v>
      </c>
      <c r="D15" s="1379">
        <v>8849</v>
      </c>
    </row>
    <row r="16" spans="1:4" ht="15">
      <c r="A16" s="1037" t="s">
        <v>777</v>
      </c>
      <c r="B16" s="1379">
        <v>44773909</v>
      </c>
      <c r="C16" s="1379">
        <v>35086201</v>
      </c>
      <c r="D16" s="1379">
        <v>9687708</v>
      </c>
    </row>
    <row r="17" spans="1:4" ht="15">
      <c r="A17" s="1037" t="s">
        <v>778</v>
      </c>
      <c r="B17" s="1379">
        <v>8280735</v>
      </c>
      <c r="C17" s="1379">
        <v>6548463</v>
      </c>
      <c r="D17" s="1379">
        <v>1732271</v>
      </c>
    </row>
    <row r="18" spans="1:4" ht="15">
      <c r="A18" s="1037" t="s">
        <v>779</v>
      </c>
      <c r="B18" s="1379">
        <v>231566</v>
      </c>
      <c r="C18" s="1379">
        <v>185253</v>
      </c>
      <c r="D18" s="1379">
        <v>46313</v>
      </c>
    </row>
    <row r="19" spans="1:4" ht="15">
      <c r="A19" s="1037" t="s">
        <v>780</v>
      </c>
      <c r="B19" s="1379">
        <v>907928</v>
      </c>
      <c r="C19" s="1379">
        <v>723481</v>
      </c>
      <c r="D19" s="1379">
        <v>184446</v>
      </c>
    </row>
    <row r="20" spans="1:4" ht="15">
      <c r="A20" s="1037" t="s">
        <v>781</v>
      </c>
      <c r="B20" s="1379">
        <v>209593</v>
      </c>
      <c r="C20" s="1379">
        <v>167669</v>
      </c>
      <c r="D20" s="1379">
        <v>41924</v>
      </c>
    </row>
    <row r="21" spans="1:4" ht="15">
      <c r="A21" s="1908" t="s">
        <v>1340</v>
      </c>
      <c r="B21" s="1910">
        <v>18173727</v>
      </c>
      <c r="C21" s="1910">
        <v>14538918</v>
      </c>
      <c r="D21" s="1910">
        <v>3634809</v>
      </c>
    </row>
    <row r="22" spans="1:4" ht="15">
      <c r="A22" s="1909"/>
      <c r="B22" s="1911"/>
      <c r="C22" s="1911"/>
      <c r="D22" s="1911"/>
    </row>
    <row r="23" spans="1:4" ht="15.75" thickBot="1">
      <c r="A23" s="1041" t="s">
        <v>782</v>
      </c>
      <c r="B23" s="1388">
        <f>SUM(B13:B22)</f>
        <v>167379570</v>
      </c>
      <c r="C23" s="1388">
        <f>SUM(C13:C22)</f>
        <v>132749875</v>
      </c>
      <c r="D23" s="1388">
        <f>SUM(D13:D22)</f>
        <v>34629694</v>
      </c>
    </row>
    <row r="24" spans="1:4" ht="15">
      <c r="A24" s="1039" t="s">
        <v>783</v>
      </c>
      <c r="B24" s="1385">
        <v>31476617</v>
      </c>
      <c r="C24" s="1385">
        <v>23564904</v>
      </c>
      <c r="D24" s="1385">
        <v>7911713</v>
      </c>
    </row>
    <row r="25" spans="1:4" ht="15">
      <c r="A25" s="1037" t="s">
        <v>784</v>
      </c>
      <c r="B25" s="1379">
        <v>2934895</v>
      </c>
      <c r="C25" s="1379">
        <v>2200136</v>
      </c>
      <c r="D25" s="1379">
        <v>734759</v>
      </c>
    </row>
    <row r="26" spans="1:4" ht="15">
      <c r="A26" s="1037" t="s">
        <v>785</v>
      </c>
      <c r="B26" s="1379">
        <v>11121489</v>
      </c>
      <c r="C26" s="1379">
        <v>8341116</v>
      </c>
      <c r="D26" s="1379">
        <v>2780373</v>
      </c>
    </row>
    <row r="27" spans="1:4" ht="15">
      <c r="A27" s="1037" t="s">
        <v>786</v>
      </c>
      <c r="B27" s="1379">
        <v>9462643</v>
      </c>
      <c r="C27" s="1379">
        <v>7096982</v>
      </c>
      <c r="D27" s="1379">
        <v>2365661</v>
      </c>
    </row>
    <row r="28" spans="1:4" ht="15">
      <c r="A28" s="1037" t="s">
        <v>787</v>
      </c>
      <c r="B28" s="1379">
        <v>2614949</v>
      </c>
      <c r="C28" s="1379">
        <v>1914717</v>
      </c>
      <c r="D28" s="1379">
        <v>700232</v>
      </c>
    </row>
    <row r="29" spans="1:4" ht="15">
      <c r="A29" s="1908" t="s">
        <v>1335</v>
      </c>
      <c r="B29" s="1910">
        <v>0</v>
      </c>
      <c r="C29" s="1910">
        <v>0</v>
      </c>
      <c r="D29" s="1910">
        <v>0</v>
      </c>
    </row>
    <row r="30" spans="1:4" ht="15">
      <c r="A30" s="1909" t="s">
        <v>788</v>
      </c>
      <c r="B30" s="1911">
        <v>0</v>
      </c>
      <c r="C30" s="1911">
        <v>0</v>
      </c>
      <c r="D30" s="1911">
        <v>0</v>
      </c>
    </row>
    <row r="31" spans="1:4" ht="15.75" thickBot="1">
      <c r="A31" s="1041" t="s">
        <v>789</v>
      </c>
      <c r="B31" s="1388">
        <f>SUM(B24:B30)</f>
        <v>57610593</v>
      </c>
      <c r="C31" s="1388">
        <f>SUM(C24:C30)</f>
        <v>43117855</v>
      </c>
      <c r="D31" s="1388">
        <f>SUM(D24:D30)</f>
        <v>14492738</v>
      </c>
    </row>
    <row r="32" spans="1:4" ht="15">
      <c r="A32" s="1039" t="s">
        <v>790</v>
      </c>
      <c r="B32" s="1385">
        <v>10557637</v>
      </c>
      <c r="C32" s="1385">
        <v>8406934</v>
      </c>
      <c r="D32" s="1385">
        <v>2150703</v>
      </c>
    </row>
    <row r="33" spans="1:4" ht="15">
      <c r="A33" s="1037" t="s">
        <v>791</v>
      </c>
      <c r="B33" s="1379">
        <v>76013.42</v>
      </c>
      <c r="C33" s="1379">
        <v>60810.74</v>
      </c>
      <c r="D33" s="1379">
        <v>15202.68</v>
      </c>
    </row>
    <row r="34" spans="1:4" ht="15">
      <c r="A34" s="1037" t="s">
        <v>792</v>
      </c>
      <c r="B34" s="1379">
        <v>1974857.41</v>
      </c>
      <c r="C34" s="1379">
        <v>1579885.93</v>
      </c>
      <c r="D34" s="1379">
        <v>394971.48</v>
      </c>
    </row>
    <row r="35" spans="1:4" ht="15">
      <c r="A35" s="1042" t="s">
        <v>793</v>
      </c>
      <c r="B35" s="1389">
        <f>SUM(B32:B34)</f>
        <v>12608507.83</v>
      </c>
      <c r="C35" s="1389">
        <f>SUM(C32:C34)</f>
        <v>10047630.67</v>
      </c>
      <c r="D35" s="1389">
        <f>SUM(D32:D34)</f>
        <v>2560877.16</v>
      </c>
    </row>
    <row r="36" spans="1:4" ht="15.75" thickBot="1">
      <c r="A36" s="1041" t="s">
        <v>794</v>
      </c>
      <c r="B36" s="1388">
        <f>B12+B23+B31+B35</f>
        <v>341562380.90999997</v>
      </c>
      <c r="C36" s="1388">
        <f>C12+C23+C31+C35</f>
        <v>262999154.11999997</v>
      </c>
      <c r="D36" s="1388">
        <f>D12+D23+D31+D35</f>
        <v>78563226.39999999</v>
      </c>
    </row>
    <row r="37" spans="1:4" ht="15">
      <c r="A37" s="1043" t="s">
        <v>1244</v>
      </c>
      <c r="B37" s="1386">
        <v>3825380</v>
      </c>
      <c r="C37" s="1386">
        <v>2869035</v>
      </c>
      <c r="D37" s="1386">
        <v>956345</v>
      </c>
    </row>
    <row r="38" spans="1:4" ht="15">
      <c r="A38" s="1037" t="s">
        <v>795</v>
      </c>
      <c r="B38" s="1379">
        <v>404528</v>
      </c>
      <c r="C38" s="1379">
        <v>303396</v>
      </c>
      <c r="D38" s="1379">
        <v>101132</v>
      </c>
    </row>
    <row r="39" spans="1:4" ht="15.75" thickBot="1">
      <c r="A39" s="867" t="s">
        <v>796</v>
      </c>
      <c r="B39" s="1387">
        <f>SUM(B36:B38)</f>
        <v>345792288.90999997</v>
      </c>
      <c r="C39" s="1387">
        <f>SUM(C36:C38)</f>
        <v>266171585.11999997</v>
      </c>
      <c r="D39" s="1490">
        <f>SUM(D36:D38)</f>
        <v>79620703.39999999</v>
      </c>
    </row>
    <row r="40" spans="1:3" ht="15">
      <c r="A40" s="723" t="s">
        <v>763</v>
      </c>
      <c r="B40" s="724"/>
      <c r="C40" s="724"/>
    </row>
    <row r="41" spans="1:3" ht="15">
      <c r="A41" s="723" t="s">
        <v>764</v>
      </c>
      <c r="B41" s="724"/>
      <c r="C41" s="724"/>
    </row>
    <row r="42" spans="1:3" ht="15">
      <c r="A42" s="723" t="s">
        <v>225</v>
      </c>
      <c r="B42" s="724"/>
      <c r="C42" s="724"/>
    </row>
  </sheetData>
  <sheetProtection/>
  <mergeCells count="8">
    <mergeCell ref="A21:A22"/>
    <mergeCell ref="B21:B22"/>
    <mergeCell ref="C21:C22"/>
    <mergeCell ref="D21:D22"/>
    <mergeCell ref="A29:A30"/>
    <mergeCell ref="B29:B30"/>
    <mergeCell ref="C29:C30"/>
    <mergeCell ref="D29:D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5" sqref="K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17.140625" style="0" customWidth="1"/>
    <col min="2" max="2" width="13.00390625" style="0" customWidth="1"/>
    <col min="3" max="3" width="11.28125" style="0" customWidth="1"/>
    <col min="4" max="5" width="11.140625" style="0" customWidth="1"/>
    <col min="6" max="6" width="9.28125" style="0" bestFit="1" customWidth="1"/>
    <col min="7" max="7" width="10.00390625" style="0" bestFit="1" customWidth="1"/>
    <col min="8" max="8" width="10.28125" style="0" bestFit="1" customWidth="1"/>
    <col min="9" max="9" width="10.421875" style="73" customWidth="1"/>
    <col min="10" max="10" width="10.28125" style="73" bestFit="1" customWidth="1"/>
    <col min="11" max="11" width="9.421875" style="73" bestFit="1" customWidth="1"/>
    <col min="12" max="13" width="9.28125" style="73" bestFit="1" customWidth="1"/>
  </cols>
  <sheetData>
    <row r="1" ht="15.75">
      <c r="A1" s="99" t="s">
        <v>1262</v>
      </c>
    </row>
    <row r="2" spans="1:13" ht="15">
      <c r="A2" s="111" t="s">
        <v>132</v>
      </c>
      <c r="B2" s="73"/>
      <c r="C2" s="73"/>
      <c r="D2" s="73"/>
      <c r="E2" s="73"/>
      <c r="F2" s="73"/>
      <c r="G2" s="73"/>
      <c r="H2" s="73"/>
      <c r="L2" s="1662" t="s">
        <v>182</v>
      </c>
      <c r="M2" s="1629"/>
    </row>
    <row r="3" spans="1:13" ht="28.5">
      <c r="A3" s="100" t="s">
        <v>77</v>
      </c>
      <c r="B3" s="45" t="s">
        <v>133</v>
      </c>
      <c r="C3" s="45" t="s">
        <v>134</v>
      </c>
      <c r="D3" s="45" t="s">
        <v>135</v>
      </c>
      <c r="E3" s="45" t="s">
        <v>136</v>
      </c>
      <c r="F3" s="45" t="s">
        <v>137</v>
      </c>
      <c r="G3" s="45" t="s">
        <v>138</v>
      </c>
      <c r="H3" s="45" t="s">
        <v>139</v>
      </c>
      <c r="I3" s="45" t="s">
        <v>140</v>
      </c>
      <c r="J3" s="45" t="s">
        <v>141</v>
      </c>
      <c r="K3" s="45" t="s">
        <v>142</v>
      </c>
      <c r="L3" s="45" t="s">
        <v>143</v>
      </c>
      <c r="M3" s="45" t="s">
        <v>144</v>
      </c>
    </row>
    <row r="4" spans="1:13" ht="15">
      <c r="A4" s="101" t="s">
        <v>130</v>
      </c>
      <c r="B4" s="1127">
        <f aca="true" t="shared" si="0" ref="B4:H4">SUM(B6:B32)</f>
        <v>290283.1000000001</v>
      </c>
      <c r="C4" s="1117">
        <f t="shared" si="0"/>
        <v>139364.90000000002</v>
      </c>
      <c r="D4" s="1117">
        <f t="shared" si="0"/>
        <v>51724.100000000006</v>
      </c>
      <c r="E4" s="1117">
        <f t="shared" si="0"/>
        <v>68952.59999999999</v>
      </c>
      <c r="F4" s="1117">
        <f t="shared" si="0"/>
        <v>3119.1</v>
      </c>
      <c r="G4" s="1117">
        <f t="shared" si="0"/>
        <v>123130.39999999998</v>
      </c>
      <c r="H4" s="1118">
        <f t="shared" si="0"/>
        <v>14144.8</v>
      </c>
      <c r="I4" s="1119">
        <f>SUM(I6:I32)</f>
        <v>7844.300000000002</v>
      </c>
      <c r="J4" s="1120">
        <f>SUM(J6:J32)</f>
        <v>22388.199999999997</v>
      </c>
      <c r="K4" s="1121">
        <f>SUM(K6:K32)</f>
        <v>12385.199999999999</v>
      </c>
      <c r="L4" s="1120">
        <f>SUM(L6:L32)</f>
        <v>731.7000000000002</v>
      </c>
      <c r="M4" s="1120">
        <f>SUM(M6:M32)</f>
        <v>59</v>
      </c>
    </row>
    <row r="5" spans="1:13" ht="15">
      <c r="A5" s="102" t="s">
        <v>94</v>
      </c>
      <c r="B5" s="1128">
        <f>B6+B9+B10+B12+B13+B14+B15+B16+B20+B23+B24+B26+B30+B31+B32</f>
        <v>203385.80000000002</v>
      </c>
      <c r="C5" s="1122">
        <f>C6+C9+C10+C12+C13+C14+C15+C16+C20+C23+C24+C26+C30+C31+C32</f>
        <v>104352.50000000001</v>
      </c>
      <c r="D5" s="1122">
        <f>D6+D9+D10+D12+D13+D14+D15+D16+D20+D23+D24+D26+D30+D31+D32</f>
        <v>41616.2</v>
      </c>
      <c r="E5" s="1122">
        <f>E6+E9+E10+E12+E13+E14+E15+E20+E23+E24+E26+E30+E31+E32</f>
        <v>31959.699999999997</v>
      </c>
      <c r="F5" s="1122">
        <f>F13+F14+F15+F16+F26</f>
        <v>2985.2</v>
      </c>
      <c r="G5" s="1122">
        <f>G6+G9+G10+G13+G14+G15+G16+G23+G24+G26+G30+G31+G32</f>
        <v>104001.89999999998</v>
      </c>
      <c r="H5" s="1123">
        <f>H9+H14+H15+H16+H20+H23+H24+H30+H31+H32</f>
        <v>9088</v>
      </c>
      <c r="I5" s="1124">
        <f>I6+I9+I10+I12+I13+I14+I15+I16+I20+I23+I24+I26+I30+I31+I32</f>
        <v>7215.2</v>
      </c>
      <c r="J5" s="1125">
        <f>J6+J9+J10+J12+J13+J14+J15+J16+J20+J23+J24+J26+J30+J31+J32</f>
        <v>19369.699999999997</v>
      </c>
      <c r="K5" s="1125">
        <f>K6+K9+K10+K12+K13+K14+K15+K16+K20+K23+K24+K26+K30+K31+K32</f>
        <v>9792.1</v>
      </c>
      <c r="L5" s="1125">
        <f>L6+L9+L10+L12+L13+L14+L15+L16+L20+L23+L24+L26+L30+L31+L32</f>
        <v>720.5</v>
      </c>
      <c r="M5" s="1125">
        <f>M6+M9+M10+M12+M13+M14+M15+M16+M20+M23+M24+M26+M30+M31+M32</f>
        <v>56.5</v>
      </c>
    </row>
    <row r="6" spans="1:13" ht="15">
      <c r="A6" s="103" t="s">
        <v>96</v>
      </c>
      <c r="B6" s="1129">
        <v>2944.2</v>
      </c>
      <c r="C6" s="1129">
        <v>1654.8</v>
      </c>
      <c r="D6" s="1129">
        <v>339.7</v>
      </c>
      <c r="E6" s="1129">
        <v>859.7</v>
      </c>
      <c r="F6" s="1129" t="s">
        <v>95</v>
      </c>
      <c r="G6" s="1129">
        <v>5409</v>
      </c>
      <c r="H6" s="1130" t="s">
        <v>95</v>
      </c>
      <c r="I6" s="1117">
        <v>272.3</v>
      </c>
      <c r="J6" s="1117">
        <v>1108.3</v>
      </c>
      <c r="K6" s="1117">
        <v>495.8</v>
      </c>
      <c r="L6" s="1117">
        <v>2.4</v>
      </c>
      <c r="M6" s="1117">
        <v>0.1</v>
      </c>
    </row>
    <row r="7" spans="1:13" ht="15">
      <c r="A7" s="103" t="s">
        <v>97</v>
      </c>
      <c r="B7" s="1129">
        <v>7520.4</v>
      </c>
      <c r="C7" s="1129">
        <v>4458.5</v>
      </c>
      <c r="D7" s="1129">
        <v>707</v>
      </c>
      <c r="E7" s="1129">
        <v>2209.2</v>
      </c>
      <c r="F7" s="1129">
        <v>59.6</v>
      </c>
      <c r="G7" s="1129">
        <v>0</v>
      </c>
      <c r="H7" s="1130">
        <v>519.9</v>
      </c>
      <c r="I7" s="1131">
        <v>5</v>
      </c>
      <c r="J7" s="1126">
        <v>48.2</v>
      </c>
      <c r="K7" s="1126">
        <v>98.4</v>
      </c>
      <c r="L7" s="1126">
        <v>2.4</v>
      </c>
      <c r="M7" s="1126">
        <v>0</v>
      </c>
    </row>
    <row r="8" spans="1:13" ht="15">
      <c r="A8" s="104" t="s">
        <v>98</v>
      </c>
      <c r="B8" s="1129">
        <v>8284.8</v>
      </c>
      <c r="C8" s="1129">
        <v>4913</v>
      </c>
      <c r="D8" s="1129">
        <v>1813.7</v>
      </c>
      <c r="E8" s="1129">
        <v>1063.7</v>
      </c>
      <c r="F8" s="1129" t="s">
        <v>95</v>
      </c>
      <c r="G8" s="1129">
        <v>3898.9</v>
      </c>
      <c r="H8" s="1130">
        <v>1046.1</v>
      </c>
      <c r="I8" s="1131">
        <v>72.1</v>
      </c>
      <c r="J8" s="1126">
        <v>262.9</v>
      </c>
      <c r="K8" s="1126">
        <v>170.1</v>
      </c>
      <c r="L8" s="1126">
        <v>0.2</v>
      </c>
      <c r="M8" s="1126">
        <v>0</v>
      </c>
    </row>
    <row r="9" spans="1:13" ht="15">
      <c r="A9" s="104" t="s">
        <v>99</v>
      </c>
      <c r="B9" s="1129">
        <v>8793.5</v>
      </c>
      <c r="C9" s="1129">
        <v>5059.9</v>
      </c>
      <c r="D9" s="1129">
        <v>3249.8</v>
      </c>
      <c r="E9" s="1129">
        <v>55.3</v>
      </c>
      <c r="F9" s="1129">
        <v>0</v>
      </c>
      <c r="G9" s="1129">
        <v>2700.4</v>
      </c>
      <c r="H9" s="1130">
        <v>504.3</v>
      </c>
      <c r="I9" s="1131">
        <v>133</v>
      </c>
      <c r="J9" s="1126">
        <v>1718.4</v>
      </c>
      <c r="K9" s="1126">
        <v>186.3</v>
      </c>
      <c r="L9" s="1126">
        <v>1.5</v>
      </c>
      <c r="M9" s="1126">
        <v>0</v>
      </c>
    </row>
    <row r="10" spans="1:13" ht="15">
      <c r="A10" s="104" t="s">
        <v>100</v>
      </c>
      <c r="B10" s="1129">
        <v>41920.4</v>
      </c>
      <c r="C10" s="1129">
        <v>22782.8</v>
      </c>
      <c r="D10" s="1129">
        <v>8733.8</v>
      </c>
      <c r="E10" s="1129">
        <v>5183.6</v>
      </c>
      <c r="F10" s="1129" t="s">
        <v>95</v>
      </c>
      <c r="G10" s="1129">
        <v>29577.5</v>
      </c>
      <c r="H10" s="1130" t="s">
        <v>95</v>
      </c>
      <c r="I10" s="1131">
        <v>1159</v>
      </c>
      <c r="J10" s="1126">
        <v>5598</v>
      </c>
      <c r="K10" s="1126">
        <v>1425</v>
      </c>
      <c r="L10" s="1126">
        <v>22</v>
      </c>
      <c r="M10" s="1126">
        <v>0</v>
      </c>
    </row>
    <row r="11" spans="1:13" ht="15">
      <c r="A11" s="103" t="s">
        <v>101</v>
      </c>
      <c r="B11" s="1129">
        <v>771.6</v>
      </c>
      <c r="C11" s="1129">
        <v>353.2</v>
      </c>
      <c r="D11" s="1129">
        <v>295</v>
      </c>
      <c r="E11" s="1129" t="s">
        <v>95</v>
      </c>
      <c r="F11" s="1129" t="s">
        <v>95</v>
      </c>
      <c r="G11" s="1129" t="s">
        <v>95</v>
      </c>
      <c r="H11" s="1130">
        <v>19.9</v>
      </c>
      <c r="I11" s="1131">
        <v>7.6</v>
      </c>
      <c r="J11" s="1126">
        <v>31</v>
      </c>
      <c r="K11" s="1126">
        <v>17.4</v>
      </c>
      <c r="L11" s="1126">
        <v>0.1</v>
      </c>
      <c r="M11" s="1126">
        <v>0</v>
      </c>
    </row>
    <row r="12" spans="1:13" ht="15">
      <c r="A12" s="103" t="s">
        <v>102</v>
      </c>
      <c r="B12" s="1129">
        <v>2509.4</v>
      </c>
      <c r="C12" s="1129">
        <v>0</v>
      </c>
      <c r="D12" s="1129">
        <v>1412</v>
      </c>
      <c r="E12" s="1129">
        <v>0</v>
      </c>
      <c r="F12" s="1129" t="s">
        <v>95</v>
      </c>
      <c r="G12" s="1129" t="s">
        <v>95</v>
      </c>
      <c r="H12" s="1130">
        <v>0</v>
      </c>
      <c r="I12" s="1131">
        <v>546.8</v>
      </c>
      <c r="J12" s="1126">
        <v>233.7</v>
      </c>
      <c r="K12" s="1126">
        <v>128.2</v>
      </c>
      <c r="L12" s="1126">
        <v>48.1</v>
      </c>
      <c r="M12" s="1126">
        <v>0</v>
      </c>
    </row>
    <row r="13" spans="1:13" ht="15">
      <c r="A13" s="103" t="s">
        <v>103</v>
      </c>
      <c r="B13" s="1129">
        <v>4670.4</v>
      </c>
      <c r="C13" s="1129">
        <v>1702</v>
      </c>
      <c r="D13" s="1129">
        <v>328.2</v>
      </c>
      <c r="E13" s="1129">
        <v>2165.8</v>
      </c>
      <c r="F13" s="1129">
        <v>255</v>
      </c>
      <c r="G13" s="1129">
        <v>324.4</v>
      </c>
      <c r="H13" s="1130" t="s">
        <v>95</v>
      </c>
      <c r="I13" s="1131">
        <v>59.2</v>
      </c>
      <c r="J13" s="1126">
        <v>115.1</v>
      </c>
      <c r="K13" s="1126">
        <v>175.2</v>
      </c>
      <c r="L13" s="1126">
        <v>71.2</v>
      </c>
      <c r="M13" s="1126">
        <v>33.6</v>
      </c>
    </row>
    <row r="14" spans="1:13" ht="15">
      <c r="A14" s="104" t="s">
        <v>104</v>
      </c>
      <c r="B14" s="1129">
        <v>21980.9</v>
      </c>
      <c r="C14" s="1129">
        <v>6900.2</v>
      </c>
      <c r="D14" s="1129">
        <v>8287.1</v>
      </c>
      <c r="E14" s="1129">
        <v>4199.9</v>
      </c>
      <c r="F14" s="1129">
        <v>927.6</v>
      </c>
      <c r="G14" s="1129">
        <v>4188.5</v>
      </c>
      <c r="H14" s="1130">
        <v>61.9</v>
      </c>
      <c r="I14" s="1131">
        <v>605.6</v>
      </c>
      <c r="J14" s="1126">
        <v>3479.5</v>
      </c>
      <c r="K14" s="1126">
        <v>1387.1</v>
      </c>
      <c r="L14" s="1126">
        <v>131.7</v>
      </c>
      <c r="M14" s="1126">
        <v>10.4</v>
      </c>
    </row>
    <row r="15" spans="1:13" ht="15">
      <c r="A15" s="104" t="s">
        <v>105</v>
      </c>
      <c r="B15" s="1129">
        <v>63824.8</v>
      </c>
      <c r="C15" s="1129">
        <v>38036.8</v>
      </c>
      <c r="D15" s="1129">
        <v>8774.8</v>
      </c>
      <c r="E15" s="1129">
        <v>15913.3</v>
      </c>
      <c r="F15" s="1129">
        <v>128.3</v>
      </c>
      <c r="G15" s="1129">
        <v>37259.1</v>
      </c>
      <c r="H15" s="1130">
        <v>5355.3</v>
      </c>
      <c r="I15" s="1131">
        <v>1559.4</v>
      </c>
      <c r="J15" s="1126">
        <v>1998.3</v>
      </c>
      <c r="K15" s="1126">
        <v>1733</v>
      </c>
      <c r="L15" s="1126">
        <v>85.3</v>
      </c>
      <c r="M15" s="1126">
        <v>7.4</v>
      </c>
    </row>
    <row r="16" spans="1:13" ht="15">
      <c r="A16" s="104" t="s">
        <v>106</v>
      </c>
      <c r="B16" s="1129">
        <v>18226.2</v>
      </c>
      <c r="C16" s="1129">
        <v>6622</v>
      </c>
      <c r="D16" s="1129">
        <v>949.5</v>
      </c>
      <c r="E16" s="1129">
        <v>9752.6</v>
      </c>
      <c r="F16" s="1129">
        <v>1490.2</v>
      </c>
      <c r="G16" s="1129">
        <v>3547.9</v>
      </c>
      <c r="H16" s="1130">
        <v>44</v>
      </c>
      <c r="I16" s="1131">
        <v>1009.2</v>
      </c>
      <c r="J16" s="1126">
        <v>1570.2</v>
      </c>
      <c r="K16" s="1126">
        <v>1219.9</v>
      </c>
      <c r="L16" s="1126">
        <v>32.5</v>
      </c>
      <c r="M16" s="1126">
        <v>1.2</v>
      </c>
    </row>
    <row r="17" spans="1:13" ht="15">
      <c r="A17" s="103" t="s">
        <v>107</v>
      </c>
      <c r="B17" s="1129">
        <v>73.7</v>
      </c>
      <c r="C17" s="1129">
        <v>24.9</v>
      </c>
      <c r="D17" s="1129">
        <v>48.1</v>
      </c>
      <c r="E17" s="1129" t="s">
        <v>95</v>
      </c>
      <c r="F17" s="1129" t="s">
        <v>95</v>
      </c>
      <c r="G17" s="1129" t="s">
        <v>95</v>
      </c>
      <c r="H17" s="1130" t="s">
        <v>95</v>
      </c>
      <c r="I17" s="1131">
        <v>4.8</v>
      </c>
      <c r="J17" s="1126">
        <v>55.2</v>
      </c>
      <c r="K17" s="1126">
        <v>27.4</v>
      </c>
      <c r="L17" s="1126">
        <v>2.6</v>
      </c>
      <c r="M17" s="1126">
        <v>2.4</v>
      </c>
    </row>
    <row r="18" spans="1:13" ht="15">
      <c r="A18" s="103" t="s">
        <v>108</v>
      </c>
      <c r="B18" s="1129">
        <v>1412</v>
      </c>
      <c r="C18" s="1129">
        <v>939.5</v>
      </c>
      <c r="D18" s="1129">
        <v>236.7</v>
      </c>
      <c r="E18" s="1129">
        <v>0</v>
      </c>
      <c r="F18" s="1129">
        <v>0</v>
      </c>
      <c r="G18" s="1129">
        <v>0</v>
      </c>
      <c r="H18" s="1130">
        <v>88.9</v>
      </c>
      <c r="I18" s="1131">
        <v>17.1</v>
      </c>
      <c r="J18" s="1126">
        <v>23.5</v>
      </c>
      <c r="K18" s="1126">
        <v>22.8</v>
      </c>
      <c r="L18" s="1126">
        <v>0.2</v>
      </c>
      <c r="M18" s="1126">
        <v>0</v>
      </c>
    </row>
    <row r="19" spans="1:13" ht="15">
      <c r="A19" s="103" t="s">
        <v>109</v>
      </c>
      <c r="B19" s="1129">
        <v>3225.9</v>
      </c>
      <c r="C19" s="1129">
        <v>1869.3</v>
      </c>
      <c r="D19" s="1129">
        <v>759.8</v>
      </c>
      <c r="E19" s="1129">
        <v>71.9</v>
      </c>
      <c r="F19" s="1129" t="s">
        <v>95</v>
      </c>
      <c r="G19" s="1129">
        <v>877.8</v>
      </c>
      <c r="H19" s="1130">
        <v>42</v>
      </c>
      <c r="I19" s="1131">
        <v>41.1</v>
      </c>
      <c r="J19" s="1126">
        <v>58.9</v>
      </c>
      <c r="K19" s="1126">
        <v>75.6</v>
      </c>
      <c r="L19" s="1126">
        <v>0.1</v>
      </c>
      <c r="M19" s="1126">
        <v>0</v>
      </c>
    </row>
    <row r="20" spans="1:13" ht="15">
      <c r="A20" s="103" t="s">
        <v>110</v>
      </c>
      <c r="B20" s="1129">
        <v>149.6</v>
      </c>
      <c r="C20" s="1129">
        <v>76.8</v>
      </c>
      <c r="D20" s="1129">
        <v>38.5</v>
      </c>
      <c r="E20" s="1129">
        <v>2.3</v>
      </c>
      <c r="F20" s="1129" t="s">
        <v>95</v>
      </c>
      <c r="G20" s="1129" t="s">
        <v>95</v>
      </c>
      <c r="H20" s="1130">
        <v>15.4</v>
      </c>
      <c r="I20" s="1131">
        <v>8.9</v>
      </c>
      <c r="J20" s="1126">
        <v>9.5</v>
      </c>
      <c r="K20" s="1126">
        <v>0</v>
      </c>
      <c r="L20" s="1126">
        <v>0</v>
      </c>
      <c r="M20" s="1126">
        <v>0</v>
      </c>
    </row>
    <row r="21" spans="1:13" ht="15">
      <c r="A21" s="104" t="s">
        <v>111</v>
      </c>
      <c r="B21" s="1129">
        <v>13678.2</v>
      </c>
      <c r="C21" s="1129">
        <v>4129.7</v>
      </c>
      <c r="D21" s="1129">
        <v>987.6</v>
      </c>
      <c r="E21" s="1129">
        <v>7992.4</v>
      </c>
      <c r="F21" s="1129">
        <v>9</v>
      </c>
      <c r="G21" s="1129">
        <v>856.4</v>
      </c>
      <c r="H21" s="1130">
        <v>524.7</v>
      </c>
      <c r="I21" s="1131">
        <v>26</v>
      </c>
      <c r="J21" s="1126">
        <v>387.3</v>
      </c>
      <c r="K21" s="1126">
        <v>383.5</v>
      </c>
      <c r="L21" s="1126">
        <v>0.2</v>
      </c>
      <c r="M21" s="1126">
        <v>0</v>
      </c>
    </row>
    <row r="22" spans="1:13" ht="15">
      <c r="A22" s="103" t="s">
        <v>112</v>
      </c>
      <c r="B22" s="1129" t="s">
        <v>95</v>
      </c>
      <c r="C22" s="1129" t="s">
        <v>95</v>
      </c>
      <c r="D22" s="1129" t="s">
        <v>95</v>
      </c>
      <c r="E22" s="1129" t="s">
        <v>95</v>
      </c>
      <c r="F22" s="1129" t="s">
        <v>95</v>
      </c>
      <c r="G22" s="1129" t="s">
        <v>95</v>
      </c>
      <c r="H22" s="1130" t="s">
        <v>95</v>
      </c>
      <c r="I22" s="1131">
        <v>1.1</v>
      </c>
      <c r="J22" s="1126">
        <v>7.3</v>
      </c>
      <c r="K22" s="1126">
        <v>4.2</v>
      </c>
      <c r="L22" s="1126">
        <v>0.1</v>
      </c>
      <c r="M22" s="1126">
        <v>0</v>
      </c>
    </row>
    <row r="23" spans="1:13" ht="15">
      <c r="A23" s="104" t="s">
        <v>113</v>
      </c>
      <c r="B23" s="1129">
        <v>1685</v>
      </c>
      <c r="C23" s="1129">
        <v>1186</v>
      </c>
      <c r="D23" s="1129">
        <v>205</v>
      </c>
      <c r="E23" s="1129">
        <v>279</v>
      </c>
      <c r="F23" s="1129">
        <v>0</v>
      </c>
      <c r="G23" s="1129">
        <v>5858</v>
      </c>
      <c r="H23" s="1130">
        <v>6.8</v>
      </c>
      <c r="I23" s="1131">
        <v>381.6</v>
      </c>
      <c r="J23" s="1126">
        <v>1347.2</v>
      </c>
      <c r="K23" s="1126">
        <v>857.2</v>
      </c>
      <c r="L23" s="1126">
        <v>12.9</v>
      </c>
      <c r="M23" s="1126">
        <v>1.9</v>
      </c>
    </row>
    <row r="24" spans="1:13" ht="15">
      <c r="A24" s="104" t="s">
        <v>114</v>
      </c>
      <c r="B24" s="1129">
        <v>5704.3</v>
      </c>
      <c r="C24" s="1129">
        <v>1781.8</v>
      </c>
      <c r="D24" s="1129">
        <v>859.4</v>
      </c>
      <c r="E24" s="1129">
        <v>2453.1</v>
      </c>
      <c r="F24" s="1129" t="s">
        <v>95</v>
      </c>
      <c r="G24" s="1129">
        <v>3456.2</v>
      </c>
      <c r="H24" s="1130">
        <v>179.1</v>
      </c>
      <c r="I24" s="1131">
        <v>217.1</v>
      </c>
      <c r="J24" s="1126">
        <v>543.8</v>
      </c>
      <c r="K24" s="1126">
        <v>110.9</v>
      </c>
      <c r="L24" s="1126">
        <v>7.5</v>
      </c>
      <c r="M24" s="1126">
        <v>0.8</v>
      </c>
    </row>
    <row r="25" spans="1:13" ht="15">
      <c r="A25" s="104" t="s">
        <v>115</v>
      </c>
      <c r="B25" s="1129">
        <v>26767.4</v>
      </c>
      <c r="C25" s="1129">
        <v>9339.2</v>
      </c>
      <c r="D25" s="1129">
        <v>3325.9</v>
      </c>
      <c r="E25" s="1129">
        <v>2392.1</v>
      </c>
      <c r="F25" s="1129">
        <v>0</v>
      </c>
      <c r="G25" s="1129">
        <v>11674.2</v>
      </c>
      <c r="H25" s="1130">
        <v>1769.3</v>
      </c>
      <c r="I25" s="1131">
        <v>379.9</v>
      </c>
      <c r="J25" s="1126">
        <v>1810.8</v>
      </c>
      <c r="K25" s="1126">
        <v>1384.8</v>
      </c>
      <c r="L25" s="1126">
        <v>0.6</v>
      </c>
      <c r="M25" s="1126">
        <v>0.1</v>
      </c>
    </row>
    <row r="26" spans="1:13" ht="15">
      <c r="A26" s="104" t="s">
        <v>116</v>
      </c>
      <c r="B26" s="1129">
        <v>1177.9</v>
      </c>
      <c r="C26" s="1129">
        <v>58.6</v>
      </c>
      <c r="D26" s="1129">
        <v>21</v>
      </c>
      <c r="E26" s="1129">
        <v>831.7</v>
      </c>
      <c r="F26" s="1129">
        <v>184.1</v>
      </c>
      <c r="G26" s="1129">
        <v>8</v>
      </c>
      <c r="H26" s="1130" t="s">
        <v>95</v>
      </c>
      <c r="I26" s="1131">
        <v>96</v>
      </c>
      <c r="J26" s="1126">
        <v>383.8</v>
      </c>
      <c r="K26" s="1126">
        <v>292.1</v>
      </c>
      <c r="L26" s="1126">
        <v>10.1</v>
      </c>
      <c r="M26" s="1126">
        <v>0.9</v>
      </c>
    </row>
    <row r="27" spans="1:13" ht="15">
      <c r="A27" s="104" t="s">
        <v>117</v>
      </c>
      <c r="B27" s="1129">
        <v>20842.2</v>
      </c>
      <c r="C27" s="1129">
        <v>7192.2</v>
      </c>
      <c r="D27" s="1129">
        <v>1329.7</v>
      </c>
      <c r="E27" s="1129">
        <v>11717.6</v>
      </c>
      <c r="F27" s="1129">
        <v>65.3</v>
      </c>
      <c r="G27" s="1129">
        <v>660.5</v>
      </c>
      <c r="H27" s="1130">
        <v>710.4</v>
      </c>
      <c r="I27" s="1131">
        <v>27.5</v>
      </c>
      <c r="J27" s="1126">
        <v>253.5</v>
      </c>
      <c r="K27" s="1126">
        <v>293.9</v>
      </c>
      <c r="L27" s="1126">
        <v>4.1</v>
      </c>
      <c r="M27" s="1126">
        <v>0</v>
      </c>
    </row>
    <row r="28" spans="1:13" ht="15">
      <c r="A28" s="104" t="s">
        <v>118</v>
      </c>
      <c r="B28" s="1129">
        <v>607</v>
      </c>
      <c r="C28" s="1129">
        <v>153.6</v>
      </c>
      <c r="D28" s="1129">
        <v>79.4</v>
      </c>
      <c r="E28" s="1129">
        <v>349</v>
      </c>
      <c r="F28" s="1129" t="s">
        <v>95</v>
      </c>
      <c r="G28" s="1129">
        <v>0</v>
      </c>
      <c r="H28" s="1130">
        <v>13.9</v>
      </c>
      <c r="I28" s="1131">
        <v>35.6</v>
      </c>
      <c r="J28" s="1126">
        <v>23</v>
      </c>
      <c r="K28" s="1126">
        <v>58.3</v>
      </c>
      <c r="L28" s="1126">
        <v>0.1</v>
      </c>
      <c r="M28" s="1126">
        <v>0</v>
      </c>
    </row>
    <row r="29" spans="1:13" ht="15">
      <c r="A29" s="105" t="s">
        <v>119</v>
      </c>
      <c r="B29" s="1129">
        <v>3714.1</v>
      </c>
      <c r="C29" s="1129">
        <v>1639.3</v>
      </c>
      <c r="D29" s="1129">
        <v>525</v>
      </c>
      <c r="E29" s="1129">
        <v>1444.4</v>
      </c>
      <c r="F29" s="1129" t="s">
        <v>95</v>
      </c>
      <c r="G29" s="1129">
        <v>1160.7</v>
      </c>
      <c r="H29" s="1130">
        <v>321.7</v>
      </c>
      <c r="I29" s="1131">
        <v>11.3</v>
      </c>
      <c r="J29" s="1126">
        <v>56.9</v>
      </c>
      <c r="K29" s="1126">
        <v>56.7</v>
      </c>
      <c r="L29" s="1126">
        <v>0.5</v>
      </c>
      <c r="M29" s="1126">
        <v>0</v>
      </c>
    </row>
    <row r="30" spans="1:13" ht="15">
      <c r="A30" s="104" t="s">
        <v>120</v>
      </c>
      <c r="B30" s="1129">
        <v>3667.8</v>
      </c>
      <c r="C30" s="1129">
        <v>980.7</v>
      </c>
      <c r="D30" s="1129">
        <v>1514.3</v>
      </c>
      <c r="E30" s="1129">
        <v>0</v>
      </c>
      <c r="F30" s="1129" t="s">
        <v>95</v>
      </c>
      <c r="G30" s="1129">
        <v>675.7</v>
      </c>
      <c r="H30" s="1130">
        <v>0</v>
      </c>
      <c r="I30" s="1131">
        <v>82.7</v>
      </c>
      <c r="J30" s="1126">
        <v>201.8</v>
      </c>
      <c r="K30" s="1126">
        <v>101.5</v>
      </c>
      <c r="L30" s="1126">
        <v>0.9</v>
      </c>
      <c r="M30" s="1126">
        <v>0</v>
      </c>
    </row>
    <row r="31" spans="1:13" ht="15">
      <c r="A31" s="104" t="s">
        <v>121</v>
      </c>
      <c r="B31" s="1129">
        <v>4646.4</v>
      </c>
      <c r="C31" s="1129">
        <v>2253.1</v>
      </c>
      <c r="D31" s="1129">
        <v>1409.1</v>
      </c>
      <c r="E31" s="1129">
        <v>16</v>
      </c>
      <c r="F31" s="1129">
        <v>0</v>
      </c>
      <c r="G31" s="1129">
        <v>2493.2</v>
      </c>
      <c r="H31" s="1130">
        <v>191.2</v>
      </c>
      <c r="I31" s="1131">
        <v>147.8</v>
      </c>
      <c r="J31" s="1126">
        <v>256.1</v>
      </c>
      <c r="K31" s="1126">
        <v>119.8</v>
      </c>
      <c r="L31" s="1126">
        <v>5.1</v>
      </c>
      <c r="M31" s="1126">
        <v>0</v>
      </c>
    </row>
    <row r="32" spans="1:13" ht="15">
      <c r="A32" s="106" t="s">
        <v>122</v>
      </c>
      <c r="B32" s="28">
        <v>21485</v>
      </c>
      <c r="C32" s="28">
        <v>15257</v>
      </c>
      <c r="D32" s="28">
        <v>5494</v>
      </c>
      <c r="E32" s="28">
        <v>0</v>
      </c>
      <c r="F32" s="28">
        <v>0</v>
      </c>
      <c r="G32" s="28">
        <v>8504</v>
      </c>
      <c r="H32" s="1132">
        <v>2730</v>
      </c>
      <c r="I32" s="1128">
        <v>936.6</v>
      </c>
      <c r="J32" s="1122">
        <v>806</v>
      </c>
      <c r="K32" s="1122">
        <v>1560.1</v>
      </c>
      <c r="L32" s="1122">
        <v>289.3</v>
      </c>
      <c r="M32" s="1122">
        <v>0.2</v>
      </c>
    </row>
    <row r="33" spans="1:5" ht="15">
      <c r="A33" s="107" t="s">
        <v>1261</v>
      </c>
      <c r="B33" s="71"/>
      <c r="C33" s="108"/>
      <c r="D33" s="109"/>
      <c r="E33" s="110"/>
    </row>
  </sheetData>
  <sheetProtection/>
  <mergeCells count="1">
    <mergeCell ref="L2:M2"/>
  </mergeCells>
  <conditionalFormatting sqref="A6:A7 A22 A17:A20 A11:A13">
    <cfRule type="expression" priority="3" dxfId="4" stopIfTrue="1">
      <formula>ISNA(ACTIVECELL)</formula>
    </cfRule>
  </conditionalFormatting>
  <conditionalFormatting sqref="L2">
    <cfRule type="expression" priority="2" dxfId="4" stopIfTrue="1">
      <formula>ISNA(ACTIVECELL)</formula>
    </cfRule>
  </conditionalFormatting>
  <conditionalFormatting sqref="A6:A7 A22 A17:A20 A11:A13">
    <cfRule type="expression" priority="1" dxfId="4" stopIfTrue="1">
      <formula>ISNA(ACTIVECELL)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S73"/>
  <sheetViews>
    <sheetView zoomScalePageLayoutView="0" workbookViewId="0" topLeftCell="A1">
      <selection activeCell="S15" sqref="S15"/>
    </sheetView>
  </sheetViews>
  <sheetFormatPr defaultColWidth="9.140625" defaultRowHeight="15"/>
  <cols>
    <col min="1" max="1" width="16.28125" style="724" customWidth="1"/>
    <col min="2" max="3" width="9.140625" style="724" customWidth="1"/>
    <col min="4" max="4" width="7.57421875" style="724" customWidth="1"/>
    <col min="5" max="5" width="7.28125" style="724" customWidth="1"/>
    <col min="6" max="6" width="6.8515625" style="724" customWidth="1"/>
    <col min="7" max="7" width="9.28125" style="724" customWidth="1"/>
    <col min="8" max="8" width="8.57421875" style="724" customWidth="1"/>
    <col min="9" max="9" width="9.57421875" style="724" customWidth="1"/>
    <col min="10" max="10" width="8.00390625" style="724" customWidth="1"/>
    <col min="11" max="11" width="7.00390625" style="724" customWidth="1"/>
    <col min="12" max="13" width="9.140625" style="724" customWidth="1"/>
    <col min="14" max="14" width="9.7109375" style="724" customWidth="1"/>
    <col min="15" max="15" width="8.421875" style="724" customWidth="1"/>
    <col min="16" max="16" width="6.8515625" style="724" customWidth="1"/>
    <col min="17" max="16384" width="9.140625" style="724" customWidth="1"/>
  </cols>
  <sheetData>
    <row r="1" spans="1:175" s="1166" customFormat="1" ht="15.75">
      <c r="A1" s="1165" t="s">
        <v>184</v>
      </c>
      <c r="I1" s="1167"/>
      <c r="J1" s="1168"/>
      <c r="K1" s="1168"/>
      <c r="L1" s="1168"/>
      <c r="M1" s="1168"/>
      <c r="N1" s="1168"/>
      <c r="Q1" s="1168"/>
      <c r="R1" s="1168"/>
      <c r="S1" s="1168"/>
      <c r="T1" s="1168"/>
      <c r="U1" s="1168"/>
      <c r="V1" s="1168"/>
      <c r="W1" s="1168"/>
      <c r="X1" s="1168"/>
      <c r="Y1" s="1168"/>
      <c r="Z1" s="1168"/>
      <c r="AA1" s="1168"/>
      <c r="AB1" s="1168"/>
      <c r="AC1" s="1168"/>
      <c r="AD1" s="1168"/>
      <c r="AE1" s="1168"/>
      <c r="AF1" s="1168"/>
      <c r="AG1" s="1168"/>
      <c r="AH1" s="1168"/>
      <c r="AI1" s="1168"/>
      <c r="AJ1" s="1168"/>
      <c r="AK1" s="1168"/>
      <c r="AL1" s="1168"/>
      <c r="AM1" s="1168"/>
      <c r="AN1" s="1168"/>
      <c r="AO1" s="1168"/>
      <c r="AP1" s="1168"/>
      <c r="AQ1" s="1168"/>
      <c r="AR1" s="1168"/>
      <c r="AS1" s="1168"/>
      <c r="AT1" s="1168"/>
      <c r="AU1" s="1168"/>
      <c r="AV1" s="1168"/>
      <c r="AW1" s="1168"/>
      <c r="AX1" s="1168"/>
      <c r="AY1" s="1168"/>
      <c r="AZ1" s="1168"/>
      <c r="BA1" s="1168"/>
      <c r="BB1" s="1168"/>
      <c r="BC1" s="1168"/>
      <c r="BD1" s="1168"/>
      <c r="BE1" s="1168"/>
      <c r="BF1" s="1168"/>
      <c r="BG1" s="1168"/>
      <c r="BH1" s="1168"/>
      <c r="BI1" s="1168"/>
      <c r="BJ1" s="1168"/>
      <c r="BK1" s="1168"/>
      <c r="BL1" s="1168"/>
      <c r="BM1" s="1168"/>
      <c r="BN1" s="1168"/>
      <c r="BO1" s="1168"/>
      <c r="BP1" s="1168"/>
      <c r="BQ1" s="1168"/>
      <c r="BR1" s="1168"/>
      <c r="BS1" s="1168"/>
      <c r="BT1" s="1168"/>
      <c r="BU1" s="1168"/>
      <c r="BV1" s="1168"/>
      <c r="BW1" s="1168"/>
      <c r="BX1" s="1168"/>
      <c r="BY1" s="1168"/>
      <c r="BZ1" s="1168"/>
      <c r="CA1" s="1168"/>
      <c r="CB1" s="1168"/>
      <c r="CC1" s="1168"/>
      <c r="CD1" s="1168"/>
      <c r="CE1" s="1168"/>
      <c r="CF1" s="1168"/>
      <c r="CG1" s="1168"/>
      <c r="CH1" s="1168"/>
      <c r="CI1" s="1168"/>
      <c r="CJ1" s="1168"/>
      <c r="CK1" s="1168"/>
      <c r="CL1" s="1168"/>
      <c r="CM1" s="1168"/>
      <c r="CN1" s="1168"/>
      <c r="CO1" s="1168"/>
      <c r="CP1" s="1168"/>
      <c r="CQ1" s="1168"/>
      <c r="CR1" s="1168"/>
      <c r="CS1" s="1168"/>
      <c r="CT1" s="1168"/>
      <c r="CU1" s="1168"/>
      <c r="CV1" s="1168"/>
      <c r="CW1" s="1168"/>
      <c r="CX1" s="1168"/>
      <c r="CY1" s="1168"/>
      <c r="CZ1" s="1168"/>
      <c r="DA1" s="1168"/>
      <c r="DB1" s="1168"/>
      <c r="DC1" s="1168"/>
      <c r="DD1" s="1168"/>
      <c r="DE1" s="1168"/>
      <c r="DF1" s="1168"/>
      <c r="DG1" s="1168"/>
      <c r="DH1" s="1168"/>
      <c r="DI1" s="1168"/>
      <c r="DJ1" s="1168"/>
      <c r="DK1" s="1168"/>
      <c r="DL1" s="1168"/>
      <c r="DM1" s="1168"/>
      <c r="DN1" s="1168"/>
      <c r="DO1" s="1168"/>
      <c r="DP1" s="1168"/>
      <c r="DQ1" s="1168"/>
      <c r="DR1" s="1168"/>
      <c r="DS1" s="1168"/>
      <c r="DT1" s="1168"/>
      <c r="DU1" s="1168"/>
      <c r="DV1" s="1168"/>
      <c r="DW1" s="1168"/>
      <c r="DX1" s="1168"/>
      <c r="DY1" s="1168"/>
      <c r="DZ1" s="1168"/>
      <c r="EA1" s="1168"/>
      <c r="EB1" s="1168"/>
      <c r="EC1" s="1168"/>
      <c r="ED1" s="1168"/>
      <c r="EE1" s="1168"/>
      <c r="EF1" s="1168"/>
      <c r="EG1" s="1168"/>
      <c r="EH1" s="1168"/>
      <c r="EI1" s="1168"/>
      <c r="EJ1" s="1168"/>
      <c r="EK1" s="1168"/>
      <c r="EL1" s="1168"/>
      <c r="EM1" s="1168"/>
      <c r="EN1" s="1168"/>
      <c r="EO1" s="1168"/>
      <c r="EP1" s="1168"/>
      <c r="EQ1" s="1168"/>
      <c r="ER1" s="1168"/>
      <c r="ES1" s="1168"/>
      <c r="ET1" s="1168"/>
      <c r="EU1" s="1168"/>
      <c r="EV1" s="1168"/>
      <c r="EW1" s="1168"/>
      <c r="EX1" s="1168"/>
      <c r="EY1" s="1168"/>
      <c r="EZ1" s="1168"/>
      <c r="FA1" s="1168"/>
      <c r="FB1" s="1168"/>
      <c r="FC1" s="1168"/>
      <c r="FD1" s="1168"/>
      <c r="FE1" s="1168"/>
      <c r="FF1" s="1168"/>
      <c r="FG1" s="1168"/>
      <c r="FH1" s="1168"/>
      <c r="FI1" s="1168"/>
      <c r="FJ1" s="1168"/>
      <c r="FK1" s="1168"/>
      <c r="FL1" s="1168"/>
      <c r="FM1" s="1168"/>
      <c r="FN1" s="1168"/>
      <c r="FO1" s="1168"/>
      <c r="FP1" s="1168"/>
      <c r="FQ1" s="1168"/>
      <c r="FR1" s="1168"/>
      <c r="FS1" s="1168"/>
    </row>
    <row r="2" spans="1:16" s="1170" customFormat="1" ht="15">
      <c r="A2" s="1169" t="s">
        <v>168</v>
      </c>
      <c r="E2" s="1169"/>
      <c r="F2" s="1169"/>
      <c r="G2" s="1169"/>
      <c r="H2" s="1169"/>
      <c r="I2" s="1169"/>
      <c r="J2" s="1169"/>
      <c r="K2" s="1169"/>
      <c r="O2" s="1169"/>
      <c r="P2" s="542" t="s">
        <v>169</v>
      </c>
    </row>
    <row r="3" spans="1:16" s="1172" customFormat="1" ht="14.25">
      <c r="A3" s="1171"/>
      <c r="B3" s="1669" t="s">
        <v>170</v>
      </c>
      <c r="C3" s="1670"/>
      <c r="D3" s="1670"/>
      <c r="E3" s="1670"/>
      <c r="F3" s="1671"/>
      <c r="G3" s="1669" t="s">
        <v>171</v>
      </c>
      <c r="H3" s="1670"/>
      <c r="I3" s="1670"/>
      <c r="J3" s="1670"/>
      <c r="K3" s="1671"/>
      <c r="L3" s="1672" t="s">
        <v>82</v>
      </c>
      <c r="M3" s="1673"/>
      <c r="N3" s="1673"/>
      <c r="O3" s="1673"/>
      <c r="P3" s="1674"/>
    </row>
    <row r="4" spans="1:16" s="1172" customFormat="1" ht="15" customHeight="1">
      <c r="A4" s="1173" t="s">
        <v>77</v>
      </c>
      <c r="B4" s="1666">
        <v>2010</v>
      </c>
      <c r="C4" s="1666">
        <v>2011</v>
      </c>
      <c r="D4" s="1663" t="s">
        <v>1272</v>
      </c>
      <c r="E4" s="1665" t="s">
        <v>1270</v>
      </c>
      <c r="F4" s="1665"/>
      <c r="G4" s="1666">
        <v>2010</v>
      </c>
      <c r="H4" s="1666">
        <v>2011</v>
      </c>
      <c r="I4" s="1663" t="s">
        <v>1272</v>
      </c>
      <c r="J4" s="1668" t="s">
        <v>1270</v>
      </c>
      <c r="K4" s="1668"/>
      <c r="L4" s="1666">
        <v>2010</v>
      </c>
      <c r="M4" s="1666">
        <v>2011</v>
      </c>
      <c r="N4" s="1663" t="s">
        <v>590</v>
      </c>
      <c r="O4" s="1665" t="s">
        <v>1270</v>
      </c>
      <c r="P4" s="1665"/>
    </row>
    <row r="5" spans="1:16" s="1176" customFormat="1" ht="15">
      <c r="A5" s="1175"/>
      <c r="B5" s="1667"/>
      <c r="C5" s="1667"/>
      <c r="D5" s="1664"/>
      <c r="E5" s="1174">
        <v>2010</v>
      </c>
      <c r="F5" s="1174">
        <v>2011</v>
      </c>
      <c r="G5" s="1667"/>
      <c r="H5" s="1667"/>
      <c r="I5" s="1664"/>
      <c r="J5" s="1174">
        <v>2010</v>
      </c>
      <c r="K5" s="1174">
        <v>2011</v>
      </c>
      <c r="L5" s="1667"/>
      <c r="M5" s="1667"/>
      <c r="N5" s="1664"/>
      <c r="O5" s="1174">
        <v>2010</v>
      </c>
      <c r="P5" s="1174">
        <v>2011</v>
      </c>
    </row>
    <row r="6" spans="1:16" s="1170" customFormat="1" ht="13.5" customHeight="1">
      <c r="A6" s="1177" t="s">
        <v>130</v>
      </c>
      <c r="B6" s="1178" t="s">
        <v>95</v>
      </c>
      <c r="C6" s="1178" t="s">
        <v>95</v>
      </c>
      <c r="D6" s="1178"/>
      <c r="E6" s="1178" t="s">
        <v>95</v>
      </c>
      <c r="F6" s="1178" t="s">
        <v>95</v>
      </c>
      <c r="G6" s="1178" t="s">
        <v>95</v>
      </c>
      <c r="H6" s="1178" t="s">
        <v>95</v>
      </c>
      <c r="I6" s="1178"/>
      <c r="J6" s="1178" t="s">
        <v>95</v>
      </c>
      <c r="K6" s="1178" t="s">
        <v>95</v>
      </c>
      <c r="L6" s="1179">
        <v>220051.2</v>
      </c>
      <c r="M6" s="1179">
        <v>226746.8</v>
      </c>
      <c r="N6" s="1180">
        <v>103.0427464153797</v>
      </c>
      <c r="O6" s="1179">
        <v>2</v>
      </c>
      <c r="P6" s="1179">
        <v>2</v>
      </c>
    </row>
    <row r="7" spans="1:16" s="1170" customFormat="1" ht="13.5" customHeight="1">
      <c r="A7" s="1177" t="s">
        <v>173</v>
      </c>
      <c r="B7" s="1178" t="s">
        <v>95</v>
      </c>
      <c r="C7" s="1178" t="s">
        <v>95</v>
      </c>
      <c r="D7" s="1178"/>
      <c r="E7" s="1178" t="s">
        <v>95</v>
      </c>
      <c r="F7" s="1178" t="s">
        <v>95</v>
      </c>
      <c r="G7" s="1178" t="s">
        <v>95</v>
      </c>
      <c r="H7" s="1178" t="s">
        <v>95</v>
      </c>
      <c r="I7" s="1178"/>
      <c r="J7" s="1178" t="s">
        <v>95</v>
      </c>
      <c r="K7" s="1178" t="s">
        <v>95</v>
      </c>
      <c r="L7" s="1179">
        <v>212751.3</v>
      </c>
      <c r="M7" s="1179">
        <v>219136.1</v>
      </c>
      <c r="N7" s="1180">
        <v>103.00106274321239</v>
      </c>
      <c r="O7" s="1179">
        <v>2</v>
      </c>
      <c r="P7" s="1179">
        <v>2</v>
      </c>
    </row>
    <row r="8" spans="1:16" s="1170" customFormat="1" ht="13.5" customHeight="1">
      <c r="A8" s="1177" t="s">
        <v>174</v>
      </c>
      <c r="B8" s="1178" t="s">
        <v>95</v>
      </c>
      <c r="C8" s="1178" t="s">
        <v>95</v>
      </c>
      <c r="D8" s="1178"/>
      <c r="E8" s="1178" t="s">
        <v>95</v>
      </c>
      <c r="F8" s="1178" t="s">
        <v>95</v>
      </c>
      <c r="G8" s="1178" t="s">
        <v>95</v>
      </c>
      <c r="H8" s="1178" t="s">
        <v>95</v>
      </c>
      <c r="I8" s="1178"/>
      <c r="J8" s="1178" t="s">
        <v>95</v>
      </c>
      <c r="K8" s="1178" t="s">
        <v>95</v>
      </c>
      <c r="L8" s="1179">
        <v>193618.5</v>
      </c>
      <c r="M8" s="1179">
        <v>198829.6</v>
      </c>
      <c r="N8" s="1180">
        <v>102.69142669734556</v>
      </c>
      <c r="O8" s="1179">
        <v>1.9</v>
      </c>
      <c r="P8" s="1179">
        <v>1.9</v>
      </c>
    </row>
    <row r="9" spans="1:16" s="1170" customFormat="1" ht="13.5" customHeight="1">
      <c r="A9" s="1177" t="s">
        <v>96</v>
      </c>
      <c r="B9" s="1178">
        <v>32685.1</v>
      </c>
      <c r="C9" s="1178">
        <v>35342.4</v>
      </c>
      <c r="D9" s="1178">
        <v>108.13000419151236</v>
      </c>
      <c r="E9" s="1178">
        <v>4.4</v>
      </c>
      <c r="F9" s="1178">
        <v>4.4</v>
      </c>
      <c r="G9" s="1178">
        <v>26069.2</v>
      </c>
      <c r="H9" s="1178">
        <v>28632.4</v>
      </c>
      <c r="I9" s="1178">
        <v>109.83229251377105</v>
      </c>
      <c r="J9" s="1178">
        <v>6.1</v>
      </c>
      <c r="K9" s="1178">
        <v>6.2</v>
      </c>
      <c r="L9" s="1178">
        <v>6615.9</v>
      </c>
      <c r="M9" s="1178">
        <v>6710</v>
      </c>
      <c r="N9" s="1180">
        <v>101.42233105095302</v>
      </c>
      <c r="O9" s="1178">
        <v>2.1</v>
      </c>
      <c r="P9" s="1178">
        <v>2</v>
      </c>
    </row>
    <row r="10" spans="1:16" s="1170" customFormat="1" ht="13.5" customHeight="1">
      <c r="A10" s="1177" t="s">
        <v>97</v>
      </c>
      <c r="B10" s="1178" t="s">
        <v>95</v>
      </c>
      <c r="C10" s="1178" t="s">
        <v>95</v>
      </c>
      <c r="D10" s="1178"/>
      <c r="E10" s="1178" t="s">
        <v>95</v>
      </c>
      <c r="F10" s="1178" t="s">
        <v>95</v>
      </c>
      <c r="G10" s="1178" t="s">
        <v>95</v>
      </c>
      <c r="H10" s="1178" t="s">
        <v>95</v>
      </c>
      <c r="I10" s="1178"/>
      <c r="J10" s="1178" t="s">
        <v>95</v>
      </c>
      <c r="K10" s="1178" t="s">
        <v>95</v>
      </c>
      <c r="L10" s="1178" t="s">
        <v>95</v>
      </c>
      <c r="M10" s="1178" t="s">
        <v>95</v>
      </c>
      <c r="N10" s="1180"/>
      <c r="O10" s="1178" t="s">
        <v>95</v>
      </c>
      <c r="P10" s="1178" t="s">
        <v>95</v>
      </c>
    </row>
    <row r="11" spans="1:16" s="1170" customFormat="1" ht="13.5" customHeight="1">
      <c r="A11" s="1177" t="s">
        <v>175</v>
      </c>
      <c r="B11" s="1179">
        <v>12600.1</v>
      </c>
      <c r="C11" s="1179">
        <v>13488.5</v>
      </c>
      <c r="D11" s="1181">
        <v>107.050737692558</v>
      </c>
      <c r="E11" s="1179">
        <v>3.4</v>
      </c>
      <c r="F11" s="1179">
        <v>3.4</v>
      </c>
      <c r="G11" s="1179">
        <v>9302.7</v>
      </c>
      <c r="H11" s="1179">
        <v>10136.7</v>
      </c>
      <c r="I11" s="1181">
        <v>108.9651391531491</v>
      </c>
      <c r="J11" s="1179">
        <v>4</v>
      </c>
      <c r="K11" s="1179">
        <v>4</v>
      </c>
      <c r="L11" s="1179">
        <v>3297.4</v>
      </c>
      <c r="M11" s="1179">
        <v>3351.7</v>
      </c>
      <c r="N11" s="1180">
        <v>101.64675198641353</v>
      </c>
      <c r="O11" s="1179">
        <v>2.4</v>
      </c>
      <c r="P11" s="1179">
        <v>2.4</v>
      </c>
    </row>
    <row r="12" spans="1:16" s="1170" customFormat="1" ht="13.5" customHeight="1">
      <c r="A12" s="1177" t="s">
        <v>99</v>
      </c>
      <c r="B12" s="1179">
        <v>19129.6</v>
      </c>
      <c r="C12" s="1179">
        <v>19423.3</v>
      </c>
      <c r="D12" s="1181">
        <v>101.53531699565073</v>
      </c>
      <c r="E12" s="1179">
        <v>4.6</v>
      </c>
      <c r="F12" s="1179" t="s">
        <v>95</v>
      </c>
      <c r="G12" s="1179">
        <v>15534.1</v>
      </c>
      <c r="H12" s="1179">
        <v>16237.1</v>
      </c>
      <c r="I12" s="1181">
        <v>104.52552771000573</v>
      </c>
      <c r="J12" s="1179">
        <v>7.4</v>
      </c>
      <c r="K12" s="1179">
        <v>7.2</v>
      </c>
      <c r="L12" s="1179">
        <v>3595.5</v>
      </c>
      <c r="M12" s="1179">
        <v>3186.2</v>
      </c>
      <c r="N12" s="1180">
        <v>88.61632596300932</v>
      </c>
      <c r="O12" s="1179">
        <v>1.8</v>
      </c>
      <c r="P12" s="1179">
        <v>1.5</v>
      </c>
    </row>
    <row r="13" spans="1:16" s="1170" customFormat="1" ht="13.5" customHeight="1">
      <c r="A13" s="1177" t="s">
        <v>100</v>
      </c>
      <c r="B13" s="1179">
        <v>159320</v>
      </c>
      <c r="C13" s="1178" t="s">
        <v>95</v>
      </c>
      <c r="D13" s="1181"/>
      <c r="E13" s="1179">
        <v>3.4</v>
      </c>
      <c r="F13" s="1178" t="s">
        <v>95</v>
      </c>
      <c r="G13" s="1179">
        <v>121080</v>
      </c>
      <c r="H13" s="1178" t="s">
        <v>95</v>
      </c>
      <c r="I13" s="1181"/>
      <c r="J13" s="1179">
        <v>5</v>
      </c>
      <c r="K13" s="1178" t="s">
        <v>95</v>
      </c>
      <c r="L13" s="1179">
        <v>38240</v>
      </c>
      <c r="M13" s="1178" t="s">
        <v>95</v>
      </c>
      <c r="N13" s="1180"/>
      <c r="O13" s="1179">
        <v>1.7</v>
      </c>
      <c r="P13" s="1178" t="s">
        <v>95</v>
      </c>
    </row>
    <row r="14" spans="1:16" s="1170" customFormat="1" ht="13.5" customHeight="1">
      <c r="A14" s="1177" t="s">
        <v>101</v>
      </c>
      <c r="B14" s="1179">
        <v>1220.4</v>
      </c>
      <c r="C14" s="1179">
        <v>1347</v>
      </c>
      <c r="D14" s="1181">
        <v>110.37364798426745</v>
      </c>
      <c r="E14" s="1179">
        <v>4.1</v>
      </c>
      <c r="F14" s="1179">
        <v>3.9</v>
      </c>
      <c r="G14" s="1179">
        <v>948.1</v>
      </c>
      <c r="H14" s="1179">
        <v>1058.3</v>
      </c>
      <c r="I14" s="1181">
        <v>111.62324649298596</v>
      </c>
      <c r="J14" s="1179">
        <v>5.5</v>
      </c>
      <c r="K14" s="1179">
        <v>5.2</v>
      </c>
      <c r="L14" s="1179">
        <v>272.3</v>
      </c>
      <c r="M14" s="1179">
        <v>288.7</v>
      </c>
      <c r="N14" s="1180">
        <v>106.02276900477415</v>
      </c>
      <c r="O14" s="1179">
        <v>2.2</v>
      </c>
      <c r="P14" s="1179">
        <v>2.1</v>
      </c>
    </row>
    <row r="15" spans="1:16" s="1170" customFormat="1" ht="13.5" customHeight="1">
      <c r="A15" s="1177" t="s">
        <v>102</v>
      </c>
      <c r="B15" s="1178" t="s">
        <v>95</v>
      </c>
      <c r="C15" s="1178" t="s">
        <v>95</v>
      </c>
      <c r="D15" s="1181"/>
      <c r="E15" s="1178" t="s">
        <v>95</v>
      </c>
      <c r="F15" s="1178" t="s">
        <v>95</v>
      </c>
      <c r="G15" s="1178" t="s">
        <v>95</v>
      </c>
      <c r="H15" s="1178" t="s">
        <v>95</v>
      </c>
      <c r="I15" s="1181"/>
      <c r="J15" s="1178" t="s">
        <v>95</v>
      </c>
      <c r="K15" s="1178" t="s">
        <v>95</v>
      </c>
      <c r="L15" s="1179">
        <v>6213.8</v>
      </c>
      <c r="M15" s="1179">
        <v>6943.8</v>
      </c>
      <c r="N15" s="1180">
        <v>111.74804467475619</v>
      </c>
      <c r="O15" s="1179">
        <v>4.4</v>
      </c>
      <c r="P15" s="1179">
        <v>4.8</v>
      </c>
    </row>
    <row r="16" spans="1:16" s="1170" customFormat="1" ht="15">
      <c r="A16" s="1177" t="s">
        <v>103</v>
      </c>
      <c r="B16" s="1179">
        <v>16292.3</v>
      </c>
      <c r="C16" s="1179">
        <v>16455.7</v>
      </c>
      <c r="D16" s="1181">
        <v>101.002927763422</v>
      </c>
      <c r="E16" s="1179">
        <v>4.6</v>
      </c>
      <c r="F16" s="1179">
        <v>4.9</v>
      </c>
      <c r="G16" s="1179">
        <v>9700.6</v>
      </c>
      <c r="H16" s="1179">
        <v>10552.9</v>
      </c>
      <c r="I16" s="1181">
        <v>108.78605447085748</v>
      </c>
      <c r="J16" s="1179">
        <v>6.2</v>
      </c>
      <c r="K16" s="1179">
        <v>6.9</v>
      </c>
      <c r="L16" s="1179">
        <v>6591.7</v>
      </c>
      <c r="M16" s="1179">
        <v>5902.9</v>
      </c>
      <c r="N16" s="1180">
        <v>89.55049531987196</v>
      </c>
      <c r="O16" s="1179">
        <v>3.4</v>
      </c>
      <c r="P16" s="1179">
        <v>3.2</v>
      </c>
    </row>
    <row r="17" spans="1:16" s="1170" customFormat="1" ht="15">
      <c r="A17" s="1177" t="s">
        <v>104</v>
      </c>
      <c r="B17" s="1179">
        <v>97364</v>
      </c>
      <c r="C17" s="1179">
        <v>101634</v>
      </c>
      <c r="D17" s="1181">
        <v>104.38560453555729</v>
      </c>
      <c r="E17" s="1179">
        <v>5.1</v>
      </c>
      <c r="F17" s="1179">
        <v>5.3</v>
      </c>
      <c r="G17" s="1179">
        <v>73801</v>
      </c>
      <c r="H17" s="1179">
        <v>75768</v>
      </c>
      <c r="I17" s="1181">
        <v>102.66527553827186</v>
      </c>
      <c r="J17" s="1179">
        <v>7.8</v>
      </c>
      <c r="K17" s="1179">
        <v>8</v>
      </c>
      <c r="L17" s="1179">
        <v>23563</v>
      </c>
      <c r="M17" s="1179">
        <v>25866</v>
      </c>
      <c r="N17" s="1180">
        <v>109.77379790349275</v>
      </c>
      <c r="O17" s="1179">
        <v>2.5</v>
      </c>
      <c r="P17" s="1179">
        <v>2.6</v>
      </c>
    </row>
    <row r="18" spans="1:16" s="1170" customFormat="1" ht="15">
      <c r="A18" s="1177" t="s">
        <v>105</v>
      </c>
      <c r="B18" s="1179">
        <v>141831.7</v>
      </c>
      <c r="C18" s="1178">
        <v>151128.9</v>
      </c>
      <c r="D18" s="1181">
        <v>106.55509311388074</v>
      </c>
      <c r="E18" s="1179">
        <v>4.1</v>
      </c>
      <c r="F18" s="1178">
        <v>4.1</v>
      </c>
      <c r="G18" s="1179">
        <v>111730.1</v>
      </c>
      <c r="H18" s="1178">
        <v>121027.5</v>
      </c>
      <c r="I18" s="1181">
        <v>108.32130285393103</v>
      </c>
      <c r="J18" s="1179">
        <v>6.4</v>
      </c>
      <c r="K18" s="1178">
        <v>6.5</v>
      </c>
      <c r="L18" s="1179">
        <v>30101.6</v>
      </c>
      <c r="M18" s="1179">
        <v>30101.4</v>
      </c>
      <c r="N18" s="1180">
        <v>99.99933558349059</v>
      </c>
      <c r="O18" s="1179">
        <v>1.7</v>
      </c>
      <c r="P18" s="1179">
        <v>1.7</v>
      </c>
    </row>
    <row r="19" spans="1:16" s="1170" customFormat="1" ht="15">
      <c r="A19" s="1177" t="s">
        <v>106</v>
      </c>
      <c r="B19" s="1179">
        <v>120645.9</v>
      </c>
      <c r="C19" s="1179">
        <v>124512</v>
      </c>
      <c r="D19" s="1181">
        <v>103.20450176922714</v>
      </c>
      <c r="E19" s="1179">
        <v>4</v>
      </c>
      <c r="F19" s="1179">
        <v>4</v>
      </c>
      <c r="G19" s="1179">
        <v>96182</v>
      </c>
      <c r="H19" s="1179">
        <v>100693.4</v>
      </c>
      <c r="I19" s="1181">
        <v>104.6904826266869</v>
      </c>
      <c r="J19" s="1179">
        <v>5.8</v>
      </c>
      <c r="K19" s="1179">
        <v>5.9</v>
      </c>
      <c r="L19" s="1179">
        <v>24463.8</v>
      </c>
      <c r="M19" s="1179">
        <v>23818.6</v>
      </c>
      <c r="N19" s="1180">
        <v>97.36263376907921</v>
      </c>
      <c r="O19" s="1179">
        <v>1.8</v>
      </c>
      <c r="P19" s="1179">
        <v>1.7</v>
      </c>
    </row>
    <row r="20" spans="1:16" s="1170" customFormat="1" ht="15">
      <c r="A20" s="1177" t="s">
        <v>107</v>
      </c>
      <c r="B20" s="1179">
        <v>1298</v>
      </c>
      <c r="C20" s="1178">
        <v>1284.7</v>
      </c>
      <c r="D20" s="1181">
        <v>98.9753466872111</v>
      </c>
      <c r="E20" s="1179">
        <v>4.8</v>
      </c>
      <c r="F20" s="1178">
        <v>4.6</v>
      </c>
      <c r="G20" s="1179">
        <v>943.3</v>
      </c>
      <c r="H20" s="1178">
        <v>918</v>
      </c>
      <c r="I20" s="1181">
        <v>97.31792642849571</v>
      </c>
      <c r="J20" s="1179">
        <v>8.2</v>
      </c>
      <c r="K20" s="1178">
        <v>7.9</v>
      </c>
      <c r="L20" s="1179">
        <v>354.7</v>
      </c>
      <c r="M20" s="1178">
        <v>366.8</v>
      </c>
      <c r="N20" s="1180">
        <v>103.4113335212856</v>
      </c>
      <c r="O20" s="1179">
        <v>2.3</v>
      </c>
      <c r="P20" s="1178">
        <v>2.2</v>
      </c>
    </row>
    <row r="21" spans="1:16" s="1170" customFormat="1" ht="15">
      <c r="A21" s="1177" t="s">
        <v>108</v>
      </c>
      <c r="B21" s="1179" t="s">
        <v>95</v>
      </c>
      <c r="C21" s="1178" t="s">
        <v>95</v>
      </c>
      <c r="D21" s="1181"/>
      <c r="E21" s="1179" t="s">
        <v>95</v>
      </c>
      <c r="F21" s="1178" t="s">
        <v>95</v>
      </c>
      <c r="G21" s="1178" t="s">
        <v>95</v>
      </c>
      <c r="H21" s="1178" t="s">
        <v>95</v>
      </c>
      <c r="I21" s="1181"/>
      <c r="J21" s="1178" t="s">
        <v>95</v>
      </c>
      <c r="K21" s="1178" t="s">
        <v>95</v>
      </c>
      <c r="L21" s="1178" t="s">
        <v>95</v>
      </c>
      <c r="M21" s="1178" t="s">
        <v>95</v>
      </c>
      <c r="N21" s="1180"/>
      <c r="O21" s="1178" t="s">
        <v>95</v>
      </c>
      <c r="P21" s="1178" t="s">
        <v>95</v>
      </c>
    </row>
    <row r="22" spans="1:16" s="1170" customFormat="1" ht="15">
      <c r="A22" s="1177" t="s">
        <v>109</v>
      </c>
      <c r="B22" s="1179">
        <v>3261.1</v>
      </c>
      <c r="C22" s="1179">
        <v>3939.4</v>
      </c>
      <c r="D22" s="1181">
        <v>120.79973015240257</v>
      </c>
      <c r="E22" s="1179">
        <v>6.6</v>
      </c>
      <c r="F22" s="1179">
        <v>7</v>
      </c>
      <c r="G22" s="1179">
        <v>2137.9</v>
      </c>
      <c r="H22" s="1179">
        <v>2651.9</v>
      </c>
      <c r="I22" s="1181">
        <v>124.04228448477477</v>
      </c>
      <c r="J22" s="1179">
        <v>8.6</v>
      </c>
      <c r="K22" s="1179">
        <v>9.4</v>
      </c>
      <c r="L22" s="1179">
        <v>1123.2</v>
      </c>
      <c r="M22" s="1179">
        <v>1287.5</v>
      </c>
      <c r="N22" s="1180">
        <v>114.62784900284899</v>
      </c>
      <c r="O22" s="1179">
        <v>4.5</v>
      </c>
      <c r="P22" s="1179">
        <v>4.7</v>
      </c>
    </row>
    <row r="23" spans="1:16" s="1170" customFormat="1" ht="15">
      <c r="A23" s="1177" t="s">
        <v>110</v>
      </c>
      <c r="B23" s="1178">
        <v>766.1</v>
      </c>
      <c r="C23" s="1178">
        <v>825.5</v>
      </c>
      <c r="D23" s="1181">
        <v>107.75355697689596</v>
      </c>
      <c r="E23" s="1178">
        <v>0.7</v>
      </c>
      <c r="F23" s="1178">
        <v>0.7</v>
      </c>
      <c r="G23" s="1178">
        <v>513.6</v>
      </c>
      <c r="H23" s="1178">
        <v>537.7</v>
      </c>
      <c r="I23" s="1181">
        <v>104.69236760124612</v>
      </c>
      <c r="J23" s="1178">
        <v>0.7</v>
      </c>
      <c r="K23" s="1178">
        <v>0.7</v>
      </c>
      <c r="L23" s="1178">
        <v>252.5</v>
      </c>
      <c r="M23" s="1178">
        <v>287.8</v>
      </c>
      <c r="N23" s="1180">
        <v>113.98019801980199</v>
      </c>
      <c r="O23" s="1178">
        <v>0.7</v>
      </c>
      <c r="P23" s="1178">
        <v>0.7</v>
      </c>
    </row>
    <row r="24" spans="1:16" s="1170" customFormat="1" ht="15">
      <c r="A24" s="1177" t="s">
        <v>111</v>
      </c>
      <c r="B24" s="1179">
        <v>8958.6</v>
      </c>
      <c r="C24" s="1179">
        <v>10005.3</v>
      </c>
      <c r="D24" s="1181">
        <v>111.683745228049</v>
      </c>
      <c r="E24" s="1179">
        <v>4.5</v>
      </c>
      <c r="F24" s="1179">
        <v>4.7</v>
      </c>
      <c r="G24" s="1179">
        <v>6975.1</v>
      </c>
      <c r="H24" s="1179">
        <v>8074.4</v>
      </c>
      <c r="I24" s="1181">
        <v>115.76034752189932</v>
      </c>
      <c r="J24" s="1179">
        <v>5.9</v>
      </c>
      <c r="K24" s="1179">
        <v>6.2</v>
      </c>
      <c r="L24" s="1179">
        <v>1983.5</v>
      </c>
      <c r="M24" s="1179">
        <v>1930.9</v>
      </c>
      <c r="N24" s="1180">
        <v>97.34812200655408</v>
      </c>
      <c r="O24" s="1179">
        <v>2.4</v>
      </c>
      <c r="P24" s="1179">
        <v>2.3</v>
      </c>
    </row>
    <row r="25" spans="1:16" s="1170" customFormat="1" ht="15">
      <c r="A25" s="1177" t="s">
        <v>112</v>
      </c>
      <c r="B25" s="1178">
        <v>353.5</v>
      </c>
      <c r="C25" s="1178">
        <v>350.5</v>
      </c>
      <c r="D25" s="1181">
        <v>99.15134370579915</v>
      </c>
      <c r="E25" s="1178">
        <v>2.7</v>
      </c>
      <c r="F25" s="1178">
        <v>2.6</v>
      </c>
      <c r="G25" s="1178">
        <v>243.7</v>
      </c>
      <c r="H25" s="1178">
        <v>246.3</v>
      </c>
      <c r="I25" s="1181">
        <v>101.06688551497744</v>
      </c>
      <c r="J25" s="1178">
        <v>3.3</v>
      </c>
      <c r="K25" s="1178">
        <v>3.2</v>
      </c>
      <c r="L25" s="1178">
        <v>109.8</v>
      </c>
      <c r="M25" s="1178">
        <v>104.2</v>
      </c>
      <c r="N25" s="1180">
        <v>94.89981785063752</v>
      </c>
      <c r="O25" s="1178">
        <v>2</v>
      </c>
      <c r="P25" s="1178">
        <v>1.8</v>
      </c>
    </row>
    <row r="26" spans="1:16" s="1170" customFormat="1" ht="15">
      <c r="A26" s="1177" t="s">
        <v>113</v>
      </c>
      <c r="B26" s="1179">
        <v>60218</v>
      </c>
      <c r="C26" s="1179">
        <v>66861</v>
      </c>
      <c r="D26" s="1181">
        <v>111.0315852402936</v>
      </c>
      <c r="E26" s="1179">
        <v>5.3</v>
      </c>
      <c r="F26" s="1179">
        <v>5.6</v>
      </c>
      <c r="G26" s="1179">
        <v>46687</v>
      </c>
      <c r="H26" s="1179">
        <v>52574</v>
      </c>
      <c r="I26" s="1181">
        <v>112.60950585816181</v>
      </c>
      <c r="J26" s="1179">
        <v>7.6</v>
      </c>
      <c r="K26" s="1179">
        <v>8.1</v>
      </c>
      <c r="L26" s="1179">
        <v>13531</v>
      </c>
      <c r="M26" s="1179">
        <v>14287</v>
      </c>
      <c r="N26" s="1180">
        <v>105.58717020175892</v>
      </c>
      <c r="O26" s="1179">
        <v>2.6</v>
      </c>
      <c r="P26" s="1179">
        <v>2.6</v>
      </c>
    </row>
    <row r="27" spans="1:16" s="1170" customFormat="1" ht="15">
      <c r="A27" s="1177" t="s">
        <v>114</v>
      </c>
      <c r="B27" s="1179">
        <v>17347.8</v>
      </c>
      <c r="C27" s="1179">
        <v>18991.9</v>
      </c>
      <c r="D27" s="1181">
        <v>109.47728242197859</v>
      </c>
      <c r="E27" s="1179">
        <v>3.2</v>
      </c>
      <c r="F27" s="1179">
        <v>3.2</v>
      </c>
      <c r="G27" s="1179">
        <v>12220.4</v>
      </c>
      <c r="H27" s="1179">
        <v>13883.9</v>
      </c>
      <c r="I27" s="1181">
        <v>113.61248404307551</v>
      </c>
      <c r="J27" s="1179">
        <v>4.2</v>
      </c>
      <c r="K27" s="1179">
        <v>4.4</v>
      </c>
      <c r="L27" s="1179">
        <v>5127.4</v>
      </c>
      <c r="M27" s="1179">
        <v>5108</v>
      </c>
      <c r="N27" s="1180">
        <v>99.62164059757383</v>
      </c>
      <c r="O27" s="1179">
        <v>2</v>
      </c>
      <c r="P27" s="1179">
        <v>1.9</v>
      </c>
    </row>
    <row r="28" spans="1:16" s="1170" customFormat="1" ht="15">
      <c r="A28" s="1177" t="s">
        <v>115</v>
      </c>
      <c r="B28" s="1179">
        <v>42880.3</v>
      </c>
      <c r="C28" s="1179" t="s">
        <v>95</v>
      </c>
      <c r="D28" s="1181"/>
      <c r="E28" s="1179">
        <v>6</v>
      </c>
      <c r="F28" s="1179" t="s">
        <v>95</v>
      </c>
      <c r="G28" s="1179">
        <v>32830</v>
      </c>
      <c r="H28" s="1179" t="s">
        <v>95</v>
      </c>
      <c r="I28" s="1181"/>
      <c r="J28" s="1179">
        <v>8.1</v>
      </c>
      <c r="K28" s="1179" t="s">
        <v>95</v>
      </c>
      <c r="L28" s="1179">
        <v>10050.3</v>
      </c>
      <c r="M28" s="1179" t="s">
        <v>95</v>
      </c>
      <c r="N28" s="1180"/>
      <c r="O28" s="1179">
        <v>3.2</v>
      </c>
      <c r="P28" s="1179" t="s">
        <v>95</v>
      </c>
    </row>
    <row r="29" spans="1:16" s="1170" customFormat="1" ht="15">
      <c r="A29" s="1177" t="s">
        <v>116</v>
      </c>
      <c r="B29" s="1179">
        <v>13988.5</v>
      </c>
      <c r="C29" s="1178" t="s">
        <v>95</v>
      </c>
      <c r="D29" s="1181"/>
      <c r="E29" s="1179">
        <v>4.3</v>
      </c>
      <c r="F29" s="1178" t="s">
        <v>95</v>
      </c>
      <c r="G29" s="1179">
        <v>10801.1</v>
      </c>
      <c r="H29" s="1178" t="s">
        <v>95</v>
      </c>
      <c r="I29" s="1181"/>
      <c r="J29" s="1179">
        <v>6.3</v>
      </c>
      <c r="K29" s="1178" t="s">
        <v>95</v>
      </c>
      <c r="L29" s="1179">
        <v>3187.4</v>
      </c>
      <c r="M29" s="1178" t="s">
        <v>95</v>
      </c>
      <c r="N29" s="1180"/>
      <c r="O29" s="1179">
        <v>2.1</v>
      </c>
      <c r="P29" s="1178" t="s">
        <v>95</v>
      </c>
    </row>
    <row r="30" spans="1:16" s="1170" customFormat="1" ht="15">
      <c r="A30" s="1177" t="s">
        <v>117</v>
      </c>
      <c r="B30" s="1179">
        <v>16788.8</v>
      </c>
      <c r="C30" s="1178">
        <v>17495.4</v>
      </c>
      <c r="D30" s="1181">
        <v>104.20875821976556</v>
      </c>
      <c r="E30" s="1179">
        <v>6.9</v>
      </c>
      <c r="F30" s="1178">
        <v>6.6</v>
      </c>
      <c r="G30" s="1179">
        <v>9918.9</v>
      </c>
      <c r="H30" s="1178">
        <v>10479.5</v>
      </c>
      <c r="I30" s="1181">
        <v>105.65183639314843</v>
      </c>
      <c r="J30" s="1179">
        <v>7.4</v>
      </c>
      <c r="K30" s="1178">
        <v>6.9</v>
      </c>
      <c r="L30" s="1179">
        <v>6869.9</v>
      </c>
      <c r="M30" s="1178">
        <v>7015.9</v>
      </c>
      <c r="N30" s="1180">
        <v>102.12521288519483</v>
      </c>
      <c r="O30" s="1179">
        <v>6.2</v>
      </c>
      <c r="P30" s="1178">
        <v>6.1</v>
      </c>
    </row>
    <row r="31" spans="1:16" s="1170" customFormat="1" ht="15">
      <c r="A31" s="1177" t="s">
        <v>118</v>
      </c>
      <c r="B31" s="1179">
        <v>1753.8</v>
      </c>
      <c r="C31" s="1179">
        <v>1879.5</v>
      </c>
      <c r="D31" s="1181">
        <v>107.16729387615464</v>
      </c>
      <c r="E31" s="1179">
        <v>2.5</v>
      </c>
      <c r="F31" s="1179">
        <v>2.6</v>
      </c>
      <c r="G31" s="1179">
        <v>1296.2</v>
      </c>
      <c r="H31" s="1179">
        <v>1424.3</v>
      </c>
      <c r="I31" s="1181">
        <v>109.88273414596512</v>
      </c>
      <c r="J31" s="1179">
        <v>3.2</v>
      </c>
      <c r="K31" s="1179">
        <v>3.5</v>
      </c>
      <c r="L31" s="1179">
        <v>457.6</v>
      </c>
      <c r="M31" s="1179">
        <v>455.2</v>
      </c>
      <c r="N31" s="1180">
        <v>99.47552447552447</v>
      </c>
      <c r="O31" s="1179">
        <v>1.5</v>
      </c>
      <c r="P31" s="1179">
        <v>1.4</v>
      </c>
    </row>
    <row r="32" spans="1:16" s="1172" customFormat="1" ht="14.25">
      <c r="A32" s="1182" t="s">
        <v>119</v>
      </c>
      <c r="B32" s="1183">
        <v>3429.8</v>
      </c>
      <c r="C32" s="1183">
        <v>3777.9</v>
      </c>
      <c r="D32" s="1184">
        <v>110.14927984139015</v>
      </c>
      <c r="E32" s="1183">
        <v>2.3</v>
      </c>
      <c r="F32" s="1183">
        <v>2.3</v>
      </c>
      <c r="G32" s="1183">
        <v>2435.8</v>
      </c>
      <c r="H32" s="1183">
        <v>2823.5</v>
      </c>
      <c r="I32" s="1184">
        <v>115.91674193283521</v>
      </c>
      <c r="J32" s="1183">
        <v>2.7</v>
      </c>
      <c r="K32" s="1183">
        <v>2.8</v>
      </c>
      <c r="L32" s="1183">
        <v>994</v>
      </c>
      <c r="M32" s="1183">
        <v>954.4</v>
      </c>
      <c r="N32" s="1185">
        <v>96.01609657947687</v>
      </c>
      <c r="O32" s="1183">
        <v>1.7</v>
      </c>
      <c r="P32" s="1183">
        <v>1.5</v>
      </c>
    </row>
    <row r="33" spans="1:16" s="1170" customFormat="1" ht="13.5" customHeight="1">
      <c r="A33" s="1177" t="s">
        <v>120</v>
      </c>
      <c r="B33" s="1179">
        <v>10323</v>
      </c>
      <c r="C33" s="1179">
        <v>11271</v>
      </c>
      <c r="D33" s="1181">
        <v>109.18337692531242</v>
      </c>
      <c r="E33" s="1179">
        <v>2.9</v>
      </c>
      <c r="F33" s="1179">
        <v>3</v>
      </c>
      <c r="G33" s="1179">
        <v>7789</v>
      </c>
      <c r="H33" s="1179">
        <v>8573</v>
      </c>
      <c r="I33" s="1181">
        <v>110.06547695467968</v>
      </c>
      <c r="J33" s="1179">
        <v>4</v>
      </c>
      <c r="K33" s="1179">
        <v>4</v>
      </c>
      <c r="L33" s="1179">
        <v>2534</v>
      </c>
      <c r="M33" s="1179">
        <v>2698</v>
      </c>
      <c r="N33" s="1180">
        <v>106.47198105761642</v>
      </c>
      <c r="O33" s="1179">
        <v>1.6</v>
      </c>
      <c r="P33" s="1179">
        <v>1.7</v>
      </c>
    </row>
    <row r="34" spans="1:16" s="1170" customFormat="1" ht="13.5" customHeight="1">
      <c r="A34" s="1177" t="s">
        <v>121</v>
      </c>
      <c r="B34" s="1179">
        <v>15463</v>
      </c>
      <c r="C34" s="1178" t="s">
        <v>95</v>
      </c>
      <c r="D34" s="1181"/>
      <c r="E34" s="1179">
        <v>2.4</v>
      </c>
      <c r="F34" s="1178" t="s">
        <v>95</v>
      </c>
      <c r="G34" s="1179">
        <v>11301.6</v>
      </c>
      <c r="H34" s="1178" t="s">
        <v>95</v>
      </c>
      <c r="I34" s="1181"/>
      <c r="J34" s="1179">
        <v>3.2</v>
      </c>
      <c r="K34" s="1178" t="s">
        <v>95</v>
      </c>
      <c r="L34" s="1179">
        <v>4161.3</v>
      </c>
      <c r="M34" s="1179">
        <v>4335</v>
      </c>
      <c r="N34" s="1180">
        <v>104.17417633912478</v>
      </c>
      <c r="O34" s="1179">
        <v>1.4</v>
      </c>
      <c r="P34" s="1179">
        <v>1.3</v>
      </c>
    </row>
    <row r="35" spans="1:16" s="1170" customFormat="1" ht="13.5" customHeight="1">
      <c r="A35" s="1177" t="s">
        <v>122</v>
      </c>
      <c r="B35" s="1178" t="s">
        <v>95</v>
      </c>
      <c r="C35" s="1178" t="s">
        <v>95</v>
      </c>
      <c r="D35" s="1181"/>
      <c r="E35" s="1178" t="s">
        <v>95</v>
      </c>
      <c r="F35" s="1178" t="s">
        <v>95</v>
      </c>
      <c r="G35" s="1178" t="s">
        <v>95</v>
      </c>
      <c r="H35" s="1178" t="s">
        <v>95</v>
      </c>
      <c r="I35" s="1181"/>
      <c r="J35" s="1178" t="s">
        <v>95</v>
      </c>
      <c r="K35" s="1178" t="s">
        <v>95</v>
      </c>
      <c r="L35" s="1178" t="s">
        <v>95</v>
      </c>
      <c r="M35" s="1178" t="s">
        <v>95</v>
      </c>
      <c r="N35" s="1180"/>
      <c r="O35" s="1178" t="s">
        <v>95</v>
      </c>
      <c r="P35" s="1178" t="s">
        <v>95</v>
      </c>
    </row>
    <row r="36" spans="1:175" ht="13.5" customHeight="1">
      <c r="A36" s="1186" t="s">
        <v>176</v>
      </c>
      <c r="B36" s="1186"/>
      <c r="C36" s="1186"/>
      <c r="D36" s="1186"/>
      <c r="E36" s="1186"/>
      <c r="F36" s="1186"/>
      <c r="G36" s="1186"/>
      <c r="H36" s="1186"/>
      <c r="I36" s="1187"/>
      <c r="J36" s="1186"/>
      <c r="K36" s="1186"/>
      <c r="L36" s="1186"/>
      <c r="M36" s="1186"/>
      <c r="N36" s="1188"/>
      <c r="O36" s="1186"/>
      <c r="P36" s="1186"/>
      <c r="Q36" s="1170"/>
      <c r="R36" s="1170"/>
      <c r="S36" s="1170"/>
      <c r="T36" s="1170"/>
      <c r="U36" s="1170"/>
      <c r="V36" s="1170"/>
      <c r="W36" s="1170"/>
      <c r="X36" s="1170"/>
      <c r="Y36" s="1170"/>
      <c r="Z36" s="1170"/>
      <c r="AA36" s="1170"/>
      <c r="AB36" s="1170"/>
      <c r="AC36" s="1170"/>
      <c r="AD36" s="1170"/>
      <c r="AE36" s="1170"/>
      <c r="AF36" s="1170"/>
      <c r="AG36" s="1170"/>
      <c r="AH36" s="1170"/>
      <c r="AI36" s="1170"/>
      <c r="AJ36" s="1170"/>
      <c r="AK36" s="1170"/>
      <c r="AL36" s="1170"/>
      <c r="AM36" s="1170"/>
      <c r="AN36" s="1170"/>
      <c r="AO36" s="1170"/>
      <c r="AP36" s="1170"/>
      <c r="AQ36" s="1170"/>
      <c r="AR36" s="1170"/>
      <c r="AS36" s="1170"/>
      <c r="AT36" s="1170"/>
      <c r="AU36" s="1170"/>
      <c r="AV36" s="1170"/>
      <c r="AW36" s="1170"/>
      <c r="AX36" s="1170"/>
      <c r="AY36" s="1170"/>
      <c r="AZ36" s="1170"/>
      <c r="BA36" s="1170"/>
      <c r="BB36" s="1170"/>
      <c r="BC36" s="1170"/>
      <c r="BD36" s="1170"/>
      <c r="BE36" s="1170"/>
      <c r="BF36" s="1170"/>
      <c r="BG36" s="1170"/>
      <c r="BH36" s="1170"/>
      <c r="BI36" s="1170"/>
      <c r="BJ36" s="1170"/>
      <c r="BK36" s="1170"/>
      <c r="BL36" s="1170"/>
      <c r="BM36" s="1170"/>
      <c r="BN36" s="1170"/>
      <c r="BO36" s="1170"/>
      <c r="BP36" s="1170"/>
      <c r="BQ36" s="1170"/>
      <c r="BR36" s="1170"/>
      <c r="BS36" s="1170"/>
      <c r="BT36" s="1170"/>
      <c r="BU36" s="1170"/>
      <c r="BV36" s="1170"/>
      <c r="BW36" s="1170"/>
      <c r="BX36" s="1170"/>
      <c r="BY36" s="1170"/>
      <c r="BZ36" s="1170"/>
      <c r="CA36" s="1170"/>
      <c r="CB36" s="1170"/>
      <c r="CC36" s="1170"/>
      <c r="CD36" s="1170"/>
      <c r="CE36" s="1170"/>
      <c r="CF36" s="1170"/>
      <c r="CG36" s="1170"/>
      <c r="CH36" s="1170"/>
      <c r="CI36" s="1170"/>
      <c r="CJ36" s="1170"/>
      <c r="CK36" s="1170"/>
      <c r="CL36" s="1170"/>
      <c r="CM36" s="1170"/>
      <c r="CN36" s="1170"/>
      <c r="CO36" s="1170"/>
      <c r="CP36" s="1170"/>
      <c r="CQ36" s="1170"/>
      <c r="CR36" s="1170"/>
      <c r="CS36" s="1170"/>
      <c r="CT36" s="1170"/>
      <c r="CU36" s="1170"/>
      <c r="CV36" s="1170"/>
      <c r="CW36" s="1170"/>
      <c r="CX36" s="1170"/>
      <c r="CY36" s="1170"/>
      <c r="CZ36" s="1170"/>
      <c r="DA36" s="1170"/>
      <c r="DB36" s="1170"/>
      <c r="DC36" s="1170"/>
      <c r="DD36" s="1170"/>
      <c r="DE36" s="1170"/>
      <c r="DF36" s="1170"/>
      <c r="DG36" s="1170"/>
      <c r="DH36" s="1170"/>
      <c r="DI36" s="1170"/>
      <c r="DJ36" s="1170"/>
      <c r="DK36" s="1170"/>
      <c r="DL36" s="1170"/>
      <c r="DM36" s="1170"/>
      <c r="DN36" s="1170"/>
      <c r="DO36" s="1170"/>
      <c r="DP36" s="1170"/>
      <c r="DQ36" s="1170"/>
      <c r="DR36" s="1170"/>
      <c r="DS36" s="1170"/>
      <c r="DT36" s="1170"/>
      <c r="DU36" s="1170"/>
      <c r="DV36" s="1170"/>
      <c r="DW36" s="1170"/>
      <c r="DX36" s="1170"/>
      <c r="DY36" s="1170"/>
      <c r="DZ36" s="1170"/>
      <c r="EA36" s="1170"/>
      <c r="EB36" s="1170"/>
      <c r="EC36" s="1170"/>
      <c r="ED36" s="1170"/>
      <c r="EE36" s="1170"/>
      <c r="EF36" s="1170"/>
      <c r="EG36" s="1170"/>
      <c r="EH36" s="1170"/>
      <c r="EI36" s="1170"/>
      <c r="EJ36" s="1170"/>
      <c r="EK36" s="1170"/>
      <c r="EL36" s="1170"/>
      <c r="EM36" s="1170"/>
      <c r="EN36" s="1170"/>
      <c r="EO36" s="1170"/>
      <c r="EP36" s="1170"/>
      <c r="EQ36" s="1170"/>
      <c r="ER36" s="1170"/>
      <c r="ES36" s="1170"/>
      <c r="ET36" s="1170"/>
      <c r="EU36" s="1170"/>
      <c r="EV36" s="1170"/>
      <c r="EW36" s="1170"/>
      <c r="EX36" s="1170"/>
      <c r="EY36" s="1170"/>
      <c r="EZ36" s="1170"/>
      <c r="FA36" s="1170"/>
      <c r="FB36" s="1170"/>
      <c r="FC36" s="1170"/>
      <c r="FD36" s="1170"/>
      <c r="FE36" s="1170"/>
      <c r="FF36" s="1170"/>
      <c r="FG36" s="1170"/>
      <c r="FH36" s="1170"/>
      <c r="FI36" s="1170"/>
      <c r="FJ36" s="1170"/>
      <c r="FK36" s="1170"/>
      <c r="FL36" s="1170"/>
      <c r="FM36" s="1170"/>
      <c r="FN36" s="1170"/>
      <c r="FO36" s="1170"/>
      <c r="FP36" s="1170"/>
      <c r="FQ36" s="1170"/>
      <c r="FR36" s="1170"/>
      <c r="FS36" s="1170"/>
    </row>
    <row r="37" spans="1:175" ht="13.5" customHeight="1">
      <c r="A37" s="1186" t="s">
        <v>1271</v>
      </c>
      <c r="B37" s="1186"/>
      <c r="C37" s="1186"/>
      <c r="D37" s="1186"/>
      <c r="E37" s="1186"/>
      <c r="F37" s="1186"/>
      <c r="G37" s="1186"/>
      <c r="H37" s="1186"/>
      <c r="I37" s="1187"/>
      <c r="J37" s="1186"/>
      <c r="K37" s="1186"/>
      <c r="L37" s="1186"/>
      <c r="M37" s="1186"/>
      <c r="N37" s="1188"/>
      <c r="O37" s="1186"/>
      <c r="P37" s="1186"/>
      <c r="Q37" s="1170"/>
      <c r="R37" s="1170"/>
      <c r="S37" s="1170"/>
      <c r="T37" s="1170"/>
      <c r="U37" s="1170"/>
      <c r="V37" s="1170"/>
      <c r="W37" s="1170"/>
      <c r="X37" s="1170"/>
      <c r="Y37" s="1170"/>
      <c r="Z37" s="1170"/>
      <c r="AA37" s="1170"/>
      <c r="AB37" s="1170"/>
      <c r="AC37" s="1170"/>
      <c r="AD37" s="1170"/>
      <c r="AE37" s="1170"/>
      <c r="AF37" s="1170"/>
      <c r="AG37" s="1170"/>
      <c r="AH37" s="1170"/>
      <c r="AI37" s="1170"/>
      <c r="AJ37" s="1170"/>
      <c r="AK37" s="1170"/>
      <c r="AL37" s="1170"/>
      <c r="AM37" s="1170"/>
      <c r="AN37" s="1170"/>
      <c r="AO37" s="1170"/>
      <c r="AP37" s="1170"/>
      <c r="AQ37" s="1170"/>
      <c r="AR37" s="1170"/>
      <c r="AS37" s="1170"/>
      <c r="AT37" s="1170"/>
      <c r="AU37" s="1170"/>
      <c r="AV37" s="1170"/>
      <c r="AW37" s="1170"/>
      <c r="AX37" s="1170"/>
      <c r="AY37" s="1170"/>
      <c r="AZ37" s="1170"/>
      <c r="BA37" s="1170"/>
      <c r="BB37" s="1170"/>
      <c r="BC37" s="1170"/>
      <c r="BD37" s="1170"/>
      <c r="BE37" s="1170"/>
      <c r="BF37" s="1170"/>
      <c r="BG37" s="1170"/>
      <c r="BH37" s="1170"/>
      <c r="BI37" s="1170"/>
      <c r="BJ37" s="1170"/>
      <c r="BK37" s="1170"/>
      <c r="BL37" s="1170"/>
      <c r="BM37" s="1170"/>
      <c r="BN37" s="1170"/>
      <c r="BO37" s="1170"/>
      <c r="BP37" s="1170"/>
      <c r="BQ37" s="1170"/>
      <c r="BR37" s="1170"/>
      <c r="BS37" s="1170"/>
      <c r="BT37" s="1170"/>
      <c r="BU37" s="1170"/>
      <c r="BV37" s="1170"/>
      <c r="BW37" s="1170"/>
      <c r="BX37" s="1170"/>
      <c r="BY37" s="1170"/>
      <c r="BZ37" s="1170"/>
      <c r="CA37" s="1170"/>
      <c r="CB37" s="1170"/>
      <c r="CC37" s="1170"/>
      <c r="CD37" s="1170"/>
      <c r="CE37" s="1170"/>
      <c r="CF37" s="1170"/>
      <c r="CG37" s="1170"/>
      <c r="CH37" s="1170"/>
      <c r="CI37" s="1170"/>
      <c r="CJ37" s="1170"/>
      <c r="CK37" s="1170"/>
      <c r="CL37" s="1170"/>
      <c r="CM37" s="1170"/>
      <c r="CN37" s="1170"/>
      <c r="CO37" s="1170"/>
      <c r="CP37" s="1170"/>
      <c r="CQ37" s="1170"/>
      <c r="CR37" s="1170"/>
      <c r="CS37" s="1170"/>
      <c r="CT37" s="1170"/>
      <c r="CU37" s="1170"/>
      <c r="CV37" s="1170"/>
      <c r="CW37" s="1170"/>
      <c r="CX37" s="1170"/>
      <c r="CY37" s="1170"/>
      <c r="CZ37" s="1170"/>
      <c r="DA37" s="1170"/>
      <c r="DB37" s="1170"/>
      <c r="DC37" s="1170"/>
      <c r="DD37" s="1170"/>
      <c r="DE37" s="1170"/>
      <c r="DF37" s="1170"/>
      <c r="DG37" s="1170"/>
      <c r="DH37" s="1170"/>
      <c r="DI37" s="1170"/>
      <c r="DJ37" s="1170"/>
      <c r="DK37" s="1170"/>
      <c r="DL37" s="1170"/>
      <c r="DM37" s="1170"/>
      <c r="DN37" s="1170"/>
      <c r="DO37" s="1170"/>
      <c r="DP37" s="1170"/>
      <c r="DQ37" s="1170"/>
      <c r="DR37" s="1170"/>
      <c r="DS37" s="1170"/>
      <c r="DT37" s="1170"/>
      <c r="DU37" s="1170"/>
      <c r="DV37" s="1170"/>
      <c r="DW37" s="1170"/>
      <c r="DX37" s="1170"/>
      <c r="DY37" s="1170"/>
      <c r="DZ37" s="1170"/>
      <c r="EA37" s="1170"/>
      <c r="EB37" s="1170"/>
      <c r="EC37" s="1170"/>
      <c r="ED37" s="1170"/>
      <c r="EE37" s="1170"/>
      <c r="EF37" s="1170"/>
      <c r="EG37" s="1170"/>
      <c r="EH37" s="1170"/>
      <c r="EI37" s="1170"/>
      <c r="EJ37" s="1170"/>
      <c r="EK37" s="1170"/>
      <c r="EL37" s="1170"/>
      <c r="EM37" s="1170"/>
      <c r="EN37" s="1170"/>
      <c r="EO37" s="1170"/>
      <c r="EP37" s="1170"/>
      <c r="EQ37" s="1170"/>
      <c r="ER37" s="1170"/>
      <c r="ES37" s="1170"/>
      <c r="ET37" s="1170"/>
      <c r="EU37" s="1170"/>
      <c r="EV37" s="1170"/>
      <c r="EW37" s="1170"/>
      <c r="EX37" s="1170"/>
      <c r="EY37" s="1170"/>
      <c r="EZ37" s="1170"/>
      <c r="FA37" s="1170"/>
      <c r="FB37" s="1170"/>
      <c r="FC37" s="1170"/>
      <c r="FD37" s="1170"/>
      <c r="FE37" s="1170"/>
      <c r="FF37" s="1170"/>
      <c r="FG37" s="1170"/>
      <c r="FH37" s="1170"/>
      <c r="FI37" s="1170"/>
      <c r="FJ37" s="1170"/>
      <c r="FK37" s="1170"/>
      <c r="FL37" s="1170"/>
      <c r="FM37" s="1170"/>
      <c r="FN37" s="1170"/>
      <c r="FO37" s="1170"/>
      <c r="FP37" s="1170"/>
      <c r="FQ37" s="1170"/>
      <c r="FR37" s="1170"/>
      <c r="FS37" s="1170"/>
    </row>
    <row r="38" s="1170" customFormat="1" ht="13.5" customHeight="1">
      <c r="A38" s="1186" t="s">
        <v>177</v>
      </c>
    </row>
    <row r="39" spans="1:175" ht="15">
      <c r="A39" s="1189"/>
      <c r="B39" s="1170"/>
      <c r="Q39" s="1170"/>
      <c r="R39" s="1170"/>
      <c r="S39" s="1170"/>
      <c r="T39" s="1170"/>
      <c r="U39" s="1170"/>
      <c r="V39" s="1170"/>
      <c r="W39" s="1170"/>
      <c r="X39" s="1170"/>
      <c r="Y39" s="1170"/>
      <c r="Z39" s="1170"/>
      <c r="AA39" s="1170"/>
      <c r="AB39" s="1170"/>
      <c r="AC39" s="1170"/>
      <c r="AD39" s="1170"/>
      <c r="AE39" s="1170"/>
      <c r="AF39" s="1170"/>
      <c r="AG39" s="1170"/>
      <c r="AH39" s="1170"/>
      <c r="AI39" s="1170"/>
      <c r="AJ39" s="1170"/>
      <c r="AK39" s="1170"/>
      <c r="AL39" s="1170"/>
      <c r="AM39" s="1170"/>
      <c r="AN39" s="1170"/>
      <c r="AO39" s="1170"/>
      <c r="AP39" s="1170"/>
      <c r="AQ39" s="1170"/>
      <c r="AR39" s="1170"/>
      <c r="AS39" s="1170"/>
      <c r="AT39" s="1170"/>
      <c r="AU39" s="1170"/>
      <c r="AV39" s="1170"/>
      <c r="AW39" s="1170"/>
      <c r="AX39" s="1170"/>
      <c r="AY39" s="1170"/>
      <c r="AZ39" s="1170"/>
      <c r="BA39" s="1170"/>
      <c r="BB39" s="1170"/>
      <c r="BC39" s="1170"/>
      <c r="BD39" s="1170"/>
      <c r="BE39" s="1170"/>
      <c r="BF39" s="1170"/>
      <c r="BG39" s="1170"/>
      <c r="BH39" s="1170"/>
      <c r="BI39" s="1170"/>
      <c r="BJ39" s="1170"/>
      <c r="BK39" s="1170"/>
      <c r="BL39" s="1170"/>
      <c r="BM39" s="1170"/>
      <c r="BN39" s="1170"/>
      <c r="BO39" s="1170"/>
      <c r="BP39" s="1170"/>
      <c r="BQ39" s="1170"/>
      <c r="BR39" s="1170"/>
      <c r="BS39" s="1170"/>
      <c r="BT39" s="1170"/>
      <c r="BU39" s="1170"/>
      <c r="BV39" s="1170"/>
      <c r="BW39" s="1170"/>
      <c r="BX39" s="1170"/>
      <c r="BY39" s="1170"/>
      <c r="BZ39" s="1170"/>
      <c r="CA39" s="1170"/>
      <c r="CB39" s="1170"/>
      <c r="CC39" s="1170"/>
      <c r="CD39" s="1170"/>
      <c r="CE39" s="1170"/>
      <c r="CF39" s="1170"/>
      <c r="CG39" s="1170"/>
      <c r="CH39" s="1170"/>
      <c r="CI39" s="1170"/>
      <c r="CJ39" s="1170"/>
      <c r="CK39" s="1170"/>
      <c r="CL39" s="1170"/>
      <c r="CM39" s="1170"/>
      <c r="CN39" s="1170"/>
      <c r="CO39" s="1170"/>
      <c r="CP39" s="1170"/>
      <c r="CQ39" s="1170"/>
      <c r="CR39" s="1170"/>
      <c r="CS39" s="1170"/>
      <c r="CT39" s="1170"/>
      <c r="CU39" s="1170"/>
      <c r="CV39" s="1170"/>
      <c r="CW39" s="1170"/>
      <c r="CX39" s="1170"/>
      <c r="CY39" s="1170"/>
      <c r="CZ39" s="1170"/>
      <c r="DA39" s="1170"/>
      <c r="DB39" s="1170"/>
      <c r="DC39" s="1170"/>
      <c r="DD39" s="1170"/>
      <c r="DE39" s="1170"/>
      <c r="DF39" s="1170"/>
      <c r="DG39" s="1170"/>
      <c r="DH39" s="1170"/>
      <c r="DI39" s="1170"/>
      <c r="DJ39" s="1170"/>
      <c r="DK39" s="1170"/>
      <c r="DL39" s="1170"/>
      <c r="DM39" s="1170"/>
      <c r="DN39" s="1170"/>
      <c r="DO39" s="1170"/>
      <c r="DP39" s="1170"/>
      <c r="DQ39" s="1170"/>
      <c r="DR39" s="1170"/>
      <c r="DS39" s="1170"/>
      <c r="DT39" s="1170"/>
      <c r="DU39" s="1170"/>
      <c r="DV39" s="1170"/>
      <c r="DW39" s="1170"/>
      <c r="DX39" s="1170"/>
      <c r="DY39" s="1170"/>
      <c r="DZ39" s="1170"/>
      <c r="EA39" s="1170"/>
      <c r="EB39" s="1170"/>
      <c r="EC39" s="1170"/>
      <c r="ED39" s="1170"/>
      <c r="EE39" s="1170"/>
      <c r="EF39" s="1170"/>
      <c r="EG39" s="1170"/>
      <c r="EH39" s="1170"/>
      <c r="EI39" s="1170"/>
      <c r="EJ39" s="1170"/>
      <c r="EK39" s="1170"/>
      <c r="EL39" s="1170"/>
      <c r="EM39" s="1170"/>
      <c r="EN39" s="1170"/>
      <c r="EO39" s="1170"/>
      <c r="EP39" s="1170"/>
      <c r="EQ39" s="1170"/>
      <c r="ER39" s="1170"/>
      <c r="ES39" s="1170"/>
      <c r="ET39" s="1170"/>
      <c r="EU39" s="1170"/>
      <c r="EV39" s="1170"/>
      <c r="EW39" s="1170"/>
      <c r="EX39" s="1170"/>
      <c r="EY39" s="1170"/>
      <c r="EZ39" s="1170"/>
      <c r="FA39" s="1170"/>
      <c r="FB39" s="1170"/>
      <c r="FC39" s="1170"/>
      <c r="FD39" s="1170"/>
      <c r="FE39" s="1170"/>
      <c r="FF39" s="1170"/>
      <c r="FG39" s="1170"/>
      <c r="FH39" s="1170"/>
      <c r="FI39" s="1170"/>
      <c r="FJ39" s="1170"/>
      <c r="FK39" s="1170"/>
      <c r="FL39" s="1170"/>
      <c r="FM39" s="1170"/>
      <c r="FN39" s="1170"/>
      <c r="FO39" s="1170"/>
      <c r="FP39" s="1170"/>
      <c r="FQ39" s="1170"/>
      <c r="FR39" s="1170"/>
      <c r="FS39" s="1170"/>
    </row>
    <row r="40" spans="17:175" ht="15">
      <c r="Q40" s="1170"/>
      <c r="R40" s="1170"/>
      <c r="S40" s="1170"/>
      <c r="T40" s="1170"/>
      <c r="U40" s="1170"/>
      <c r="V40" s="1170"/>
      <c r="W40" s="1170"/>
      <c r="X40" s="1170"/>
      <c r="Y40" s="1170"/>
      <c r="Z40" s="1170"/>
      <c r="AA40" s="1170"/>
      <c r="AB40" s="1170"/>
      <c r="AC40" s="1170"/>
      <c r="AD40" s="1170"/>
      <c r="AE40" s="1170"/>
      <c r="AF40" s="1170"/>
      <c r="AG40" s="1170"/>
      <c r="AH40" s="1170"/>
      <c r="AI40" s="1170"/>
      <c r="AJ40" s="1170"/>
      <c r="AK40" s="1170"/>
      <c r="AL40" s="1170"/>
      <c r="AM40" s="1170"/>
      <c r="AN40" s="1170"/>
      <c r="AO40" s="1170"/>
      <c r="AP40" s="1170"/>
      <c r="AQ40" s="1170"/>
      <c r="AR40" s="1170"/>
      <c r="AS40" s="1170"/>
      <c r="AT40" s="1170"/>
      <c r="AU40" s="1170"/>
      <c r="AV40" s="1170"/>
      <c r="AW40" s="1170"/>
      <c r="AX40" s="1170"/>
      <c r="AY40" s="1170"/>
      <c r="AZ40" s="1170"/>
      <c r="BA40" s="1170"/>
      <c r="BB40" s="1170"/>
      <c r="BC40" s="1170"/>
      <c r="BD40" s="1170"/>
      <c r="BE40" s="1170"/>
      <c r="BF40" s="1170"/>
      <c r="BG40" s="1170"/>
      <c r="BH40" s="1170"/>
      <c r="BI40" s="1170"/>
      <c r="BJ40" s="1170"/>
      <c r="BK40" s="1170"/>
      <c r="BL40" s="1170"/>
      <c r="BM40" s="1170"/>
      <c r="BN40" s="1170"/>
      <c r="BO40" s="1170"/>
      <c r="BP40" s="1170"/>
      <c r="BQ40" s="1170"/>
      <c r="BR40" s="1170"/>
      <c r="BS40" s="1170"/>
      <c r="BT40" s="1170"/>
      <c r="BU40" s="1170"/>
      <c r="BV40" s="1170"/>
      <c r="BW40" s="1170"/>
      <c r="BX40" s="1170"/>
      <c r="BY40" s="1170"/>
      <c r="BZ40" s="1170"/>
      <c r="CA40" s="1170"/>
      <c r="CB40" s="1170"/>
      <c r="CC40" s="1170"/>
      <c r="CD40" s="1170"/>
      <c r="CE40" s="1170"/>
      <c r="CF40" s="1170"/>
      <c r="CG40" s="1170"/>
      <c r="CH40" s="1170"/>
      <c r="CI40" s="1170"/>
      <c r="CJ40" s="1170"/>
      <c r="CK40" s="1170"/>
      <c r="CL40" s="1170"/>
      <c r="CM40" s="1170"/>
      <c r="CN40" s="1170"/>
      <c r="CO40" s="1170"/>
      <c r="CP40" s="1170"/>
      <c r="CQ40" s="1170"/>
      <c r="CR40" s="1170"/>
      <c r="CS40" s="1170"/>
      <c r="CT40" s="1170"/>
      <c r="CU40" s="1170"/>
      <c r="CV40" s="1170"/>
      <c r="CW40" s="1170"/>
      <c r="CX40" s="1170"/>
      <c r="CY40" s="1170"/>
      <c r="CZ40" s="1170"/>
      <c r="DA40" s="1170"/>
      <c r="DB40" s="1170"/>
      <c r="DC40" s="1170"/>
      <c r="DD40" s="1170"/>
      <c r="DE40" s="1170"/>
      <c r="DF40" s="1170"/>
      <c r="DG40" s="1170"/>
      <c r="DH40" s="1170"/>
      <c r="DI40" s="1170"/>
      <c r="DJ40" s="1170"/>
      <c r="DK40" s="1170"/>
      <c r="DL40" s="1170"/>
      <c r="DM40" s="1170"/>
      <c r="DN40" s="1170"/>
      <c r="DO40" s="1170"/>
      <c r="DP40" s="1170"/>
      <c r="DQ40" s="1170"/>
      <c r="DR40" s="1170"/>
      <c r="DS40" s="1170"/>
      <c r="DT40" s="1170"/>
      <c r="DU40" s="1170"/>
      <c r="DV40" s="1170"/>
      <c r="DW40" s="1170"/>
      <c r="DX40" s="1170"/>
      <c r="DY40" s="1170"/>
      <c r="DZ40" s="1170"/>
      <c r="EA40" s="1170"/>
      <c r="EB40" s="1170"/>
      <c r="EC40" s="1170"/>
      <c r="ED40" s="1170"/>
      <c r="EE40" s="1170"/>
      <c r="EF40" s="1170"/>
      <c r="EG40" s="1170"/>
      <c r="EH40" s="1170"/>
      <c r="EI40" s="1170"/>
      <c r="EJ40" s="1170"/>
      <c r="EK40" s="1170"/>
      <c r="EL40" s="1170"/>
      <c r="EM40" s="1170"/>
      <c r="EN40" s="1170"/>
      <c r="EO40" s="1170"/>
      <c r="EP40" s="1170"/>
      <c r="EQ40" s="1170"/>
      <c r="ER40" s="1170"/>
      <c r="ES40" s="1170"/>
      <c r="ET40" s="1170"/>
      <c r="EU40" s="1170"/>
      <c r="EV40" s="1170"/>
      <c r="EW40" s="1170"/>
      <c r="EX40" s="1170"/>
      <c r="EY40" s="1170"/>
      <c r="EZ40" s="1170"/>
      <c r="FA40" s="1170"/>
      <c r="FB40" s="1170"/>
      <c r="FC40" s="1170"/>
      <c r="FD40" s="1170"/>
      <c r="FE40" s="1170"/>
      <c r="FF40" s="1170"/>
      <c r="FG40" s="1170"/>
      <c r="FH40" s="1170"/>
      <c r="FI40" s="1170"/>
      <c r="FJ40" s="1170"/>
      <c r="FK40" s="1170"/>
      <c r="FL40" s="1170"/>
      <c r="FM40" s="1170"/>
      <c r="FN40" s="1170"/>
      <c r="FO40" s="1170"/>
      <c r="FP40" s="1170"/>
      <c r="FQ40" s="1170"/>
      <c r="FR40" s="1170"/>
      <c r="FS40" s="1170"/>
    </row>
    <row r="41" spans="17:175" ht="15">
      <c r="Q41" s="1170"/>
      <c r="R41" s="1170"/>
      <c r="S41" s="1170"/>
      <c r="T41" s="1170"/>
      <c r="U41" s="1170"/>
      <c r="V41" s="1170"/>
      <c r="W41" s="1170"/>
      <c r="X41" s="1170"/>
      <c r="Y41" s="1170"/>
      <c r="Z41" s="1170"/>
      <c r="AA41" s="1170"/>
      <c r="AB41" s="1170"/>
      <c r="AC41" s="1170"/>
      <c r="AD41" s="1170"/>
      <c r="AE41" s="1170"/>
      <c r="AF41" s="1170"/>
      <c r="AG41" s="1170"/>
      <c r="AH41" s="1170"/>
      <c r="AI41" s="1170"/>
      <c r="AJ41" s="1170"/>
      <c r="AK41" s="1170"/>
      <c r="AL41" s="1170"/>
      <c r="AM41" s="1170"/>
      <c r="AN41" s="1170"/>
      <c r="AO41" s="1170"/>
      <c r="AP41" s="1170"/>
      <c r="AQ41" s="1170"/>
      <c r="AR41" s="1170"/>
      <c r="AS41" s="1170"/>
      <c r="AT41" s="1170"/>
      <c r="AU41" s="1170"/>
      <c r="AV41" s="1170"/>
      <c r="AW41" s="1170"/>
      <c r="AX41" s="1170"/>
      <c r="AY41" s="1170"/>
      <c r="AZ41" s="1170"/>
      <c r="BA41" s="1170"/>
      <c r="BB41" s="1170"/>
      <c r="BC41" s="1170"/>
      <c r="BD41" s="1170"/>
      <c r="BE41" s="1170"/>
      <c r="BF41" s="1170"/>
      <c r="BG41" s="1170"/>
      <c r="BH41" s="1170"/>
      <c r="BI41" s="1170"/>
      <c r="BJ41" s="1170"/>
      <c r="BK41" s="1170"/>
      <c r="BL41" s="1170"/>
      <c r="BM41" s="1170"/>
      <c r="BN41" s="1170"/>
      <c r="BO41" s="1170"/>
      <c r="BP41" s="1170"/>
      <c r="BQ41" s="1170"/>
      <c r="BR41" s="1170"/>
      <c r="BS41" s="1170"/>
      <c r="BT41" s="1170"/>
      <c r="BU41" s="1170"/>
      <c r="BV41" s="1170"/>
      <c r="BW41" s="1170"/>
      <c r="BX41" s="1170"/>
      <c r="BY41" s="1170"/>
      <c r="BZ41" s="1170"/>
      <c r="CA41" s="1170"/>
      <c r="CB41" s="1170"/>
      <c r="CC41" s="1170"/>
      <c r="CD41" s="1170"/>
      <c r="CE41" s="1170"/>
      <c r="CF41" s="1170"/>
      <c r="CG41" s="1170"/>
      <c r="CH41" s="1170"/>
      <c r="CI41" s="1170"/>
      <c r="CJ41" s="1170"/>
      <c r="CK41" s="1170"/>
      <c r="CL41" s="1170"/>
      <c r="CM41" s="1170"/>
      <c r="CN41" s="1170"/>
      <c r="CO41" s="1170"/>
      <c r="CP41" s="1170"/>
      <c r="CQ41" s="1170"/>
      <c r="CR41" s="1170"/>
      <c r="CS41" s="1170"/>
      <c r="CT41" s="1170"/>
      <c r="CU41" s="1170"/>
      <c r="CV41" s="1170"/>
      <c r="CW41" s="1170"/>
      <c r="CX41" s="1170"/>
      <c r="CY41" s="1170"/>
      <c r="CZ41" s="1170"/>
      <c r="DA41" s="1170"/>
      <c r="DB41" s="1170"/>
      <c r="DC41" s="1170"/>
      <c r="DD41" s="1170"/>
      <c r="DE41" s="1170"/>
      <c r="DF41" s="1170"/>
      <c r="DG41" s="1170"/>
      <c r="DH41" s="1170"/>
      <c r="DI41" s="1170"/>
      <c r="DJ41" s="1170"/>
      <c r="DK41" s="1170"/>
      <c r="DL41" s="1170"/>
      <c r="DM41" s="1170"/>
      <c r="DN41" s="1170"/>
      <c r="DO41" s="1170"/>
      <c r="DP41" s="1170"/>
      <c r="DQ41" s="1170"/>
      <c r="DR41" s="1170"/>
      <c r="DS41" s="1170"/>
      <c r="DT41" s="1170"/>
      <c r="DU41" s="1170"/>
      <c r="DV41" s="1170"/>
      <c r="DW41" s="1170"/>
      <c r="DX41" s="1170"/>
      <c r="DY41" s="1170"/>
      <c r="DZ41" s="1170"/>
      <c r="EA41" s="1170"/>
      <c r="EB41" s="1170"/>
      <c r="EC41" s="1170"/>
      <c r="ED41" s="1170"/>
      <c r="EE41" s="1170"/>
      <c r="EF41" s="1170"/>
      <c r="EG41" s="1170"/>
      <c r="EH41" s="1170"/>
      <c r="EI41" s="1170"/>
      <c r="EJ41" s="1170"/>
      <c r="EK41" s="1170"/>
      <c r="EL41" s="1170"/>
      <c r="EM41" s="1170"/>
      <c r="EN41" s="1170"/>
      <c r="EO41" s="1170"/>
      <c r="EP41" s="1170"/>
      <c r="EQ41" s="1170"/>
      <c r="ER41" s="1170"/>
      <c r="ES41" s="1170"/>
      <c r="ET41" s="1170"/>
      <c r="EU41" s="1170"/>
      <c r="EV41" s="1170"/>
      <c r="EW41" s="1170"/>
      <c r="EX41" s="1170"/>
      <c r="EY41" s="1170"/>
      <c r="EZ41" s="1170"/>
      <c r="FA41" s="1170"/>
      <c r="FB41" s="1170"/>
      <c r="FC41" s="1170"/>
      <c r="FD41" s="1170"/>
      <c r="FE41" s="1170"/>
      <c r="FF41" s="1170"/>
      <c r="FG41" s="1170"/>
      <c r="FH41" s="1170"/>
      <c r="FI41" s="1170"/>
      <c r="FJ41" s="1170"/>
      <c r="FK41" s="1170"/>
      <c r="FL41" s="1170"/>
      <c r="FM41" s="1170"/>
      <c r="FN41" s="1170"/>
      <c r="FO41" s="1170"/>
      <c r="FP41" s="1170"/>
      <c r="FQ41" s="1170"/>
      <c r="FR41" s="1170"/>
      <c r="FS41" s="1170"/>
    </row>
    <row r="42" spans="17:175" ht="15">
      <c r="Q42" s="1170"/>
      <c r="R42" s="1170"/>
      <c r="S42" s="1170"/>
      <c r="T42" s="1170"/>
      <c r="U42" s="1170"/>
      <c r="V42" s="1170"/>
      <c r="W42" s="1170"/>
      <c r="X42" s="1170"/>
      <c r="Y42" s="1170"/>
      <c r="Z42" s="1170"/>
      <c r="AA42" s="1170"/>
      <c r="AB42" s="1170"/>
      <c r="AC42" s="1170"/>
      <c r="AD42" s="1170"/>
      <c r="AE42" s="1170"/>
      <c r="AF42" s="1170"/>
      <c r="AG42" s="1170"/>
      <c r="AH42" s="1170"/>
      <c r="AI42" s="1170"/>
      <c r="AJ42" s="1170"/>
      <c r="AK42" s="1170"/>
      <c r="AL42" s="1170"/>
      <c r="AM42" s="1170"/>
      <c r="AN42" s="1170"/>
      <c r="AO42" s="1170"/>
      <c r="AP42" s="1170"/>
      <c r="AQ42" s="1170"/>
      <c r="AR42" s="1170"/>
      <c r="AS42" s="1170"/>
      <c r="AT42" s="1170"/>
      <c r="AU42" s="1170"/>
      <c r="AV42" s="1170"/>
      <c r="AW42" s="1170"/>
      <c r="AX42" s="1170"/>
      <c r="AY42" s="1170"/>
      <c r="AZ42" s="1170"/>
      <c r="BA42" s="1170"/>
      <c r="BB42" s="1170"/>
      <c r="BC42" s="1170"/>
      <c r="BD42" s="1170"/>
      <c r="BE42" s="1170"/>
      <c r="BF42" s="1170"/>
      <c r="BG42" s="1170"/>
      <c r="BH42" s="1170"/>
      <c r="BI42" s="1170"/>
      <c r="BJ42" s="1170"/>
      <c r="BK42" s="1170"/>
      <c r="BL42" s="1170"/>
      <c r="BM42" s="1170"/>
      <c r="BN42" s="1170"/>
      <c r="BO42" s="1170"/>
      <c r="BP42" s="1170"/>
      <c r="BQ42" s="1170"/>
      <c r="BR42" s="1170"/>
      <c r="BS42" s="1170"/>
      <c r="BT42" s="1170"/>
      <c r="BU42" s="1170"/>
      <c r="BV42" s="1170"/>
      <c r="BW42" s="1170"/>
      <c r="BX42" s="1170"/>
      <c r="BY42" s="1170"/>
      <c r="BZ42" s="1170"/>
      <c r="CA42" s="1170"/>
      <c r="CB42" s="1170"/>
      <c r="CC42" s="1170"/>
      <c r="CD42" s="1170"/>
      <c r="CE42" s="1170"/>
      <c r="CF42" s="1170"/>
      <c r="CG42" s="1170"/>
      <c r="CH42" s="1170"/>
      <c r="CI42" s="1170"/>
      <c r="CJ42" s="1170"/>
      <c r="CK42" s="1170"/>
      <c r="CL42" s="1170"/>
      <c r="CM42" s="1170"/>
      <c r="CN42" s="1170"/>
      <c r="CO42" s="1170"/>
      <c r="CP42" s="1170"/>
      <c r="CQ42" s="1170"/>
      <c r="CR42" s="1170"/>
      <c r="CS42" s="1170"/>
      <c r="CT42" s="1170"/>
      <c r="CU42" s="1170"/>
      <c r="CV42" s="1170"/>
      <c r="CW42" s="1170"/>
      <c r="CX42" s="1170"/>
      <c r="CY42" s="1170"/>
      <c r="CZ42" s="1170"/>
      <c r="DA42" s="1170"/>
      <c r="DB42" s="1170"/>
      <c r="DC42" s="1170"/>
      <c r="DD42" s="1170"/>
      <c r="DE42" s="1170"/>
      <c r="DF42" s="1170"/>
      <c r="DG42" s="1170"/>
      <c r="DH42" s="1170"/>
      <c r="DI42" s="1170"/>
      <c r="DJ42" s="1170"/>
      <c r="DK42" s="1170"/>
      <c r="DL42" s="1170"/>
      <c r="DM42" s="1170"/>
      <c r="DN42" s="1170"/>
      <c r="DO42" s="1170"/>
      <c r="DP42" s="1170"/>
      <c r="DQ42" s="1170"/>
      <c r="DR42" s="1170"/>
      <c r="DS42" s="1170"/>
      <c r="DT42" s="1170"/>
      <c r="DU42" s="1170"/>
      <c r="DV42" s="1170"/>
      <c r="DW42" s="1170"/>
      <c r="DX42" s="1170"/>
      <c r="DY42" s="1170"/>
      <c r="DZ42" s="1170"/>
      <c r="EA42" s="1170"/>
      <c r="EB42" s="1170"/>
      <c r="EC42" s="1170"/>
      <c r="ED42" s="1170"/>
      <c r="EE42" s="1170"/>
      <c r="EF42" s="1170"/>
      <c r="EG42" s="1170"/>
      <c r="EH42" s="1170"/>
      <c r="EI42" s="1170"/>
      <c r="EJ42" s="1170"/>
      <c r="EK42" s="1170"/>
      <c r="EL42" s="1170"/>
      <c r="EM42" s="1170"/>
      <c r="EN42" s="1170"/>
      <c r="EO42" s="1170"/>
      <c r="EP42" s="1170"/>
      <c r="EQ42" s="1170"/>
      <c r="ER42" s="1170"/>
      <c r="ES42" s="1170"/>
      <c r="ET42" s="1170"/>
      <c r="EU42" s="1170"/>
      <c r="EV42" s="1170"/>
      <c r="EW42" s="1170"/>
      <c r="EX42" s="1170"/>
      <c r="EY42" s="1170"/>
      <c r="EZ42" s="1170"/>
      <c r="FA42" s="1170"/>
      <c r="FB42" s="1170"/>
      <c r="FC42" s="1170"/>
      <c r="FD42" s="1170"/>
      <c r="FE42" s="1170"/>
      <c r="FF42" s="1170"/>
      <c r="FG42" s="1170"/>
      <c r="FH42" s="1170"/>
      <c r="FI42" s="1170"/>
      <c r="FJ42" s="1170"/>
      <c r="FK42" s="1170"/>
      <c r="FL42" s="1170"/>
      <c r="FM42" s="1170"/>
      <c r="FN42" s="1170"/>
      <c r="FO42" s="1170"/>
      <c r="FP42" s="1170"/>
      <c r="FQ42" s="1170"/>
      <c r="FR42" s="1170"/>
      <c r="FS42" s="1170"/>
    </row>
    <row r="43" spans="17:175" ht="15">
      <c r="Q43" s="1170"/>
      <c r="R43" s="1170"/>
      <c r="S43" s="1170"/>
      <c r="T43" s="1170"/>
      <c r="U43" s="1170"/>
      <c r="V43" s="1170"/>
      <c r="W43" s="1170"/>
      <c r="X43" s="1170"/>
      <c r="Y43" s="1170"/>
      <c r="Z43" s="1170"/>
      <c r="AA43" s="1170"/>
      <c r="AB43" s="1170"/>
      <c r="AC43" s="1170"/>
      <c r="AD43" s="1170"/>
      <c r="AE43" s="1170"/>
      <c r="AF43" s="1170"/>
      <c r="AG43" s="1170"/>
      <c r="AH43" s="1170"/>
      <c r="AI43" s="1170"/>
      <c r="AJ43" s="1170"/>
      <c r="AK43" s="1170"/>
      <c r="AL43" s="1170"/>
      <c r="AM43" s="1170"/>
      <c r="AN43" s="1170"/>
      <c r="AO43" s="1170"/>
      <c r="AP43" s="1170"/>
      <c r="AQ43" s="1170"/>
      <c r="AR43" s="1170"/>
      <c r="AS43" s="1170"/>
      <c r="AT43" s="1170"/>
      <c r="AU43" s="1170"/>
      <c r="AV43" s="1170"/>
      <c r="AW43" s="1170"/>
      <c r="AX43" s="1170"/>
      <c r="AY43" s="1170"/>
      <c r="AZ43" s="1170"/>
      <c r="BA43" s="1170"/>
      <c r="BB43" s="1170"/>
      <c r="BC43" s="1170"/>
      <c r="BD43" s="1170"/>
      <c r="BE43" s="1170"/>
      <c r="BF43" s="1170"/>
      <c r="BG43" s="1170"/>
      <c r="BH43" s="1170"/>
      <c r="BI43" s="1170"/>
      <c r="BJ43" s="1170"/>
      <c r="BK43" s="1170"/>
      <c r="BL43" s="1170"/>
      <c r="BM43" s="1170"/>
      <c r="BN43" s="1170"/>
      <c r="BO43" s="1170"/>
      <c r="BP43" s="1170"/>
      <c r="BQ43" s="1170"/>
      <c r="BR43" s="1170"/>
      <c r="BS43" s="1170"/>
      <c r="BT43" s="1170"/>
      <c r="BU43" s="1170"/>
      <c r="BV43" s="1170"/>
      <c r="BW43" s="1170"/>
      <c r="BX43" s="1170"/>
      <c r="BY43" s="1170"/>
      <c r="BZ43" s="1170"/>
      <c r="CA43" s="1170"/>
      <c r="CB43" s="1170"/>
      <c r="CC43" s="1170"/>
      <c r="CD43" s="1170"/>
      <c r="CE43" s="1170"/>
      <c r="CF43" s="1170"/>
      <c r="CG43" s="1170"/>
      <c r="CH43" s="1170"/>
      <c r="CI43" s="1170"/>
      <c r="CJ43" s="1170"/>
      <c r="CK43" s="1170"/>
      <c r="CL43" s="1170"/>
      <c r="CM43" s="1170"/>
      <c r="CN43" s="1170"/>
      <c r="CO43" s="1170"/>
      <c r="CP43" s="1170"/>
      <c r="CQ43" s="1170"/>
      <c r="CR43" s="1170"/>
      <c r="CS43" s="1170"/>
      <c r="CT43" s="1170"/>
      <c r="CU43" s="1170"/>
      <c r="CV43" s="1170"/>
      <c r="CW43" s="1170"/>
      <c r="CX43" s="1170"/>
      <c r="CY43" s="1170"/>
      <c r="CZ43" s="1170"/>
      <c r="DA43" s="1170"/>
      <c r="DB43" s="1170"/>
      <c r="DC43" s="1170"/>
      <c r="DD43" s="1170"/>
      <c r="DE43" s="1170"/>
      <c r="DF43" s="1170"/>
      <c r="DG43" s="1170"/>
      <c r="DH43" s="1170"/>
      <c r="DI43" s="1170"/>
      <c r="DJ43" s="1170"/>
      <c r="DK43" s="1170"/>
      <c r="DL43" s="1170"/>
      <c r="DM43" s="1170"/>
      <c r="DN43" s="1170"/>
      <c r="DO43" s="1170"/>
      <c r="DP43" s="1170"/>
      <c r="DQ43" s="1170"/>
      <c r="DR43" s="1170"/>
      <c r="DS43" s="1170"/>
      <c r="DT43" s="1170"/>
      <c r="DU43" s="1170"/>
      <c r="DV43" s="1170"/>
      <c r="DW43" s="1170"/>
      <c r="DX43" s="1170"/>
      <c r="DY43" s="1170"/>
      <c r="DZ43" s="1170"/>
      <c r="EA43" s="1170"/>
      <c r="EB43" s="1170"/>
      <c r="EC43" s="1170"/>
      <c r="ED43" s="1170"/>
      <c r="EE43" s="1170"/>
      <c r="EF43" s="1170"/>
      <c r="EG43" s="1170"/>
      <c r="EH43" s="1170"/>
      <c r="EI43" s="1170"/>
      <c r="EJ43" s="1170"/>
      <c r="EK43" s="1170"/>
      <c r="EL43" s="1170"/>
      <c r="EM43" s="1170"/>
      <c r="EN43" s="1170"/>
      <c r="EO43" s="1170"/>
      <c r="EP43" s="1170"/>
      <c r="EQ43" s="1170"/>
      <c r="ER43" s="1170"/>
      <c r="ES43" s="1170"/>
      <c r="ET43" s="1170"/>
      <c r="EU43" s="1170"/>
      <c r="EV43" s="1170"/>
      <c r="EW43" s="1170"/>
      <c r="EX43" s="1170"/>
      <c r="EY43" s="1170"/>
      <c r="EZ43" s="1170"/>
      <c r="FA43" s="1170"/>
      <c r="FB43" s="1170"/>
      <c r="FC43" s="1170"/>
      <c r="FD43" s="1170"/>
      <c r="FE43" s="1170"/>
      <c r="FF43" s="1170"/>
      <c r="FG43" s="1170"/>
      <c r="FH43" s="1170"/>
      <c r="FI43" s="1170"/>
      <c r="FJ43" s="1170"/>
      <c r="FK43" s="1170"/>
      <c r="FL43" s="1170"/>
      <c r="FM43" s="1170"/>
      <c r="FN43" s="1170"/>
      <c r="FO43" s="1170"/>
      <c r="FP43" s="1170"/>
      <c r="FQ43" s="1170"/>
      <c r="FR43" s="1170"/>
      <c r="FS43" s="1170"/>
    </row>
    <row r="44" spans="17:175" ht="15">
      <c r="Q44" s="1170"/>
      <c r="R44" s="1170"/>
      <c r="S44" s="1170"/>
      <c r="T44" s="1170"/>
      <c r="U44" s="1170"/>
      <c r="V44" s="1170"/>
      <c r="W44" s="1170"/>
      <c r="X44" s="1170"/>
      <c r="Y44" s="1170"/>
      <c r="Z44" s="1170"/>
      <c r="AA44" s="1170"/>
      <c r="AB44" s="1170"/>
      <c r="AC44" s="1170"/>
      <c r="AD44" s="1170"/>
      <c r="AE44" s="1170"/>
      <c r="AF44" s="1170"/>
      <c r="AG44" s="1170"/>
      <c r="AH44" s="1170"/>
      <c r="AI44" s="1170"/>
      <c r="AJ44" s="1170"/>
      <c r="AK44" s="1170"/>
      <c r="AL44" s="1170"/>
      <c r="AM44" s="1170"/>
      <c r="AN44" s="1170"/>
      <c r="AO44" s="1170"/>
      <c r="AP44" s="1170"/>
      <c r="AQ44" s="1170"/>
      <c r="AR44" s="1170"/>
      <c r="AS44" s="1170"/>
      <c r="AT44" s="1170"/>
      <c r="AU44" s="1170"/>
      <c r="AV44" s="1170"/>
      <c r="AW44" s="1170"/>
      <c r="AX44" s="1170"/>
      <c r="AY44" s="1170"/>
      <c r="AZ44" s="1170"/>
      <c r="BA44" s="1170"/>
      <c r="BB44" s="1170"/>
      <c r="BC44" s="1170"/>
      <c r="BD44" s="1170"/>
      <c r="BE44" s="1170"/>
      <c r="BF44" s="1170"/>
      <c r="BG44" s="1170"/>
      <c r="BH44" s="1170"/>
      <c r="BI44" s="1170"/>
      <c r="BJ44" s="1170"/>
      <c r="BK44" s="1170"/>
      <c r="BL44" s="1170"/>
      <c r="BM44" s="1170"/>
      <c r="BN44" s="1170"/>
      <c r="BO44" s="1170"/>
      <c r="BP44" s="1170"/>
      <c r="BQ44" s="1170"/>
      <c r="BR44" s="1170"/>
      <c r="BS44" s="1170"/>
      <c r="BT44" s="1170"/>
      <c r="BU44" s="1170"/>
      <c r="BV44" s="1170"/>
      <c r="BW44" s="1170"/>
      <c r="BX44" s="1170"/>
      <c r="BY44" s="1170"/>
      <c r="BZ44" s="1170"/>
      <c r="CA44" s="1170"/>
      <c r="CB44" s="1170"/>
      <c r="CC44" s="1170"/>
      <c r="CD44" s="1170"/>
      <c r="CE44" s="1170"/>
      <c r="CF44" s="1170"/>
      <c r="CG44" s="1170"/>
      <c r="CH44" s="1170"/>
      <c r="CI44" s="1170"/>
      <c r="CJ44" s="1170"/>
      <c r="CK44" s="1170"/>
      <c r="CL44" s="1170"/>
      <c r="CM44" s="1170"/>
      <c r="CN44" s="1170"/>
      <c r="CO44" s="1170"/>
      <c r="CP44" s="1170"/>
      <c r="CQ44" s="1170"/>
      <c r="CR44" s="1170"/>
      <c r="CS44" s="1170"/>
      <c r="CT44" s="1170"/>
      <c r="CU44" s="1170"/>
      <c r="CV44" s="1170"/>
      <c r="CW44" s="1170"/>
      <c r="CX44" s="1170"/>
      <c r="CY44" s="1170"/>
      <c r="CZ44" s="1170"/>
      <c r="DA44" s="1170"/>
      <c r="DB44" s="1170"/>
      <c r="DC44" s="1170"/>
      <c r="DD44" s="1170"/>
      <c r="DE44" s="1170"/>
      <c r="DF44" s="1170"/>
      <c r="DG44" s="1170"/>
      <c r="DH44" s="1170"/>
      <c r="DI44" s="1170"/>
      <c r="DJ44" s="1170"/>
      <c r="DK44" s="1170"/>
      <c r="DL44" s="1170"/>
      <c r="DM44" s="1170"/>
      <c r="DN44" s="1170"/>
      <c r="DO44" s="1170"/>
      <c r="DP44" s="1170"/>
      <c r="DQ44" s="1170"/>
      <c r="DR44" s="1170"/>
      <c r="DS44" s="1170"/>
      <c r="DT44" s="1170"/>
      <c r="DU44" s="1170"/>
      <c r="DV44" s="1170"/>
      <c r="DW44" s="1170"/>
      <c r="DX44" s="1170"/>
      <c r="DY44" s="1170"/>
      <c r="DZ44" s="1170"/>
      <c r="EA44" s="1170"/>
      <c r="EB44" s="1170"/>
      <c r="EC44" s="1170"/>
      <c r="ED44" s="1170"/>
      <c r="EE44" s="1170"/>
      <c r="EF44" s="1170"/>
      <c r="EG44" s="1170"/>
      <c r="EH44" s="1170"/>
      <c r="EI44" s="1170"/>
      <c r="EJ44" s="1170"/>
      <c r="EK44" s="1170"/>
      <c r="EL44" s="1170"/>
      <c r="EM44" s="1170"/>
      <c r="EN44" s="1170"/>
      <c r="EO44" s="1170"/>
      <c r="EP44" s="1170"/>
      <c r="EQ44" s="1170"/>
      <c r="ER44" s="1170"/>
      <c r="ES44" s="1170"/>
      <c r="ET44" s="1170"/>
      <c r="EU44" s="1170"/>
      <c r="EV44" s="1170"/>
      <c r="EW44" s="1170"/>
      <c r="EX44" s="1170"/>
      <c r="EY44" s="1170"/>
      <c r="EZ44" s="1170"/>
      <c r="FA44" s="1170"/>
      <c r="FB44" s="1170"/>
      <c r="FC44" s="1170"/>
      <c r="FD44" s="1170"/>
      <c r="FE44" s="1170"/>
      <c r="FF44" s="1170"/>
      <c r="FG44" s="1170"/>
      <c r="FH44" s="1170"/>
      <c r="FI44" s="1170"/>
      <c r="FJ44" s="1170"/>
      <c r="FK44" s="1170"/>
      <c r="FL44" s="1170"/>
      <c r="FM44" s="1170"/>
      <c r="FN44" s="1170"/>
      <c r="FO44" s="1170"/>
      <c r="FP44" s="1170"/>
      <c r="FQ44" s="1170"/>
      <c r="FR44" s="1170"/>
      <c r="FS44" s="1170"/>
    </row>
    <row r="45" spans="17:175" ht="15"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1170"/>
      <c r="AJ45" s="1170"/>
      <c r="AK45" s="1170"/>
      <c r="AL45" s="1170"/>
      <c r="AM45" s="1170"/>
      <c r="AN45" s="1170"/>
      <c r="AO45" s="1170"/>
      <c r="AP45" s="1170"/>
      <c r="AQ45" s="1170"/>
      <c r="AR45" s="1170"/>
      <c r="AS45" s="1170"/>
      <c r="AT45" s="1170"/>
      <c r="AU45" s="1170"/>
      <c r="AV45" s="1170"/>
      <c r="AW45" s="1170"/>
      <c r="AX45" s="1170"/>
      <c r="AY45" s="1170"/>
      <c r="AZ45" s="1170"/>
      <c r="BA45" s="1170"/>
      <c r="BB45" s="1170"/>
      <c r="BC45" s="1170"/>
      <c r="BD45" s="1170"/>
      <c r="BE45" s="1170"/>
      <c r="BF45" s="1170"/>
      <c r="BG45" s="1170"/>
      <c r="BH45" s="1170"/>
      <c r="BI45" s="1170"/>
      <c r="BJ45" s="1170"/>
      <c r="BK45" s="1170"/>
      <c r="BL45" s="1170"/>
      <c r="BM45" s="1170"/>
      <c r="BN45" s="1170"/>
      <c r="BO45" s="1170"/>
      <c r="BP45" s="1170"/>
      <c r="BQ45" s="1170"/>
      <c r="BR45" s="1170"/>
      <c r="BS45" s="1170"/>
      <c r="BT45" s="1170"/>
      <c r="BU45" s="1170"/>
      <c r="BV45" s="1170"/>
      <c r="BW45" s="1170"/>
      <c r="BX45" s="1170"/>
      <c r="BY45" s="1170"/>
      <c r="BZ45" s="1170"/>
      <c r="CA45" s="1170"/>
      <c r="CB45" s="1170"/>
      <c r="CC45" s="1170"/>
      <c r="CD45" s="1170"/>
      <c r="CE45" s="1170"/>
      <c r="CF45" s="1170"/>
      <c r="CG45" s="1170"/>
      <c r="CH45" s="1170"/>
      <c r="CI45" s="1170"/>
      <c r="CJ45" s="1170"/>
      <c r="CK45" s="1170"/>
      <c r="CL45" s="1170"/>
      <c r="CM45" s="1170"/>
      <c r="CN45" s="1170"/>
      <c r="CO45" s="1170"/>
      <c r="CP45" s="1170"/>
      <c r="CQ45" s="1170"/>
      <c r="CR45" s="1170"/>
      <c r="CS45" s="1170"/>
      <c r="CT45" s="1170"/>
      <c r="CU45" s="1170"/>
      <c r="CV45" s="1170"/>
      <c r="CW45" s="1170"/>
      <c r="CX45" s="1170"/>
      <c r="CY45" s="1170"/>
      <c r="CZ45" s="1170"/>
      <c r="DA45" s="1170"/>
      <c r="DB45" s="1170"/>
      <c r="DC45" s="1170"/>
      <c r="DD45" s="1170"/>
      <c r="DE45" s="1170"/>
      <c r="DF45" s="1170"/>
      <c r="DG45" s="1170"/>
      <c r="DH45" s="1170"/>
      <c r="DI45" s="1170"/>
      <c r="DJ45" s="1170"/>
      <c r="DK45" s="1170"/>
      <c r="DL45" s="1170"/>
      <c r="DM45" s="1170"/>
      <c r="DN45" s="1170"/>
      <c r="DO45" s="1170"/>
      <c r="DP45" s="1170"/>
      <c r="DQ45" s="1170"/>
      <c r="DR45" s="1170"/>
      <c r="DS45" s="1170"/>
      <c r="DT45" s="1170"/>
      <c r="DU45" s="1170"/>
      <c r="DV45" s="1170"/>
      <c r="DW45" s="1170"/>
      <c r="DX45" s="1170"/>
      <c r="DY45" s="1170"/>
      <c r="DZ45" s="1170"/>
      <c r="EA45" s="1170"/>
      <c r="EB45" s="1170"/>
      <c r="EC45" s="1170"/>
      <c r="ED45" s="1170"/>
      <c r="EE45" s="1170"/>
      <c r="EF45" s="1170"/>
      <c r="EG45" s="1170"/>
      <c r="EH45" s="1170"/>
      <c r="EI45" s="1170"/>
      <c r="EJ45" s="1170"/>
      <c r="EK45" s="1170"/>
      <c r="EL45" s="1170"/>
      <c r="EM45" s="1170"/>
      <c r="EN45" s="1170"/>
      <c r="EO45" s="1170"/>
      <c r="EP45" s="1170"/>
      <c r="EQ45" s="1170"/>
      <c r="ER45" s="1170"/>
      <c r="ES45" s="1170"/>
      <c r="ET45" s="1170"/>
      <c r="EU45" s="1170"/>
      <c r="EV45" s="1170"/>
      <c r="EW45" s="1170"/>
      <c r="EX45" s="1170"/>
      <c r="EY45" s="1170"/>
      <c r="EZ45" s="1170"/>
      <c r="FA45" s="1170"/>
      <c r="FB45" s="1170"/>
      <c r="FC45" s="1170"/>
      <c r="FD45" s="1170"/>
      <c r="FE45" s="1170"/>
      <c r="FF45" s="1170"/>
      <c r="FG45" s="1170"/>
      <c r="FH45" s="1170"/>
      <c r="FI45" s="1170"/>
      <c r="FJ45" s="1170"/>
      <c r="FK45" s="1170"/>
      <c r="FL45" s="1170"/>
      <c r="FM45" s="1170"/>
      <c r="FN45" s="1170"/>
      <c r="FO45" s="1170"/>
      <c r="FP45" s="1170"/>
      <c r="FQ45" s="1170"/>
      <c r="FR45" s="1170"/>
      <c r="FS45" s="1170"/>
    </row>
    <row r="46" spans="17:175" ht="15">
      <c r="Q46" s="1170"/>
      <c r="R46" s="1170"/>
      <c r="S46" s="1170"/>
      <c r="T46" s="1170"/>
      <c r="U46" s="1170"/>
      <c r="V46" s="1170"/>
      <c r="W46" s="1170"/>
      <c r="X46" s="1170"/>
      <c r="Y46" s="1170"/>
      <c r="Z46" s="1170"/>
      <c r="AA46" s="1170"/>
      <c r="AB46" s="1170"/>
      <c r="AC46" s="1170"/>
      <c r="AD46" s="1170"/>
      <c r="AE46" s="1170"/>
      <c r="AF46" s="1170"/>
      <c r="AG46" s="1170"/>
      <c r="AH46" s="1170"/>
      <c r="AI46" s="1170"/>
      <c r="AJ46" s="1170"/>
      <c r="AK46" s="1170"/>
      <c r="AL46" s="1170"/>
      <c r="AM46" s="1170"/>
      <c r="AN46" s="1170"/>
      <c r="AO46" s="1170"/>
      <c r="AP46" s="1170"/>
      <c r="AQ46" s="1170"/>
      <c r="AR46" s="1170"/>
      <c r="AS46" s="1170"/>
      <c r="AT46" s="1170"/>
      <c r="AU46" s="1170"/>
      <c r="AV46" s="1170"/>
      <c r="AW46" s="1170"/>
      <c r="AX46" s="1170"/>
      <c r="AY46" s="1170"/>
      <c r="AZ46" s="1170"/>
      <c r="BA46" s="1170"/>
      <c r="BB46" s="1170"/>
      <c r="BC46" s="1170"/>
      <c r="BD46" s="1170"/>
      <c r="BE46" s="1170"/>
      <c r="BF46" s="1170"/>
      <c r="BG46" s="1170"/>
      <c r="BH46" s="1170"/>
      <c r="BI46" s="1170"/>
      <c r="BJ46" s="1170"/>
      <c r="BK46" s="1170"/>
      <c r="BL46" s="1170"/>
      <c r="BM46" s="1170"/>
      <c r="BN46" s="1170"/>
      <c r="BO46" s="1170"/>
      <c r="BP46" s="1170"/>
      <c r="BQ46" s="1170"/>
      <c r="BR46" s="1170"/>
      <c r="BS46" s="1170"/>
      <c r="BT46" s="1170"/>
      <c r="BU46" s="1170"/>
      <c r="BV46" s="1170"/>
      <c r="BW46" s="1170"/>
      <c r="BX46" s="1170"/>
      <c r="BY46" s="1170"/>
      <c r="BZ46" s="1170"/>
      <c r="CA46" s="1170"/>
      <c r="CB46" s="1170"/>
      <c r="CC46" s="1170"/>
      <c r="CD46" s="1170"/>
      <c r="CE46" s="1170"/>
      <c r="CF46" s="1170"/>
      <c r="CG46" s="1170"/>
      <c r="CH46" s="1170"/>
      <c r="CI46" s="1170"/>
      <c r="CJ46" s="1170"/>
      <c r="CK46" s="1170"/>
      <c r="CL46" s="1170"/>
      <c r="CM46" s="1170"/>
      <c r="CN46" s="1170"/>
      <c r="CO46" s="1170"/>
      <c r="CP46" s="1170"/>
      <c r="CQ46" s="1170"/>
      <c r="CR46" s="1170"/>
      <c r="CS46" s="1170"/>
      <c r="CT46" s="1170"/>
      <c r="CU46" s="1170"/>
      <c r="CV46" s="1170"/>
      <c r="CW46" s="1170"/>
      <c r="CX46" s="1170"/>
      <c r="CY46" s="1170"/>
      <c r="CZ46" s="1170"/>
      <c r="DA46" s="1170"/>
      <c r="DB46" s="1170"/>
      <c r="DC46" s="1170"/>
      <c r="DD46" s="1170"/>
      <c r="DE46" s="1170"/>
      <c r="DF46" s="1170"/>
      <c r="DG46" s="1170"/>
      <c r="DH46" s="1170"/>
      <c r="DI46" s="1170"/>
      <c r="DJ46" s="1170"/>
      <c r="DK46" s="1170"/>
      <c r="DL46" s="1170"/>
      <c r="DM46" s="1170"/>
      <c r="DN46" s="1170"/>
      <c r="DO46" s="1170"/>
      <c r="DP46" s="1170"/>
      <c r="DQ46" s="1170"/>
      <c r="DR46" s="1170"/>
      <c r="DS46" s="1170"/>
      <c r="DT46" s="1170"/>
      <c r="DU46" s="1170"/>
      <c r="DV46" s="1170"/>
      <c r="DW46" s="1170"/>
      <c r="DX46" s="1170"/>
      <c r="DY46" s="1170"/>
      <c r="DZ46" s="1170"/>
      <c r="EA46" s="1170"/>
      <c r="EB46" s="1170"/>
      <c r="EC46" s="1170"/>
      <c r="ED46" s="1170"/>
      <c r="EE46" s="1170"/>
      <c r="EF46" s="1170"/>
      <c r="EG46" s="1170"/>
      <c r="EH46" s="1170"/>
      <c r="EI46" s="1170"/>
      <c r="EJ46" s="1170"/>
      <c r="EK46" s="1170"/>
      <c r="EL46" s="1170"/>
      <c r="EM46" s="1170"/>
      <c r="EN46" s="1170"/>
      <c r="EO46" s="1170"/>
      <c r="EP46" s="1170"/>
      <c r="EQ46" s="1170"/>
      <c r="ER46" s="1170"/>
      <c r="ES46" s="1170"/>
      <c r="ET46" s="1170"/>
      <c r="EU46" s="1170"/>
      <c r="EV46" s="1170"/>
      <c r="EW46" s="1170"/>
      <c r="EX46" s="1170"/>
      <c r="EY46" s="1170"/>
      <c r="EZ46" s="1170"/>
      <c r="FA46" s="1170"/>
      <c r="FB46" s="1170"/>
      <c r="FC46" s="1170"/>
      <c r="FD46" s="1170"/>
      <c r="FE46" s="1170"/>
      <c r="FF46" s="1170"/>
      <c r="FG46" s="1170"/>
      <c r="FH46" s="1170"/>
      <c r="FI46" s="1170"/>
      <c r="FJ46" s="1170"/>
      <c r="FK46" s="1170"/>
      <c r="FL46" s="1170"/>
      <c r="FM46" s="1170"/>
      <c r="FN46" s="1170"/>
      <c r="FO46" s="1170"/>
      <c r="FP46" s="1170"/>
      <c r="FQ46" s="1170"/>
      <c r="FR46" s="1170"/>
      <c r="FS46" s="1170"/>
    </row>
    <row r="47" spans="17:175" ht="15">
      <c r="Q47" s="1170"/>
      <c r="R47" s="1170"/>
      <c r="S47" s="1170"/>
      <c r="T47" s="1170"/>
      <c r="U47" s="1170"/>
      <c r="V47" s="1170"/>
      <c r="W47" s="1170"/>
      <c r="X47" s="1170"/>
      <c r="Y47" s="1170"/>
      <c r="Z47" s="1170"/>
      <c r="AA47" s="1170"/>
      <c r="AB47" s="1170"/>
      <c r="AC47" s="1170"/>
      <c r="AD47" s="1170"/>
      <c r="AE47" s="1170"/>
      <c r="AF47" s="1170"/>
      <c r="AG47" s="1170"/>
      <c r="AH47" s="1170"/>
      <c r="AI47" s="1170"/>
      <c r="AJ47" s="1170"/>
      <c r="AK47" s="1170"/>
      <c r="AL47" s="1170"/>
      <c r="AM47" s="1170"/>
      <c r="AN47" s="1170"/>
      <c r="AO47" s="1170"/>
      <c r="AP47" s="1170"/>
      <c r="AQ47" s="1170"/>
      <c r="AR47" s="1170"/>
      <c r="AS47" s="1170"/>
      <c r="AT47" s="1170"/>
      <c r="AU47" s="1170"/>
      <c r="AV47" s="1170"/>
      <c r="AW47" s="1170"/>
      <c r="AX47" s="1170"/>
      <c r="AY47" s="1170"/>
      <c r="AZ47" s="1170"/>
      <c r="BA47" s="1170"/>
      <c r="BB47" s="1170"/>
      <c r="BC47" s="1170"/>
      <c r="BD47" s="1170"/>
      <c r="BE47" s="1170"/>
      <c r="BF47" s="1170"/>
      <c r="BG47" s="1170"/>
      <c r="BH47" s="1170"/>
      <c r="BI47" s="1170"/>
      <c r="BJ47" s="1170"/>
      <c r="BK47" s="1170"/>
      <c r="BL47" s="1170"/>
      <c r="BM47" s="1170"/>
      <c r="BN47" s="1170"/>
      <c r="BO47" s="1170"/>
      <c r="BP47" s="1170"/>
      <c r="BQ47" s="1170"/>
      <c r="BR47" s="1170"/>
      <c r="BS47" s="1170"/>
      <c r="BT47" s="1170"/>
      <c r="BU47" s="1170"/>
      <c r="BV47" s="1170"/>
      <c r="BW47" s="1170"/>
      <c r="BX47" s="1170"/>
      <c r="BY47" s="1170"/>
      <c r="BZ47" s="1170"/>
      <c r="CA47" s="1170"/>
      <c r="CB47" s="1170"/>
      <c r="CC47" s="1170"/>
      <c r="CD47" s="1170"/>
      <c r="CE47" s="1170"/>
      <c r="CF47" s="1170"/>
      <c r="CG47" s="1170"/>
      <c r="CH47" s="1170"/>
      <c r="CI47" s="1170"/>
      <c r="CJ47" s="1170"/>
      <c r="CK47" s="1170"/>
      <c r="CL47" s="1170"/>
      <c r="CM47" s="1170"/>
      <c r="CN47" s="1170"/>
      <c r="CO47" s="1170"/>
      <c r="CP47" s="1170"/>
      <c r="CQ47" s="1170"/>
      <c r="CR47" s="1170"/>
      <c r="CS47" s="1170"/>
      <c r="CT47" s="1170"/>
      <c r="CU47" s="1170"/>
      <c r="CV47" s="1170"/>
      <c r="CW47" s="1170"/>
      <c r="CX47" s="1170"/>
      <c r="CY47" s="1170"/>
      <c r="CZ47" s="1170"/>
      <c r="DA47" s="1170"/>
      <c r="DB47" s="1170"/>
      <c r="DC47" s="1170"/>
      <c r="DD47" s="1170"/>
      <c r="DE47" s="1170"/>
      <c r="DF47" s="1170"/>
      <c r="DG47" s="1170"/>
      <c r="DH47" s="1170"/>
      <c r="DI47" s="1170"/>
      <c r="DJ47" s="1170"/>
      <c r="DK47" s="1170"/>
      <c r="DL47" s="1170"/>
      <c r="DM47" s="1170"/>
      <c r="DN47" s="1170"/>
      <c r="DO47" s="1170"/>
      <c r="DP47" s="1170"/>
      <c r="DQ47" s="1170"/>
      <c r="DR47" s="1170"/>
      <c r="DS47" s="1170"/>
      <c r="DT47" s="1170"/>
      <c r="DU47" s="1170"/>
      <c r="DV47" s="1170"/>
      <c r="DW47" s="1170"/>
      <c r="DX47" s="1170"/>
      <c r="DY47" s="1170"/>
      <c r="DZ47" s="1170"/>
      <c r="EA47" s="1170"/>
      <c r="EB47" s="1170"/>
      <c r="EC47" s="1170"/>
      <c r="ED47" s="1170"/>
      <c r="EE47" s="1170"/>
      <c r="EF47" s="1170"/>
      <c r="EG47" s="1170"/>
      <c r="EH47" s="1170"/>
      <c r="EI47" s="1170"/>
      <c r="EJ47" s="1170"/>
      <c r="EK47" s="1170"/>
      <c r="EL47" s="1170"/>
      <c r="EM47" s="1170"/>
      <c r="EN47" s="1170"/>
      <c r="EO47" s="1170"/>
      <c r="EP47" s="1170"/>
      <c r="EQ47" s="1170"/>
      <c r="ER47" s="1170"/>
      <c r="ES47" s="1170"/>
      <c r="ET47" s="1170"/>
      <c r="EU47" s="1170"/>
      <c r="EV47" s="1170"/>
      <c r="EW47" s="1170"/>
      <c r="EX47" s="1170"/>
      <c r="EY47" s="1170"/>
      <c r="EZ47" s="1170"/>
      <c r="FA47" s="1170"/>
      <c r="FB47" s="1170"/>
      <c r="FC47" s="1170"/>
      <c r="FD47" s="1170"/>
      <c r="FE47" s="1170"/>
      <c r="FF47" s="1170"/>
      <c r="FG47" s="1170"/>
      <c r="FH47" s="1170"/>
      <c r="FI47" s="1170"/>
      <c r="FJ47" s="1170"/>
      <c r="FK47" s="1170"/>
      <c r="FL47" s="1170"/>
      <c r="FM47" s="1170"/>
      <c r="FN47" s="1170"/>
      <c r="FO47" s="1170"/>
      <c r="FP47" s="1170"/>
      <c r="FQ47" s="1170"/>
      <c r="FR47" s="1170"/>
      <c r="FS47" s="1170"/>
    </row>
    <row r="48" spans="17:175" ht="15">
      <c r="Q48" s="1170"/>
      <c r="R48" s="1170"/>
      <c r="S48" s="1170"/>
      <c r="T48" s="1170"/>
      <c r="U48" s="1170"/>
      <c r="V48" s="1170"/>
      <c r="W48" s="1170"/>
      <c r="X48" s="1170"/>
      <c r="Y48" s="1170"/>
      <c r="Z48" s="1170"/>
      <c r="AA48" s="1170"/>
      <c r="AB48" s="1170"/>
      <c r="AC48" s="1170"/>
      <c r="AD48" s="1170"/>
      <c r="AE48" s="1170"/>
      <c r="AF48" s="1170"/>
      <c r="AG48" s="1170"/>
      <c r="AH48" s="1170"/>
      <c r="AI48" s="1170"/>
      <c r="AJ48" s="1170"/>
      <c r="AK48" s="1170"/>
      <c r="AL48" s="1170"/>
      <c r="AM48" s="1170"/>
      <c r="AN48" s="1170"/>
      <c r="AO48" s="1170"/>
      <c r="AP48" s="1170"/>
      <c r="AQ48" s="1170"/>
      <c r="AR48" s="1170"/>
      <c r="AS48" s="1170"/>
      <c r="AT48" s="1170"/>
      <c r="AU48" s="1170"/>
      <c r="AV48" s="1170"/>
      <c r="AW48" s="1170"/>
      <c r="AX48" s="1170"/>
      <c r="AY48" s="1170"/>
      <c r="AZ48" s="1170"/>
      <c r="BA48" s="1170"/>
      <c r="BB48" s="1170"/>
      <c r="BC48" s="1170"/>
      <c r="BD48" s="1170"/>
      <c r="BE48" s="1170"/>
      <c r="BF48" s="1170"/>
      <c r="BG48" s="1170"/>
      <c r="BH48" s="1170"/>
      <c r="BI48" s="1170"/>
      <c r="BJ48" s="1170"/>
      <c r="BK48" s="1170"/>
      <c r="BL48" s="1170"/>
      <c r="BM48" s="1170"/>
      <c r="BN48" s="1170"/>
      <c r="BO48" s="1170"/>
      <c r="BP48" s="1170"/>
      <c r="BQ48" s="1170"/>
      <c r="BR48" s="1170"/>
      <c r="BS48" s="1170"/>
      <c r="BT48" s="1170"/>
      <c r="BU48" s="1170"/>
      <c r="BV48" s="1170"/>
      <c r="BW48" s="1170"/>
      <c r="BX48" s="1170"/>
      <c r="BY48" s="1170"/>
      <c r="BZ48" s="1170"/>
      <c r="CA48" s="1170"/>
      <c r="CB48" s="1170"/>
      <c r="CC48" s="1170"/>
      <c r="CD48" s="1170"/>
      <c r="CE48" s="1170"/>
      <c r="CF48" s="1170"/>
      <c r="CG48" s="1170"/>
      <c r="CH48" s="1170"/>
      <c r="CI48" s="1170"/>
      <c r="CJ48" s="1170"/>
      <c r="CK48" s="1170"/>
      <c r="CL48" s="1170"/>
      <c r="CM48" s="1170"/>
      <c r="CN48" s="1170"/>
      <c r="CO48" s="1170"/>
      <c r="CP48" s="1170"/>
      <c r="CQ48" s="1170"/>
      <c r="CR48" s="1170"/>
      <c r="CS48" s="1170"/>
      <c r="CT48" s="1170"/>
      <c r="CU48" s="1170"/>
      <c r="CV48" s="1170"/>
      <c r="CW48" s="1170"/>
      <c r="CX48" s="1170"/>
      <c r="CY48" s="1170"/>
      <c r="CZ48" s="1170"/>
      <c r="DA48" s="1170"/>
      <c r="DB48" s="1170"/>
      <c r="DC48" s="1170"/>
      <c r="DD48" s="1170"/>
      <c r="DE48" s="1170"/>
      <c r="DF48" s="1170"/>
      <c r="DG48" s="1170"/>
      <c r="DH48" s="1170"/>
      <c r="DI48" s="1170"/>
      <c r="DJ48" s="1170"/>
      <c r="DK48" s="1170"/>
      <c r="DL48" s="1170"/>
      <c r="DM48" s="1170"/>
      <c r="DN48" s="1170"/>
      <c r="DO48" s="1170"/>
      <c r="DP48" s="1170"/>
      <c r="DQ48" s="1170"/>
      <c r="DR48" s="1170"/>
      <c r="DS48" s="1170"/>
      <c r="DT48" s="1170"/>
      <c r="DU48" s="1170"/>
      <c r="DV48" s="1170"/>
      <c r="DW48" s="1170"/>
      <c r="DX48" s="1170"/>
      <c r="DY48" s="1170"/>
      <c r="DZ48" s="1170"/>
      <c r="EA48" s="1170"/>
      <c r="EB48" s="1170"/>
      <c r="EC48" s="1170"/>
      <c r="ED48" s="1170"/>
      <c r="EE48" s="1170"/>
      <c r="EF48" s="1170"/>
      <c r="EG48" s="1170"/>
      <c r="EH48" s="1170"/>
      <c r="EI48" s="1170"/>
      <c r="EJ48" s="1170"/>
      <c r="EK48" s="1170"/>
      <c r="EL48" s="1170"/>
      <c r="EM48" s="1170"/>
      <c r="EN48" s="1170"/>
      <c r="EO48" s="1170"/>
      <c r="EP48" s="1170"/>
      <c r="EQ48" s="1170"/>
      <c r="ER48" s="1170"/>
      <c r="ES48" s="1170"/>
      <c r="ET48" s="1170"/>
      <c r="EU48" s="1170"/>
      <c r="EV48" s="1170"/>
      <c r="EW48" s="1170"/>
      <c r="EX48" s="1170"/>
      <c r="EY48" s="1170"/>
      <c r="EZ48" s="1170"/>
      <c r="FA48" s="1170"/>
      <c r="FB48" s="1170"/>
      <c r="FC48" s="1170"/>
      <c r="FD48" s="1170"/>
      <c r="FE48" s="1170"/>
      <c r="FF48" s="1170"/>
      <c r="FG48" s="1170"/>
      <c r="FH48" s="1170"/>
      <c r="FI48" s="1170"/>
      <c r="FJ48" s="1170"/>
      <c r="FK48" s="1170"/>
      <c r="FL48" s="1170"/>
      <c r="FM48" s="1170"/>
      <c r="FN48" s="1170"/>
      <c r="FO48" s="1170"/>
      <c r="FP48" s="1170"/>
      <c r="FQ48" s="1170"/>
      <c r="FR48" s="1170"/>
      <c r="FS48" s="1170"/>
    </row>
    <row r="49" spans="17:175" ht="15">
      <c r="Q49" s="1170"/>
      <c r="R49" s="1170"/>
      <c r="S49" s="1170"/>
      <c r="T49" s="1170"/>
      <c r="U49" s="1170"/>
      <c r="V49" s="1170"/>
      <c r="W49" s="1170"/>
      <c r="X49" s="1170"/>
      <c r="Y49" s="1170"/>
      <c r="Z49" s="1170"/>
      <c r="AA49" s="1170"/>
      <c r="AB49" s="1170"/>
      <c r="AC49" s="1170"/>
      <c r="AD49" s="1170"/>
      <c r="AE49" s="1170"/>
      <c r="AF49" s="1170"/>
      <c r="AG49" s="1170"/>
      <c r="AH49" s="1170"/>
      <c r="AI49" s="1170"/>
      <c r="AJ49" s="1170"/>
      <c r="AK49" s="1170"/>
      <c r="AL49" s="1170"/>
      <c r="AM49" s="1170"/>
      <c r="AN49" s="1170"/>
      <c r="AO49" s="1170"/>
      <c r="AP49" s="1170"/>
      <c r="AQ49" s="1170"/>
      <c r="AR49" s="1170"/>
      <c r="AS49" s="1170"/>
      <c r="AT49" s="1170"/>
      <c r="AU49" s="1170"/>
      <c r="AV49" s="1170"/>
      <c r="AW49" s="1170"/>
      <c r="AX49" s="1170"/>
      <c r="AY49" s="1170"/>
      <c r="AZ49" s="1170"/>
      <c r="BA49" s="1170"/>
      <c r="BB49" s="1170"/>
      <c r="BC49" s="1170"/>
      <c r="BD49" s="1170"/>
      <c r="BE49" s="1170"/>
      <c r="BF49" s="1170"/>
      <c r="BG49" s="1170"/>
      <c r="BH49" s="1170"/>
      <c r="BI49" s="1170"/>
      <c r="BJ49" s="1170"/>
      <c r="BK49" s="1170"/>
      <c r="BL49" s="1170"/>
      <c r="BM49" s="1170"/>
      <c r="BN49" s="1170"/>
      <c r="BO49" s="1170"/>
      <c r="BP49" s="1170"/>
      <c r="BQ49" s="1170"/>
      <c r="BR49" s="1170"/>
      <c r="BS49" s="1170"/>
      <c r="BT49" s="1170"/>
      <c r="BU49" s="1170"/>
      <c r="BV49" s="1170"/>
      <c r="BW49" s="1170"/>
      <c r="BX49" s="1170"/>
      <c r="BY49" s="1170"/>
      <c r="BZ49" s="1170"/>
      <c r="CA49" s="1170"/>
      <c r="CB49" s="1170"/>
      <c r="CC49" s="1170"/>
      <c r="CD49" s="1170"/>
      <c r="CE49" s="1170"/>
      <c r="CF49" s="1170"/>
      <c r="CG49" s="1170"/>
      <c r="CH49" s="1170"/>
      <c r="CI49" s="1170"/>
      <c r="CJ49" s="1170"/>
      <c r="CK49" s="1170"/>
      <c r="CL49" s="1170"/>
      <c r="CM49" s="1170"/>
      <c r="CN49" s="1170"/>
      <c r="CO49" s="1170"/>
      <c r="CP49" s="1170"/>
      <c r="CQ49" s="1170"/>
      <c r="CR49" s="1170"/>
      <c r="CS49" s="1170"/>
      <c r="CT49" s="1170"/>
      <c r="CU49" s="1170"/>
      <c r="CV49" s="1170"/>
      <c r="CW49" s="1170"/>
      <c r="CX49" s="1170"/>
      <c r="CY49" s="1170"/>
      <c r="CZ49" s="1170"/>
      <c r="DA49" s="1170"/>
      <c r="DB49" s="1170"/>
      <c r="DC49" s="1170"/>
      <c r="DD49" s="1170"/>
      <c r="DE49" s="1170"/>
      <c r="DF49" s="1170"/>
      <c r="DG49" s="1170"/>
      <c r="DH49" s="1170"/>
      <c r="DI49" s="1170"/>
      <c r="DJ49" s="1170"/>
      <c r="DK49" s="1170"/>
      <c r="DL49" s="1170"/>
      <c r="DM49" s="1170"/>
      <c r="DN49" s="1170"/>
      <c r="DO49" s="1170"/>
      <c r="DP49" s="1170"/>
      <c r="DQ49" s="1170"/>
      <c r="DR49" s="1170"/>
      <c r="DS49" s="1170"/>
      <c r="DT49" s="1170"/>
      <c r="DU49" s="1170"/>
      <c r="DV49" s="1170"/>
      <c r="DW49" s="1170"/>
      <c r="DX49" s="1170"/>
      <c r="DY49" s="1170"/>
      <c r="DZ49" s="1170"/>
      <c r="EA49" s="1170"/>
      <c r="EB49" s="1170"/>
      <c r="EC49" s="1170"/>
      <c r="ED49" s="1170"/>
      <c r="EE49" s="1170"/>
      <c r="EF49" s="1170"/>
      <c r="EG49" s="1170"/>
      <c r="EH49" s="1170"/>
      <c r="EI49" s="1170"/>
      <c r="EJ49" s="1170"/>
      <c r="EK49" s="1170"/>
      <c r="EL49" s="1170"/>
      <c r="EM49" s="1170"/>
      <c r="EN49" s="1170"/>
      <c r="EO49" s="1170"/>
      <c r="EP49" s="1170"/>
      <c r="EQ49" s="1170"/>
      <c r="ER49" s="1170"/>
      <c r="ES49" s="1170"/>
      <c r="ET49" s="1170"/>
      <c r="EU49" s="1170"/>
      <c r="EV49" s="1170"/>
      <c r="EW49" s="1170"/>
      <c r="EX49" s="1170"/>
      <c r="EY49" s="1170"/>
      <c r="EZ49" s="1170"/>
      <c r="FA49" s="1170"/>
      <c r="FB49" s="1170"/>
      <c r="FC49" s="1170"/>
      <c r="FD49" s="1170"/>
      <c r="FE49" s="1170"/>
      <c r="FF49" s="1170"/>
      <c r="FG49" s="1170"/>
      <c r="FH49" s="1170"/>
      <c r="FI49" s="1170"/>
      <c r="FJ49" s="1170"/>
      <c r="FK49" s="1170"/>
      <c r="FL49" s="1170"/>
      <c r="FM49" s="1170"/>
      <c r="FN49" s="1170"/>
      <c r="FO49" s="1170"/>
      <c r="FP49" s="1170"/>
      <c r="FQ49" s="1170"/>
      <c r="FR49" s="1170"/>
      <c r="FS49" s="1170"/>
    </row>
    <row r="50" spans="17:175" ht="15">
      <c r="Q50" s="1170"/>
      <c r="R50" s="1170"/>
      <c r="S50" s="1170"/>
      <c r="T50" s="1170"/>
      <c r="U50" s="1170"/>
      <c r="V50" s="1170"/>
      <c r="W50" s="1170"/>
      <c r="X50" s="1170"/>
      <c r="Y50" s="1170"/>
      <c r="Z50" s="1170"/>
      <c r="AA50" s="1170"/>
      <c r="AB50" s="1170"/>
      <c r="AC50" s="1170"/>
      <c r="AD50" s="1170"/>
      <c r="AE50" s="1170"/>
      <c r="AF50" s="1170"/>
      <c r="AG50" s="1170"/>
      <c r="AH50" s="1170"/>
      <c r="AI50" s="1170"/>
      <c r="AJ50" s="1170"/>
      <c r="AK50" s="1170"/>
      <c r="AL50" s="1170"/>
      <c r="AM50" s="1170"/>
      <c r="AN50" s="1170"/>
      <c r="AO50" s="1170"/>
      <c r="AP50" s="1170"/>
      <c r="AQ50" s="1170"/>
      <c r="AR50" s="1170"/>
      <c r="AS50" s="1170"/>
      <c r="AT50" s="1170"/>
      <c r="AU50" s="1170"/>
      <c r="AV50" s="1170"/>
      <c r="AW50" s="1170"/>
      <c r="AX50" s="1170"/>
      <c r="AY50" s="1170"/>
      <c r="AZ50" s="1170"/>
      <c r="BA50" s="1170"/>
      <c r="BB50" s="1170"/>
      <c r="BC50" s="1170"/>
      <c r="BD50" s="1170"/>
      <c r="BE50" s="1170"/>
      <c r="BF50" s="1170"/>
      <c r="BG50" s="1170"/>
      <c r="BH50" s="1170"/>
      <c r="BI50" s="1170"/>
      <c r="BJ50" s="1170"/>
      <c r="BK50" s="1170"/>
      <c r="BL50" s="1170"/>
      <c r="BM50" s="1170"/>
      <c r="BN50" s="1170"/>
      <c r="BO50" s="1170"/>
      <c r="BP50" s="1170"/>
      <c r="BQ50" s="1170"/>
      <c r="BR50" s="1170"/>
      <c r="BS50" s="1170"/>
      <c r="BT50" s="1170"/>
      <c r="BU50" s="1170"/>
      <c r="BV50" s="1170"/>
      <c r="BW50" s="1170"/>
      <c r="BX50" s="1170"/>
      <c r="BY50" s="1170"/>
      <c r="BZ50" s="1170"/>
      <c r="CA50" s="1170"/>
      <c r="CB50" s="1170"/>
      <c r="CC50" s="1170"/>
      <c r="CD50" s="1170"/>
      <c r="CE50" s="1170"/>
      <c r="CF50" s="1170"/>
      <c r="CG50" s="1170"/>
      <c r="CH50" s="1170"/>
      <c r="CI50" s="1170"/>
      <c r="CJ50" s="1170"/>
      <c r="CK50" s="1170"/>
      <c r="CL50" s="1170"/>
      <c r="CM50" s="1170"/>
      <c r="CN50" s="1170"/>
      <c r="CO50" s="1170"/>
      <c r="CP50" s="1170"/>
      <c r="CQ50" s="1170"/>
      <c r="CR50" s="1170"/>
      <c r="CS50" s="1170"/>
      <c r="CT50" s="1170"/>
      <c r="CU50" s="1170"/>
      <c r="CV50" s="1170"/>
      <c r="CW50" s="1170"/>
      <c r="CX50" s="1170"/>
      <c r="CY50" s="1170"/>
      <c r="CZ50" s="1170"/>
      <c r="DA50" s="1170"/>
      <c r="DB50" s="1170"/>
      <c r="DC50" s="1170"/>
      <c r="DD50" s="1170"/>
      <c r="DE50" s="1170"/>
      <c r="DF50" s="1170"/>
      <c r="DG50" s="1170"/>
      <c r="DH50" s="1170"/>
      <c r="DI50" s="1170"/>
      <c r="DJ50" s="1170"/>
      <c r="DK50" s="1170"/>
      <c r="DL50" s="1170"/>
      <c r="DM50" s="1170"/>
      <c r="DN50" s="1170"/>
      <c r="DO50" s="1170"/>
      <c r="DP50" s="1170"/>
      <c r="DQ50" s="1170"/>
      <c r="DR50" s="1170"/>
      <c r="DS50" s="1170"/>
      <c r="DT50" s="1170"/>
      <c r="DU50" s="1170"/>
      <c r="DV50" s="1170"/>
      <c r="DW50" s="1170"/>
      <c r="DX50" s="1170"/>
      <c r="DY50" s="1170"/>
      <c r="DZ50" s="1170"/>
      <c r="EA50" s="1170"/>
      <c r="EB50" s="1170"/>
      <c r="EC50" s="1170"/>
      <c r="ED50" s="1170"/>
      <c r="EE50" s="1170"/>
      <c r="EF50" s="1170"/>
      <c r="EG50" s="1170"/>
      <c r="EH50" s="1170"/>
      <c r="EI50" s="1170"/>
      <c r="EJ50" s="1170"/>
      <c r="EK50" s="1170"/>
      <c r="EL50" s="1170"/>
      <c r="EM50" s="1170"/>
      <c r="EN50" s="1170"/>
      <c r="EO50" s="1170"/>
      <c r="EP50" s="1170"/>
      <c r="EQ50" s="1170"/>
      <c r="ER50" s="1170"/>
      <c r="ES50" s="1170"/>
      <c r="ET50" s="1170"/>
      <c r="EU50" s="1170"/>
      <c r="EV50" s="1170"/>
      <c r="EW50" s="1170"/>
      <c r="EX50" s="1170"/>
      <c r="EY50" s="1170"/>
      <c r="EZ50" s="1170"/>
      <c r="FA50" s="1170"/>
      <c r="FB50" s="1170"/>
      <c r="FC50" s="1170"/>
      <c r="FD50" s="1170"/>
      <c r="FE50" s="1170"/>
      <c r="FF50" s="1170"/>
      <c r="FG50" s="1170"/>
      <c r="FH50" s="1170"/>
      <c r="FI50" s="1170"/>
      <c r="FJ50" s="1170"/>
      <c r="FK50" s="1170"/>
      <c r="FL50" s="1170"/>
      <c r="FM50" s="1170"/>
      <c r="FN50" s="1170"/>
      <c r="FO50" s="1170"/>
      <c r="FP50" s="1170"/>
      <c r="FQ50" s="1170"/>
      <c r="FR50" s="1170"/>
      <c r="FS50" s="1170"/>
    </row>
    <row r="51" spans="17:175" ht="15">
      <c r="Q51" s="1170"/>
      <c r="R51" s="1170"/>
      <c r="S51" s="1170"/>
      <c r="T51" s="1170"/>
      <c r="U51" s="1170"/>
      <c r="V51" s="1170"/>
      <c r="W51" s="1170"/>
      <c r="X51" s="1170"/>
      <c r="Y51" s="1170"/>
      <c r="Z51" s="1170"/>
      <c r="AA51" s="1170"/>
      <c r="AB51" s="1170"/>
      <c r="AC51" s="1170"/>
      <c r="AD51" s="1170"/>
      <c r="AE51" s="1170"/>
      <c r="AF51" s="1170"/>
      <c r="AG51" s="1170"/>
      <c r="AH51" s="1170"/>
      <c r="AI51" s="1170"/>
      <c r="AJ51" s="1170"/>
      <c r="AK51" s="1170"/>
      <c r="AL51" s="1170"/>
      <c r="AM51" s="1170"/>
      <c r="AN51" s="1170"/>
      <c r="AO51" s="1170"/>
      <c r="AP51" s="1170"/>
      <c r="AQ51" s="1170"/>
      <c r="AR51" s="1170"/>
      <c r="AS51" s="1170"/>
      <c r="AT51" s="1170"/>
      <c r="AU51" s="1170"/>
      <c r="AV51" s="1170"/>
      <c r="AW51" s="1170"/>
      <c r="AX51" s="1170"/>
      <c r="AY51" s="1170"/>
      <c r="AZ51" s="1170"/>
      <c r="BA51" s="1170"/>
      <c r="BB51" s="1170"/>
      <c r="BC51" s="1170"/>
      <c r="BD51" s="1170"/>
      <c r="BE51" s="1170"/>
      <c r="BF51" s="1170"/>
      <c r="BG51" s="1170"/>
      <c r="BH51" s="1170"/>
      <c r="BI51" s="1170"/>
      <c r="BJ51" s="1170"/>
      <c r="BK51" s="1170"/>
      <c r="BL51" s="1170"/>
      <c r="BM51" s="1170"/>
      <c r="BN51" s="1170"/>
      <c r="BO51" s="1170"/>
      <c r="BP51" s="1170"/>
      <c r="BQ51" s="1170"/>
      <c r="BR51" s="1170"/>
      <c r="BS51" s="1170"/>
      <c r="BT51" s="1170"/>
      <c r="BU51" s="1170"/>
      <c r="BV51" s="1170"/>
      <c r="BW51" s="1170"/>
      <c r="BX51" s="1170"/>
      <c r="BY51" s="1170"/>
      <c r="BZ51" s="1170"/>
      <c r="CA51" s="1170"/>
      <c r="CB51" s="1170"/>
      <c r="CC51" s="1170"/>
      <c r="CD51" s="1170"/>
      <c r="CE51" s="1170"/>
      <c r="CF51" s="1170"/>
      <c r="CG51" s="1170"/>
      <c r="CH51" s="1170"/>
      <c r="CI51" s="1170"/>
      <c r="CJ51" s="1170"/>
      <c r="CK51" s="1170"/>
      <c r="CL51" s="1170"/>
      <c r="CM51" s="1170"/>
      <c r="CN51" s="1170"/>
      <c r="CO51" s="1170"/>
      <c r="CP51" s="1170"/>
      <c r="CQ51" s="1170"/>
      <c r="CR51" s="1170"/>
      <c r="CS51" s="1170"/>
      <c r="CT51" s="1170"/>
      <c r="CU51" s="1170"/>
      <c r="CV51" s="1170"/>
      <c r="CW51" s="1170"/>
      <c r="CX51" s="1170"/>
      <c r="CY51" s="1170"/>
      <c r="CZ51" s="1170"/>
      <c r="DA51" s="1170"/>
      <c r="DB51" s="1170"/>
      <c r="DC51" s="1170"/>
      <c r="DD51" s="1170"/>
      <c r="DE51" s="1170"/>
      <c r="DF51" s="1170"/>
      <c r="DG51" s="1170"/>
      <c r="DH51" s="1170"/>
      <c r="DI51" s="1170"/>
      <c r="DJ51" s="1170"/>
      <c r="DK51" s="1170"/>
      <c r="DL51" s="1170"/>
      <c r="DM51" s="1170"/>
      <c r="DN51" s="1170"/>
      <c r="DO51" s="1170"/>
      <c r="DP51" s="1170"/>
      <c r="DQ51" s="1170"/>
      <c r="DR51" s="1170"/>
      <c r="DS51" s="1170"/>
      <c r="DT51" s="1170"/>
      <c r="DU51" s="1170"/>
      <c r="DV51" s="1170"/>
      <c r="DW51" s="1170"/>
      <c r="DX51" s="1170"/>
      <c r="DY51" s="1170"/>
      <c r="DZ51" s="1170"/>
      <c r="EA51" s="1170"/>
      <c r="EB51" s="1170"/>
      <c r="EC51" s="1170"/>
      <c r="ED51" s="1170"/>
      <c r="EE51" s="1170"/>
      <c r="EF51" s="1170"/>
      <c r="EG51" s="1170"/>
      <c r="EH51" s="1170"/>
      <c r="EI51" s="1170"/>
      <c r="EJ51" s="1170"/>
      <c r="EK51" s="1170"/>
      <c r="EL51" s="1170"/>
      <c r="EM51" s="1170"/>
      <c r="EN51" s="1170"/>
      <c r="EO51" s="1170"/>
      <c r="EP51" s="1170"/>
      <c r="EQ51" s="1170"/>
      <c r="ER51" s="1170"/>
      <c r="ES51" s="1170"/>
      <c r="ET51" s="1170"/>
      <c r="EU51" s="1170"/>
      <c r="EV51" s="1170"/>
      <c r="EW51" s="1170"/>
      <c r="EX51" s="1170"/>
      <c r="EY51" s="1170"/>
      <c r="EZ51" s="1170"/>
      <c r="FA51" s="1170"/>
      <c r="FB51" s="1170"/>
      <c r="FC51" s="1170"/>
      <c r="FD51" s="1170"/>
      <c r="FE51" s="1170"/>
      <c r="FF51" s="1170"/>
      <c r="FG51" s="1170"/>
      <c r="FH51" s="1170"/>
      <c r="FI51" s="1170"/>
      <c r="FJ51" s="1170"/>
      <c r="FK51" s="1170"/>
      <c r="FL51" s="1170"/>
      <c r="FM51" s="1170"/>
      <c r="FN51" s="1170"/>
      <c r="FO51" s="1170"/>
      <c r="FP51" s="1170"/>
      <c r="FQ51" s="1170"/>
      <c r="FR51" s="1170"/>
      <c r="FS51" s="1170"/>
    </row>
    <row r="52" spans="17:175" ht="15">
      <c r="Q52" s="1170"/>
      <c r="R52" s="1170"/>
      <c r="S52" s="1170"/>
      <c r="T52" s="1170"/>
      <c r="U52" s="1170"/>
      <c r="V52" s="1170"/>
      <c r="W52" s="1170"/>
      <c r="X52" s="1170"/>
      <c r="Y52" s="1170"/>
      <c r="Z52" s="1170"/>
      <c r="AA52" s="1170"/>
      <c r="AB52" s="1170"/>
      <c r="AC52" s="1170"/>
      <c r="AD52" s="1170"/>
      <c r="AE52" s="1170"/>
      <c r="AF52" s="1170"/>
      <c r="AG52" s="1170"/>
      <c r="AH52" s="1170"/>
      <c r="AI52" s="1170"/>
      <c r="AJ52" s="1170"/>
      <c r="AK52" s="1170"/>
      <c r="AL52" s="1170"/>
      <c r="AM52" s="1170"/>
      <c r="AN52" s="1170"/>
      <c r="AO52" s="1170"/>
      <c r="AP52" s="1170"/>
      <c r="AQ52" s="1170"/>
      <c r="AR52" s="1170"/>
      <c r="AS52" s="1170"/>
      <c r="AT52" s="1170"/>
      <c r="AU52" s="1170"/>
      <c r="AV52" s="1170"/>
      <c r="AW52" s="1170"/>
      <c r="AX52" s="1170"/>
      <c r="AY52" s="1170"/>
      <c r="AZ52" s="1170"/>
      <c r="BA52" s="1170"/>
      <c r="BB52" s="1170"/>
      <c r="BC52" s="1170"/>
      <c r="BD52" s="1170"/>
      <c r="BE52" s="1170"/>
      <c r="BF52" s="1170"/>
      <c r="BG52" s="1170"/>
      <c r="BH52" s="1170"/>
      <c r="BI52" s="1170"/>
      <c r="BJ52" s="1170"/>
      <c r="BK52" s="1170"/>
      <c r="BL52" s="1170"/>
      <c r="BM52" s="1170"/>
      <c r="BN52" s="1170"/>
      <c r="BO52" s="1170"/>
      <c r="BP52" s="1170"/>
      <c r="BQ52" s="1170"/>
      <c r="BR52" s="1170"/>
      <c r="BS52" s="1170"/>
      <c r="BT52" s="1170"/>
      <c r="BU52" s="1170"/>
      <c r="BV52" s="1170"/>
      <c r="BW52" s="1170"/>
      <c r="BX52" s="1170"/>
      <c r="BY52" s="1170"/>
      <c r="BZ52" s="1170"/>
      <c r="CA52" s="1170"/>
      <c r="CB52" s="1170"/>
      <c r="CC52" s="1170"/>
      <c r="CD52" s="1170"/>
      <c r="CE52" s="1170"/>
      <c r="CF52" s="1170"/>
      <c r="CG52" s="1170"/>
      <c r="CH52" s="1170"/>
      <c r="CI52" s="1170"/>
      <c r="CJ52" s="1170"/>
      <c r="CK52" s="1170"/>
      <c r="CL52" s="1170"/>
      <c r="CM52" s="1170"/>
      <c r="CN52" s="1170"/>
      <c r="CO52" s="1170"/>
      <c r="CP52" s="1170"/>
      <c r="CQ52" s="1170"/>
      <c r="CR52" s="1170"/>
      <c r="CS52" s="1170"/>
      <c r="CT52" s="1170"/>
      <c r="CU52" s="1170"/>
      <c r="CV52" s="1170"/>
      <c r="CW52" s="1170"/>
      <c r="CX52" s="1170"/>
      <c r="CY52" s="1170"/>
      <c r="CZ52" s="1170"/>
      <c r="DA52" s="1170"/>
      <c r="DB52" s="1170"/>
      <c r="DC52" s="1170"/>
      <c r="DD52" s="1170"/>
      <c r="DE52" s="1170"/>
      <c r="DF52" s="1170"/>
      <c r="DG52" s="1170"/>
      <c r="DH52" s="1170"/>
      <c r="DI52" s="1170"/>
      <c r="DJ52" s="1170"/>
      <c r="DK52" s="1170"/>
      <c r="DL52" s="1170"/>
      <c r="DM52" s="1170"/>
      <c r="DN52" s="1170"/>
      <c r="DO52" s="1170"/>
      <c r="DP52" s="1170"/>
      <c r="DQ52" s="1170"/>
      <c r="DR52" s="1170"/>
      <c r="DS52" s="1170"/>
      <c r="DT52" s="1170"/>
      <c r="DU52" s="1170"/>
      <c r="DV52" s="1170"/>
      <c r="DW52" s="1170"/>
      <c r="DX52" s="1170"/>
      <c r="DY52" s="1170"/>
      <c r="DZ52" s="1170"/>
      <c r="EA52" s="1170"/>
      <c r="EB52" s="1170"/>
      <c r="EC52" s="1170"/>
      <c r="ED52" s="1170"/>
      <c r="EE52" s="1170"/>
      <c r="EF52" s="1170"/>
      <c r="EG52" s="1170"/>
      <c r="EH52" s="1170"/>
      <c r="EI52" s="1170"/>
      <c r="EJ52" s="1170"/>
      <c r="EK52" s="1170"/>
      <c r="EL52" s="1170"/>
      <c r="EM52" s="1170"/>
      <c r="EN52" s="1170"/>
      <c r="EO52" s="1170"/>
      <c r="EP52" s="1170"/>
      <c r="EQ52" s="1170"/>
      <c r="ER52" s="1170"/>
      <c r="ES52" s="1170"/>
      <c r="ET52" s="1170"/>
      <c r="EU52" s="1170"/>
      <c r="EV52" s="1170"/>
      <c r="EW52" s="1170"/>
      <c r="EX52" s="1170"/>
      <c r="EY52" s="1170"/>
      <c r="EZ52" s="1170"/>
      <c r="FA52" s="1170"/>
      <c r="FB52" s="1170"/>
      <c r="FC52" s="1170"/>
      <c r="FD52" s="1170"/>
      <c r="FE52" s="1170"/>
      <c r="FF52" s="1170"/>
      <c r="FG52" s="1170"/>
      <c r="FH52" s="1170"/>
      <c r="FI52" s="1170"/>
      <c r="FJ52" s="1170"/>
      <c r="FK52" s="1170"/>
      <c r="FL52" s="1170"/>
      <c r="FM52" s="1170"/>
      <c r="FN52" s="1170"/>
      <c r="FO52" s="1170"/>
      <c r="FP52" s="1170"/>
      <c r="FQ52" s="1170"/>
      <c r="FR52" s="1170"/>
      <c r="FS52" s="1170"/>
    </row>
    <row r="53" spans="17:175" ht="15">
      <c r="Q53" s="1170"/>
      <c r="R53" s="1170"/>
      <c r="S53" s="1170"/>
      <c r="T53" s="1170"/>
      <c r="U53" s="1170"/>
      <c r="V53" s="1170"/>
      <c r="W53" s="1170"/>
      <c r="X53" s="1170"/>
      <c r="Y53" s="1170"/>
      <c r="Z53" s="1170"/>
      <c r="AA53" s="1170"/>
      <c r="AB53" s="1170"/>
      <c r="AC53" s="1170"/>
      <c r="AD53" s="1170"/>
      <c r="AE53" s="1170"/>
      <c r="AF53" s="1170"/>
      <c r="AG53" s="1170"/>
      <c r="AH53" s="1170"/>
      <c r="AI53" s="1170"/>
      <c r="AJ53" s="1170"/>
      <c r="AK53" s="1170"/>
      <c r="AL53" s="1170"/>
      <c r="AM53" s="1170"/>
      <c r="AN53" s="1170"/>
      <c r="AO53" s="1170"/>
      <c r="AP53" s="1170"/>
      <c r="AQ53" s="1170"/>
      <c r="AR53" s="1170"/>
      <c r="AS53" s="1170"/>
      <c r="AT53" s="1170"/>
      <c r="AU53" s="1170"/>
      <c r="AV53" s="1170"/>
      <c r="AW53" s="1170"/>
      <c r="AX53" s="1170"/>
      <c r="AY53" s="1170"/>
      <c r="AZ53" s="1170"/>
      <c r="BA53" s="1170"/>
      <c r="BB53" s="1170"/>
      <c r="BC53" s="1170"/>
      <c r="BD53" s="1170"/>
      <c r="BE53" s="1170"/>
      <c r="BF53" s="1170"/>
      <c r="BG53" s="1170"/>
      <c r="BH53" s="1170"/>
      <c r="BI53" s="1170"/>
      <c r="BJ53" s="1170"/>
      <c r="BK53" s="1170"/>
      <c r="BL53" s="1170"/>
      <c r="BM53" s="1170"/>
      <c r="BN53" s="1170"/>
      <c r="BO53" s="1170"/>
      <c r="BP53" s="1170"/>
      <c r="BQ53" s="1170"/>
      <c r="BR53" s="1170"/>
      <c r="BS53" s="1170"/>
      <c r="BT53" s="1170"/>
      <c r="BU53" s="1170"/>
      <c r="BV53" s="1170"/>
      <c r="BW53" s="1170"/>
      <c r="BX53" s="1170"/>
      <c r="BY53" s="1170"/>
      <c r="BZ53" s="1170"/>
      <c r="CA53" s="1170"/>
      <c r="CB53" s="1170"/>
      <c r="CC53" s="1170"/>
      <c r="CD53" s="1170"/>
      <c r="CE53" s="1170"/>
      <c r="CF53" s="1170"/>
      <c r="CG53" s="1170"/>
      <c r="CH53" s="1170"/>
      <c r="CI53" s="1170"/>
      <c r="CJ53" s="1170"/>
      <c r="CK53" s="1170"/>
      <c r="CL53" s="1170"/>
      <c r="CM53" s="1170"/>
      <c r="CN53" s="1170"/>
      <c r="CO53" s="1170"/>
      <c r="CP53" s="1170"/>
      <c r="CQ53" s="1170"/>
      <c r="CR53" s="1170"/>
      <c r="CS53" s="1170"/>
      <c r="CT53" s="1170"/>
      <c r="CU53" s="1170"/>
      <c r="CV53" s="1170"/>
      <c r="CW53" s="1170"/>
      <c r="CX53" s="1170"/>
      <c r="CY53" s="1170"/>
      <c r="CZ53" s="1170"/>
      <c r="DA53" s="1170"/>
      <c r="DB53" s="1170"/>
      <c r="DC53" s="1170"/>
      <c r="DD53" s="1170"/>
      <c r="DE53" s="1170"/>
      <c r="DF53" s="1170"/>
      <c r="DG53" s="1170"/>
      <c r="DH53" s="1170"/>
      <c r="DI53" s="1170"/>
      <c r="DJ53" s="1170"/>
      <c r="DK53" s="1170"/>
      <c r="DL53" s="1170"/>
      <c r="DM53" s="1170"/>
      <c r="DN53" s="1170"/>
      <c r="DO53" s="1170"/>
      <c r="DP53" s="1170"/>
      <c r="DQ53" s="1170"/>
      <c r="DR53" s="1170"/>
      <c r="DS53" s="1170"/>
      <c r="DT53" s="1170"/>
      <c r="DU53" s="1170"/>
      <c r="DV53" s="1170"/>
      <c r="DW53" s="1170"/>
      <c r="DX53" s="1170"/>
      <c r="DY53" s="1170"/>
      <c r="DZ53" s="1170"/>
      <c r="EA53" s="1170"/>
      <c r="EB53" s="1170"/>
      <c r="EC53" s="1170"/>
      <c r="ED53" s="1170"/>
      <c r="EE53" s="1170"/>
      <c r="EF53" s="1170"/>
      <c r="EG53" s="1170"/>
      <c r="EH53" s="1170"/>
      <c r="EI53" s="1170"/>
      <c r="EJ53" s="1170"/>
      <c r="EK53" s="1170"/>
      <c r="EL53" s="1170"/>
      <c r="EM53" s="1170"/>
      <c r="EN53" s="1170"/>
      <c r="EO53" s="1170"/>
      <c r="EP53" s="1170"/>
      <c r="EQ53" s="1170"/>
      <c r="ER53" s="1170"/>
      <c r="ES53" s="1170"/>
      <c r="ET53" s="1170"/>
      <c r="EU53" s="1170"/>
      <c r="EV53" s="1170"/>
      <c r="EW53" s="1170"/>
      <c r="EX53" s="1170"/>
      <c r="EY53" s="1170"/>
      <c r="EZ53" s="1170"/>
      <c r="FA53" s="1170"/>
      <c r="FB53" s="1170"/>
      <c r="FC53" s="1170"/>
      <c r="FD53" s="1170"/>
      <c r="FE53" s="1170"/>
      <c r="FF53" s="1170"/>
      <c r="FG53" s="1170"/>
      <c r="FH53" s="1170"/>
      <c r="FI53" s="1170"/>
      <c r="FJ53" s="1170"/>
      <c r="FK53" s="1170"/>
      <c r="FL53" s="1170"/>
      <c r="FM53" s="1170"/>
      <c r="FN53" s="1170"/>
      <c r="FO53" s="1170"/>
      <c r="FP53" s="1170"/>
      <c r="FQ53" s="1170"/>
      <c r="FR53" s="1170"/>
      <c r="FS53" s="1170"/>
    </row>
    <row r="54" spans="17:175" ht="15">
      <c r="Q54" s="1170"/>
      <c r="R54" s="1170"/>
      <c r="S54" s="1170"/>
      <c r="T54" s="1170"/>
      <c r="U54" s="1170"/>
      <c r="V54" s="1170"/>
      <c r="W54" s="1170"/>
      <c r="X54" s="1170"/>
      <c r="Y54" s="1170"/>
      <c r="Z54" s="1170"/>
      <c r="AA54" s="1170"/>
      <c r="AB54" s="1170"/>
      <c r="AC54" s="1170"/>
      <c r="AD54" s="1170"/>
      <c r="AE54" s="1170"/>
      <c r="AF54" s="1170"/>
      <c r="AG54" s="1170"/>
      <c r="AH54" s="1170"/>
      <c r="AI54" s="1170"/>
      <c r="AJ54" s="1170"/>
      <c r="AK54" s="1170"/>
      <c r="AL54" s="1170"/>
      <c r="AM54" s="1170"/>
      <c r="AN54" s="1170"/>
      <c r="AO54" s="1170"/>
      <c r="AP54" s="1170"/>
      <c r="AQ54" s="1170"/>
      <c r="AR54" s="1170"/>
      <c r="AS54" s="1170"/>
      <c r="AT54" s="1170"/>
      <c r="AU54" s="1170"/>
      <c r="AV54" s="1170"/>
      <c r="AW54" s="1170"/>
      <c r="AX54" s="1170"/>
      <c r="AY54" s="1170"/>
      <c r="AZ54" s="1170"/>
      <c r="BA54" s="1170"/>
      <c r="BB54" s="1170"/>
      <c r="BC54" s="1170"/>
      <c r="BD54" s="1170"/>
      <c r="BE54" s="1170"/>
      <c r="BF54" s="1170"/>
      <c r="BG54" s="1170"/>
      <c r="BH54" s="1170"/>
      <c r="BI54" s="1170"/>
      <c r="BJ54" s="1170"/>
      <c r="BK54" s="1170"/>
      <c r="BL54" s="1170"/>
      <c r="BM54" s="1170"/>
      <c r="BN54" s="1170"/>
      <c r="BO54" s="1170"/>
      <c r="BP54" s="1170"/>
      <c r="BQ54" s="1170"/>
      <c r="BR54" s="1170"/>
      <c r="BS54" s="1170"/>
      <c r="BT54" s="1170"/>
      <c r="BU54" s="1170"/>
      <c r="BV54" s="1170"/>
      <c r="BW54" s="1170"/>
      <c r="BX54" s="1170"/>
      <c r="BY54" s="1170"/>
      <c r="BZ54" s="1170"/>
      <c r="CA54" s="1170"/>
      <c r="CB54" s="1170"/>
      <c r="CC54" s="1170"/>
      <c r="CD54" s="1170"/>
      <c r="CE54" s="1170"/>
      <c r="CF54" s="1170"/>
      <c r="CG54" s="1170"/>
      <c r="CH54" s="1170"/>
      <c r="CI54" s="1170"/>
      <c r="CJ54" s="1170"/>
      <c r="CK54" s="1170"/>
      <c r="CL54" s="1170"/>
      <c r="CM54" s="1170"/>
      <c r="CN54" s="1170"/>
      <c r="CO54" s="1170"/>
      <c r="CP54" s="1170"/>
      <c r="CQ54" s="1170"/>
      <c r="CR54" s="1170"/>
      <c r="CS54" s="1170"/>
      <c r="CT54" s="1170"/>
      <c r="CU54" s="1170"/>
      <c r="CV54" s="1170"/>
      <c r="CW54" s="1170"/>
      <c r="CX54" s="1170"/>
      <c r="CY54" s="1170"/>
      <c r="CZ54" s="1170"/>
      <c r="DA54" s="1170"/>
      <c r="DB54" s="1170"/>
      <c r="DC54" s="1170"/>
      <c r="DD54" s="1170"/>
      <c r="DE54" s="1170"/>
      <c r="DF54" s="1170"/>
      <c r="DG54" s="1170"/>
      <c r="DH54" s="1170"/>
      <c r="DI54" s="1170"/>
      <c r="DJ54" s="1170"/>
      <c r="DK54" s="1170"/>
      <c r="DL54" s="1170"/>
      <c r="DM54" s="1170"/>
      <c r="DN54" s="1170"/>
      <c r="DO54" s="1170"/>
      <c r="DP54" s="1170"/>
      <c r="DQ54" s="1170"/>
      <c r="DR54" s="1170"/>
      <c r="DS54" s="1170"/>
      <c r="DT54" s="1170"/>
      <c r="DU54" s="1170"/>
      <c r="DV54" s="1170"/>
      <c r="DW54" s="1170"/>
      <c r="DX54" s="1170"/>
      <c r="DY54" s="1170"/>
      <c r="DZ54" s="1170"/>
      <c r="EA54" s="1170"/>
      <c r="EB54" s="1170"/>
      <c r="EC54" s="1170"/>
      <c r="ED54" s="1170"/>
      <c r="EE54" s="1170"/>
      <c r="EF54" s="1170"/>
      <c r="EG54" s="1170"/>
      <c r="EH54" s="1170"/>
      <c r="EI54" s="1170"/>
      <c r="EJ54" s="1170"/>
      <c r="EK54" s="1170"/>
      <c r="EL54" s="1170"/>
      <c r="EM54" s="1170"/>
      <c r="EN54" s="1170"/>
      <c r="EO54" s="1170"/>
      <c r="EP54" s="1170"/>
      <c r="EQ54" s="1170"/>
      <c r="ER54" s="1170"/>
      <c r="ES54" s="1170"/>
      <c r="ET54" s="1170"/>
      <c r="EU54" s="1170"/>
      <c r="EV54" s="1170"/>
      <c r="EW54" s="1170"/>
      <c r="EX54" s="1170"/>
      <c r="EY54" s="1170"/>
      <c r="EZ54" s="1170"/>
      <c r="FA54" s="1170"/>
      <c r="FB54" s="1170"/>
      <c r="FC54" s="1170"/>
      <c r="FD54" s="1170"/>
      <c r="FE54" s="1170"/>
      <c r="FF54" s="1170"/>
      <c r="FG54" s="1170"/>
      <c r="FH54" s="1170"/>
      <c r="FI54" s="1170"/>
      <c r="FJ54" s="1170"/>
      <c r="FK54" s="1170"/>
      <c r="FL54" s="1170"/>
      <c r="FM54" s="1170"/>
      <c r="FN54" s="1170"/>
      <c r="FO54" s="1170"/>
      <c r="FP54" s="1170"/>
      <c r="FQ54" s="1170"/>
      <c r="FR54" s="1170"/>
      <c r="FS54" s="1170"/>
    </row>
    <row r="55" spans="17:175" ht="15">
      <c r="Q55" s="1170"/>
      <c r="R55" s="1170"/>
      <c r="S55" s="1170"/>
      <c r="T55" s="1170"/>
      <c r="U55" s="1170"/>
      <c r="V55" s="1170"/>
      <c r="W55" s="1170"/>
      <c r="X55" s="1170"/>
      <c r="Y55" s="1170"/>
      <c r="Z55" s="1170"/>
      <c r="AA55" s="1170"/>
      <c r="AB55" s="1170"/>
      <c r="AC55" s="1170"/>
      <c r="AD55" s="1170"/>
      <c r="AE55" s="1170"/>
      <c r="AF55" s="1170"/>
      <c r="AG55" s="1170"/>
      <c r="AH55" s="1170"/>
      <c r="AI55" s="1170"/>
      <c r="AJ55" s="1170"/>
      <c r="AK55" s="1170"/>
      <c r="AL55" s="1170"/>
      <c r="AM55" s="1170"/>
      <c r="AN55" s="1170"/>
      <c r="AO55" s="1170"/>
      <c r="AP55" s="1170"/>
      <c r="AQ55" s="1170"/>
      <c r="AR55" s="1170"/>
      <c r="AS55" s="1170"/>
      <c r="AT55" s="1170"/>
      <c r="AU55" s="1170"/>
      <c r="AV55" s="1170"/>
      <c r="AW55" s="1170"/>
      <c r="AX55" s="1170"/>
      <c r="AY55" s="1170"/>
      <c r="AZ55" s="1170"/>
      <c r="BA55" s="1170"/>
      <c r="BB55" s="1170"/>
      <c r="BC55" s="1170"/>
      <c r="BD55" s="1170"/>
      <c r="BE55" s="1170"/>
      <c r="BF55" s="1170"/>
      <c r="BG55" s="1170"/>
      <c r="BH55" s="1170"/>
      <c r="BI55" s="1170"/>
      <c r="BJ55" s="1170"/>
      <c r="BK55" s="1170"/>
      <c r="BL55" s="1170"/>
      <c r="BM55" s="1170"/>
      <c r="BN55" s="1170"/>
      <c r="BO55" s="1170"/>
      <c r="BP55" s="1170"/>
      <c r="BQ55" s="1170"/>
      <c r="BR55" s="1170"/>
      <c r="BS55" s="1170"/>
      <c r="BT55" s="1170"/>
      <c r="BU55" s="1170"/>
      <c r="BV55" s="1170"/>
      <c r="BW55" s="1170"/>
      <c r="BX55" s="1170"/>
      <c r="BY55" s="1170"/>
      <c r="BZ55" s="1170"/>
      <c r="CA55" s="1170"/>
      <c r="CB55" s="1170"/>
      <c r="CC55" s="1170"/>
      <c r="CD55" s="1170"/>
      <c r="CE55" s="1170"/>
      <c r="CF55" s="1170"/>
      <c r="CG55" s="1170"/>
      <c r="CH55" s="1170"/>
      <c r="CI55" s="1170"/>
      <c r="CJ55" s="1170"/>
      <c r="CK55" s="1170"/>
      <c r="CL55" s="1170"/>
      <c r="CM55" s="1170"/>
      <c r="CN55" s="1170"/>
      <c r="CO55" s="1170"/>
      <c r="CP55" s="1170"/>
      <c r="CQ55" s="1170"/>
      <c r="CR55" s="1170"/>
      <c r="CS55" s="1170"/>
      <c r="CT55" s="1170"/>
      <c r="CU55" s="1170"/>
      <c r="CV55" s="1170"/>
      <c r="CW55" s="1170"/>
      <c r="CX55" s="1170"/>
      <c r="CY55" s="1170"/>
      <c r="CZ55" s="1170"/>
      <c r="DA55" s="1170"/>
      <c r="DB55" s="1170"/>
      <c r="DC55" s="1170"/>
      <c r="DD55" s="1170"/>
      <c r="DE55" s="1170"/>
      <c r="DF55" s="1170"/>
      <c r="DG55" s="1170"/>
      <c r="DH55" s="1170"/>
      <c r="DI55" s="1170"/>
      <c r="DJ55" s="1170"/>
      <c r="DK55" s="1170"/>
      <c r="DL55" s="1170"/>
      <c r="DM55" s="1170"/>
      <c r="DN55" s="1170"/>
      <c r="DO55" s="1170"/>
      <c r="DP55" s="1170"/>
      <c r="DQ55" s="1170"/>
      <c r="DR55" s="1170"/>
      <c r="DS55" s="1170"/>
      <c r="DT55" s="1170"/>
      <c r="DU55" s="1170"/>
      <c r="DV55" s="1170"/>
      <c r="DW55" s="1170"/>
      <c r="DX55" s="1170"/>
      <c r="DY55" s="1170"/>
      <c r="DZ55" s="1170"/>
      <c r="EA55" s="1170"/>
      <c r="EB55" s="1170"/>
      <c r="EC55" s="1170"/>
      <c r="ED55" s="1170"/>
      <c r="EE55" s="1170"/>
      <c r="EF55" s="1170"/>
      <c r="EG55" s="1170"/>
      <c r="EH55" s="1170"/>
      <c r="EI55" s="1170"/>
      <c r="EJ55" s="1170"/>
      <c r="EK55" s="1170"/>
      <c r="EL55" s="1170"/>
      <c r="EM55" s="1170"/>
      <c r="EN55" s="1170"/>
      <c r="EO55" s="1170"/>
      <c r="EP55" s="1170"/>
      <c r="EQ55" s="1170"/>
      <c r="ER55" s="1170"/>
      <c r="ES55" s="1170"/>
      <c r="ET55" s="1170"/>
      <c r="EU55" s="1170"/>
      <c r="EV55" s="1170"/>
      <c r="EW55" s="1170"/>
      <c r="EX55" s="1170"/>
      <c r="EY55" s="1170"/>
      <c r="EZ55" s="1170"/>
      <c r="FA55" s="1170"/>
      <c r="FB55" s="1170"/>
      <c r="FC55" s="1170"/>
      <c r="FD55" s="1170"/>
      <c r="FE55" s="1170"/>
      <c r="FF55" s="1170"/>
      <c r="FG55" s="1170"/>
      <c r="FH55" s="1170"/>
      <c r="FI55" s="1170"/>
      <c r="FJ55" s="1170"/>
      <c r="FK55" s="1170"/>
      <c r="FL55" s="1170"/>
      <c r="FM55" s="1170"/>
      <c r="FN55" s="1170"/>
      <c r="FO55" s="1170"/>
      <c r="FP55" s="1170"/>
      <c r="FQ55" s="1170"/>
      <c r="FR55" s="1170"/>
      <c r="FS55" s="1170"/>
    </row>
    <row r="56" spans="17:175" ht="15">
      <c r="Q56" s="1170"/>
      <c r="R56" s="1170"/>
      <c r="S56" s="1170"/>
      <c r="T56" s="1170"/>
      <c r="U56" s="1170"/>
      <c r="V56" s="1170"/>
      <c r="W56" s="1170"/>
      <c r="X56" s="1170"/>
      <c r="Y56" s="1170"/>
      <c r="Z56" s="1170"/>
      <c r="AA56" s="1170"/>
      <c r="AB56" s="1170"/>
      <c r="AC56" s="1170"/>
      <c r="AD56" s="1170"/>
      <c r="AE56" s="1170"/>
      <c r="AF56" s="1170"/>
      <c r="AG56" s="1170"/>
      <c r="AH56" s="1170"/>
      <c r="AI56" s="1170"/>
      <c r="AJ56" s="1170"/>
      <c r="AK56" s="1170"/>
      <c r="AL56" s="1170"/>
      <c r="AM56" s="1170"/>
      <c r="AN56" s="1170"/>
      <c r="AO56" s="1170"/>
      <c r="AP56" s="1170"/>
      <c r="AQ56" s="1170"/>
      <c r="AR56" s="1170"/>
      <c r="AS56" s="1170"/>
      <c r="AT56" s="1170"/>
      <c r="AU56" s="1170"/>
      <c r="AV56" s="1170"/>
      <c r="AW56" s="1170"/>
      <c r="AX56" s="1170"/>
      <c r="AY56" s="1170"/>
      <c r="AZ56" s="1170"/>
      <c r="BA56" s="1170"/>
      <c r="BB56" s="1170"/>
      <c r="BC56" s="1170"/>
      <c r="BD56" s="1170"/>
      <c r="BE56" s="1170"/>
      <c r="BF56" s="1170"/>
      <c r="BG56" s="1170"/>
      <c r="BH56" s="1170"/>
      <c r="BI56" s="1170"/>
      <c r="BJ56" s="1170"/>
      <c r="BK56" s="1170"/>
      <c r="BL56" s="1170"/>
      <c r="BM56" s="1170"/>
      <c r="BN56" s="1170"/>
      <c r="BO56" s="1170"/>
      <c r="BP56" s="1170"/>
      <c r="BQ56" s="1170"/>
      <c r="BR56" s="1170"/>
      <c r="BS56" s="1170"/>
      <c r="BT56" s="1170"/>
      <c r="BU56" s="1170"/>
      <c r="BV56" s="1170"/>
      <c r="BW56" s="1170"/>
      <c r="BX56" s="1170"/>
      <c r="BY56" s="1170"/>
      <c r="BZ56" s="1170"/>
      <c r="CA56" s="1170"/>
      <c r="CB56" s="1170"/>
      <c r="CC56" s="1170"/>
      <c r="CD56" s="1170"/>
      <c r="CE56" s="1170"/>
      <c r="CF56" s="1170"/>
      <c r="CG56" s="1170"/>
      <c r="CH56" s="1170"/>
      <c r="CI56" s="1170"/>
      <c r="CJ56" s="1170"/>
      <c r="CK56" s="1170"/>
      <c r="CL56" s="1170"/>
      <c r="CM56" s="1170"/>
      <c r="CN56" s="1170"/>
      <c r="CO56" s="1170"/>
      <c r="CP56" s="1170"/>
      <c r="CQ56" s="1170"/>
      <c r="CR56" s="1170"/>
      <c r="CS56" s="1170"/>
      <c r="CT56" s="1170"/>
      <c r="CU56" s="1170"/>
      <c r="CV56" s="1170"/>
      <c r="CW56" s="1170"/>
      <c r="CX56" s="1170"/>
      <c r="CY56" s="1170"/>
      <c r="CZ56" s="1170"/>
      <c r="DA56" s="1170"/>
      <c r="DB56" s="1170"/>
      <c r="DC56" s="1170"/>
      <c r="DD56" s="1170"/>
      <c r="DE56" s="1170"/>
      <c r="DF56" s="1170"/>
      <c r="DG56" s="1170"/>
      <c r="DH56" s="1170"/>
      <c r="DI56" s="1170"/>
      <c r="DJ56" s="1170"/>
      <c r="DK56" s="1170"/>
      <c r="DL56" s="1170"/>
      <c r="DM56" s="1170"/>
      <c r="DN56" s="1170"/>
      <c r="DO56" s="1170"/>
      <c r="DP56" s="1170"/>
      <c r="DQ56" s="1170"/>
      <c r="DR56" s="1170"/>
      <c r="DS56" s="1170"/>
      <c r="DT56" s="1170"/>
      <c r="DU56" s="1170"/>
      <c r="DV56" s="1170"/>
      <c r="DW56" s="1170"/>
      <c r="DX56" s="1170"/>
      <c r="DY56" s="1170"/>
      <c r="DZ56" s="1170"/>
      <c r="EA56" s="1170"/>
      <c r="EB56" s="1170"/>
      <c r="EC56" s="1170"/>
      <c r="ED56" s="1170"/>
      <c r="EE56" s="1170"/>
      <c r="EF56" s="1170"/>
      <c r="EG56" s="1170"/>
      <c r="EH56" s="1170"/>
      <c r="EI56" s="1170"/>
      <c r="EJ56" s="1170"/>
      <c r="EK56" s="1170"/>
      <c r="EL56" s="1170"/>
      <c r="EM56" s="1170"/>
      <c r="EN56" s="1170"/>
      <c r="EO56" s="1170"/>
      <c r="EP56" s="1170"/>
      <c r="EQ56" s="1170"/>
      <c r="ER56" s="1170"/>
      <c r="ES56" s="1170"/>
      <c r="ET56" s="1170"/>
      <c r="EU56" s="1170"/>
      <c r="EV56" s="1170"/>
      <c r="EW56" s="1170"/>
      <c r="EX56" s="1170"/>
      <c r="EY56" s="1170"/>
      <c r="EZ56" s="1170"/>
      <c r="FA56" s="1170"/>
      <c r="FB56" s="1170"/>
      <c r="FC56" s="1170"/>
      <c r="FD56" s="1170"/>
      <c r="FE56" s="1170"/>
      <c r="FF56" s="1170"/>
      <c r="FG56" s="1170"/>
      <c r="FH56" s="1170"/>
      <c r="FI56" s="1170"/>
      <c r="FJ56" s="1170"/>
      <c r="FK56" s="1170"/>
      <c r="FL56" s="1170"/>
      <c r="FM56" s="1170"/>
      <c r="FN56" s="1170"/>
      <c r="FO56" s="1170"/>
      <c r="FP56" s="1170"/>
      <c r="FQ56" s="1170"/>
      <c r="FR56" s="1170"/>
      <c r="FS56" s="1170"/>
    </row>
    <row r="57" spans="17:175" ht="15">
      <c r="Q57" s="1170"/>
      <c r="R57" s="1170"/>
      <c r="S57" s="1170"/>
      <c r="T57" s="1170"/>
      <c r="U57" s="1170"/>
      <c r="V57" s="1170"/>
      <c r="W57" s="1170"/>
      <c r="X57" s="1170"/>
      <c r="Y57" s="1170"/>
      <c r="Z57" s="1170"/>
      <c r="AA57" s="1170"/>
      <c r="AB57" s="1170"/>
      <c r="AC57" s="1170"/>
      <c r="AD57" s="1170"/>
      <c r="AE57" s="1170"/>
      <c r="AF57" s="1170"/>
      <c r="AG57" s="1170"/>
      <c r="AH57" s="1170"/>
      <c r="AI57" s="1170"/>
      <c r="AJ57" s="1170"/>
      <c r="AK57" s="1170"/>
      <c r="AL57" s="1170"/>
      <c r="AM57" s="1170"/>
      <c r="AN57" s="1170"/>
      <c r="AO57" s="1170"/>
      <c r="AP57" s="1170"/>
      <c r="AQ57" s="1170"/>
      <c r="AR57" s="1170"/>
      <c r="AS57" s="1170"/>
      <c r="AT57" s="1170"/>
      <c r="AU57" s="1170"/>
      <c r="AV57" s="1170"/>
      <c r="AW57" s="1170"/>
      <c r="AX57" s="1170"/>
      <c r="AY57" s="1170"/>
      <c r="AZ57" s="1170"/>
      <c r="BA57" s="1170"/>
      <c r="BB57" s="1170"/>
      <c r="BC57" s="1170"/>
      <c r="BD57" s="1170"/>
      <c r="BE57" s="1170"/>
      <c r="BF57" s="1170"/>
      <c r="BG57" s="1170"/>
      <c r="BH57" s="1170"/>
      <c r="BI57" s="1170"/>
      <c r="BJ57" s="1170"/>
      <c r="BK57" s="1170"/>
      <c r="BL57" s="1170"/>
      <c r="BM57" s="1170"/>
      <c r="BN57" s="1170"/>
      <c r="BO57" s="1170"/>
      <c r="BP57" s="1170"/>
      <c r="BQ57" s="1170"/>
      <c r="BR57" s="1170"/>
      <c r="BS57" s="1170"/>
      <c r="BT57" s="1170"/>
      <c r="BU57" s="1170"/>
      <c r="BV57" s="1170"/>
      <c r="BW57" s="1170"/>
      <c r="BX57" s="1170"/>
      <c r="BY57" s="1170"/>
      <c r="BZ57" s="1170"/>
      <c r="CA57" s="1170"/>
      <c r="CB57" s="1170"/>
      <c r="CC57" s="1170"/>
      <c r="CD57" s="1170"/>
      <c r="CE57" s="1170"/>
      <c r="CF57" s="1170"/>
      <c r="CG57" s="1170"/>
      <c r="CH57" s="1170"/>
      <c r="CI57" s="1170"/>
      <c r="CJ57" s="1170"/>
      <c r="CK57" s="1170"/>
      <c r="CL57" s="1170"/>
      <c r="CM57" s="1170"/>
      <c r="CN57" s="1170"/>
      <c r="CO57" s="1170"/>
      <c r="CP57" s="1170"/>
      <c r="CQ57" s="1170"/>
      <c r="CR57" s="1170"/>
      <c r="CS57" s="1170"/>
      <c r="CT57" s="1170"/>
      <c r="CU57" s="1170"/>
      <c r="CV57" s="1170"/>
      <c r="CW57" s="1170"/>
      <c r="CX57" s="1170"/>
      <c r="CY57" s="1170"/>
      <c r="CZ57" s="1170"/>
      <c r="DA57" s="1170"/>
      <c r="DB57" s="1170"/>
      <c r="DC57" s="1170"/>
      <c r="DD57" s="1170"/>
      <c r="DE57" s="1170"/>
      <c r="DF57" s="1170"/>
      <c r="DG57" s="1170"/>
      <c r="DH57" s="1170"/>
      <c r="DI57" s="1170"/>
      <c r="DJ57" s="1170"/>
      <c r="DK57" s="1170"/>
      <c r="DL57" s="1170"/>
      <c r="DM57" s="1170"/>
      <c r="DN57" s="1170"/>
      <c r="DO57" s="1170"/>
      <c r="DP57" s="1170"/>
      <c r="DQ57" s="1170"/>
      <c r="DR57" s="1170"/>
      <c r="DS57" s="1170"/>
      <c r="DT57" s="1170"/>
      <c r="DU57" s="1170"/>
      <c r="DV57" s="1170"/>
      <c r="DW57" s="1170"/>
      <c r="DX57" s="1170"/>
      <c r="DY57" s="1170"/>
      <c r="DZ57" s="1170"/>
      <c r="EA57" s="1170"/>
      <c r="EB57" s="1170"/>
      <c r="EC57" s="1170"/>
      <c r="ED57" s="1170"/>
      <c r="EE57" s="1170"/>
      <c r="EF57" s="1170"/>
      <c r="EG57" s="1170"/>
      <c r="EH57" s="1170"/>
      <c r="EI57" s="1170"/>
      <c r="EJ57" s="1170"/>
      <c r="EK57" s="1170"/>
      <c r="EL57" s="1170"/>
      <c r="EM57" s="1170"/>
      <c r="EN57" s="1170"/>
      <c r="EO57" s="1170"/>
      <c r="EP57" s="1170"/>
      <c r="EQ57" s="1170"/>
      <c r="ER57" s="1170"/>
      <c r="ES57" s="1170"/>
      <c r="ET57" s="1170"/>
      <c r="EU57" s="1170"/>
      <c r="EV57" s="1170"/>
      <c r="EW57" s="1170"/>
      <c r="EX57" s="1170"/>
      <c r="EY57" s="1170"/>
      <c r="EZ57" s="1170"/>
      <c r="FA57" s="1170"/>
      <c r="FB57" s="1170"/>
      <c r="FC57" s="1170"/>
      <c r="FD57" s="1170"/>
      <c r="FE57" s="1170"/>
      <c r="FF57" s="1170"/>
      <c r="FG57" s="1170"/>
      <c r="FH57" s="1170"/>
      <c r="FI57" s="1170"/>
      <c r="FJ57" s="1170"/>
      <c r="FK57" s="1170"/>
      <c r="FL57" s="1170"/>
      <c r="FM57" s="1170"/>
      <c r="FN57" s="1170"/>
      <c r="FO57" s="1170"/>
      <c r="FP57" s="1170"/>
      <c r="FQ57" s="1170"/>
      <c r="FR57" s="1170"/>
      <c r="FS57" s="1170"/>
    </row>
    <row r="58" spans="17:175" ht="15">
      <c r="Q58" s="1170"/>
      <c r="R58" s="1170"/>
      <c r="S58" s="1170"/>
      <c r="T58" s="1170"/>
      <c r="U58" s="1170"/>
      <c r="V58" s="1170"/>
      <c r="W58" s="1170"/>
      <c r="X58" s="1170"/>
      <c r="Y58" s="1170"/>
      <c r="Z58" s="1170"/>
      <c r="AA58" s="1170"/>
      <c r="AB58" s="1170"/>
      <c r="AC58" s="1170"/>
      <c r="AD58" s="1170"/>
      <c r="AE58" s="1170"/>
      <c r="AF58" s="1170"/>
      <c r="AG58" s="1170"/>
      <c r="AH58" s="1170"/>
      <c r="AI58" s="1170"/>
      <c r="AJ58" s="1170"/>
      <c r="AK58" s="1170"/>
      <c r="AL58" s="1170"/>
      <c r="AM58" s="1170"/>
      <c r="AN58" s="1170"/>
      <c r="AO58" s="1170"/>
      <c r="AP58" s="1170"/>
      <c r="AQ58" s="1170"/>
      <c r="AR58" s="1170"/>
      <c r="AS58" s="1170"/>
      <c r="AT58" s="1170"/>
      <c r="AU58" s="1170"/>
      <c r="AV58" s="1170"/>
      <c r="AW58" s="1170"/>
      <c r="AX58" s="1170"/>
      <c r="AY58" s="1170"/>
      <c r="AZ58" s="1170"/>
      <c r="BA58" s="1170"/>
      <c r="BB58" s="1170"/>
      <c r="BC58" s="1170"/>
      <c r="BD58" s="1170"/>
      <c r="BE58" s="1170"/>
      <c r="BF58" s="1170"/>
      <c r="BG58" s="1170"/>
      <c r="BH58" s="1170"/>
      <c r="BI58" s="1170"/>
      <c r="BJ58" s="1170"/>
      <c r="BK58" s="1170"/>
      <c r="BL58" s="1170"/>
      <c r="BM58" s="1170"/>
      <c r="BN58" s="1170"/>
      <c r="BO58" s="1170"/>
      <c r="BP58" s="1170"/>
      <c r="BQ58" s="1170"/>
      <c r="BR58" s="1170"/>
      <c r="BS58" s="1170"/>
      <c r="BT58" s="1170"/>
      <c r="BU58" s="1170"/>
      <c r="BV58" s="1170"/>
      <c r="BW58" s="1170"/>
      <c r="BX58" s="1170"/>
      <c r="BY58" s="1170"/>
      <c r="BZ58" s="1170"/>
      <c r="CA58" s="1170"/>
      <c r="CB58" s="1170"/>
      <c r="CC58" s="1170"/>
      <c r="CD58" s="1170"/>
      <c r="CE58" s="1170"/>
      <c r="CF58" s="1170"/>
      <c r="CG58" s="1170"/>
      <c r="CH58" s="1170"/>
      <c r="CI58" s="1170"/>
      <c r="CJ58" s="1170"/>
      <c r="CK58" s="1170"/>
      <c r="CL58" s="1170"/>
      <c r="CM58" s="1170"/>
      <c r="CN58" s="1170"/>
      <c r="CO58" s="1170"/>
      <c r="CP58" s="1170"/>
      <c r="CQ58" s="1170"/>
      <c r="CR58" s="1170"/>
      <c r="CS58" s="1170"/>
      <c r="CT58" s="1170"/>
      <c r="CU58" s="1170"/>
      <c r="CV58" s="1170"/>
      <c r="CW58" s="1170"/>
      <c r="CX58" s="1170"/>
      <c r="CY58" s="1170"/>
      <c r="CZ58" s="1170"/>
      <c r="DA58" s="1170"/>
      <c r="DB58" s="1170"/>
      <c r="DC58" s="1170"/>
      <c r="DD58" s="1170"/>
      <c r="DE58" s="1170"/>
      <c r="DF58" s="1170"/>
      <c r="DG58" s="1170"/>
      <c r="DH58" s="1170"/>
      <c r="DI58" s="1170"/>
      <c r="DJ58" s="1170"/>
      <c r="DK58" s="1170"/>
      <c r="DL58" s="1170"/>
      <c r="DM58" s="1170"/>
      <c r="DN58" s="1170"/>
      <c r="DO58" s="1170"/>
      <c r="DP58" s="1170"/>
      <c r="DQ58" s="1170"/>
      <c r="DR58" s="1170"/>
      <c r="DS58" s="1170"/>
      <c r="DT58" s="1170"/>
      <c r="DU58" s="1170"/>
      <c r="DV58" s="1170"/>
      <c r="DW58" s="1170"/>
      <c r="DX58" s="1170"/>
      <c r="DY58" s="1170"/>
      <c r="DZ58" s="1170"/>
      <c r="EA58" s="1170"/>
      <c r="EB58" s="1170"/>
      <c r="EC58" s="1170"/>
      <c r="ED58" s="1170"/>
      <c r="EE58" s="1170"/>
      <c r="EF58" s="1170"/>
      <c r="EG58" s="1170"/>
      <c r="EH58" s="1170"/>
      <c r="EI58" s="1170"/>
      <c r="EJ58" s="1170"/>
      <c r="EK58" s="1170"/>
      <c r="EL58" s="1170"/>
      <c r="EM58" s="1170"/>
      <c r="EN58" s="1170"/>
      <c r="EO58" s="1170"/>
      <c r="EP58" s="1170"/>
      <c r="EQ58" s="1170"/>
      <c r="ER58" s="1170"/>
      <c r="ES58" s="1170"/>
      <c r="ET58" s="1170"/>
      <c r="EU58" s="1170"/>
      <c r="EV58" s="1170"/>
      <c r="EW58" s="1170"/>
      <c r="EX58" s="1170"/>
      <c r="EY58" s="1170"/>
      <c r="EZ58" s="1170"/>
      <c r="FA58" s="1170"/>
      <c r="FB58" s="1170"/>
      <c r="FC58" s="1170"/>
      <c r="FD58" s="1170"/>
      <c r="FE58" s="1170"/>
      <c r="FF58" s="1170"/>
      <c r="FG58" s="1170"/>
      <c r="FH58" s="1170"/>
      <c r="FI58" s="1170"/>
      <c r="FJ58" s="1170"/>
      <c r="FK58" s="1170"/>
      <c r="FL58" s="1170"/>
      <c r="FM58" s="1170"/>
      <c r="FN58" s="1170"/>
      <c r="FO58" s="1170"/>
      <c r="FP58" s="1170"/>
      <c r="FQ58" s="1170"/>
      <c r="FR58" s="1170"/>
      <c r="FS58" s="1170"/>
    </row>
    <row r="59" spans="17:175" ht="15">
      <c r="Q59" s="1170"/>
      <c r="R59" s="1170"/>
      <c r="S59" s="1170"/>
      <c r="T59" s="1170"/>
      <c r="U59" s="1170"/>
      <c r="V59" s="1170"/>
      <c r="W59" s="1170"/>
      <c r="X59" s="1170"/>
      <c r="Y59" s="1170"/>
      <c r="Z59" s="1170"/>
      <c r="AA59" s="1170"/>
      <c r="AB59" s="1170"/>
      <c r="AC59" s="1170"/>
      <c r="AD59" s="1170"/>
      <c r="AE59" s="1170"/>
      <c r="AF59" s="1170"/>
      <c r="AG59" s="1170"/>
      <c r="AH59" s="1170"/>
      <c r="AI59" s="1170"/>
      <c r="AJ59" s="1170"/>
      <c r="AK59" s="1170"/>
      <c r="AL59" s="1170"/>
      <c r="AM59" s="1170"/>
      <c r="AN59" s="1170"/>
      <c r="AO59" s="1170"/>
      <c r="AP59" s="1170"/>
      <c r="AQ59" s="1170"/>
      <c r="AR59" s="1170"/>
      <c r="AS59" s="1170"/>
      <c r="AT59" s="1170"/>
      <c r="AU59" s="1170"/>
      <c r="AV59" s="1170"/>
      <c r="AW59" s="1170"/>
      <c r="AX59" s="1170"/>
      <c r="AY59" s="1170"/>
      <c r="AZ59" s="1170"/>
      <c r="BA59" s="1170"/>
      <c r="BB59" s="1170"/>
      <c r="BC59" s="1170"/>
      <c r="BD59" s="1170"/>
      <c r="BE59" s="1170"/>
      <c r="BF59" s="1170"/>
      <c r="BG59" s="1170"/>
      <c r="BH59" s="1170"/>
      <c r="BI59" s="1170"/>
      <c r="BJ59" s="1170"/>
      <c r="BK59" s="1170"/>
      <c r="BL59" s="1170"/>
      <c r="BM59" s="1170"/>
      <c r="BN59" s="1170"/>
      <c r="BO59" s="1170"/>
      <c r="BP59" s="1170"/>
      <c r="BQ59" s="1170"/>
      <c r="BR59" s="1170"/>
      <c r="BS59" s="1170"/>
      <c r="BT59" s="1170"/>
      <c r="BU59" s="1170"/>
      <c r="BV59" s="1170"/>
      <c r="BW59" s="1170"/>
      <c r="BX59" s="1170"/>
      <c r="BY59" s="1170"/>
      <c r="BZ59" s="1170"/>
      <c r="CA59" s="1170"/>
      <c r="CB59" s="1170"/>
      <c r="CC59" s="1170"/>
      <c r="CD59" s="1170"/>
      <c r="CE59" s="1170"/>
      <c r="CF59" s="1170"/>
      <c r="CG59" s="1170"/>
      <c r="CH59" s="1170"/>
      <c r="CI59" s="1170"/>
      <c r="CJ59" s="1170"/>
      <c r="CK59" s="1170"/>
      <c r="CL59" s="1170"/>
      <c r="CM59" s="1170"/>
      <c r="CN59" s="1170"/>
      <c r="CO59" s="1170"/>
      <c r="CP59" s="1170"/>
      <c r="CQ59" s="1170"/>
      <c r="CR59" s="1170"/>
      <c r="CS59" s="1170"/>
      <c r="CT59" s="1170"/>
      <c r="CU59" s="1170"/>
      <c r="CV59" s="1170"/>
      <c r="CW59" s="1170"/>
      <c r="CX59" s="1170"/>
      <c r="CY59" s="1170"/>
      <c r="CZ59" s="1170"/>
      <c r="DA59" s="1170"/>
      <c r="DB59" s="1170"/>
      <c r="DC59" s="1170"/>
      <c r="DD59" s="1170"/>
      <c r="DE59" s="1170"/>
      <c r="DF59" s="1170"/>
      <c r="DG59" s="1170"/>
      <c r="DH59" s="1170"/>
      <c r="DI59" s="1170"/>
      <c r="DJ59" s="1170"/>
      <c r="DK59" s="1170"/>
      <c r="DL59" s="1170"/>
      <c r="DM59" s="1170"/>
      <c r="DN59" s="1170"/>
      <c r="DO59" s="1170"/>
      <c r="DP59" s="1170"/>
      <c r="DQ59" s="1170"/>
      <c r="DR59" s="1170"/>
      <c r="DS59" s="1170"/>
      <c r="DT59" s="1170"/>
      <c r="DU59" s="1170"/>
      <c r="DV59" s="1170"/>
      <c r="DW59" s="1170"/>
      <c r="DX59" s="1170"/>
      <c r="DY59" s="1170"/>
      <c r="DZ59" s="1170"/>
      <c r="EA59" s="1170"/>
      <c r="EB59" s="1170"/>
      <c r="EC59" s="1170"/>
      <c r="ED59" s="1170"/>
      <c r="EE59" s="1170"/>
      <c r="EF59" s="1170"/>
      <c r="EG59" s="1170"/>
      <c r="EH59" s="1170"/>
      <c r="EI59" s="1170"/>
      <c r="EJ59" s="1170"/>
      <c r="EK59" s="1170"/>
      <c r="EL59" s="1170"/>
      <c r="EM59" s="1170"/>
      <c r="EN59" s="1170"/>
      <c r="EO59" s="1170"/>
      <c r="EP59" s="1170"/>
      <c r="EQ59" s="1170"/>
      <c r="ER59" s="1170"/>
      <c r="ES59" s="1170"/>
      <c r="ET59" s="1170"/>
      <c r="EU59" s="1170"/>
      <c r="EV59" s="1170"/>
      <c r="EW59" s="1170"/>
      <c r="EX59" s="1170"/>
      <c r="EY59" s="1170"/>
      <c r="EZ59" s="1170"/>
      <c r="FA59" s="1170"/>
      <c r="FB59" s="1170"/>
      <c r="FC59" s="1170"/>
      <c r="FD59" s="1170"/>
      <c r="FE59" s="1170"/>
      <c r="FF59" s="1170"/>
      <c r="FG59" s="1170"/>
      <c r="FH59" s="1170"/>
      <c r="FI59" s="1170"/>
      <c r="FJ59" s="1170"/>
      <c r="FK59" s="1170"/>
      <c r="FL59" s="1170"/>
      <c r="FM59" s="1170"/>
      <c r="FN59" s="1170"/>
      <c r="FO59" s="1170"/>
      <c r="FP59" s="1170"/>
      <c r="FQ59" s="1170"/>
      <c r="FR59" s="1170"/>
      <c r="FS59" s="1170"/>
    </row>
    <row r="60" spans="17:175" ht="15">
      <c r="Q60" s="1170"/>
      <c r="R60" s="1170"/>
      <c r="S60" s="1170"/>
      <c r="T60" s="1170"/>
      <c r="U60" s="1170"/>
      <c r="V60" s="1170"/>
      <c r="W60" s="1170"/>
      <c r="X60" s="1170"/>
      <c r="Y60" s="1170"/>
      <c r="Z60" s="1170"/>
      <c r="AA60" s="1170"/>
      <c r="AB60" s="1170"/>
      <c r="AC60" s="1170"/>
      <c r="AD60" s="1170"/>
      <c r="AE60" s="1170"/>
      <c r="AF60" s="1170"/>
      <c r="AG60" s="1170"/>
      <c r="AH60" s="1170"/>
      <c r="AI60" s="1170"/>
      <c r="AJ60" s="1170"/>
      <c r="AK60" s="1170"/>
      <c r="AL60" s="1170"/>
      <c r="AM60" s="1170"/>
      <c r="AN60" s="1170"/>
      <c r="AO60" s="1170"/>
      <c r="AP60" s="1170"/>
      <c r="AQ60" s="1170"/>
      <c r="AR60" s="1170"/>
      <c r="AS60" s="1170"/>
      <c r="AT60" s="1170"/>
      <c r="AU60" s="1170"/>
      <c r="AV60" s="1170"/>
      <c r="AW60" s="1170"/>
      <c r="AX60" s="1170"/>
      <c r="AY60" s="1170"/>
      <c r="AZ60" s="1170"/>
      <c r="BA60" s="1170"/>
      <c r="BB60" s="1170"/>
      <c r="BC60" s="1170"/>
      <c r="BD60" s="1170"/>
      <c r="BE60" s="1170"/>
      <c r="BF60" s="1170"/>
      <c r="BG60" s="1170"/>
      <c r="BH60" s="1170"/>
      <c r="BI60" s="1170"/>
      <c r="BJ60" s="1170"/>
      <c r="BK60" s="1170"/>
      <c r="BL60" s="1170"/>
      <c r="BM60" s="1170"/>
      <c r="BN60" s="1170"/>
      <c r="BO60" s="1170"/>
      <c r="BP60" s="1170"/>
      <c r="BQ60" s="1170"/>
      <c r="BR60" s="1170"/>
      <c r="BS60" s="1170"/>
      <c r="BT60" s="1170"/>
      <c r="BU60" s="1170"/>
      <c r="BV60" s="1170"/>
      <c r="BW60" s="1170"/>
      <c r="BX60" s="1170"/>
      <c r="BY60" s="1170"/>
      <c r="BZ60" s="1170"/>
      <c r="CA60" s="1170"/>
      <c r="CB60" s="1170"/>
      <c r="CC60" s="1170"/>
      <c r="CD60" s="1170"/>
      <c r="CE60" s="1170"/>
      <c r="CF60" s="1170"/>
      <c r="CG60" s="1170"/>
      <c r="CH60" s="1170"/>
      <c r="CI60" s="1170"/>
      <c r="CJ60" s="1170"/>
      <c r="CK60" s="1170"/>
      <c r="CL60" s="1170"/>
      <c r="CM60" s="1170"/>
      <c r="CN60" s="1170"/>
      <c r="CO60" s="1170"/>
      <c r="CP60" s="1170"/>
      <c r="CQ60" s="1170"/>
      <c r="CR60" s="1170"/>
      <c r="CS60" s="1170"/>
      <c r="CT60" s="1170"/>
      <c r="CU60" s="1170"/>
      <c r="CV60" s="1170"/>
      <c r="CW60" s="1170"/>
      <c r="CX60" s="1170"/>
      <c r="CY60" s="1170"/>
      <c r="CZ60" s="1170"/>
      <c r="DA60" s="1170"/>
      <c r="DB60" s="1170"/>
      <c r="DC60" s="1170"/>
      <c r="DD60" s="1170"/>
      <c r="DE60" s="1170"/>
      <c r="DF60" s="1170"/>
      <c r="DG60" s="1170"/>
      <c r="DH60" s="1170"/>
      <c r="DI60" s="1170"/>
      <c r="DJ60" s="1170"/>
      <c r="DK60" s="1170"/>
      <c r="DL60" s="1170"/>
      <c r="DM60" s="1170"/>
      <c r="DN60" s="1170"/>
      <c r="DO60" s="1170"/>
      <c r="DP60" s="1170"/>
      <c r="DQ60" s="1170"/>
      <c r="DR60" s="1170"/>
      <c r="DS60" s="1170"/>
      <c r="DT60" s="1170"/>
      <c r="DU60" s="1170"/>
      <c r="DV60" s="1170"/>
      <c r="DW60" s="1170"/>
      <c r="DX60" s="1170"/>
      <c r="DY60" s="1170"/>
      <c r="DZ60" s="1170"/>
      <c r="EA60" s="1170"/>
      <c r="EB60" s="1170"/>
      <c r="EC60" s="1170"/>
      <c r="ED60" s="1170"/>
      <c r="EE60" s="1170"/>
      <c r="EF60" s="1170"/>
      <c r="EG60" s="1170"/>
      <c r="EH60" s="1170"/>
      <c r="EI60" s="1170"/>
      <c r="EJ60" s="1170"/>
      <c r="EK60" s="1170"/>
      <c r="EL60" s="1170"/>
      <c r="EM60" s="1170"/>
      <c r="EN60" s="1170"/>
      <c r="EO60" s="1170"/>
      <c r="EP60" s="1170"/>
      <c r="EQ60" s="1170"/>
      <c r="ER60" s="1170"/>
      <c r="ES60" s="1170"/>
      <c r="ET60" s="1170"/>
      <c r="EU60" s="1170"/>
      <c r="EV60" s="1170"/>
      <c r="EW60" s="1170"/>
      <c r="EX60" s="1170"/>
      <c r="EY60" s="1170"/>
      <c r="EZ60" s="1170"/>
      <c r="FA60" s="1170"/>
      <c r="FB60" s="1170"/>
      <c r="FC60" s="1170"/>
      <c r="FD60" s="1170"/>
      <c r="FE60" s="1170"/>
      <c r="FF60" s="1170"/>
      <c r="FG60" s="1170"/>
      <c r="FH60" s="1170"/>
      <c r="FI60" s="1170"/>
      <c r="FJ60" s="1170"/>
      <c r="FK60" s="1170"/>
      <c r="FL60" s="1170"/>
      <c r="FM60" s="1170"/>
      <c r="FN60" s="1170"/>
      <c r="FO60" s="1170"/>
      <c r="FP60" s="1170"/>
      <c r="FQ60" s="1170"/>
      <c r="FR60" s="1170"/>
      <c r="FS60" s="1170"/>
    </row>
    <row r="61" spans="17:175" ht="15">
      <c r="Q61" s="1170"/>
      <c r="R61" s="1170"/>
      <c r="S61" s="1170"/>
      <c r="T61" s="1170"/>
      <c r="U61" s="1170"/>
      <c r="V61" s="1170"/>
      <c r="W61" s="1170"/>
      <c r="X61" s="1170"/>
      <c r="Y61" s="1170"/>
      <c r="Z61" s="1170"/>
      <c r="AA61" s="1170"/>
      <c r="AB61" s="1170"/>
      <c r="AC61" s="1170"/>
      <c r="AD61" s="1170"/>
      <c r="AE61" s="1170"/>
      <c r="AF61" s="1170"/>
      <c r="AG61" s="1170"/>
      <c r="AH61" s="1170"/>
      <c r="AI61" s="1170"/>
      <c r="AJ61" s="1170"/>
      <c r="AK61" s="1170"/>
      <c r="AL61" s="1170"/>
      <c r="AM61" s="1170"/>
      <c r="AN61" s="1170"/>
      <c r="AO61" s="1170"/>
      <c r="AP61" s="1170"/>
      <c r="AQ61" s="1170"/>
      <c r="AR61" s="1170"/>
      <c r="AS61" s="1170"/>
      <c r="AT61" s="1170"/>
      <c r="AU61" s="1170"/>
      <c r="AV61" s="1170"/>
      <c r="AW61" s="1170"/>
      <c r="AX61" s="1170"/>
      <c r="AY61" s="1170"/>
      <c r="AZ61" s="1170"/>
      <c r="BA61" s="1170"/>
      <c r="BB61" s="1170"/>
      <c r="BC61" s="1170"/>
      <c r="BD61" s="1170"/>
      <c r="BE61" s="1170"/>
      <c r="BF61" s="1170"/>
      <c r="BG61" s="1170"/>
      <c r="BH61" s="1170"/>
      <c r="BI61" s="1170"/>
      <c r="BJ61" s="1170"/>
      <c r="BK61" s="1170"/>
      <c r="BL61" s="1170"/>
      <c r="BM61" s="1170"/>
      <c r="BN61" s="1170"/>
      <c r="BO61" s="1170"/>
      <c r="BP61" s="1170"/>
      <c r="BQ61" s="1170"/>
      <c r="BR61" s="1170"/>
      <c r="BS61" s="1170"/>
      <c r="BT61" s="1170"/>
      <c r="BU61" s="1170"/>
      <c r="BV61" s="1170"/>
      <c r="BW61" s="1170"/>
      <c r="BX61" s="1170"/>
      <c r="BY61" s="1170"/>
      <c r="BZ61" s="1170"/>
      <c r="CA61" s="1170"/>
      <c r="CB61" s="1170"/>
      <c r="CC61" s="1170"/>
      <c r="CD61" s="1170"/>
      <c r="CE61" s="1170"/>
      <c r="CF61" s="1170"/>
      <c r="CG61" s="1170"/>
      <c r="CH61" s="1170"/>
      <c r="CI61" s="1170"/>
      <c r="CJ61" s="1170"/>
      <c r="CK61" s="1170"/>
      <c r="CL61" s="1170"/>
      <c r="CM61" s="1170"/>
      <c r="CN61" s="1170"/>
      <c r="CO61" s="1170"/>
      <c r="CP61" s="1170"/>
      <c r="CQ61" s="1170"/>
      <c r="CR61" s="1170"/>
      <c r="CS61" s="1170"/>
      <c r="CT61" s="1170"/>
      <c r="CU61" s="1170"/>
      <c r="CV61" s="1170"/>
      <c r="CW61" s="1170"/>
      <c r="CX61" s="1170"/>
      <c r="CY61" s="1170"/>
      <c r="CZ61" s="1170"/>
      <c r="DA61" s="1170"/>
      <c r="DB61" s="1170"/>
      <c r="DC61" s="1170"/>
      <c r="DD61" s="1170"/>
      <c r="DE61" s="1170"/>
      <c r="DF61" s="1170"/>
      <c r="DG61" s="1170"/>
      <c r="DH61" s="1170"/>
      <c r="DI61" s="1170"/>
      <c r="DJ61" s="1170"/>
      <c r="DK61" s="1170"/>
      <c r="DL61" s="1170"/>
      <c r="DM61" s="1170"/>
      <c r="DN61" s="1170"/>
      <c r="DO61" s="1170"/>
      <c r="DP61" s="1170"/>
      <c r="DQ61" s="1170"/>
      <c r="DR61" s="1170"/>
      <c r="DS61" s="1170"/>
      <c r="DT61" s="1170"/>
      <c r="DU61" s="1170"/>
      <c r="DV61" s="1170"/>
      <c r="DW61" s="1170"/>
      <c r="DX61" s="1170"/>
      <c r="DY61" s="1170"/>
      <c r="DZ61" s="1170"/>
      <c r="EA61" s="1170"/>
      <c r="EB61" s="1170"/>
      <c r="EC61" s="1170"/>
      <c r="ED61" s="1170"/>
      <c r="EE61" s="1170"/>
      <c r="EF61" s="1170"/>
      <c r="EG61" s="1170"/>
      <c r="EH61" s="1170"/>
      <c r="EI61" s="1170"/>
      <c r="EJ61" s="1170"/>
      <c r="EK61" s="1170"/>
      <c r="EL61" s="1170"/>
      <c r="EM61" s="1170"/>
      <c r="EN61" s="1170"/>
      <c r="EO61" s="1170"/>
      <c r="EP61" s="1170"/>
      <c r="EQ61" s="1170"/>
      <c r="ER61" s="1170"/>
      <c r="ES61" s="1170"/>
      <c r="ET61" s="1170"/>
      <c r="EU61" s="1170"/>
      <c r="EV61" s="1170"/>
      <c r="EW61" s="1170"/>
      <c r="EX61" s="1170"/>
      <c r="EY61" s="1170"/>
      <c r="EZ61" s="1170"/>
      <c r="FA61" s="1170"/>
      <c r="FB61" s="1170"/>
      <c r="FC61" s="1170"/>
      <c r="FD61" s="1170"/>
      <c r="FE61" s="1170"/>
      <c r="FF61" s="1170"/>
      <c r="FG61" s="1170"/>
      <c r="FH61" s="1170"/>
      <c r="FI61" s="1170"/>
      <c r="FJ61" s="1170"/>
      <c r="FK61" s="1170"/>
      <c r="FL61" s="1170"/>
      <c r="FM61" s="1170"/>
      <c r="FN61" s="1170"/>
      <c r="FO61" s="1170"/>
      <c r="FP61" s="1170"/>
      <c r="FQ61" s="1170"/>
      <c r="FR61" s="1170"/>
      <c r="FS61" s="1170"/>
    </row>
    <row r="62" spans="17:175" ht="15">
      <c r="Q62" s="1170"/>
      <c r="R62" s="1170"/>
      <c r="S62" s="1170"/>
      <c r="T62" s="1170"/>
      <c r="U62" s="1170"/>
      <c r="V62" s="1170"/>
      <c r="W62" s="1170"/>
      <c r="X62" s="1170"/>
      <c r="Y62" s="1170"/>
      <c r="Z62" s="1170"/>
      <c r="AA62" s="1170"/>
      <c r="AB62" s="1170"/>
      <c r="AC62" s="1170"/>
      <c r="AD62" s="1170"/>
      <c r="AE62" s="1170"/>
      <c r="AF62" s="1170"/>
      <c r="AG62" s="1170"/>
      <c r="AH62" s="1170"/>
      <c r="AI62" s="1170"/>
      <c r="AJ62" s="1170"/>
      <c r="AK62" s="1170"/>
      <c r="AL62" s="1170"/>
      <c r="AM62" s="1170"/>
      <c r="AN62" s="1170"/>
      <c r="AO62" s="1170"/>
      <c r="AP62" s="1170"/>
      <c r="AQ62" s="1170"/>
      <c r="AR62" s="1170"/>
      <c r="AS62" s="1170"/>
      <c r="AT62" s="1170"/>
      <c r="AU62" s="1170"/>
      <c r="AV62" s="1170"/>
      <c r="AW62" s="1170"/>
      <c r="AX62" s="1170"/>
      <c r="AY62" s="1170"/>
      <c r="AZ62" s="1170"/>
      <c r="BA62" s="1170"/>
      <c r="BB62" s="1170"/>
      <c r="BC62" s="1170"/>
      <c r="BD62" s="1170"/>
      <c r="BE62" s="1170"/>
      <c r="BF62" s="1170"/>
      <c r="BG62" s="1170"/>
      <c r="BH62" s="1170"/>
      <c r="BI62" s="1170"/>
      <c r="BJ62" s="1170"/>
      <c r="BK62" s="1170"/>
      <c r="BL62" s="1170"/>
      <c r="BM62" s="1170"/>
      <c r="BN62" s="1170"/>
      <c r="BO62" s="1170"/>
      <c r="BP62" s="1170"/>
      <c r="BQ62" s="1170"/>
      <c r="BR62" s="1170"/>
      <c r="BS62" s="1170"/>
      <c r="BT62" s="1170"/>
      <c r="BU62" s="1170"/>
      <c r="BV62" s="1170"/>
      <c r="BW62" s="1170"/>
      <c r="BX62" s="1170"/>
      <c r="BY62" s="1170"/>
      <c r="BZ62" s="1170"/>
      <c r="CA62" s="1170"/>
      <c r="CB62" s="1170"/>
      <c r="CC62" s="1170"/>
      <c r="CD62" s="1170"/>
      <c r="CE62" s="1170"/>
      <c r="CF62" s="1170"/>
      <c r="CG62" s="1170"/>
      <c r="CH62" s="1170"/>
      <c r="CI62" s="1170"/>
      <c r="CJ62" s="1170"/>
      <c r="CK62" s="1170"/>
      <c r="CL62" s="1170"/>
      <c r="CM62" s="1170"/>
      <c r="CN62" s="1170"/>
      <c r="CO62" s="1170"/>
      <c r="CP62" s="1170"/>
      <c r="CQ62" s="1170"/>
      <c r="CR62" s="1170"/>
      <c r="CS62" s="1170"/>
      <c r="CT62" s="1170"/>
      <c r="CU62" s="1170"/>
      <c r="CV62" s="1170"/>
      <c r="CW62" s="1170"/>
      <c r="CX62" s="1170"/>
      <c r="CY62" s="1170"/>
      <c r="CZ62" s="1170"/>
      <c r="DA62" s="1170"/>
      <c r="DB62" s="1170"/>
      <c r="DC62" s="1170"/>
      <c r="DD62" s="1170"/>
      <c r="DE62" s="1170"/>
      <c r="DF62" s="1170"/>
      <c r="DG62" s="1170"/>
      <c r="DH62" s="1170"/>
      <c r="DI62" s="1170"/>
      <c r="DJ62" s="1170"/>
      <c r="DK62" s="1170"/>
      <c r="DL62" s="1170"/>
      <c r="DM62" s="1170"/>
      <c r="DN62" s="1170"/>
      <c r="DO62" s="1170"/>
      <c r="DP62" s="1170"/>
      <c r="DQ62" s="1170"/>
      <c r="DR62" s="1170"/>
      <c r="DS62" s="1170"/>
      <c r="DT62" s="1170"/>
      <c r="DU62" s="1170"/>
      <c r="DV62" s="1170"/>
      <c r="DW62" s="1170"/>
      <c r="DX62" s="1170"/>
      <c r="DY62" s="1170"/>
      <c r="DZ62" s="1170"/>
      <c r="EA62" s="1170"/>
      <c r="EB62" s="1170"/>
      <c r="EC62" s="1170"/>
      <c r="ED62" s="1170"/>
      <c r="EE62" s="1170"/>
      <c r="EF62" s="1170"/>
      <c r="EG62" s="1170"/>
      <c r="EH62" s="1170"/>
      <c r="EI62" s="1170"/>
      <c r="EJ62" s="1170"/>
      <c r="EK62" s="1170"/>
      <c r="EL62" s="1170"/>
      <c r="EM62" s="1170"/>
      <c r="EN62" s="1170"/>
      <c r="EO62" s="1170"/>
      <c r="EP62" s="1170"/>
      <c r="EQ62" s="1170"/>
      <c r="ER62" s="1170"/>
      <c r="ES62" s="1170"/>
      <c r="ET62" s="1170"/>
      <c r="EU62" s="1170"/>
      <c r="EV62" s="1170"/>
      <c r="EW62" s="1170"/>
      <c r="EX62" s="1170"/>
      <c r="EY62" s="1170"/>
      <c r="EZ62" s="1170"/>
      <c r="FA62" s="1170"/>
      <c r="FB62" s="1170"/>
      <c r="FC62" s="1170"/>
      <c r="FD62" s="1170"/>
      <c r="FE62" s="1170"/>
      <c r="FF62" s="1170"/>
      <c r="FG62" s="1170"/>
      <c r="FH62" s="1170"/>
      <c r="FI62" s="1170"/>
      <c r="FJ62" s="1170"/>
      <c r="FK62" s="1170"/>
      <c r="FL62" s="1170"/>
      <c r="FM62" s="1170"/>
      <c r="FN62" s="1170"/>
      <c r="FO62" s="1170"/>
      <c r="FP62" s="1170"/>
      <c r="FQ62" s="1170"/>
      <c r="FR62" s="1170"/>
      <c r="FS62" s="1170"/>
    </row>
    <row r="63" spans="17:175" ht="15">
      <c r="Q63" s="1170"/>
      <c r="R63" s="1170"/>
      <c r="S63" s="1170"/>
      <c r="T63" s="1170"/>
      <c r="U63" s="1170"/>
      <c r="V63" s="1170"/>
      <c r="W63" s="1170"/>
      <c r="X63" s="1170"/>
      <c r="Y63" s="1170"/>
      <c r="Z63" s="1170"/>
      <c r="AA63" s="1170"/>
      <c r="AB63" s="1170"/>
      <c r="AC63" s="1170"/>
      <c r="AD63" s="1170"/>
      <c r="AE63" s="1170"/>
      <c r="AF63" s="1170"/>
      <c r="AG63" s="1170"/>
      <c r="AH63" s="1170"/>
      <c r="AI63" s="1170"/>
      <c r="AJ63" s="1170"/>
      <c r="AK63" s="1170"/>
      <c r="AL63" s="1170"/>
      <c r="AM63" s="1170"/>
      <c r="AN63" s="1170"/>
      <c r="AO63" s="1170"/>
      <c r="AP63" s="1170"/>
      <c r="AQ63" s="1170"/>
      <c r="AR63" s="1170"/>
      <c r="AS63" s="1170"/>
      <c r="AT63" s="1170"/>
      <c r="AU63" s="1170"/>
      <c r="AV63" s="1170"/>
      <c r="AW63" s="1170"/>
      <c r="AX63" s="1170"/>
      <c r="AY63" s="1170"/>
      <c r="AZ63" s="1170"/>
      <c r="BA63" s="1170"/>
      <c r="BB63" s="1170"/>
      <c r="BC63" s="1170"/>
      <c r="BD63" s="1170"/>
      <c r="BE63" s="1170"/>
      <c r="BF63" s="1170"/>
      <c r="BG63" s="1170"/>
      <c r="BH63" s="1170"/>
      <c r="BI63" s="1170"/>
      <c r="BJ63" s="1170"/>
      <c r="BK63" s="1170"/>
      <c r="BL63" s="1170"/>
      <c r="BM63" s="1170"/>
      <c r="BN63" s="1170"/>
      <c r="BO63" s="1170"/>
      <c r="BP63" s="1170"/>
      <c r="BQ63" s="1170"/>
      <c r="BR63" s="1170"/>
      <c r="BS63" s="1170"/>
      <c r="BT63" s="1170"/>
      <c r="BU63" s="1170"/>
      <c r="BV63" s="1170"/>
      <c r="BW63" s="1170"/>
      <c r="BX63" s="1170"/>
      <c r="BY63" s="1170"/>
      <c r="BZ63" s="1170"/>
      <c r="CA63" s="1170"/>
      <c r="CB63" s="1170"/>
      <c r="CC63" s="1170"/>
      <c r="CD63" s="1170"/>
      <c r="CE63" s="1170"/>
      <c r="CF63" s="1170"/>
      <c r="CG63" s="1170"/>
      <c r="CH63" s="1170"/>
      <c r="CI63" s="1170"/>
      <c r="CJ63" s="1170"/>
      <c r="CK63" s="1170"/>
      <c r="CL63" s="1170"/>
      <c r="CM63" s="1170"/>
      <c r="CN63" s="1170"/>
      <c r="CO63" s="1170"/>
      <c r="CP63" s="1170"/>
      <c r="CQ63" s="1170"/>
      <c r="CR63" s="1170"/>
      <c r="CS63" s="1170"/>
      <c r="CT63" s="1170"/>
      <c r="CU63" s="1170"/>
      <c r="CV63" s="1170"/>
      <c r="CW63" s="1170"/>
      <c r="CX63" s="1170"/>
      <c r="CY63" s="1170"/>
      <c r="CZ63" s="1170"/>
      <c r="DA63" s="1170"/>
      <c r="DB63" s="1170"/>
      <c r="DC63" s="1170"/>
      <c r="DD63" s="1170"/>
      <c r="DE63" s="1170"/>
      <c r="DF63" s="1170"/>
      <c r="DG63" s="1170"/>
      <c r="DH63" s="1170"/>
      <c r="DI63" s="1170"/>
      <c r="DJ63" s="1170"/>
      <c r="DK63" s="1170"/>
      <c r="DL63" s="1170"/>
      <c r="DM63" s="1170"/>
      <c r="DN63" s="1170"/>
      <c r="DO63" s="1170"/>
      <c r="DP63" s="1170"/>
      <c r="DQ63" s="1170"/>
      <c r="DR63" s="1170"/>
      <c r="DS63" s="1170"/>
      <c r="DT63" s="1170"/>
      <c r="DU63" s="1170"/>
      <c r="DV63" s="1170"/>
      <c r="DW63" s="1170"/>
      <c r="DX63" s="1170"/>
      <c r="DY63" s="1170"/>
      <c r="DZ63" s="1170"/>
      <c r="EA63" s="1170"/>
      <c r="EB63" s="1170"/>
      <c r="EC63" s="1170"/>
      <c r="ED63" s="1170"/>
      <c r="EE63" s="1170"/>
      <c r="EF63" s="1170"/>
      <c r="EG63" s="1170"/>
      <c r="EH63" s="1170"/>
      <c r="EI63" s="1170"/>
      <c r="EJ63" s="1170"/>
      <c r="EK63" s="1170"/>
      <c r="EL63" s="1170"/>
      <c r="EM63" s="1170"/>
      <c r="EN63" s="1170"/>
      <c r="EO63" s="1170"/>
      <c r="EP63" s="1170"/>
      <c r="EQ63" s="1170"/>
      <c r="ER63" s="1170"/>
      <c r="ES63" s="1170"/>
      <c r="ET63" s="1170"/>
      <c r="EU63" s="1170"/>
      <c r="EV63" s="1170"/>
      <c r="EW63" s="1170"/>
      <c r="EX63" s="1170"/>
      <c r="EY63" s="1170"/>
      <c r="EZ63" s="1170"/>
      <c r="FA63" s="1170"/>
      <c r="FB63" s="1170"/>
      <c r="FC63" s="1170"/>
      <c r="FD63" s="1170"/>
      <c r="FE63" s="1170"/>
      <c r="FF63" s="1170"/>
      <c r="FG63" s="1170"/>
      <c r="FH63" s="1170"/>
      <c r="FI63" s="1170"/>
      <c r="FJ63" s="1170"/>
      <c r="FK63" s="1170"/>
      <c r="FL63" s="1170"/>
      <c r="FM63" s="1170"/>
      <c r="FN63" s="1170"/>
      <c r="FO63" s="1170"/>
      <c r="FP63" s="1170"/>
      <c r="FQ63" s="1170"/>
      <c r="FR63" s="1170"/>
      <c r="FS63" s="1170"/>
    </row>
    <row r="64" spans="17:175" ht="15">
      <c r="Q64" s="1170"/>
      <c r="R64" s="1170"/>
      <c r="S64" s="1170"/>
      <c r="T64" s="1170"/>
      <c r="U64" s="1170"/>
      <c r="V64" s="1170"/>
      <c r="W64" s="1170"/>
      <c r="X64" s="1170"/>
      <c r="Y64" s="1170"/>
      <c r="Z64" s="1170"/>
      <c r="AA64" s="1170"/>
      <c r="AB64" s="1170"/>
      <c r="AC64" s="1170"/>
      <c r="AD64" s="1170"/>
      <c r="AE64" s="1170"/>
      <c r="AF64" s="1170"/>
      <c r="AG64" s="1170"/>
      <c r="AH64" s="1170"/>
      <c r="AI64" s="1170"/>
      <c r="AJ64" s="1170"/>
      <c r="AK64" s="1170"/>
      <c r="AL64" s="1170"/>
      <c r="AM64" s="1170"/>
      <c r="AN64" s="1170"/>
      <c r="AO64" s="1170"/>
      <c r="AP64" s="1170"/>
      <c r="AQ64" s="1170"/>
      <c r="AR64" s="1170"/>
      <c r="AS64" s="1170"/>
      <c r="AT64" s="1170"/>
      <c r="AU64" s="1170"/>
      <c r="AV64" s="1170"/>
      <c r="AW64" s="1170"/>
      <c r="AX64" s="1170"/>
      <c r="AY64" s="1170"/>
      <c r="AZ64" s="1170"/>
      <c r="BA64" s="1170"/>
      <c r="BB64" s="1170"/>
      <c r="BC64" s="1170"/>
      <c r="BD64" s="1170"/>
      <c r="BE64" s="1170"/>
      <c r="BF64" s="1170"/>
      <c r="BG64" s="1170"/>
      <c r="BH64" s="1170"/>
      <c r="BI64" s="1170"/>
      <c r="BJ64" s="1170"/>
      <c r="BK64" s="1170"/>
      <c r="BL64" s="1170"/>
      <c r="BM64" s="1170"/>
      <c r="BN64" s="1170"/>
      <c r="BO64" s="1170"/>
      <c r="BP64" s="1170"/>
      <c r="BQ64" s="1170"/>
      <c r="BR64" s="1170"/>
      <c r="BS64" s="1170"/>
      <c r="BT64" s="1170"/>
      <c r="BU64" s="1170"/>
      <c r="BV64" s="1170"/>
      <c r="BW64" s="1170"/>
      <c r="BX64" s="1170"/>
      <c r="BY64" s="1170"/>
      <c r="BZ64" s="1170"/>
      <c r="CA64" s="1170"/>
      <c r="CB64" s="1170"/>
      <c r="CC64" s="1170"/>
      <c r="CD64" s="1170"/>
      <c r="CE64" s="1170"/>
      <c r="CF64" s="1170"/>
      <c r="CG64" s="1170"/>
      <c r="CH64" s="1170"/>
      <c r="CI64" s="1170"/>
      <c r="CJ64" s="1170"/>
      <c r="CK64" s="1170"/>
      <c r="CL64" s="1170"/>
      <c r="CM64" s="1170"/>
      <c r="CN64" s="1170"/>
      <c r="CO64" s="1170"/>
      <c r="CP64" s="1170"/>
      <c r="CQ64" s="1170"/>
      <c r="CR64" s="1170"/>
      <c r="CS64" s="1170"/>
      <c r="CT64" s="1170"/>
      <c r="CU64" s="1170"/>
      <c r="CV64" s="1170"/>
      <c r="CW64" s="1170"/>
      <c r="CX64" s="1170"/>
      <c r="CY64" s="1170"/>
      <c r="CZ64" s="1170"/>
      <c r="DA64" s="1170"/>
      <c r="DB64" s="1170"/>
      <c r="DC64" s="1170"/>
      <c r="DD64" s="1170"/>
      <c r="DE64" s="1170"/>
      <c r="DF64" s="1170"/>
      <c r="DG64" s="1170"/>
      <c r="DH64" s="1170"/>
      <c r="DI64" s="1170"/>
      <c r="DJ64" s="1170"/>
      <c r="DK64" s="1170"/>
      <c r="DL64" s="1170"/>
      <c r="DM64" s="1170"/>
      <c r="DN64" s="1170"/>
      <c r="DO64" s="1170"/>
      <c r="DP64" s="1170"/>
      <c r="DQ64" s="1170"/>
      <c r="DR64" s="1170"/>
      <c r="DS64" s="1170"/>
      <c r="DT64" s="1170"/>
      <c r="DU64" s="1170"/>
      <c r="DV64" s="1170"/>
      <c r="DW64" s="1170"/>
      <c r="DX64" s="1170"/>
      <c r="DY64" s="1170"/>
      <c r="DZ64" s="1170"/>
      <c r="EA64" s="1170"/>
      <c r="EB64" s="1170"/>
      <c r="EC64" s="1170"/>
      <c r="ED64" s="1170"/>
      <c r="EE64" s="1170"/>
      <c r="EF64" s="1170"/>
      <c r="EG64" s="1170"/>
      <c r="EH64" s="1170"/>
      <c r="EI64" s="1170"/>
      <c r="EJ64" s="1170"/>
      <c r="EK64" s="1170"/>
      <c r="EL64" s="1170"/>
      <c r="EM64" s="1170"/>
      <c r="EN64" s="1170"/>
      <c r="EO64" s="1170"/>
      <c r="EP64" s="1170"/>
      <c r="EQ64" s="1170"/>
      <c r="ER64" s="1170"/>
      <c r="ES64" s="1170"/>
      <c r="ET64" s="1170"/>
      <c r="EU64" s="1170"/>
      <c r="EV64" s="1170"/>
      <c r="EW64" s="1170"/>
      <c r="EX64" s="1170"/>
      <c r="EY64" s="1170"/>
      <c r="EZ64" s="1170"/>
      <c r="FA64" s="1170"/>
      <c r="FB64" s="1170"/>
      <c r="FC64" s="1170"/>
      <c r="FD64" s="1170"/>
      <c r="FE64" s="1170"/>
      <c r="FF64" s="1170"/>
      <c r="FG64" s="1170"/>
      <c r="FH64" s="1170"/>
      <c r="FI64" s="1170"/>
      <c r="FJ64" s="1170"/>
      <c r="FK64" s="1170"/>
      <c r="FL64" s="1170"/>
      <c r="FM64" s="1170"/>
      <c r="FN64" s="1170"/>
      <c r="FO64" s="1170"/>
      <c r="FP64" s="1170"/>
      <c r="FQ64" s="1170"/>
      <c r="FR64" s="1170"/>
      <c r="FS64" s="1170"/>
    </row>
    <row r="65" spans="17:175" ht="15"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170"/>
      <c r="AJ65" s="1170"/>
      <c r="AK65" s="1170"/>
      <c r="AL65" s="1170"/>
      <c r="AM65" s="1170"/>
      <c r="AN65" s="1170"/>
      <c r="AO65" s="1170"/>
      <c r="AP65" s="1170"/>
      <c r="AQ65" s="1170"/>
      <c r="AR65" s="1170"/>
      <c r="AS65" s="1170"/>
      <c r="AT65" s="1170"/>
      <c r="AU65" s="1170"/>
      <c r="AV65" s="1170"/>
      <c r="AW65" s="1170"/>
      <c r="AX65" s="1170"/>
      <c r="AY65" s="1170"/>
      <c r="AZ65" s="1170"/>
      <c r="BA65" s="1170"/>
      <c r="BB65" s="1170"/>
      <c r="BC65" s="1170"/>
      <c r="BD65" s="1170"/>
      <c r="BE65" s="1170"/>
      <c r="BF65" s="1170"/>
      <c r="BG65" s="1170"/>
      <c r="BH65" s="1170"/>
      <c r="BI65" s="1170"/>
      <c r="BJ65" s="1170"/>
      <c r="BK65" s="1170"/>
      <c r="BL65" s="1170"/>
      <c r="BM65" s="1170"/>
      <c r="BN65" s="1170"/>
      <c r="BO65" s="1170"/>
      <c r="BP65" s="1170"/>
      <c r="BQ65" s="1170"/>
      <c r="BR65" s="1170"/>
      <c r="BS65" s="1170"/>
      <c r="BT65" s="1170"/>
      <c r="BU65" s="1170"/>
      <c r="BV65" s="1170"/>
      <c r="BW65" s="1170"/>
      <c r="BX65" s="1170"/>
      <c r="BY65" s="1170"/>
      <c r="BZ65" s="1170"/>
      <c r="CA65" s="1170"/>
      <c r="CB65" s="1170"/>
      <c r="CC65" s="1170"/>
      <c r="CD65" s="1170"/>
      <c r="CE65" s="1170"/>
      <c r="CF65" s="1170"/>
      <c r="CG65" s="1170"/>
      <c r="CH65" s="1170"/>
      <c r="CI65" s="1170"/>
      <c r="CJ65" s="1170"/>
      <c r="CK65" s="1170"/>
      <c r="CL65" s="1170"/>
      <c r="CM65" s="1170"/>
      <c r="CN65" s="1170"/>
      <c r="CO65" s="1170"/>
      <c r="CP65" s="1170"/>
      <c r="CQ65" s="1170"/>
      <c r="CR65" s="1170"/>
      <c r="CS65" s="1170"/>
      <c r="CT65" s="1170"/>
      <c r="CU65" s="1170"/>
      <c r="CV65" s="1170"/>
      <c r="CW65" s="1170"/>
      <c r="CX65" s="1170"/>
      <c r="CY65" s="1170"/>
      <c r="CZ65" s="1170"/>
      <c r="DA65" s="1170"/>
      <c r="DB65" s="1170"/>
      <c r="DC65" s="1170"/>
      <c r="DD65" s="1170"/>
      <c r="DE65" s="1170"/>
      <c r="DF65" s="1170"/>
      <c r="DG65" s="1170"/>
      <c r="DH65" s="1170"/>
      <c r="DI65" s="1170"/>
      <c r="DJ65" s="1170"/>
      <c r="DK65" s="1170"/>
      <c r="DL65" s="1170"/>
      <c r="DM65" s="1170"/>
      <c r="DN65" s="1170"/>
      <c r="DO65" s="1170"/>
      <c r="DP65" s="1170"/>
      <c r="DQ65" s="1170"/>
      <c r="DR65" s="1170"/>
      <c r="DS65" s="1170"/>
      <c r="DT65" s="1170"/>
      <c r="DU65" s="1170"/>
      <c r="DV65" s="1170"/>
      <c r="DW65" s="1170"/>
      <c r="DX65" s="1170"/>
      <c r="DY65" s="1170"/>
      <c r="DZ65" s="1170"/>
      <c r="EA65" s="1170"/>
      <c r="EB65" s="1170"/>
      <c r="EC65" s="1170"/>
      <c r="ED65" s="1170"/>
      <c r="EE65" s="1170"/>
      <c r="EF65" s="1170"/>
      <c r="EG65" s="1170"/>
      <c r="EH65" s="1170"/>
      <c r="EI65" s="1170"/>
      <c r="EJ65" s="1170"/>
      <c r="EK65" s="1170"/>
      <c r="EL65" s="1170"/>
      <c r="EM65" s="1170"/>
      <c r="EN65" s="1170"/>
      <c r="EO65" s="1170"/>
      <c r="EP65" s="1170"/>
      <c r="EQ65" s="1170"/>
      <c r="ER65" s="1170"/>
      <c r="ES65" s="1170"/>
      <c r="ET65" s="1170"/>
      <c r="EU65" s="1170"/>
      <c r="EV65" s="1170"/>
      <c r="EW65" s="1170"/>
      <c r="EX65" s="1170"/>
      <c r="EY65" s="1170"/>
      <c r="EZ65" s="1170"/>
      <c r="FA65" s="1170"/>
      <c r="FB65" s="1170"/>
      <c r="FC65" s="1170"/>
      <c r="FD65" s="1170"/>
      <c r="FE65" s="1170"/>
      <c r="FF65" s="1170"/>
      <c r="FG65" s="1170"/>
      <c r="FH65" s="1170"/>
      <c r="FI65" s="1170"/>
      <c r="FJ65" s="1170"/>
      <c r="FK65" s="1170"/>
      <c r="FL65" s="1170"/>
      <c r="FM65" s="1170"/>
      <c r="FN65" s="1170"/>
      <c r="FO65" s="1170"/>
      <c r="FP65" s="1170"/>
      <c r="FQ65" s="1170"/>
      <c r="FR65" s="1170"/>
      <c r="FS65" s="1170"/>
    </row>
    <row r="66" spans="17:175" ht="15">
      <c r="Q66" s="1170"/>
      <c r="R66" s="1170"/>
      <c r="S66" s="1170"/>
      <c r="T66" s="1170"/>
      <c r="U66" s="1170"/>
      <c r="V66" s="1170"/>
      <c r="W66" s="1170"/>
      <c r="X66" s="1170"/>
      <c r="Y66" s="1170"/>
      <c r="Z66" s="1170"/>
      <c r="AA66" s="1170"/>
      <c r="AB66" s="1170"/>
      <c r="AC66" s="1170"/>
      <c r="AD66" s="1170"/>
      <c r="AE66" s="1170"/>
      <c r="AF66" s="1170"/>
      <c r="AG66" s="1170"/>
      <c r="AH66" s="1170"/>
      <c r="AI66" s="1170"/>
      <c r="AJ66" s="1170"/>
      <c r="AK66" s="1170"/>
      <c r="AL66" s="1170"/>
      <c r="AM66" s="1170"/>
      <c r="AN66" s="1170"/>
      <c r="AO66" s="1170"/>
      <c r="AP66" s="1170"/>
      <c r="AQ66" s="1170"/>
      <c r="AR66" s="1170"/>
      <c r="AS66" s="1170"/>
      <c r="AT66" s="1170"/>
      <c r="AU66" s="1170"/>
      <c r="AV66" s="1170"/>
      <c r="AW66" s="1170"/>
      <c r="AX66" s="1170"/>
      <c r="AY66" s="1170"/>
      <c r="AZ66" s="1170"/>
      <c r="BA66" s="1170"/>
      <c r="BB66" s="1170"/>
      <c r="BC66" s="1170"/>
      <c r="BD66" s="1170"/>
      <c r="BE66" s="1170"/>
      <c r="BF66" s="1170"/>
      <c r="BG66" s="1170"/>
      <c r="BH66" s="1170"/>
      <c r="BI66" s="1170"/>
      <c r="BJ66" s="1170"/>
      <c r="BK66" s="1170"/>
      <c r="BL66" s="1170"/>
      <c r="BM66" s="1170"/>
      <c r="BN66" s="1170"/>
      <c r="BO66" s="1170"/>
      <c r="BP66" s="1170"/>
      <c r="BQ66" s="1170"/>
      <c r="BR66" s="1170"/>
      <c r="BS66" s="1170"/>
      <c r="BT66" s="1170"/>
      <c r="BU66" s="1170"/>
      <c r="BV66" s="1170"/>
      <c r="BW66" s="1170"/>
      <c r="BX66" s="1170"/>
      <c r="BY66" s="1170"/>
      <c r="BZ66" s="1170"/>
      <c r="CA66" s="1170"/>
      <c r="CB66" s="1170"/>
      <c r="CC66" s="1170"/>
      <c r="CD66" s="1170"/>
      <c r="CE66" s="1170"/>
      <c r="CF66" s="1170"/>
      <c r="CG66" s="1170"/>
      <c r="CH66" s="1170"/>
      <c r="CI66" s="1170"/>
      <c r="CJ66" s="1170"/>
      <c r="CK66" s="1170"/>
      <c r="CL66" s="1170"/>
      <c r="CM66" s="1170"/>
      <c r="CN66" s="1170"/>
      <c r="CO66" s="1170"/>
      <c r="CP66" s="1170"/>
      <c r="CQ66" s="1170"/>
      <c r="CR66" s="1170"/>
      <c r="CS66" s="1170"/>
      <c r="CT66" s="1170"/>
      <c r="CU66" s="1170"/>
      <c r="CV66" s="1170"/>
      <c r="CW66" s="1170"/>
      <c r="CX66" s="1170"/>
      <c r="CY66" s="1170"/>
      <c r="CZ66" s="1170"/>
      <c r="DA66" s="1170"/>
      <c r="DB66" s="1170"/>
      <c r="DC66" s="1170"/>
      <c r="DD66" s="1170"/>
      <c r="DE66" s="1170"/>
      <c r="DF66" s="1170"/>
      <c r="DG66" s="1170"/>
      <c r="DH66" s="1170"/>
      <c r="DI66" s="1170"/>
      <c r="DJ66" s="1170"/>
      <c r="DK66" s="1170"/>
      <c r="DL66" s="1170"/>
      <c r="DM66" s="1170"/>
      <c r="DN66" s="1170"/>
      <c r="DO66" s="1170"/>
      <c r="DP66" s="1170"/>
      <c r="DQ66" s="1170"/>
      <c r="DR66" s="1170"/>
      <c r="DS66" s="1170"/>
      <c r="DT66" s="1170"/>
      <c r="DU66" s="1170"/>
      <c r="DV66" s="1170"/>
      <c r="DW66" s="1170"/>
      <c r="DX66" s="1170"/>
      <c r="DY66" s="1170"/>
      <c r="DZ66" s="1170"/>
      <c r="EA66" s="1170"/>
      <c r="EB66" s="1170"/>
      <c r="EC66" s="1170"/>
      <c r="ED66" s="1170"/>
      <c r="EE66" s="1170"/>
      <c r="EF66" s="1170"/>
      <c r="EG66" s="1170"/>
      <c r="EH66" s="1170"/>
      <c r="EI66" s="1170"/>
      <c r="EJ66" s="1170"/>
      <c r="EK66" s="1170"/>
      <c r="EL66" s="1170"/>
      <c r="EM66" s="1170"/>
      <c r="EN66" s="1170"/>
      <c r="EO66" s="1170"/>
      <c r="EP66" s="1170"/>
      <c r="EQ66" s="1170"/>
      <c r="ER66" s="1170"/>
      <c r="ES66" s="1170"/>
      <c r="ET66" s="1170"/>
      <c r="EU66" s="1170"/>
      <c r="EV66" s="1170"/>
      <c r="EW66" s="1170"/>
      <c r="EX66" s="1170"/>
      <c r="EY66" s="1170"/>
      <c r="EZ66" s="1170"/>
      <c r="FA66" s="1170"/>
      <c r="FB66" s="1170"/>
      <c r="FC66" s="1170"/>
      <c r="FD66" s="1170"/>
      <c r="FE66" s="1170"/>
      <c r="FF66" s="1170"/>
      <c r="FG66" s="1170"/>
      <c r="FH66" s="1170"/>
      <c r="FI66" s="1170"/>
      <c r="FJ66" s="1170"/>
      <c r="FK66" s="1170"/>
      <c r="FL66" s="1170"/>
      <c r="FM66" s="1170"/>
      <c r="FN66" s="1170"/>
      <c r="FO66" s="1170"/>
      <c r="FP66" s="1170"/>
      <c r="FQ66" s="1170"/>
      <c r="FR66" s="1170"/>
      <c r="FS66" s="1170"/>
    </row>
    <row r="67" spans="17:175" ht="15">
      <c r="Q67" s="1170"/>
      <c r="R67" s="1170"/>
      <c r="S67" s="1170"/>
      <c r="T67" s="1170"/>
      <c r="U67" s="1170"/>
      <c r="V67" s="1170"/>
      <c r="W67" s="1170"/>
      <c r="X67" s="1170"/>
      <c r="Y67" s="1170"/>
      <c r="Z67" s="1170"/>
      <c r="AA67" s="1170"/>
      <c r="AB67" s="1170"/>
      <c r="AC67" s="1170"/>
      <c r="AD67" s="1170"/>
      <c r="AE67" s="1170"/>
      <c r="AF67" s="1170"/>
      <c r="AG67" s="1170"/>
      <c r="AH67" s="1170"/>
      <c r="AI67" s="1170"/>
      <c r="AJ67" s="1170"/>
      <c r="AK67" s="1170"/>
      <c r="AL67" s="1170"/>
      <c r="AM67" s="1170"/>
      <c r="AN67" s="1170"/>
      <c r="AO67" s="1170"/>
      <c r="AP67" s="1170"/>
      <c r="AQ67" s="1170"/>
      <c r="AR67" s="1170"/>
      <c r="AS67" s="1170"/>
      <c r="AT67" s="1170"/>
      <c r="AU67" s="1170"/>
      <c r="AV67" s="1170"/>
      <c r="AW67" s="1170"/>
      <c r="AX67" s="1170"/>
      <c r="AY67" s="1170"/>
      <c r="AZ67" s="1170"/>
      <c r="BA67" s="1170"/>
      <c r="BB67" s="1170"/>
      <c r="BC67" s="1170"/>
      <c r="BD67" s="1170"/>
      <c r="BE67" s="1170"/>
      <c r="BF67" s="1170"/>
      <c r="BG67" s="1170"/>
      <c r="BH67" s="1170"/>
      <c r="BI67" s="1170"/>
      <c r="BJ67" s="1170"/>
      <c r="BK67" s="1170"/>
      <c r="BL67" s="1170"/>
      <c r="BM67" s="1170"/>
      <c r="BN67" s="1170"/>
      <c r="BO67" s="1170"/>
      <c r="BP67" s="1170"/>
      <c r="BQ67" s="1170"/>
      <c r="BR67" s="1170"/>
      <c r="BS67" s="1170"/>
      <c r="BT67" s="1170"/>
      <c r="BU67" s="1170"/>
      <c r="BV67" s="1170"/>
      <c r="BW67" s="1170"/>
      <c r="BX67" s="1170"/>
      <c r="BY67" s="1170"/>
      <c r="BZ67" s="1170"/>
      <c r="CA67" s="1170"/>
      <c r="CB67" s="1170"/>
      <c r="CC67" s="1170"/>
      <c r="CD67" s="1170"/>
      <c r="CE67" s="1170"/>
      <c r="CF67" s="1170"/>
      <c r="CG67" s="1170"/>
      <c r="CH67" s="1170"/>
      <c r="CI67" s="1170"/>
      <c r="CJ67" s="1170"/>
      <c r="CK67" s="1170"/>
      <c r="CL67" s="1170"/>
      <c r="CM67" s="1170"/>
      <c r="CN67" s="1170"/>
      <c r="CO67" s="1170"/>
      <c r="CP67" s="1170"/>
      <c r="CQ67" s="1170"/>
      <c r="CR67" s="1170"/>
      <c r="CS67" s="1170"/>
      <c r="CT67" s="1170"/>
      <c r="CU67" s="1170"/>
      <c r="CV67" s="1170"/>
      <c r="CW67" s="1170"/>
      <c r="CX67" s="1170"/>
      <c r="CY67" s="1170"/>
      <c r="CZ67" s="1170"/>
      <c r="DA67" s="1170"/>
      <c r="DB67" s="1170"/>
      <c r="DC67" s="1170"/>
      <c r="DD67" s="1170"/>
      <c r="DE67" s="1170"/>
      <c r="DF67" s="1170"/>
      <c r="DG67" s="1170"/>
      <c r="DH67" s="1170"/>
      <c r="DI67" s="1170"/>
      <c r="DJ67" s="1170"/>
      <c r="DK67" s="1170"/>
      <c r="DL67" s="1170"/>
      <c r="DM67" s="1170"/>
      <c r="DN67" s="1170"/>
      <c r="DO67" s="1170"/>
      <c r="DP67" s="1170"/>
      <c r="DQ67" s="1170"/>
      <c r="DR67" s="1170"/>
      <c r="DS67" s="1170"/>
      <c r="DT67" s="1170"/>
      <c r="DU67" s="1170"/>
      <c r="DV67" s="1170"/>
      <c r="DW67" s="1170"/>
      <c r="DX67" s="1170"/>
      <c r="DY67" s="1170"/>
      <c r="DZ67" s="1170"/>
      <c r="EA67" s="1170"/>
      <c r="EB67" s="1170"/>
      <c r="EC67" s="1170"/>
      <c r="ED67" s="1170"/>
      <c r="EE67" s="1170"/>
      <c r="EF67" s="1170"/>
      <c r="EG67" s="1170"/>
      <c r="EH67" s="1170"/>
      <c r="EI67" s="1170"/>
      <c r="EJ67" s="1170"/>
      <c r="EK67" s="1170"/>
      <c r="EL67" s="1170"/>
      <c r="EM67" s="1170"/>
      <c r="EN67" s="1170"/>
      <c r="EO67" s="1170"/>
      <c r="EP67" s="1170"/>
      <c r="EQ67" s="1170"/>
      <c r="ER67" s="1170"/>
      <c r="ES67" s="1170"/>
      <c r="ET67" s="1170"/>
      <c r="EU67" s="1170"/>
      <c r="EV67" s="1170"/>
      <c r="EW67" s="1170"/>
      <c r="EX67" s="1170"/>
      <c r="EY67" s="1170"/>
      <c r="EZ67" s="1170"/>
      <c r="FA67" s="1170"/>
      <c r="FB67" s="1170"/>
      <c r="FC67" s="1170"/>
      <c r="FD67" s="1170"/>
      <c r="FE67" s="1170"/>
      <c r="FF67" s="1170"/>
      <c r="FG67" s="1170"/>
      <c r="FH67" s="1170"/>
      <c r="FI67" s="1170"/>
      <c r="FJ67" s="1170"/>
      <c r="FK67" s="1170"/>
      <c r="FL67" s="1170"/>
      <c r="FM67" s="1170"/>
      <c r="FN67" s="1170"/>
      <c r="FO67" s="1170"/>
      <c r="FP67" s="1170"/>
      <c r="FQ67" s="1170"/>
      <c r="FR67" s="1170"/>
      <c r="FS67" s="1170"/>
    </row>
    <row r="68" spans="17:175" ht="15">
      <c r="Q68" s="1170"/>
      <c r="R68" s="1170"/>
      <c r="S68" s="1170"/>
      <c r="T68" s="1170"/>
      <c r="U68" s="1170"/>
      <c r="V68" s="1170"/>
      <c r="W68" s="1170"/>
      <c r="X68" s="1170"/>
      <c r="Y68" s="1170"/>
      <c r="Z68" s="1170"/>
      <c r="AA68" s="1170"/>
      <c r="AB68" s="1170"/>
      <c r="AC68" s="1170"/>
      <c r="AD68" s="1170"/>
      <c r="AE68" s="1170"/>
      <c r="AF68" s="1170"/>
      <c r="AG68" s="1170"/>
      <c r="AH68" s="1170"/>
      <c r="AI68" s="1170"/>
      <c r="AJ68" s="1170"/>
      <c r="AK68" s="1170"/>
      <c r="AL68" s="1170"/>
      <c r="AM68" s="1170"/>
      <c r="AN68" s="1170"/>
      <c r="AO68" s="1170"/>
      <c r="AP68" s="1170"/>
      <c r="AQ68" s="1170"/>
      <c r="AR68" s="1170"/>
      <c r="AS68" s="1170"/>
      <c r="AT68" s="1170"/>
      <c r="AU68" s="1170"/>
      <c r="AV68" s="1170"/>
      <c r="AW68" s="1170"/>
      <c r="AX68" s="1170"/>
      <c r="AY68" s="1170"/>
      <c r="AZ68" s="1170"/>
      <c r="BA68" s="1170"/>
      <c r="BB68" s="1170"/>
      <c r="BC68" s="1170"/>
      <c r="BD68" s="1170"/>
      <c r="BE68" s="1170"/>
      <c r="BF68" s="1170"/>
      <c r="BG68" s="1170"/>
      <c r="BH68" s="1170"/>
      <c r="BI68" s="1170"/>
      <c r="BJ68" s="1170"/>
      <c r="BK68" s="1170"/>
      <c r="BL68" s="1170"/>
      <c r="BM68" s="1170"/>
      <c r="BN68" s="1170"/>
      <c r="BO68" s="1170"/>
      <c r="BP68" s="1170"/>
      <c r="BQ68" s="1170"/>
      <c r="BR68" s="1170"/>
      <c r="BS68" s="1170"/>
      <c r="BT68" s="1170"/>
      <c r="BU68" s="1170"/>
      <c r="BV68" s="1170"/>
      <c r="BW68" s="1170"/>
      <c r="BX68" s="1170"/>
      <c r="BY68" s="1170"/>
      <c r="BZ68" s="1170"/>
      <c r="CA68" s="1170"/>
      <c r="CB68" s="1170"/>
      <c r="CC68" s="1170"/>
      <c r="CD68" s="1170"/>
      <c r="CE68" s="1170"/>
      <c r="CF68" s="1170"/>
      <c r="CG68" s="1170"/>
      <c r="CH68" s="1170"/>
      <c r="CI68" s="1170"/>
      <c r="CJ68" s="1170"/>
      <c r="CK68" s="1170"/>
      <c r="CL68" s="1170"/>
      <c r="CM68" s="1170"/>
      <c r="CN68" s="1170"/>
      <c r="CO68" s="1170"/>
      <c r="CP68" s="1170"/>
      <c r="CQ68" s="1170"/>
      <c r="CR68" s="1170"/>
      <c r="CS68" s="1170"/>
      <c r="CT68" s="1170"/>
      <c r="CU68" s="1170"/>
      <c r="CV68" s="1170"/>
      <c r="CW68" s="1170"/>
      <c r="CX68" s="1170"/>
      <c r="CY68" s="1170"/>
      <c r="CZ68" s="1170"/>
      <c r="DA68" s="1170"/>
      <c r="DB68" s="1170"/>
      <c r="DC68" s="1170"/>
      <c r="DD68" s="1170"/>
      <c r="DE68" s="1170"/>
      <c r="DF68" s="1170"/>
      <c r="DG68" s="1170"/>
      <c r="DH68" s="1170"/>
      <c r="DI68" s="1170"/>
      <c r="DJ68" s="1170"/>
      <c r="DK68" s="1170"/>
      <c r="DL68" s="1170"/>
      <c r="DM68" s="1170"/>
      <c r="DN68" s="1170"/>
      <c r="DO68" s="1170"/>
      <c r="DP68" s="1170"/>
      <c r="DQ68" s="1170"/>
      <c r="DR68" s="1170"/>
      <c r="DS68" s="1170"/>
      <c r="DT68" s="1170"/>
      <c r="DU68" s="1170"/>
      <c r="DV68" s="1170"/>
      <c r="DW68" s="1170"/>
      <c r="DX68" s="1170"/>
      <c r="DY68" s="1170"/>
      <c r="DZ68" s="1170"/>
      <c r="EA68" s="1170"/>
      <c r="EB68" s="1170"/>
      <c r="EC68" s="1170"/>
      <c r="ED68" s="1170"/>
      <c r="EE68" s="1170"/>
      <c r="EF68" s="1170"/>
      <c r="EG68" s="1170"/>
      <c r="EH68" s="1170"/>
      <c r="EI68" s="1170"/>
      <c r="EJ68" s="1170"/>
      <c r="EK68" s="1170"/>
      <c r="EL68" s="1170"/>
      <c r="EM68" s="1170"/>
      <c r="EN68" s="1170"/>
      <c r="EO68" s="1170"/>
      <c r="EP68" s="1170"/>
      <c r="EQ68" s="1170"/>
      <c r="ER68" s="1170"/>
      <c r="ES68" s="1170"/>
      <c r="ET68" s="1170"/>
      <c r="EU68" s="1170"/>
      <c r="EV68" s="1170"/>
      <c r="EW68" s="1170"/>
      <c r="EX68" s="1170"/>
      <c r="EY68" s="1170"/>
      <c r="EZ68" s="1170"/>
      <c r="FA68" s="1170"/>
      <c r="FB68" s="1170"/>
      <c r="FC68" s="1170"/>
      <c r="FD68" s="1170"/>
      <c r="FE68" s="1170"/>
      <c r="FF68" s="1170"/>
      <c r="FG68" s="1170"/>
      <c r="FH68" s="1170"/>
      <c r="FI68" s="1170"/>
      <c r="FJ68" s="1170"/>
      <c r="FK68" s="1170"/>
      <c r="FL68" s="1170"/>
      <c r="FM68" s="1170"/>
      <c r="FN68" s="1170"/>
      <c r="FO68" s="1170"/>
      <c r="FP68" s="1170"/>
      <c r="FQ68" s="1170"/>
      <c r="FR68" s="1170"/>
      <c r="FS68" s="1170"/>
    </row>
    <row r="69" spans="17:175" ht="15">
      <c r="Q69" s="1170"/>
      <c r="R69" s="1170"/>
      <c r="S69" s="1170"/>
      <c r="T69" s="1170"/>
      <c r="U69" s="1170"/>
      <c r="V69" s="1170"/>
      <c r="W69" s="1170"/>
      <c r="X69" s="1170"/>
      <c r="Y69" s="1170"/>
      <c r="Z69" s="1170"/>
      <c r="AA69" s="1170"/>
      <c r="AB69" s="1170"/>
      <c r="AC69" s="1170"/>
      <c r="AD69" s="1170"/>
      <c r="AE69" s="1170"/>
      <c r="AF69" s="1170"/>
      <c r="AG69" s="1170"/>
      <c r="AH69" s="1170"/>
      <c r="AI69" s="1170"/>
      <c r="AJ69" s="1170"/>
      <c r="AK69" s="1170"/>
      <c r="AL69" s="1170"/>
      <c r="AM69" s="1170"/>
      <c r="AN69" s="1170"/>
      <c r="AO69" s="1170"/>
      <c r="AP69" s="1170"/>
      <c r="AQ69" s="1170"/>
      <c r="AR69" s="1170"/>
      <c r="AS69" s="1170"/>
      <c r="AT69" s="1170"/>
      <c r="AU69" s="1170"/>
      <c r="AV69" s="1170"/>
      <c r="AW69" s="1170"/>
      <c r="AX69" s="1170"/>
      <c r="AY69" s="1170"/>
      <c r="AZ69" s="1170"/>
      <c r="BA69" s="1170"/>
      <c r="BB69" s="1170"/>
      <c r="BC69" s="1170"/>
      <c r="BD69" s="1170"/>
      <c r="BE69" s="1170"/>
      <c r="BF69" s="1170"/>
      <c r="BG69" s="1170"/>
      <c r="BH69" s="1170"/>
      <c r="BI69" s="1170"/>
      <c r="BJ69" s="1170"/>
      <c r="BK69" s="1170"/>
      <c r="BL69" s="1170"/>
      <c r="BM69" s="1170"/>
      <c r="BN69" s="1170"/>
      <c r="BO69" s="1170"/>
      <c r="BP69" s="1170"/>
      <c r="BQ69" s="1170"/>
      <c r="BR69" s="1170"/>
      <c r="BS69" s="1170"/>
      <c r="BT69" s="1170"/>
      <c r="BU69" s="1170"/>
      <c r="BV69" s="1170"/>
      <c r="BW69" s="1170"/>
      <c r="BX69" s="1170"/>
      <c r="BY69" s="1170"/>
      <c r="BZ69" s="1170"/>
      <c r="CA69" s="1170"/>
      <c r="CB69" s="1170"/>
      <c r="CC69" s="1170"/>
      <c r="CD69" s="1170"/>
      <c r="CE69" s="1170"/>
      <c r="CF69" s="1170"/>
      <c r="CG69" s="1170"/>
      <c r="CH69" s="1170"/>
      <c r="CI69" s="1170"/>
      <c r="CJ69" s="1170"/>
      <c r="CK69" s="1170"/>
      <c r="CL69" s="1170"/>
      <c r="CM69" s="1170"/>
      <c r="CN69" s="1170"/>
      <c r="CO69" s="1170"/>
      <c r="CP69" s="1170"/>
      <c r="CQ69" s="1170"/>
      <c r="CR69" s="1170"/>
      <c r="CS69" s="1170"/>
      <c r="CT69" s="1170"/>
      <c r="CU69" s="1170"/>
      <c r="CV69" s="1170"/>
      <c r="CW69" s="1170"/>
      <c r="CX69" s="1170"/>
      <c r="CY69" s="1170"/>
      <c r="CZ69" s="1170"/>
      <c r="DA69" s="1170"/>
      <c r="DB69" s="1170"/>
      <c r="DC69" s="1170"/>
      <c r="DD69" s="1170"/>
      <c r="DE69" s="1170"/>
      <c r="DF69" s="1170"/>
      <c r="DG69" s="1170"/>
      <c r="DH69" s="1170"/>
      <c r="DI69" s="1170"/>
      <c r="DJ69" s="1170"/>
      <c r="DK69" s="1170"/>
      <c r="DL69" s="1170"/>
      <c r="DM69" s="1170"/>
      <c r="DN69" s="1170"/>
      <c r="DO69" s="1170"/>
      <c r="DP69" s="1170"/>
      <c r="DQ69" s="1170"/>
      <c r="DR69" s="1170"/>
      <c r="DS69" s="1170"/>
      <c r="DT69" s="1170"/>
      <c r="DU69" s="1170"/>
      <c r="DV69" s="1170"/>
      <c r="DW69" s="1170"/>
      <c r="DX69" s="1170"/>
      <c r="DY69" s="1170"/>
      <c r="DZ69" s="1170"/>
      <c r="EA69" s="1170"/>
      <c r="EB69" s="1170"/>
      <c r="EC69" s="1170"/>
      <c r="ED69" s="1170"/>
      <c r="EE69" s="1170"/>
      <c r="EF69" s="1170"/>
      <c r="EG69" s="1170"/>
      <c r="EH69" s="1170"/>
      <c r="EI69" s="1170"/>
      <c r="EJ69" s="1170"/>
      <c r="EK69" s="1170"/>
      <c r="EL69" s="1170"/>
      <c r="EM69" s="1170"/>
      <c r="EN69" s="1170"/>
      <c r="EO69" s="1170"/>
      <c r="EP69" s="1170"/>
      <c r="EQ69" s="1170"/>
      <c r="ER69" s="1170"/>
      <c r="ES69" s="1170"/>
      <c r="ET69" s="1170"/>
      <c r="EU69" s="1170"/>
      <c r="EV69" s="1170"/>
      <c r="EW69" s="1170"/>
      <c r="EX69" s="1170"/>
      <c r="EY69" s="1170"/>
      <c r="EZ69" s="1170"/>
      <c r="FA69" s="1170"/>
      <c r="FB69" s="1170"/>
      <c r="FC69" s="1170"/>
      <c r="FD69" s="1170"/>
      <c r="FE69" s="1170"/>
      <c r="FF69" s="1170"/>
      <c r="FG69" s="1170"/>
      <c r="FH69" s="1170"/>
      <c r="FI69" s="1170"/>
      <c r="FJ69" s="1170"/>
      <c r="FK69" s="1170"/>
      <c r="FL69" s="1170"/>
      <c r="FM69" s="1170"/>
      <c r="FN69" s="1170"/>
      <c r="FO69" s="1170"/>
      <c r="FP69" s="1170"/>
      <c r="FQ69" s="1170"/>
      <c r="FR69" s="1170"/>
      <c r="FS69" s="1170"/>
    </row>
    <row r="70" spans="17:175" ht="15">
      <c r="Q70" s="1170"/>
      <c r="R70" s="1170"/>
      <c r="S70" s="1170"/>
      <c r="T70" s="1170"/>
      <c r="U70" s="1170"/>
      <c r="V70" s="1170"/>
      <c r="W70" s="1170"/>
      <c r="X70" s="1170"/>
      <c r="Y70" s="1170"/>
      <c r="Z70" s="1170"/>
      <c r="AA70" s="1170"/>
      <c r="AB70" s="1170"/>
      <c r="AC70" s="1170"/>
      <c r="AD70" s="1170"/>
      <c r="AE70" s="1170"/>
      <c r="AF70" s="1170"/>
      <c r="AG70" s="1170"/>
      <c r="AH70" s="1170"/>
      <c r="AI70" s="1170"/>
      <c r="AJ70" s="1170"/>
      <c r="AK70" s="1170"/>
      <c r="AL70" s="1170"/>
      <c r="AM70" s="1170"/>
      <c r="AN70" s="1170"/>
      <c r="AO70" s="1170"/>
      <c r="AP70" s="1170"/>
      <c r="AQ70" s="1170"/>
      <c r="AR70" s="1170"/>
      <c r="AS70" s="1170"/>
      <c r="AT70" s="1170"/>
      <c r="AU70" s="1170"/>
      <c r="AV70" s="1170"/>
      <c r="AW70" s="1170"/>
      <c r="AX70" s="1170"/>
      <c r="AY70" s="1170"/>
      <c r="AZ70" s="1170"/>
      <c r="BA70" s="1170"/>
      <c r="BB70" s="1170"/>
      <c r="BC70" s="1170"/>
      <c r="BD70" s="1170"/>
      <c r="BE70" s="1170"/>
      <c r="BF70" s="1170"/>
      <c r="BG70" s="1170"/>
      <c r="BH70" s="1170"/>
      <c r="BI70" s="1170"/>
      <c r="BJ70" s="1170"/>
      <c r="BK70" s="1170"/>
      <c r="BL70" s="1170"/>
      <c r="BM70" s="1170"/>
      <c r="BN70" s="1170"/>
      <c r="BO70" s="1170"/>
      <c r="BP70" s="1170"/>
      <c r="BQ70" s="1170"/>
      <c r="BR70" s="1170"/>
      <c r="BS70" s="1170"/>
      <c r="BT70" s="1170"/>
      <c r="BU70" s="1170"/>
      <c r="BV70" s="1170"/>
      <c r="BW70" s="1170"/>
      <c r="BX70" s="1170"/>
      <c r="BY70" s="1170"/>
      <c r="BZ70" s="1170"/>
      <c r="CA70" s="1170"/>
      <c r="CB70" s="1170"/>
      <c r="CC70" s="1170"/>
      <c r="CD70" s="1170"/>
      <c r="CE70" s="1170"/>
      <c r="CF70" s="1170"/>
      <c r="CG70" s="1170"/>
      <c r="CH70" s="1170"/>
      <c r="CI70" s="1170"/>
      <c r="CJ70" s="1170"/>
      <c r="CK70" s="1170"/>
      <c r="CL70" s="1170"/>
      <c r="CM70" s="1170"/>
      <c r="CN70" s="1170"/>
      <c r="CO70" s="1170"/>
      <c r="CP70" s="1170"/>
      <c r="CQ70" s="1170"/>
      <c r="CR70" s="1170"/>
      <c r="CS70" s="1170"/>
      <c r="CT70" s="1170"/>
      <c r="CU70" s="1170"/>
      <c r="CV70" s="1170"/>
      <c r="CW70" s="1170"/>
      <c r="CX70" s="1170"/>
      <c r="CY70" s="1170"/>
      <c r="CZ70" s="1170"/>
      <c r="DA70" s="1170"/>
      <c r="DB70" s="1170"/>
      <c r="DC70" s="1170"/>
      <c r="DD70" s="1170"/>
      <c r="DE70" s="1170"/>
      <c r="DF70" s="1170"/>
      <c r="DG70" s="1170"/>
      <c r="DH70" s="1170"/>
      <c r="DI70" s="1170"/>
      <c r="DJ70" s="1170"/>
      <c r="DK70" s="1170"/>
      <c r="DL70" s="1170"/>
      <c r="DM70" s="1170"/>
      <c r="DN70" s="1170"/>
      <c r="DO70" s="1170"/>
      <c r="DP70" s="1170"/>
      <c r="DQ70" s="1170"/>
      <c r="DR70" s="1170"/>
      <c r="DS70" s="1170"/>
      <c r="DT70" s="1170"/>
      <c r="DU70" s="1170"/>
      <c r="DV70" s="1170"/>
      <c r="DW70" s="1170"/>
      <c r="DX70" s="1170"/>
      <c r="DY70" s="1170"/>
      <c r="DZ70" s="1170"/>
      <c r="EA70" s="1170"/>
      <c r="EB70" s="1170"/>
      <c r="EC70" s="1170"/>
      <c r="ED70" s="1170"/>
      <c r="EE70" s="1170"/>
      <c r="EF70" s="1170"/>
      <c r="EG70" s="1170"/>
      <c r="EH70" s="1170"/>
      <c r="EI70" s="1170"/>
      <c r="EJ70" s="1170"/>
      <c r="EK70" s="1170"/>
      <c r="EL70" s="1170"/>
      <c r="EM70" s="1170"/>
      <c r="EN70" s="1170"/>
      <c r="EO70" s="1170"/>
      <c r="EP70" s="1170"/>
      <c r="EQ70" s="1170"/>
      <c r="ER70" s="1170"/>
      <c r="ES70" s="1170"/>
      <c r="ET70" s="1170"/>
      <c r="EU70" s="1170"/>
      <c r="EV70" s="1170"/>
      <c r="EW70" s="1170"/>
      <c r="EX70" s="1170"/>
      <c r="EY70" s="1170"/>
      <c r="EZ70" s="1170"/>
      <c r="FA70" s="1170"/>
      <c r="FB70" s="1170"/>
      <c r="FC70" s="1170"/>
      <c r="FD70" s="1170"/>
      <c r="FE70" s="1170"/>
      <c r="FF70" s="1170"/>
      <c r="FG70" s="1170"/>
      <c r="FH70" s="1170"/>
      <c r="FI70" s="1170"/>
      <c r="FJ70" s="1170"/>
      <c r="FK70" s="1170"/>
      <c r="FL70" s="1170"/>
      <c r="FM70" s="1170"/>
      <c r="FN70" s="1170"/>
      <c r="FO70" s="1170"/>
      <c r="FP70" s="1170"/>
      <c r="FQ70" s="1170"/>
      <c r="FR70" s="1170"/>
      <c r="FS70" s="1170"/>
    </row>
    <row r="71" spans="17:175" ht="15">
      <c r="Q71" s="1170"/>
      <c r="R71" s="1170"/>
      <c r="S71" s="1170"/>
      <c r="T71" s="1170"/>
      <c r="U71" s="1170"/>
      <c r="V71" s="1170"/>
      <c r="W71" s="1170"/>
      <c r="X71" s="1170"/>
      <c r="Y71" s="1170"/>
      <c r="Z71" s="1170"/>
      <c r="AA71" s="1170"/>
      <c r="AB71" s="1170"/>
      <c r="AC71" s="1170"/>
      <c r="AD71" s="1170"/>
      <c r="AE71" s="1170"/>
      <c r="AF71" s="1170"/>
      <c r="AG71" s="1170"/>
      <c r="AH71" s="1170"/>
      <c r="AI71" s="1170"/>
      <c r="AJ71" s="1170"/>
      <c r="AK71" s="1170"/>
      <c r="AL71" s="1170"/>
      <c r="AM71" s="1170"/>
      <c r="AN71" s="1170"/>
      <c r="AO71" s="1170"/>
      <c r="AP71" s="1170"/>
      <c r="AQ71" s="1170"/>
      <c r="AR71" s="1170"/>
      <c r="AS71" s="1170"/>
      <c r="AT71" s="1170"/>
      <c r="AU71" s="1170"/>
      <c r="AV71" s="1170"/>
      <c r="AW71" s="1170"/>
      <c r="AX71" s="1170"/>
      <c r="AY71" s="1170"/>
      <c r="AZ71" s="1170"/>
      <c r="BA71" s="1170"/>
      <c r="BB71" s="1170"/>
      <c r="BC71" s="1170"/>
      <c r="BD71" s="1170"/>
      <c r="BE71" s="1170"/>
      <c r="BF71" s="1170"/>
      <c r="BG71" s="1170"/>
      <c r="BH71" s="1170"/>
      <c r="BI71" s="1170"/>
      <c r="BJ71" s="1170"/>
      <c r="BK71" s="1170"/>
      <c r="BL71" s="1170"/>
      <c r="BM71" s="1170"/>
      <c r="BN71" s="1170"/>
      <c r="BO71" s="1170"/>
      <c r="BP71" s="1170"/>
      <c r="BQ71" s="1170"/>
      <c r="BR71" s="1170"/>
      <c r="BS71" s="1170"/>
      <c r="BT71" s="1170"/>
      <c r="BU71" s="1170"/>
      <c r="BV71" s="1170"/>
      <c r="BW71" s="1170"/>
      <c r="BX71" s="1170"/>
      <c r="BY71" s="1170"/>
      <c r="BZ71" s="1170"/>
      <c r="CA71" s="1170"/>
      <c r="CB71" s="1170"/>
      <c r="CC71" s="1170"/>
      <c r="CD71" s="1170"/>
      <c r="CE71" s="1170"/>
      <c r="CF71" s="1170"/>
      <c r="CG71" s="1170"/>
      <c r="CH71" s="1170"/>
      <c r="CI71" s="1170"/>
      <c r="CJ71" s="1170"/>
      <c r="CK71" s="1170"/>
      <c r="CL71" s="1170"/>
      <c r="CM71" s="1170"/>
      <c r="CN71" s="1170"/>
      <c r="CO71" s="1170"/>
      <c r="CP71" s="1170"/>
      <c r="CQ71" s="1170"/>
      <c r="CR71" s="1170"/>
      <c r="CS71" s="1170"/>
      <c r="CT71" s="1170"/>
      <c r="CU71" s="1170"/>
      <c r="CV71" s="1170"/>
      <c r="CW71" s="1170"/>
      <c r="CX71" s="1170"/>
      <c r="CY71" s="1170"/>
      <c r="CZ71" s="1170"/>
      <c r="DA71" s="1170"/>
      <c r="DB71" s="1170"/>
      <c r="DC71" s="1170"/>
      <c r="DD71" s="1170"/>
      <c r="DE71" s="1170"/>
      <c r="DF71" s="1170"/>
      <c r="DG71" s="1170"/>
      <c r="DH71" s="1170"/>
      <c r="DI71" s="1170"/>
      <c r="DJ71" s="1170"/>
      <c r="DK71" s="1170"/>
      <c r="DL71" s="1170"/>
      <c r="DM71" s="1170"/>
      <c r="DN71" s="1170"/>
      <c r="DO71" s="1170"/>
      <c r="DP71" s="1170"/>
      <c r="DQ71" s="1170"/>
      <c r="DR71" s="1170"/>
      <c r="DS71" s="1170"/>
      <c r="DT71" s="1170"/>
      <c r="DU71" s="1170"/>
      <c r="DV71" s="1170"/>
      <c r="DW71" s="1170"/>
      <c r="DX71" s="1170"/>
      <c r="DY71" s="1170"/>
      <c r="DZ71" s="1170"/>
      <c r="EA71" s="1170"/>
      <c r="EB71" s="1170"/>
      <c r="EC71" s="1170"/>
      <c r="ED71" s="1170"/>
      <c r="EE71" s="1170"/>
      <c r="EF71" s="1170"/>
      <c r="EG71" s="1170"/>
      <c r="EH71" s="1170"/>
      <c r="EI71" s="1170"/>
      <c r="EJ71" s="1170"/>
      <c r="EK71" s="1170"/>
      <c r="EL71" s="1170"/>
      <c r="EM71" s="1170"/>
      <c r="EN71" s="1170"/>
      <c r="EO71" s="1170"/>
      <c r="EP71" s="1170"/>
      <c r="EQ71" s="1170"/>
      <c r="ER71" s="1170"/>
      <c r="ES71" s="1170"/>
      <c r="ET71" s="1170"/>
      <c r="EU71" s="1170"/>
      <c r="EV71" s="1170"/>
      <c r="EW71" s="1170"/>
      <c r="EX71" s="1170"/>
      <c r="EY71" s="1170"/>
      <c r="EZ71" s="1170"/>
      <c r="FA71" s="1170"/>
      <c r="FB71" s="1170"/>
      <c r="FC71" s="1170"/>
      <c r="FD71" s="1170"/>
      <c r="FE71" s="1170"/>
      <c r="FF71" s="1170"/>
      <c r="FG71" s="1170"/>
      <c r="FH71" s="1170"/>
      <c r="FI71" s="1170"/>
      <c r="FJ71" s="1170"/>
      <c r="FK71" s="1170"/>
      <c r="FL71" s="1170"/>
      <c r="FM71" s="1170"/>
      <c r="FN71" s="1170"/>
      <c r="FO71" s="1170"/>
      <c r="FP71" s="1170"/>
      <c r="FQ71" s="1170"/>
      <c r="FR71" s="1170"/>
      <c r="FS71" s="1170"/>
    </row>
    <row r="72" spans="17:175" ht="15">
      <c r="Q72" s="1170"/>
      <c r="R72" s="1170"/>
      <c r="S72" s="1170"/>
      <c r="T72" s="1170"/>
      <c r="U72" s="1170"/>
      <c r="V72" s="1170"/>
      <c r="W72" s="1170"/>
      <c r="X72" s="1170"/>
      <c r="Y72" s="1170"/>
      <c r="Z72" s="1170"/>
      <c r="AA72" s="1170"/>
      <c r="AB72" s="1170"/>
      <c r="AC72" s="1170"/>
      <c r="AD72" s="1170"/>
      <c r="AE72" s="1170"/>
      <c r="AF72" s="1170"/>
      <c r="AG72" s="1170"/>
      <c r="AH72" s="1170"/>
      <c r="AI72" s="1170"/>
      <c r="AJ72" s="1170"/>
      <c r="AK72" s="1170"/>
      <c r="AL72" s="1170"/>
      <c r="AM72" s="1170"/>
      <c r="AN72" s="1170"/>
      <c r="AO72" s="1170"/>
      <c r="AP72" s="1170"/>
      <c r="AQ72" s="1170"/>
      <c r="AR72" s="1170"/>
      <c r="AS72" s="1170"/>
      <c r="AT72" s="1170"/>
      <c r="AU72" s="1170"/>
      <c r="AV72" s="1170"/>
      <c r="AW72" s="1170"/>
      <c r="AX72" s="1170"/>
      <c r="AY72" s="1170"/>
      <c r="AZ72" s="1170"/>
      <c r="BA72" s="1170"/>
      <c r="BB72" s="1170"/>
      <c r="BC72" s="1170"/>
      <c r="BD72" s="1170"/>
      <c r="BE72" s="1170"/>
      <c r="BF72" s="1170"/>
      <c r="BG72" s="1170"/>
      <c r="BH72" s="1170"/>
      <c r="BI72" s="1170"/>
      <c r="BJ72" s="1170"/>
      <c r="BK72" s="1170"/>
      <c r="BL72" s="1170"/>
      <c r="BM72" s="1170"/>
      <c r="BN72" s="1170"/>
      <c r="BO72" s="1170"/>
      <c r="BP72" s="1170"/>
      <c r="BQ72" s="1170"/>
      <c r="BR72" s="1170"/>
      <c r="BS72" s="1170"/>
      <c r="BT72" s="1170"/>
      <c r="BU72" s="1170"/>
      <c r="BV72" s="1170"/>
      <c r="BW72" s="1170"/>
      <c r="BX72" s="1170"/>
      <c r="BY72" s="1170"/>
      <c r="BZ72" s="1170"/>
      <c r="CA72" s="1170"/>
      <c r="CB72" s="1170"/>
      <c r="CC72" s="1170"/>
      <c r="CD72" s="1170"/>
      <c r="CE72" s="1170"/>
      <c r="CF72" s="1170"/>
      <c r="CG72" s="1170"/>
      <c r="CH72" s="1170"/>
      <c r="CI72" s="1170"/>
      <c r="CJ72" s="1170"/>
      <c r="CK72" s="1170"/>
      <c r="CL72" s="1170"/>
      <c r="CM72" s="1170"/>
      <c r="CN72" s="1170"/>
      <c r="CO72" s="1170"/>
      <c r="CP72" s="1170"/>
      <c r="CQ72" s="1170"/>
      <c r="CR72" s="1170"/>
      <c r="CS72" s="1170"/>
      <c r="CT72" s="1170"/>
      <c r="CU72" s="1170"/>
      <c r="CV72" s="1170"/>
      <c r="CW72" s="1170"/>
      <c r="CX72" s="1170"/>
      <c r="CY72" s="1170"/>
      <c r="CZ72" s="1170"/>
      <c r="DA72" s="1170"/>
      <c r="DB72" s="1170"/>
      <c r="DC72" s="1170"/>
      <c r="DD72" s="1170"/>
      <c r="DE72" s="1170"/>
      <c r="DF72" s="1170"/>
      <c r="DG72" s="1170"/>
      <c r="DH72" s="1170"/>
      <c r="DI72" s="1170"/>
      <c r="DJ72" s="1170"/>
      <c r="DK72" s="1170"/>
      <c r="DL72" s="1170"/>
      <c r="DM72" s="1170"/>
      <c r="DN72" s="1170"/>
      <c r="DO72" s="1170"/>
      <c r="DP72" s="1170"/>
      <c r="DQ72" s="1170"/>
      <c r="DR72" s="1170"/>
      <c r="DS72" s="1170"/>
      <c r="DT72" s="1170"/>
      <c r="DU72" s="1170"/>
      <c r="DV72" s="1170"/>
      <c r="DW72" s="1170"/>
      <c r="DX72" s="1170"/>
      <c r="DY72" s="1170"/>
      <c r="DZ72" s="1170"/>
      <c r="EA72" s="1170"/>
      <c r="EB72" s="1170"/>
      <c r="EC72" s="1170"/>
      <c r="ED72" s="1170"/>
      <c r="EE72" s="1170"/>
      <c r="EF72" s="1170"/>
      <c r="EG72" s="1170"/>
      <c r="EH72" s="1170"/>
      <c r="EI72" s="1170"/>
      <c r="EJ72" s="1170"/>
      <c r="EK72" s="1170"/>
      <c r="EL72" s="1170"/>
      <c r="EM72" s="1170"/>
      <c r="EN72" s="1170"/>
      <c r="EO72" s="1170"/>
      <c r="EP72" s="1170"/>
      <c r="EQ72" s="1170"/>
      <c r="ER72" s="1170"/>
      <c r="ES72" s="1170"/>
      <c r="ET72" s="1170"/>
      <c r="EU72" s="1170"/>
      <c r="EV72" s="1170"/>
      <c r="EW72" s="1170"/>
      <c r="EX72" s="1170"/>
      <c r="EY72" s="1170"/>
      <c r="EZ72" s="1170"/>
      <c r="FA72" s="1170"/>
      <c r="FB72" s="1170"/>
      <c r="FC72" s="1170"/>
      <c r="FD72" s="1170"/>
      <c r="FE72" s="1170"/>
      <c r="FF72" s="1170"/>
      <c r="FG72" s="1170"/>
      <c r="FH72" s="1170"/>
      <c r="FI72" s="1170"/>
      <c r="FJ72" s="1170"/>
      <c r="FK72" s="1170"/>
      <c r="FL72" s="1170"/>
      <c r="FM72" s="1170"/>
      <c r="FN72" s="1170"/>
      <c r="FO72" s="1170"/>
      <c r="FP72" s="1170"/>
      <c r="FQ72" s="1170"/>
      <c r="FR72" s="1170"/>
      <c r="FS72" s="1170"/>
    </row>
    <row r="73" spans="17:175" ht="15">
      <c r="Q73" s="1170"/>
      <c r="R73" s="1170"/>
      <c r="S73" s="1170"/>
      <c r="T73" s="1170"/>
      <c r="U73" s="1170"/>
      <c r="V73" s="1170"/>
      <c r="W73" s="1170"/>
      <c r="X73" s="1170"/>
      <c r="Y73" s="1170"/>
      <c r="Z73" s="1170"/>
      <c r="AA73" s="1170"/>
      <c r="AB73" s="1170"/>
      <c r="AC73" s="1170"/>
      <c r="AD73" s="1170"/>
      <c r="AE73" s="1170"/>
      <c r="AF73" s="1170"/>
      <c r="AG73" s="1170"/>
      <c r="AH73" s="1170"/>
      <c r="AI73" s="1170"/>
      <c r="AJ73" s="1170"/>
      <c r="AK73" s="1170"/>
      <c r="AL73" s="1170"/>
      <c r="AM73" s="1170"/>
      <c r="AN73" s="1170"/>
      <c r="AO73" s="1170"/>
      <c r="AP73" s="1170"/>
      <c r="AQ73" s="1170"/>
      <c r="AR73" s="1170"/>
      <c r="AS73" s="1170"/>
      <c r="AT73" s="1170"/>
      <c r="AU73" s="1170"/>
      <c r="AV73" s="1170"/>
      <c r="AW73" s="1170"/>
      <c r="AX73" s="1170"/>
      <c r="AY73" s="1170"/>
      <c r="AZ73" s="1170"/>
      <c r="BA73" s="1170"/>
      <c r="BB73" s="1170"/>
      <c r="BC73" s="1170"/>
      <c r="BD73" s="1170"/>
      <c r="BE73" s="1170"/>
      <c r="BF73" s="1170"/>
      <c r="BG73" s="1170"/>
      <c r="BH73" s="1170"/>
      <c r="BI73" s="1170"/>
      <c r="BJ73" s="1170"/>
      <c r="BK73" s="1170"/>
      <c r="BL73" s="1170"/>
      <c r="BM73" s="1170"/>
      <c r="BN73" s="1170"/>
      <c r="BO73" s="1170"/>
      <c r="BP73" s="1170"/>
      <c r="BQ73" s="1170"/>
      <c r="BR73" s="1170"/>
      <c r="BS73" s="1170"/>
      <c r="BT73" s="1170"/>
      <c r="BU73" s="1170"/>
      <c r="BV73" s="1170"/>
      <c r="BW73" s="1170"/>
      <c r="BX73" s="1170"/>
      <c r="BY73" s="1170"/>
      <c r="BZ73" s="1170"/>
      <c r="CA73" s="1170"/>
      <c r="CB73" s="1170"/>
      <c r="CC73" s="1170"/>
      <c r="CD73" s="1170"/>
      <c r="CE73" s="1170"/>
      <c r="CF73" s="1170"/>
      <c r="CG73" s="1170"/>
      <c r="CH73" s="1170"/>
      <c r="CI73" s="1170"/>
      <c r="CJ73" s="1170"/>
      <c r="CK73" s="1170"/>
      <c r="CL73" s="1170"/>
      <c r="CM73" s="1170"/>
      <c r="CN73" s="1170"/>
      <c r="CO73" s="1170"/>
      <c r="CP73" s="1170"/>
      <c r="CQ73" s="1170"/>
      <c r="CR73" s="1170"/>
      <c r="CS73" s="1170"/>
      <c r="CT73" s="1170"/>
      <c r="CU73" s="1170"/>
      <c r="CV73" s="1170"/>
      <c r="CW73" s="1170"/>
      <c r="CX73" s="1170"/>
      <c r="CY73" s="1170"/>
      <c r="CZ73" s="1170"/>
      <c r="DA73" s="1170"/>
      <c r="DB73" s="1170"/>
      <c r="DC73" s="1170"/>
      <c r="DD73" s="1170"/>
      <c r="DE73" s="1170"/>
      <c r="DF73" s="1170"/>
      <c r="DG73" s="1170"/>
      <c r="DH73" s="1170"/>
      <c r="DI73" s="1170"/>
      <c r="DJ73" s="1170"/>
      <c r="DK73" s="1170"/>
      <c r="DL73" s="1170"/>
      <c r="DM73" s="1170"/>
      <c r="DN73" s="1170"/>
      <c r="DO73" s="1170"/>
      <c r="DP73" s="1170"/>
      <c r="DQ73" s="1170"/>
      <c r="DR73" s="1170"/>
      <c r="DS73" s="1170"/>
      <c r="DT73" s="1170"/>
      <c r="DU73" s="1170"/>
      <c r="DV73" s="1170"/>
      <c r="DW73" s="1170"/>
      <c r="DX73" s="1170"/>
      <c r="DY73" s="1170"/>
      <c r="DZ73" s="1170"/>
      <c r="EA73" s="1170"/>
      <c r="EB73" s="1170"/>
      <c r="EC73" s="1170"/>
      <c r="ED73" s="1170"/>
      <c r="EE73" s="1170"/>
      <c r="EF73" s="1170"/>
      <c r="EG73" s="1170"/>
      <c r="EH73" s="1170"/>
      <c r="EI73" s="1170"/>
      <c r="EJ73" s="1170"/>
      <c r="EK73" s="1170"/>
      <c r="EL73" s="1170"/>
      <c r="EM73" s="1170"/>
      <c r="EN73" s="1170"/>
      <c r="EO73" s="1170"/>
      <c r="EP73" s="1170"/>
      <c r="EQ73" s="1170"/>
      <c r="ER73" s="1170"/>
      <c r="ES73" s="1170"/>
      <c r="ET73" s="1170"/>
      <c r="EU73" s="1170"/>
      <c r="EV73" s="1170"/>
      <c r="EW73" s="1170"/>
      <c r="EX73" s="1170"/>
      <c r="EY73" s="1170"/>
      <c r="EZ73" s="1170"/>
      <c r="FA73" s="1170"/>
      <c r="FB73" s="1170"/>
      <c r="FC73" s="1170"/>
      <c r="FD73" s="1170"/>
      <c r="FE73" s="1170"/>
      <c r="FF73" s="1170"/>
      <c r="FG73" s="1170"/>
      <c r="FH73" s="1170"/>
      <c r="FI73" s="1170"/>
      <c r="FJ73" s="1170"/>
      <c r="FK73" s="1170"/>
      <c r="FL73" s="1170"/>
      <c r="FM73" s="1170"/>
      <c r="FN73" s="1170"/>
      <c r="FO73" s="1170"/>
      <c r="FP73" s="1170"/>
      <c r="FQ73" s="1170"/>
      <c r="FR73" s="1170"/>
      <c r="FS73" s="1170"/>
    </row>
  </sheetData>
  <sheetProtection/>
  <mergeCells count="15">
    <mergeCell ref="L4:L5"/>
    <mergeCell ref="M4:M5"/>
    <mergeCell ref="N4:N5"/>
    <mergeCell ref="O4:P4"/>
    <mergeCell ref="B3:F3"/>
    <mergeCell ref="G3:K3"/>
    <mergeCell ref="L3:P3"/>
    <mergeCell ref="B4:B5"/>
    <mergeCell ref="C4:C5"/>
    <mergeCell ref="D4:D5"/>
    <mergeCell ref="E4:F4"/>
    <mergeCell ref="G4:G5"/>
    <mergeCell ref="H4:H5"/>
    <mergeCell ref="I4:I5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S69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" width="21.00390625" style="724" customWidth="1"/>
    <col min="2" max="2" width="11.7109375" style="724" customWidth="1"/>
    <col min="3" max="3" width="11.8515625" style="724" customWidth="1"/>
    <col min="4" max="4" width="13.140625" style="724" customWidth="1"/>
    <col min="5" max="5" width="10.57421875" style="724" customWidth="1"/>
    <col min="6" max="6" width="11.140625" style="724" customWidth="1"/>
    <col min="7" max="7" width="9.140625" style="1170" customWidth="1"/>
    <col min="8" max="8" width="10.8515625" style="1170" customWidth="1"/>
    <col min="9" max="9" width="11.57421875" style="1170" customWidth="1"/>
    <col min="10" max="10" width="14.00390625" style="1170" customWidth="1"/>
    <col min="11" max="11" width="15.00390625" style="1170" customWidth="1"/>
    <col min="12" max="16384" width="9.140625" style="724" customWidth="1"/>
  </cols>
  <sheetData>
    <row r="1" spans="1:175" s="1166" customFormat="1" ht="15.75">
      <c r="A1" s="1165" t="s">
        <v>183</v>
      </c>
      <c r="I1" s="1167"/>
      <c r="J1" s="1168"/>
      <c r="K1" s="1168"/>
      <c r="L1" s="1168"/>
      <c r="M1" s="1168"/>
      <c r="N1" s="1168"/>
      <c r="Q1" s="1168"/>
      <c r="R1" s="1168"/>
      <c r="S1" s="1168"/>
      <c r="T1" s="1168"/>
      <c r="U1" s="1168"/>
      <c r="V1" s="1168"/>
      <c r="W1" s="1168"/>
      <c r="X1" s="1168"/>
      <c r="Y1" s="1168"/>
      <c r="Z1" s="1168"/>
      <c r="AA1" s="1168"/>
      <c r="AB1" s="1168"/>
      <c r="AC1" s="1168"/>
      <c r="AD1" s="1168"/>
      <c r="AE1" s="1168"/>
      <c r="AF1" s="1168"/>
      <c r="AG1" s="1168"/>
      <c r="AH1" s="1168"/>
      <c r="AI1" s="1168"/>
      <c r="AJ1" s="1168"/>
      <c r="AK1" s="1168"/>
      <c r="AL1" s="1168"/>
      <c r="AM1" s="1168"/>
      <c r="AN1" s="1168"/>
      <c r="AO1" s="1168"/>
      <c r="AP1" s="1168"/>
      <c r="AQ1" s="1168"/>
      <c r="AR1" s="1168"/>
      <c r="AS1" s="1168"/>
      <c r="AT1" s="1168"/>
      <c r="AU1" s="1168"/>
      <c r="AV1" s="1168"/>
      <c r="AW1" s="1168"/>
      <c r="AX1" s="1168"/>
      <c r="AY1" s="1168"/>
      <c r="AZ1" s="1168"/>
      <c r="BA1" s="1168"/>
      <c r="BB1" s="1168"/>
      <c r="BC1" s="1168"/>
      <c r="BD1" s="1168"/>
      <c r="BE1" s="1168"/>
      <c r="BF1" s="1168"/>
      <c r="BG1" s="1168"/>
      <c r="BH1" s="1168"/>
      <c r="BI1" s="1168"/>
      <c r="BJ1" s="1168"/>
      <c r="BK1" s="1168"/>
      <c r="BL1" s="1168"/>
      <c r="BM1" s="1168"/>
      <c r="BN1" s="1168"/>
      <c r="BO1" s="1168"/>
      <c r="BP1" s="1168"/>
      <c r="BQ1" s="1168"/>
      <c r="BR1" s="1168"/>
      <c r="BS1" s="1168"/>
      <c r="BT1" s="1168"/>
      <c r="BU1" s="1168"/>
      <c r="BV1" s="1168"/>
      <c r="BW1" s="1168"/>
      <c r="BX1" s="1168"/>
      <c r="BY1" s="1168"/>
      <c r="BZ1" s="1168"/>
      <c r="CA1" s="1168"/>
      <c r="CB1" s="1168"/>
      <c r="CC1" s="1168"/>
      <c r="CD1" s="1168"/>
      <c r="CE1" s="1168"/>
      <c r="CF1" s="1168"/>
      <c r="CG1" s="1168"/>
      <c r="CH1" s="1168"/>
      <c r="CI1" s="1168"/>
      <c r="CJ1" s="1168"/>
      <c r="CK1" s="1168"/>
      <c r="CL1" s="1168"/>
      <c r="CM1" s="1168"/>
      <c r="CN1" s="1168"/>
      <c r="CO1" s="1168"/>
      <c r="CP1" s="1168"/>
      <c r="CQ1" s="1168"/>
      <c r="CR1" s="1168"/>
      <c r="CS1" s="1168"/>
      <c r="CT1" s="1168"/>
      <c r="CU1" s="1168"/>
      <c r="CV1" s="1168"/>
      <c r="CW1" s="1168"/>
      <c r="CX1" s="1168"/>
      <c r="CY1" s="1168"/>
      <c r="CZ1" s="1168"/>
      <c r="DA1" s="1168"/>
      <c r="DB1" s="1168"/>
      <c r="DC1" s="1168"/>
      <c r="DD1" s="1168"/>
      <c r="DE1" s="1168"/>
      <c r="DF1" s="1168"/>
      <c r="DG1" s="1168"/>
      <c r="DH1" s="1168"/>
      <c r="DI1" s="1168"/>
      <c r="DJ1" s="1168"/>
      <c r="DK1" s="1168"/>
      <c r="DL1" s="1168"/>
      <c r="DM1" s="1168"/>
      <c r="DN1" s="1168"/>
      <c r="DO1" s="1168"/>
      <c r="DP1" s="1168"/>
      <c r="DQ1" s="1168"/>
      <c r="DR1" s="1168"/>
      <c r="DS1" s="1168"/>
      <c r="DT1" s="1168"/>
      <c r="DU1" s="1168"/>
      <c r="DV1" s="1168"/>
      <c r="DW1" s="1168"/>
      <c r="DX1" s="1168"/>
      <c r="DY1" s="1168"/>
      <c r="DZ1" s="1168"/>
      <c r="EA1" s="1168"/>
      <c r="EB1" s="1168"/>
      <c r="EC1" s="1168"/>
      <c r="ED1" s="1168"/>
      <c r="EE1" s="1168"/>
      <c r="EF1" s="1168"/>
      <c r="EG1" s="1168"/>
      <c r="EH1" s="1168"/>
      <c r="EI1" s="1168"/>
      <c r="EJ1" s="1168"/>
      <c r="EK1" s="1168"/>
      <c r="EL1" s="1168"/>
      <c r="EM1" s="1168"/>
      <c r="EN1" s="1168"/>
      <c r="EO1" s="1168"/>
      <c r="EP1" s="1168"/>
      <c r="EQ1" s="1168"/>
      <c r="ER1" s="1168"/>
      <c r="ES1" s="1168"/>
      <c r="ET1" s="1168"/>
      <c r="EU1" s="1168"/>
      <c r="EV1" s="1168"/>
      <c r="EW1" s="1168"/>
      <c r="EX1" s="1168"/>
      <c r="EY1" s="1168"/>
      <c r="EZ1" s="1168"/>
      <c r="FA1" s="1168"/>
      <c r="FB1" s="1168"/>
      <c r="FC1" s="1168"/>
      <c r="FD1" s="1168"/>
      <c r="FE1" s="1168"/>
      <c r="FF1" s="1168"/>
      <c r="FG1" s="1168"/>
      <c r="FH1" s="1168"/>
      <c r="FI1" s="1168"/>
      <c r="FJ1" s="1168"/>
      <c r="FK1" s="1168"/>
      <c r="FL1" s="1168"/>
      <c r="FM1" s="1168"/>
      <c r="FN1" s="1168"/>
      <c r="FO1" s="1168"/>
      <c r="FP1" s="1168"/>
      <c r="FQ1" s="1168"/>
      <c r="FR1" s="1168"/>
      <c r="FS1" s="1168"/>
    </row>
    <row r="2" spans="1:170" ht="1.5" customHeight="1">
      <c r="A2" s="1190"/>
      <c r="L2" s="1170"/>
      <c r="M2" s="1170"/>
      <c r="N2" s="1170"/>
      <c r="O2" s="1170"/>
      <c r="P2" s="1170"/>
      <c r="Q2" s="1170"/>
      <c r="R2" s="1170"/>
      <c r="S2" s="1170"/>
      <c r="T2" s="1170"/>
      <c r="U2" s="1170"/>
      <c r="V2" s="1170"/>
      <c r="W2" s="1170"/>
      <c r="X2" s="1170"/>
      <c r="Y2" s="1170"/>
      <c r="Z2" s="1170"/>
      <c r="AA2" s="1170"/>
      <c r="AB2" s="1170"/>
      <c r="AC2" s="1170"/>
      <c r="AD2" s="1170"/>
      <c r="AE2" s="1170"/>
      <c r="AF2" s="1170"/>
      <c r="AG2" s="1170"/>
      <c r="AH2" s="1170"/>
      <c r="AI2" s="1170"/>
      <c r="AJ2" s="1170"/>
      <c r="AK2" s="1170"/>
      <c r="AL2" s="1170"/>
      <c r="AM2" s="1170"/>
      <c r="AN2" s="1170"/>
      <c r="AO2" s="1170"/>
      <c r="AP2" s="1170"/>
      <c r="AQ2" s="1170"/>
      <c r="AR2" s="1170"/>
      <c r="AS2" s="1170"/>
      <c r="AT2" s="1170"/>
      <c r="AU2" s="1170"/>
      <c r="AV2" s="1170"/>
      <c r="AW2" s="1170"/>
      <c r="AX2" s="1170"/>
      <c r="AY2" s="1170"/>
      <c r="AZ2" s="1170"/>
      <c r="BA2" s="1170"/>
      <c r="BB2" s="1170"/>
      <c r="BC2" s="1170"/>
      <c r="BD2" s="1170"/>
      <c r="BE2" s="1170"/>
      <c r="BF2" s="1170"/>
      <c r="BG2" s="1170"/>
      <c r="BH2" s="1170"/>
      <c r="BI2" s="1170"/>
      <c r="BJ2" s="1170"/>
      <c r="BK2" s="1170"/>
      <c r="BL2" s="1170"/>
      <c r="BM2" s="1170"/>
      <c r="BN2" s="1170"/>
      <c r="BO2" s="1170"/>
      <c r="BP2" s="1170"/>
      <c r="BQ2" s="1170"/>
      <c r="BR2" s="1170"/>
      <c r="BS2" s="1170"/>
      <c r="BT2" s="1170"/>
      <c r="BU2" s="1170"/>
      <c r="BV2" s="1170"/>
      <c r="BW2" s="1170"/>
      <c r="BX2" s="1170"/>
      <c r="BY2" s="1170"/>
      <c r="BZ2" s="1170"/>
      <c r="CA2" s="1170"/>
      <c r="CB2" s="1170"/>
      <c r="CC2" s="1170"/>
      <c r="CD2" s="1170"/>
      <c r="CE2" s="1170"/>
      <c r="CF2" s="1170"/>
      <c r="CG2" s="1170"/>
      <c r="CH2" s="1170"/>
      <c r="CI2" s="1170"/>
      <c r="CJ2" s="1170"/>
      <c r="CK2" s="1170"/>
      <c r="CL2" s="1170"/>
      <c r="CM2" s="1170"/>
      <c r="CN2" s="1170"/>
      <c r="CO2" s="1170"/>
      <c r="CP2" s="1170"/>
      <c r="CQ2" s="1170"/>
      <c r="CR2" s="1170"/>
      <c r="CS2" s="1170"/>
      <c r="CT2" s="1170"/>
      <c r="CU2" s="1170"/>
      <c r="CV2" s="1170"/>
      <c r="CW2" s="1170"/>
      <c r="CX2" s="1170"/>
      <c r="CY2" s="1170"/>
      <c r="CZ2" s="1170"/>
      <c r="DA2" s="1170"/>
      <c r="DB2" s="1170"/>
      <c r="DC2" s="1170"/>
      <c r="DD2" s="1170"/>
      <c r="DE2" s="1170"/>
      <c r="DF2" s="1170"/>
      <c r="DG2" s="1170"/>
      <c r="DH2" s="1170"/>
      <c r="DI2" s="1170"/>
      <c r="DJ2" s="1170"/>
      <c r="DK2" s="1170"/>
      <c r="DL2" s="1170"/>
      <c r="DM2" s="1170"/>
      <c r="DN2" s="1170"/>
      <c r="DO2" s="1170"/>
      <c r="DP2" s="1170"/>
      <c r="DQ2" s="1170"/>
      <c r="DR2" s="1170"/>
      <c r="DS2" s="1170"/>
      <c r="DT2" s="1170"/>
      <c r="DU2" s="1170"/>
      <c r="DV2" s="1170"/>
      <c r="DW2" s="1170"/>
      <c r="DX2" s="1170"/>
      <c r="DY2" s="1170"/>
      <c r="DZ2" s="1170"/>
      <c r="EA2" s="1170"/>
      <c r="EB2" s="1170"/>
      <c r="EC2" s="1170"/>
      <c r="ED2" s="1170"/>
      <c r="EE2" s="1170"/>
      <c r="EF2" s="1170"/>
      <c r="EG2" s="1170"/>
      <c r="EH2" s="1170"/>
      <c r="EI2" s="1170"/>
      <c r="EJ2" s="1170"/>
      <c r="EK2" s="1170"/>
      <c r="EL2" s="1170"/>
      <c r="EM2" s="1170"/>
      <c r="EN2" s="1170"/>
      <c r="EO2" s="1170"/>
      <c r="EP2" s="1170"/>
      <c r="EQ2" s="1170"/>
      <c r="ER2" s="1170"/>
      <c r="ES2" s="1170"/>
      <c r="ET2" s="1170"/>
      <c r="EU2" s="1170"/>
      <c r="EV2" s="1170"/>
      <c r="EW2" s="1170"/>
      <c r="EX2" s="1170"/>
      <c r="EY2" s="1170"/>
      <c r="EZ2" s="1170"/>
      <c r="FA2" s="1170"/>
      <c r="FB2" s="1170"/>
      <c r="FC2" s="1170"/>
      <c r="FD2" s="1170"/>
      <c r="FE2" s="1170"/>
      <c r="FF2" s="1170"/>
      <c r="FG2" s="1170"/>
      <c r="FH2" s="1170"/>
      <c r="FI2" s="1170"/>
      <c r="FJ2" s="1170"/>
      <c r="FK2" s="1170"/>
      <c r="FL2" s="1170"/>
      <c r="FM2" s="1170"/>
      <c r="FN2" s="1170"/>
    </row>
    <row r="3" spans="1:11" s="1170" customFormat="1" ht="12" customHeight="1">
      <c r="A3" s="1191"/>
      <c r="B3" s="1191"/>
      <c r="C3" s="1191"/>
      <c r="D3" s="1191"/>
      <c r="E3" s="1191"/>
      <c r="F3" s="1191"/>
      <c r="K3" s="542" t="s">
        <v>178</v>
      </c>
    </row>
    <row r="4" spans="1:11" s="1172" customFormat="1" ht="14.25">
      <c r="A4" s="1171"/>
      <c r="B4" s="1669" t="s">
        <v>179</v>
      </c>
      <c r="C4" s="1670"/>
      <c r="D4" s="1670"/>
      <c r="E4" s="1670"/>
      <c r="F4" s="1671"/>
      <c r="G4" s="1669" t="s">
        <v>180</v>
      </c>
      <c r="H4" s="1670"/>
      <c r="I4" s="1670"/>
      <c r="J4" s="1670"/>
      <c r="K4" s="1671"/>
    </row>
    <row r="5" spans="1:11" s="1172" customFormat="1" ht="14.25">
      <c r="A5" s="1173" t="s">
        <v>77</v>
      </c>
      <c r="B5" s="1666">
        <v>2010</v>
      </c>
      <c r="C5" s="1666">
        <v>2011</v>
      </c>
      <c r="D5" s="1663" t="s">
        <v>11</v>
      </c>
      <c r="E5" s="1668" t="s">
        <v>181</v>
      </c>
      <c r="F5" s="1668"/>
      <c r="G5" s="1666">
        <v>2010</v>
      </c>
      <c r="H5" s="1666">
        <v>2011</v>
      </c>
      <c r="I5" s="1663" t="s">
        <v>11</v>
      </c>
      <c r="J5" s="1668" t="s">
        <v>181</v>
      </c>
      <c r="K5" s="1668"/>
    </row>
    <row r="6" spans="1:11" s="1176" customFormat="1" ht="13.5" customHeight="1">
      <c r="A6" s="1192"/>
      <c r="B6" s="1667"/>
      <c r="C6" s="1667"/>
      <c r="D6" s="1664"/>
      <c r="E6" s="1174">
        <v>2010</v>
      </c>
      <c r="F6" s="1174">
        <v>2011</v>
      </c>
      <c r="G6" s="1667"/>
      <c r="H6" s="1667"/>
      <c r="I6" s="1664"/>
      <c r="J6" s="1174">
        <v>2010</v>
      </c>
      <c r="K6" s="1174">
        <v>2011</v>
      </c>
    </row>
    <row r="7" spans="1:11" s="1170" customFormat="1" ht="14.25" customHeight="1">
      <c r="A7" s="1177" t="s">
        <v>130</v>
      </c>
      <c r="B7" s="1179">
        <v>4669.1</v>
      </c>
      <c r="C7" s="1179" t="s">
        <v>95</v>
      </c>
      <c r="D7" s="1179"/>
      <c r="E7" s="1179" t="s">
        <v>95</v>
      </c>
      <c r="F7" s="1179" t="s">
        <v>95</v>
      </c>
      <c r="G7" s="1178"/>
      <c r="H7" s="1178"/>
      <c r="I7" s="1178"/>
      <c r="J7" s="1177"/>
      <c r="K7" s="1177"/>
    </row>
    <row r="8" spans="1:11" s="1170" customFormat="1" ht="14.25" customHeight="1">
      <c r="A8" s="1177" t="s">
        <v>173</v>
      </c>
      <c r="B8" s="1179">
        <v>4258.3</v>
      </c>
      <c r="C8" s="1179" t="s">
        <v>95</v>
      </c>
      <c r="D8" s="1179"/>
      <c r="E8" s="1179" t="s">
        <v>95</v>
      </c>
      <c r="F8" s="1179" t="s">
        <v>95</v>
      </c>
      <c r="G8" s="1178"/>
      <c r="H8" s="1178"/>
      <c r="I8" s="1178"/>
      <c r="J8" s="1177"/>
      <c r="K8" s="1177"/>
    </row>
    <row r="9" spans="1:11" s="1170" customFormat="1" ht="14.25" customHeight="1">
      <c r="A9" s="1177" t="s">
        <v>174</v>
      </c>
      <c r="B9" s="1179">
        <v>3414.2</v>
      </c>
      <c r="C9" s="1179" t="s">
        <v>95</v>
      </c>
      <c r="D9" s="1179"/>
      <c r="E9" s="1179" t="s">
        <v>95</v>
      </c>
      <c r="F9" s="1179" t="s">
        <v>95</v>
      </c>
      <c r="G9" s="1178"/>
      <c r="H9" s="1178"/>
      <c r="I9" s="1177"/>
      <c r="J9" s="1177"/>
      <c r="K9" s="1177"/>
    </row>
    <row r="10" spans="1:11" s="1170" customFormat="1" ht="14.25" customHeight="1">
      <c r="A10" s="1177" t="s">
        <v>96</v>
      </c>
      <c r="B10" s="1179">
        <v>96.5</v>
      </c>
      <c r="C10" s="1179">
        <v>96.7</v>
      </c>
      <c r="D10" s="1179">
        <v>100.20725388601038</v>
      </c>
      <c r="E10" s="1179" t="s">
        <v>95</v>
      </c>
      <c r="F10" s="1179" t="s">
        <v>95</v>
      </c>
      <c r="G10" s="1178">
        <v>1233.3</v>
      </c>
      <c r="H10" s="1178">
        <v>1399.7</v>
      </c>
      <c r="I10" s="1181">
        <v>113.49225654747426</v>
      </c>
      <c r="J10" s="1178">
        <v>1.7</v>
      </c>
      <c r="K10" s="1178">
        <v>1.8</v>
      </c>
    </row>
    <row r="11" spans="1:11" s="1170" customFormat="1" ht="14.25" customHeight="1">
      <c r="A11" s="1177" t="s">
        <v>97</v>
      </c>
      <c r="B11" s="1178">
        <v>124.6</v>
      </c>
      <c r="C11" s="1178">
        <v>117.2</v>
      </c>
      <c r="D11" s="1179">
        <v>94.0609951845907</v>
      </c>
      <c r="E11" s="1178" t="s">
        <v>95</v>
      </c>
      <c r="F11" s="1178" t="s">
        <v>95</v>
      </c>
      <c r="G11" s="1178" t="s">
        <v>95</v>
      </c>
      <c r="H11" s="1178" t="s">
        <v>95</v>
      </c>
      <c r="I11" s="1178"/>
      <c r="J11" s="1178" t="s">
        <v>95</v>
      </c>
      <c r="K11" s="1178" t="s">
        <v>95</v>
      </c>
    </row>
    <row r="12" spans="1:11" s="1170" customFormat="1" ht="14.25" customHeight="1">
      <c r="A12" s="1177" t="s">
        <v>175</v>
      </c>
      <c r="B12" s="1179">
        <v>129.6</v>
      </c>
      <c r="C12" s="1179">
        <v>125.4</v>
      </c>
      <c r="D12" s="1179">
        <v>96.75925925925927</v>
      </c>
      <c r="E12" s="1179">
        <v>2.5</v>
      </c>
      <c r="F12" s="1179">
        <v>2.5</v>
      </c>
      <c r="G12" s="1179">
        <v>535.2</v>
      </c>
      <c r="H12" s="1179">
        <v>583.2</v>
      </c>
      <c r="I12" s="1181">
        <v>108.96860986547085</v>
      </c>
      <c r="J12" s="1179">
        <v>1.5</v>
      </c>
      <c r="K12" s="1179">
        <v>1.6</v>
      </c>
    </row>
    <row r="13" spans="1:11" s="1170" customFormat="1" ht="14.25" customHeight="1">
      <c r="A13" s="1177" t="s">
        <v>99</v>
      </c>
      <c r="B13" s="1179">
        <v>60</v>
      </c>
      <c r="C13" s="1179">
        <v>59</v>
      </c>
      <c r="D13" s="1179">
        <v>98.33333333333333</v>
      </c>
      <c r="E13" s="1179" t="s">
        <v>95</v>
      </c>
      <c r="F13" s="1179" t="s">
        <v>95</v>
      </c>
      <c r="G13" s="1179">
        <v>814.9</v>
      </c>
      <c r="H13" s="1179">
        <v>851.7</v>
      </c>
      <c r="I13" s="1181">
        <v>104.51589152043196</v>
      </c>
      <c r="J13" s="1179">
        <v>2</v>
      </c>
      <c r="K13" s="1179">
        <v>2.1</v>
      </c>
    </row>
    <row r="14" spans="1:11" s="1170" customFormat="1" ht="14.25" customHeight="1">
      <c r="A14" s="1177" t="s">
        <v>100</v>
      </c>
      <c r="B14" s="1179">
        <v>879</v>
      </c>
      <c r="C14" s="1178" t="s">
        <v>95</v>
      </c>
      <c r="D14" s="1179"/>
      <c r="E14" s="1179" t="s">
        <v>95</v>
      </c>
      <c r="F14" s="1178" t="s">
        <v>95</v>
      </c>
      <c r="G14" s="1179">
        <v>5180</v>
      </c>
      <c r="H14" s="1178" t="s">
        <v>95</v>
      </c>
      <c r="I14" s="1181"/>
      <c r="J14" s="1179">
        <v>1.1</v>
      </c>
      <c r="K14" s="1178" t="s">
        <v>95</v>
      </c>
    </row>
    <row r="15" spans="1:11" s="1170" customFormat="1" ht="14.25" customHeight="1">
      <c r="A15" s="1177" t="s">
        <v>101</v>
      </c>
      <c r="B15" s="1179">
        <v>12.3</v>
      </c>
      <c r="C15" s="1179">
        <v>13.8</v>
      </c>
      <c r="D15" s="1179">
        <v>112.1951219512195</v>
      </c>
      <c r="E15" s="1179">
        <v>2.2</v>
      </c>
      <c r="F15" s="1178">
        <v>2.2</v>
      </c>
      <c r="G15" s="1178" t="s">
        <v>95</v>
      </c>
      <c r="H15" s="1178" t="s">
        <v>95</v>
      </c>
      <c r="I15" s="1181"/>
      <c r="J15" s="1178" t="s">
        <v>95</v>
      </c>
      <c r="K15" s="1178" t="s">
        <v>95</v>
      </c>
    </row>
    <row r="16" spans="1:11" s="1170" customFormat="1" ht="14.25" customHeight="1">
      <c r="A16" s="1177" t="s">
        <v>102</v>
      </c>
      <c r="B16" s="1179">
        <v>43.9</v>
      </c>
      <c r="C16" s="1179">
        <v>49.5</v>
      </c>
      <c r="D16" s="1179">
        <v>112.75626423690206</v>
      </c>
      <c r="E16" s="1179" t="s">
        <v>95</v>
      </c>
      <c r="F16" s="1179" t="s">
        <v>95</v>
      </c>
      <c r="G16" s="1178" t="s">
        <v>95</v>
      </c>
      <c r="H16" s="1178" t="s">
        <v>95</v>
      </c>
      <c r="I16" s="1181"/>
      <c r="J16" s="1178" t="s">
        <v>95</v>
      </c>
      <c r="K16" s="1178" t="s">
        <v>95</v>
      </c>
    </row>
    <row r="17" spans="1:11" s="1170" customFormat="1" ht="15">
      <c r="A17" s="1177" t="s">
        <v>103</v>
      </c>
      <c r="B17" s="1179">
        <v>117.4</v>
      </c>
      <c r="C17" s="1179">
        <v>114.1</v>
      </c>
      <c r="D17" s="1179">
        <v>97.18909710391821</v>
      </c>
      <c r="E17" s="1179" t="s">
        <v>95</v>
      </c>
      <c r="F17" s="1179" t="s">
        <v>95</v>
      </c>
      <c r="G17" s="1179">
        <v>562.6</v>
      </c>
      <c r="H17" s="1179">
        <v>437.1</v>
      </c>
      <c r="I17" s="1181">
        <v>77.69285460362603</v>
      </c>
      <c r="J17" s="1179">
        <v>1.4</v>
      </c>
      <c r="K17" s="1179">
        <v>1.4</v>
      </c>
    </row>
    <row r="18" spans="1:11" s="1170" customFormat="1" ht="15">
      <c r="A18" s="1177" t="s">
        <v>104</v>
      </c>
      <c r="B18" s="1179">
        <v>410.7</v>
      </c>
      <c r="C18" s="1179">
        <v>406.6</v>
      </c>
      <c r="D18" s="1179">
        <v>99.00170440710983</v>
      </c>
      <c r="E18" s="1179">
        <v>2.1</v>
      </c>
      <c r="F18" s="1179">
        <v>2.1</v>
      </c>
      <c r="G18" s="1178">
        <v>3898.9</v>
      </c>
      <c r="H18" s="1178" t="s">
        <v>95</v>
      </c>
      <c r="I18" s="1181"/>
      <c r="J18" s="1178">
        <v>1.7</v>
      </c>
      <c r="K18" s="1178" t="s">
        <v>95</v>
      </c>
    </row>
    <row r="19" spans="1:11" s="1170" customFormat="1" ht="15">
      <c r="A19" s="1177" t="s">
        <v>105</v>
      </c>
      <c r="B19" s="1179">
        <v>608.7</v>
      </c>
      <c r="C19" s="1178">
        <v>605.9</v>
      </c>
      <c r="D19" s="1179">
        <v>99.5400032856908</v>
      </c>
      <c r="E19" s="1179" t="s">
        <v>95</v>
      </c>
      <c r="F19" s="1178" t="s">
        <v>95</v>
      </c>
      <c r="G19" s="1178">
        <v>4966.4</v>
      </c>
      <c r="H19" s="1178">
        <v>5314.2</v>
      </c>
      <c r="I19" s="1181">
        <v>107.00306056701032</v>
      </c>
      <c r="J19" s="1178">
        <v>1.3</v>
      </c>
      <c r="K19" s="1178">
        <v>1.3</v>
      </c>
    </row>
    <row r="20" spans="1:11" s="1170" customFormat="1" ht="15">
      <c r="A20" s="1177" t="s">
        <v>106</v>
      </c>
      <c r="B20" s="1179">
        <v>454.7</v>
      </c>
      <c r="C20" s="1179">
        <v>467.8</v>
      </c>
      <c r="D20" s="1179">
        <v>102.88102045304596</v>
      </c>
      <c r="E20" s="1179" t="s">
        <v>95</v>
      </c>
      <c r="F20" s="1179" t="s">
        <v>95</v>
      </c>
      <c r="G20" s="1179">
        <v>7242.6</v>
      </c>
      <c r="H20" s="1179">
        <v>7362.8</v>
      </c>
      <c r="I20" s="1181">
        <v>101.65962499654819</v>
      </c>
      <c r="J20" s="1179">
        <v>2.4</v>
      </c>
      <c r="K20" s="1179">
        <v>2.4</v>
      </c>
    </row>
    <row r="21" spans="1:11" s="1170" customFormat="1" ht="15">
      <c r="A21" s="1177" t="s">
        <v>107</v>
      </c>
      <c r="B21" s="1179">
        <v>11.9</v>
      </c>
      <c r="C21" s="1179">
        <v>11.9</v>
      </c>
      <c r="D21" s="1179">
        <v>100</v>
      </c>
      <c r="E21" s="1179" t="s">
        <v>95</v>
      </c>
      <c r="F21" s="1179" t="s">
        <v>95</v>
      </c>
      <c r="G21" s="1179">
        <v>61.7</v>
      </c>
      <c r="H21" s="1178" t="s">
        <v>95</v>
      </c>
      <c r="I21" s="1181"/>
      <c r="J21" s="1179">
        <v>1.9</v>
      </c>
      <c r="K21" s="1178" t="s">
        <v>95</v>
      </c>
    </row>
    <row r="22" spans="1:11" s="1170" customFormat="1" ht="15">
      <c r="A22" s="1177" t="s">
        <v>108</v>
      </c>
      <c r="B22" s="1179">
        <v>32.4</v>
      </c>
      <c r="C22" s="1179">
        <v>26.9</v>
      </c>
      <c r="D22" s="1179">
        <v>83.0246913580247</v>
      </c>
      <c r="E22" s="1179" t="s">
        <v>95</v>
      </c>
      <c r="F22" s="1179" t="s">
        <v>95</v>
      </c>
      <c r="G22" s="1179">
        <v>47.4</v>
      </c>
      <c r="H22" s="1179">
        <v>89.3</v>
      </c>
      <c r="I22" s="1181">
        <v>188.39662447257385</v>
      </c>
      <c r="J22" s="1179">
        <v>1.4</v>
      </c>
      <c r="K22" s="1179">
        <v>2.1</v>
      </c>
    </row>
    <row r="23" spans="1:11" s="1170" customFormat="1" ht="15">
      <c r="A23" s="1177" t="s">
        <v>109</v>
      </c>
      <c r="B23" s="1179">
        <v>45.1</v>
      </c>
      <c r="C23" s="1179">
        <v>48.6</v>
      </c>
      <c r="D23" s="1179">
        <v>107.76053215077606</v>
      </c>
      <c r="E23" s="1179" t="s">
        <v>95</v>
      </c>
      <c r="F23" s="1178" t="s">
        <v>95</v>
      </c>
      <c r="G23" s="1179">
        <v>131.1</v>
      </c>
      <c r="H23" s="1179">
        <v>161.1</v>
      </c>
      <c r="I23" s="1181">
        <v>122.88329519450801</v>
      </c>
      <c r="J23" s="1179">
        <v>2.9</v>
      </c>
      <c r="K23" s="1179">
        <v>2.9</v>
      </c>
    </row>
    <row r="24" spans="1:11" s="1170" customFormat="1" ht="15">
      <c r="A24" s="1177" t="s">
        <v>110</v>
      </c>
      <c r="B24" s="1178">
        <v>5.1</v>
      </c>
      <c r="C24" s="1178">
        <v>5.2</v>
      </c>
      <c r="D24" s="1179">
        <v>101.96078431372551</v>
      </c>
      <c r="E24" s="1178" t="s">
        <v>95</v>
      </c>
      <c r="F24" s="1178" t="s">
        <v>95</v>
      </c>
      <c r="G24" s="1178">
        <v>89.5</v>
      </c>
      <c r="H24" s="1178">
        <v>90.5</v>
      </c>
      <c r="I24" s="1181">
        <v>101.1173184357542</v>
      </c>
      <c r="J24" s="1178">
        <v>1.2</v>
      </c>
      <c r="K24" s="1178">
        <v>1.1</v>
      </c>
    </row>
    <row r="25" spans="1:11" s="1170" customFormat="1" ht="15">
      <c r="A25" s="1177" t="s">
        <v>111</v>
      </c>
      <c r="B25" s="1179">
        <v>127.2</v>
      </c>
      <c r="C25" s="1179">
        <v>125.8</v>
      </c>
      <c r="D25" s="1179">
        <v>98.89937106918238</v>
      </c>
      <c r="E25" s="1179" t="s">
        <v>95</v>
      </c>
      <c r="F25" s="1179" t="s">
        <v>95</v>
      </c>
      <c r="G25" s="1179">
        <v>379</v>
      </c>
      <c r="H25" s="1179">
        <v>417.9</v>
      </c>
      <c r="I25" s="1181">
        <v>110.26385224274406</v>
      </c>
      <c r="J25" s="1179">
        <v>2.1</v>
      </c>
      <c r="K25" s="1179">
        <v>2.3</v>
      </c>
    </row>
    <row r="26" spans="1:11" s="1170" customFormat="1" ht="15">
      <c r="A26" s="1177" t="s">
        <v>112</v>
      </c>
      <c r="B26" s="1178">
        <v>3.2</v>
      </c>
      <c r="C26" s="1178">
        <v>3.2</v>
      </c>
      <c r="D26" s="1179">
        <v>100</v>
      </c>
      <c r="E26" s="1178" t="s">
        <v>95</v>
      </c>
      <c r="F26" s="1178" t="s">
        <v>95</v>
      </c>
      <c r="G26" s="1178"/>
      <c r="H26" s="1178"/>
      <c r="I26" s="1181"/>
      <c r="J26" s="1178"/>
      <c r="K26" s="1178"/>
    </row>
    <row r="27" spans="1:11" s="1170" customFormat="1" ht="15">
      <c r="A27" s="1177" t="s">
        <v>113</v>
      </c>
      <c r="B27" s="1179">
        <v>137.1</v>
      </c>
      <c r="C27" s="1179">
        <v>135.7</v>
      </c>
      <c r="D27" s="1179">
        <v>98.97884755652808</v>
      </c>
      <c r="E27" s="1179">
        <v>1.5</v>
      </c>
      <c r="F27" s="1179">
        <v>1.5</v>
      </c>
      <c r="G27" s="1179">
        <v>1502</v>
      </c>
      <c r="H27" s="1178" t="s">
        <v>95</v>
      </c>
      <c r="I27" s="1181"/>
      <c r="J27" s="1179">
        <v>1.5</v>
      </c>
      <c r="K27" s="1178" t="s">
        <v>95</v>
      </c>
    </row>
    <row r="28" spans="1:11" s="1170" customFormat="1" ht="15">
      <c r="A28" s="1177" t="s">
        <v>114</v>
      </c>
      <c r="B28" s="1179">
        <v>81</v>
      </c>
      <c r="C28" s="1179">
        <v>80.9</v>
      </c>
      <c r="D28" s="1179">
        <v>99.87654320987654</v>
      </c>
      <c r="E28" s="1179">
        <v>1.9</v>
      </c>
      <c r="F28" s="1179">
        <v>1.9</v>
      </c>
      <c r="G28" s="1179">
        <v>653.3</v>
      </c>
      <c r="H28" s="1179" t="s">
        <v>95</v>
      </c>
      <c r="I28" s="1181"/>
      <c r="J28" s="1179">
        <v>1.1</v>
      </c>
      <c r="K28" s="1179" t="s">
        <v>95</v>
      </c>
    </row>
    <row r="29" spans="1:11" s="1170" customFormat="1" ht="15">
      <c r="A29" s="1177" t="s">
        <v>115</v>
      </c>
      <c r="B29" s="1178" t="s">
        <v>95</v>
      </c>
      <c r="C29" s="1178" t="s">
        <v>95</v>
      </c>
      <c r="D29" s="1179"/>
      <c r="E29" s="1178" t="s">
        <v>95</v>
      </c>
      <c r="F29" s="1178" t="s">
        <v>95</v>
      </c>
      <c r="G29" s="1179">
        <v>1940.3</v>
      </c>
      <c r="H29" s="1179">
        <v>2150.2</v>
      </c>
      <c r="I29" s="1181">
        <v>110.81791475545018</v>
      </c>
      <c r="J29" s="1179">
        <v>2.8</v>
      </c>
      <c r="K29" s="1179">
        <v>2.9</v>
      </c>
    </row>
    <row r="30" spans="1:11" s="1170" customFormat="1" ht="15">
      <c r="A30" s="1177" t="s">
        <v>116</v>
      </c>
      <c r="B30" s="1179">
        <v>115</v>
      </c>
      <c r="C30" s="1178" t="s">
        <v>95</v>
      </c>
      <c r="D30" s="1179"/>
      <c r="E30" s="1179" t="s">
        <v>95</v>
      </c>
      <c r="F30" s="1178" t="s">
        <v>95</v>
      </c>
      <c r="G30" s="1179">
        <v>642.5</v>
      </c>
      <c r="H30" s="1178" t="s">
        <v>95</v>
      </c>
      <c r="I30" s="1181"/>
      <c r="J30" s="1179">
        <v>1.9</v>
      </c>
      <c r="K30" s="1178" t="s">
        <v>95</v>
      </c>
    </row>
    <row r="31" spans="1:11" s="1170" customFormat="1" ht="15">
      <c r="A31" s="1177" t="s">
        <v>117</v>
      </c>
      <c r="B31" s="1179">
        <v>216.3</v>
      </c>
      <c r="C31" s="1178" t="s">
        <v>95</v>
      </c>
      <c r="D31" s="1179"/>
      <c r="E31" s="1179" t="s">
        <v>95</v>
      </c>
      <c r="F31" s="1178" t="s">
        <v>95</v>
      </c>
      <c r="G31" s="1179">
        <v>0</v>
      </c>
      <c r="H31" s="1178" t="s">
        <v>95</v>
      </c>
      <c r="I31" s="1181"/>
      <c r="J31" s="1179">
        <v>0</v>
      </c>
      <c r="K31" s="1178" t="s">
        <v>95</v>
      </c>
    </row>
    <row r="32" spans="1:11" s="1170" customFormat="1" ht="15">
      <c r="A32" s="1177" t="s">
        <v>118</v>
      </c>
      <c r="B32" s="1179">
        <v>15.8</v>
      </c>
      <c r="C32" s="1179">
        <v>15.8</v>
      </c>
      <c r="D32" s="1179">
        <v>100</v>
      </c>
      <c r="E32" s="1179" t="s">
        <v>95</v>
      </c>
      <c r="F32" s="1179" t="s">
        <v>95</v>
      </c>
      <c r="G32" s="1179">
        <v>86.9</v>
      </c>
      <c r="H32" s="1178" t="s">
        <v>95</v>
      </c>
      <c r="I32" s="1181"/>
      <c r="J32" s="1179">
        <v>1.2</v>
      </c>
      <c r="K32" s="1178" t="s">
        <v>95</v>
      </c>
    </row>
    <row r="33" spans="1:11" s="1172" customFormat="1" ht="14.25">
      <c r="A33" s="1182" t="s">
        <v>119</v>
      </c>
      <c r="B33" s="1183">
        <v>45.7</v>
      </c>
      <c r="C33" s="1183">
        <v>45.5</v>
      </c>
      <c r="D33" s="1183">
        <v>99.56236323851203</v>
      </c>
      <c r="E33" s="1183" t="s">
        <v>95</v>
      </c>
      <c r="F33" s="1183" t="s">
        <v>95</v>
      </c>
      <c r="G33" s="1183">
        <v>280.7</v>
      </c>
      <c r="H33" s="1183">
        <v>233</v>
      </c>
      <c r="I33" s="1184">
        <v>83.00676879230495</v>
      </c>
      <c r="J33" s="1183">
        <v>2</v>
      </c>
      <c r="K33" s="1183">
        <v>1.5</v>
      </c>
    </row>
    <row r="34" spans="1:11" s="1170" customFormat="1" ht="15">
      <c r="A34" s="1177" t="s">
        <v>120</v>
      </c>
      <c r="B34" s="1179">
        <v>38</v>
      </c>
      <c r="C34" s="1179">
        <v>38.3</v>
      </c>
      <c r="D34" s="1179">
        <v>100.78947368421052</v>
      </c>
      <c r="E34" s="1179" t="s">
        <v>95</v>
      </c>
      <c r="F34" s="1179" t="s">
        <v>95</v>
      </c>
      <c r="G34" s="1179">
        <v>302</v>
      </c>
      <c r="H34" s="1179">
        <v>348</v>
      </c>
      <c r="I34" s="1181">
        <v>115.23178807947019</v>
      </c>
      <c r="J34" s="1179">
        <v>0.9</v>
      </c>
      <c r="K34" s="1179">
        <v>0.9</v>
      </c>
    </row>
    <row r="35" spans="1:11" s="1170" customFormat="1" ht="15">
      <c r="A35" s="1177" t="s">
        <v>121</v>
      </c>
      <c r="B35" s="1179">
        <v>56</v>
      </c>
      <c r="C35" s="1179">
        <v>57</v>
      </c>
      <c r="D35" s="1179">
        <v>101.78571428571428</v>
      </c>
      <c r="E35" s="1179" t="s">
        <v>95</v>
      </c>
      <c r="F35" s="1179" t="s">
        <v>95</v>
      </c>
      <c r="G35" s="1179">
        <v>621.3</v>
      </c>
      <c r="H35" s="1179">
        <v>685.8</v>
      </c>
      <c r="I35" s="1181">
        <v>110.38145823273781</v>
      </c>
      <c r="J35" s="1179">
        <v>1</v>
      </c>
      <c r="K35" s="1179">
        <v>1</v>
      </c>
    </row>
    <row r="36" spans="1:11" s="1170" customFormat="1" ht="15">
      <c r="A36" s="1177" t="s">
        <v>122</v>
      </c>
      <c r="B36" s="1178" t="s">
        <v>95</v>
      </c>
      <c r="C36" s="1178" t="s">
        <v>95</v>
      </c>
      <c r="D36" s="1179"/>
      <c r="E36" s="1178">
        <v>1.3</v>
      </c>
      <c r="F36" s="1178">
        <v>1.3</v>
      </c>
      <c r="G36" s="1178">
        <v>3308.3</v>
      </c>
      <c r="H36" s="1178" t="s">
        <v>95</v>
      </c>
      <c r="I36" s="1181"/>
      <c r="J36" s="1178">
        <v>1.3</v>
      </c>
      <c r="K36" s="1178" t="s">
        <v>95</v>
      </c>
    </row>
    <row r="37" spans="1:170" s="1195" customFormat="1" ht="12">
      <c r="A37" s="1193" t="s">
        <v>176</v>
      </c>
      <c r="B37" s="1194"/>
      <c r="C37" s="1194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4"/>
      <c r="R37" s="1194"/>
      <c r="S37" s="1194"/>
      <c r="T37" s="1194"/>
      <c r="U37" s="1194"/>
      <c r="V37" s="1194"/>
      <c r="W37" s="1194"/>
      <c r="X37" s="1194"/>
      <c r="Y37" s="1194"/>
      <c r="Z37" s="1194"/>
      <c r="AA37" s="1194"/>
      <c r="AB37" s="1194"/>
      <c r="AC37" s="1194"/>
      <c r="AD37" s="1194"/>
      <c r="AE37" s="1194"/>
      <c r="AF37" s="1194"/>
      <c r="AG37" s="1194"/>
      <c r="AH37" s="1194"/>
      <c r="AI37" s="1194"/>
      <c r="AJ37" s="1194"/>
      <c r="AK37" s="1194"/>
      <c r="AL37" s="1194"/>
      <c r="AM37" s="1194"/>
      <c r="AN37" s="1194"/>
      <c r="AO37" s="1194"/>
      <c r="AP37" s="1194"/>
      <c r="AQ37" s="1194"/>
      <c r="AR37" s="1194"/>
      <c r="AS37" s="1194"/>
      <c r="AT37" s="1194"/>
      <c r="AU37" s="1194"/>
      <c r="AV37" s="1194"/>
      <c r="AW37" s="1194"/>
      <c r="AX37" s="1194"/>
      <c r="AY37" s="1194"/>
      <c r="AZ37" s="1194"/>
      <c r="BA37" s="1194"/>
      <c r="BB37" s="1194"/>
      <c r="BC37" s="1194"/>
      <c r="BD37" s="1194"/>
      <c r="BE37" s="1194"/>
      <c r="BF37" s="1194"/>
      <c r="BG37" s="1194"/>
      <c r="BH37" s="1194"/>
      <c r="BI37" s="1194"/>
      <c r="BJ37" s="1194"/>
      <c r="BK37" s="1194"/>
      <c r="BL37" s="1194"/>
      <c r="BM37" s="1194"/>
      <c r="BN37" s="1194"/>
      <c r="BO37" s="1194"/>
      <c r="BP37" s="1194"/>
      <c r="BQ37" s="1194"/>
      <c r="BR37" s="1194"/>
      <c r="BS37" s="1194"/>
      <c r="BT37" s="1194"/>
      <c r="BU37" s="1194"/>
      <c r="BV37" s="1194"/>
      <c r="BW37" s="1194"/>
      <c r="BX37" s="1194"/>
      <c r="BY37" s="1194"/>
      <c r="BZ37" s="1194"/>
      <c r="CA37" s="1194"/>
      <c r="CB37" s="1194"/>
      <c r="CC37" s="1194"/>
      <c r="CD37" s="1194"/>
      <c r="CE37" s="1194"/>
      <c r="CF37" s="1194"/>
      <c r="CG37" s="1194"/>
      <c r="CH37" s="1194"/>
      <c r="CI37" s="1194"/>
      <c r="CJ37" s="1194"/>
      <c r="CK37" s="1194"/>
      <c r="CL37" s="1194"/>
      <c r="CM37" s="1194"/>
      <c r="CN37" s="1194"/>
      <c r="CO37" s="1194"/>
      <c r="CP37" s="1194"/>
      <c r="CQ37" s="1194"/>
      <c r="CR37" s="1194"/>
      <c r="CS37" s="1194"/>
      <c r="CT37" s="1194"/>
      <c r="CU37" s="1194"/>
      <c r="CV37" s="1194"/>
      <c r="CW37" s="1194"/>
      <c r="CX37" s="1194"/>
      <c r="CY37" s="1194"/>
      <c r="CZ37" s="1194"/>
      <c r="DA37" s="1194"/>
      <c r="DB37" s="1194"/>
      <c r="DC37" s="1194"/>
      <c r="DD37" s="1194"/>
      <c r="DE37" s="1194"/>
      <c r="DF37" s="1194"/>
      <c r="DG37" s="1194"/>
      <c r="DH37" s="1194"/>
      <c r="DI37" s="1194"/>
      <c r="DJ37" s="1194"/>
      <c r="DK37" s="1194"/>
      <c r="DL37" s="1194"/>
      <c r="DM37" s="1194"/>
      <c r="DN37" s="1194"/>
      <c r="DO37" s="1194"/>
      <c r="DP37" s="1194"/>
      <c r="DQ37" s="1194"/>
      <c r="DR37" s="1194"/>
      <c r="DS37" s="1194"/>
      <c r="DT37" s="1194"/>
      <c r="DU37" s="1194"/>
      <c r="DV37" s="1194"/>
      <c r="DW37" s="1194"/>
      <c r="DX37" s="1194"/>
      <c r="DY37" s="1194"/>
      <c r="DZ37" s="1194"/>
      <c r="EA37" s="1194"/>
      <c r="EB37" s="1194"/>
      <c r="EC37" s="1194"/>
      <c r="ED37" s="1194"/>
      <c r="EE37" s="1194"/>
      <c r="EF37" s="1194"/>
      <c r="EG37" s="1194"/>
      <c r="EH37" s="1194"/>
      <c r="EI37" s="1194"/>
      <c r="EJ37" s="1194"/>
      <c r="EK37" s="1194"/>
      <c r="EL37" s="1194"/>
      <c r="EM37" s="1194"/>
      <c r="EN37" s="1194"/>
      <c r="EO37" s="1194"/>
      <c r="EP37" s="1194"/>
      <c r="EQ37" s="1194"/>
      <c r="ER37" s="1194"/>
      <c r="ES37" s="1194"/>
      <c r="ET37" s="1194"/>
      <c r="EU37" s="1194"/>
      <c r="EV37" s="1194"/>
      <c r="EW37" s="1194"/>
      <c r="EX37" s="1194"/>
      <c r="EY37" s="1194"/>
      <c r="EZ37" s="1194"/>
      <c r="FA37" s="1194"/>
      <c r="FB37" s="1194"/>
      <c r="FC37" s="1194"/>
      <c r="FD37" s="1194"/>
      <c r="FE37" s="1194"/>
      <c r="FF37" s="1194"/>
      <c r="FG37" s="1194"/>
      <c r="FH37" s="1194"/>
      <c r="FI37" s="1194"/>
      <c r="FJ37" s="1194"/>
      <c r="FK37" s="1194"/>
      <c r="FL37" s="1194"/>
      <c r="FM37" s="1194"/>
      <c r="FN37" s="1194"/>
    </row>
    <row r="38" spans="1:11" s="1195" customFormat="1" ht="12.75">
      <c r="A38" s="1186" t="s">
        <v>1271</v>
      </c>
      <c r="G38" s="1194"/>
      <c r="H38" s="1194"/>
      <c r="I38" s="1194"/>
      <c r="J38" s="1194"/>
      <c r="K38" s="1194"/>
    </row>
    <row r="39" spans="1:170" s="1195" customFormat="1" ht="12">
      <c r="A39" s="1193" t="s">
        <v>177</v>
      </c>
      <c r="G39" s="1194"/>
      <c r="H39" s="1194"/>
      <c r="I39" s="1194"/>
      <c r="J39" s="1194"/>
      <c r="K39" s="1194"/>
      <c r="L39" s="1194"/>
      <c r="M39" s="1194"/>
      <c r="N39" s="1194"/>
      <c r="O39" s="1194"/>
      <c r="P39" s="1194"/>
      <c r="Q39" s="1194"/>
      <c r="R39" s="1194"/>
      <c r="S39" s="1194"/>
      <c r="T39" s="1194"/>
      <c r="U39" s="1194"/>
      <c r="V39" s="1194"/>
      <c r="W39" s="1194"/>
      <c r="X39" s="1194"/>
      <c r="Y39" s="1194"/>
      <c r="Z39" s="1194"/>
      <c r="AA39" s="1194"/>
      <c r="AB39" s="1194"/>
      <c r="AC39" s="1194"/>
      <c r="AD39" s="1194"/>
      <c r="AE39" s="1194"/>
      <c r="AF39" s="1194"/>
      <c r="AG39" s="1194"/>
      <c r="AH39" s="1194"/>
      <c r="AI39" s="1194"/>
      <c r="AJ39" s="1194"/>
      <c r="AK39" s="1194"/>
      <c r="AL39" s="1194"/>
      <c r="AM39" s="1194"/>
      <c r="AN39" s="1194"/>
      <c r="AO39" s="1194"/>
      <c r="AP39" s="1194"/>
      <c r="AQ39" s="1194"/>
      <c r="AR39" s="1194"/>
      <c r="AS39" s="1194"/>
      <c r="AT39" s="1194"/>
      <c r="AU39" s="1194"/>
      <c r="AV39" s="1194"/>
      <c r="AW39" s="1194"/>
      <c r="AX39" s="1194"/>
      <c r="AY39" s="1194"/>
      <c r="AZ39" s="1194"/>
      <c r="BA39" s="1194"/>
      <c r="BB39" s="1194"/>
      <c r="BC39" s="1194"/>
      <c r="BD39" s="1194"/>
      <c r="BE39" s="1194"/>
      <c r="BF39" s="1194"/>
      <c r="BG39" s="1194"/>
      <c r="BH39" s="1194"/>
      <c r="BI39" s="1194"/>
      <c r="BJ39" s="1194"/>
      <c r="BK39" s="1194"/>
      <c r="BL39" s="1194"/>
      <c r="BM39" s="1194"/>
      <c r="BN39" s="1194"/>
      <c r="BO39" s="1194"/>
      <c r="BP39" s="1194"/>
      <c r="BQ39" s="1194"/>
      <c r="BR39" s="1194"/>
      <c r="BS39" s="1194"/>
      <c r="BT39" s="1194"/>
      <c r="BU39" s="1194"/>
      <c r="BV39" s="1194"/>
      <c r="BW39" s="1194"/>
      <c r="BX39" s="1194"/>
      <c r="BY39" s="1194"/>
      <c r="BZ39" s="1194"/>
      <c r="CA39" s="1194"/>
      <c r="CB39" s="1194"/>
      <c r="CC39" s="1194"/>
      <c r="CD39" s="1194"/>
      <c r="CE39" s="1194"/>
      <c r="CF39" s="1194"/>
      <c r="CG39" s="1194"/>
      <c r="CH39" s="1194"/>
      <c r="CI39" s="1194"/>
      <c r="CJ39" s="1194"/>
      <c r="CK39" s="1194"/>
      <c r="CL39" s="1194"/>
      <c r="CM39" s="1194"/>
      <c r="CN39" s="1194"/>
      <c r="CO39" s="1194"/>
      <c r="CP39" s="1194"/>
      <c r="CQ39" s="1194"/>
      <c r="CR39" s="1194"/>
      <c r="CS39" s="1194"/>
      <c r="CT39" s="1194"/>
      <c r="CU39" s="1194"/>
      <c r="CV39" s="1194"/>
      <c r="CW39" s="1194"/>
      <c r="CX39" s="1194"/>
      <c r="CY39" s="1194"/>
      <c r="CZ39" s="1194"/>
      <c r="DA39" s="1194"/>
      <c r="DB39" s="1194"/>
      <c r="DC39" s="1194"/>
      <c r="DD39" s="1194"/>
      <c r="DE39" s="1194"/>
      <c r="DF39" s="1194"/>
      <c r="DG39" s="1194"/>
      <c r="DH39" s="1194"/>
      <c r="DI39" s="1194"/>
      <c r="DJ39" s="1194"/>
      <c r="DK39" s="1194"/>
      <c r="DL39" s="1194"/>
      <c r="DM39" s="1194"/>
      <c r="DN39" s="1194"/>
      <c r="DO39" s="1194"/>
      <c r="DP39" s="1194"/>
      <c r="DQ39" s="1194"/>
      <c r="DR39" s="1194"/>
      <c r="DS39" s="1194"/>
      <c r="DT39" s="1194"/>
      <c r="DU39" s="1194"/>
      <c r="DV39" s="1194"/>
      <c r="DW39" s="1194"/>
      <c r="DX39" s="1194"/>
      <c r="DY39" s="1194"/>
      <c r="DZ39" s="1194"/>
      <c r="EA39" s="1194"/>
      <c r="EB39" s="1194"/>
      <c r="EC39" s="1194"/>
      <c r="ED39" s="1194"/>
      <c r="EE39" s="1194"/>
      <c r="EF39" s="1194"/>
      <c r="EG39" s="1194"/>
      <c r="EH39" s="1194"/>
      <c r="EI39" s="1194"/>
      <c r="EJ39" s="1194"/>
      <c r="EK39" s="1194"/>
      <c r="EL39" s="1194"/>
      <c r="EM39" s="1194"/>
      <c r="EN39" s="1194"/>
      <c r="EO39" s="1194"/>
      <c r="EP39" s="1194"/>
      <c r="EQ39" s="1194"/>
      <c r="ER39" s="1194"/>
      <c r="ES39" s="1194"/>
      <c r="ET39" s="1194"/>
      <c r="EU39" s="1194"/>
      <c r="EV39" s="1194"/>
      <c r="EW39" s="1194"/>
      <c r="EX39" s="1194"/>
      <c r="EY39" s="1194"/>
      <c r="EZ39" s="1194"/>
      <c r="FA39" s="1194"/>
      <c r="FB39" s="1194"/>
      <c r="FC39" s="1194"/>
      <c r="FD39" s="1194"/>
      <c r="FE39" s="1194"/>
      <c r="FF39" s="1194"/>
      <c r="FG39" s="1194"/>
      <c r="FH39" s="1194"/>
      <c r="FI39" s="1194"/>
      <c r="FJ39" s="1194"/>
      <c r="FK39" s="1194"/>
      <c r="FL39" s="1194"/>
      <c r="FM39" s="1194"/>
      <c r="FN39" s="1194"/>
    </row>
    <row r="40" spans="1:170" ht="15">
      <c r="A40" s="1196"/>
      <c r="L40" s="1170"/>
      <c r="M40" s="1170"/>
      <c r="N40" s="1170"/>
      <c r="O40" s="1170"/>
      <c r="P40" s="1170"/>
      <c r="Q40" s="1170"/>
      <c r="R40" s="1170"/>
      <c r="S40" s="1170"/>
      <c r="T40" s="1170"/>
      <c r="U40" s="1170"/>
      <c r="V40" s="1170"/>
      <c r="W40" s="1170"/>
      <c r="X40" s="1170"/>
      <c r="Y40" s="1170"/>
      <c r="Z40" s="1170"/>
      <c r="AA40" s="1170"/>
      <c r="AB40" s="1170"/>
      <c r="AC40" s="1170"/>
      <c r="AD40" s="1170"/>
      <c r="AE40" s="1170"/>
      <c r="AF40" s="1170"/>
      <c r="AG40" s="1170"/>
      <c r="AH40" s="1170"/>
      <c r="AI40" s="1170"/>
      <c r="AJ40" s="1170"/>
      <c r="AK40" s="1170"/>
      <c r="AL40" s="1170"/>
      <c r="AM40" s="1170"/>
      <c r="AN40" s="1170"/>
      <c r="AO40" s="1170"/>
      <c r="AP40" s="1170"/>
      <c r="AQ40" s="1170"/>
      <c r="AR40" s="1170"/>
      <c r="AS40" s="1170"/>
      <c r="AT40" s="1170"/>
      <c r="AU40" s="1170"/>
      <c r="AV40" s="1170"/>
      <c r="AW40" s="1170"/>
      <c r="AX40" s="1170"/>
      <c r="AY40" s="1170"/>
      <c r="AZ40" s="1170"/>
      <c r="BA40" s="1170"/>
      <c r="BB40" s="1170"/>
      <c r="BC40" s="1170"/>
      <c r="BD40" s="1170"/>
      <c r="BE40" s="1170"/>
      <c r="BF40" s="1170"/>
      <c r="BG40" s="1170"/>
      <c r="BH40" s="1170"/>
      <c r="BI40" s="1170"/>
      <c r="BJ40" s="1170"/>
      <c r="BK40" s="1170"/>
      <c r="BL40" s="1170"/>
      <c r="BM40" s="1170"/>
      <c r="BN40" s="1170"/>
      <c r="BO40" s="1170"/>
      <c r="BP40" s="1170"/>
      <c r="BQ40" s="1170"/>
      <c r="BR40" s="1170"/>
      <c r="BS40" s="1170"/>
      <c r="BT40" s="1170"/>
      <c r="BU40" s="1170"/>
      <c r="BV40" s="1170"/>
      <c r="BW40" s="1170"/>
      <c r="BX40" s="1170"/>
      <c r="BY40" s="1170"/>
      <c r="BZ40" s="1170"/>
      <c r="CA40" s="1170"/>
      <c r="CB40" s="1170"/>
      <c r="CC40" s="1170"/>
      <c r="CD40" s="1170"/>
      <c r="CE40" s="1170"/>
      <c r="CF40" s="1170"/>
      <c r="CG40" s="1170"/>
      <c r="CH40" s="1170"/>
      <c r="CI40" s="1170"/>
      <c r="CJ40" s="1170"/>
      <c r="CK40" s="1170"/>
      <c r="CL40" s="1170"/>
      <c r="CM40" s="1170"/>
      <c r="CN40" s="1170"/>
      <c r="CO40" s="1170"/>
      <c r="CP40" s="1170"/>
      <c r="CQ40" s="1170"/>
      <c r="CR40" s="1170"/>
      <c r="CS40" s="1170"/>
      <c r="CT40" s="1170"/>
      <c r="CU40" s="1170"/>
      <c r="CV40" s="1170"/>
      <c r="CW40" s="1170"/>
      <c r="CX40" s="1170"/>
      <c r="CY40" s="1170"/>
      <c r="CZ40" s="1170"/>
      <c r="DA40" s="1170"/>
      <c r="DB40" s="1170"/>
      <c r="DC40" s="1170"/>
      <c r="DD40" s="1170"/>
      <c r="DE40" s="1170"/>
      <c r="DF40" s="1170"/>
      <c r="DG40" s="1170"/>
      <c r="DH40" s="1170"/>
      <c r="DI40" s="1170"/>
      <c r="DJ40" s="1170"/>
      <c r="DK40" s="1170"/>
      <c r="DL40" s="1170"/>
      <c r="DM40" s="1170"/>
      <c r="DN40" s="1170"/>
      <c r="DO40" s="1170"/>
      <c r="DP40" s="1170"/>
      <c r="DQ40" s="1170"/>
      <c r="DR40" s="1170"/>
      <c r="DS40" s="1170"/>
      <c r="DT40" s="1170"/>
      <c r="DU40" s="1170"/>
      <c r="DV40" s="1170"/>
      <c r="DW40" s="1170"/>
      <c r="DX40" s="1170"/>
      <c r="DY40" s="1170"/>
      <c r="DZ40" s="1170"/>
      <c r="EA40" s="1170"/>
      <c r="EB40" s="1170"/>
      <c r="EC40" s="1170"/>
      <c r="ED40" s="1170"/>
      <c r="EE40" s="1170"/>
      <c r="EF40" s="1170"/>
      <c r="EG40" s="1170"/>
      <c r="EH40" s="1170"/>
      <c r="EI40" s="1170"/>
      <c r="EJ40" s="1170"/>
      <c r="EK40" s="1170"/>
      <c r="EL40" s="1170"/>
      <c r="EM40" s="1170"/>
      <c r="EN40" s="1170"/>
      <c r="EO40" s="1170"/>
      <c r="EP40" s="1170"/>
      <c r="EQ40" s="1170"/>
      <c r="ER40" s="1170"/>
      <c r="ES40" s="1170"/>
      <c r="ET40" s="1170"/>
      <c r="EU40" s="1170"/>
      <c r="EV40" s="1170"/>
      <c r="EW40" s="1170"/>
      <c r="EX40" s="1170"/>
      <c r="EY40" s="1170"/>
      <c r="EZ40" s="1170"/>
      <c r="FA40" s="1170"/>
      <c r="FB40" s="1170"/>
      <c r="FC40" s="1170"/>
      <c r="FD40" s="1170"/>
      <c r="FE40" s="1170"/>
      <c r="FF40" s="1170"/>
      <c r="FG40" s="1170"/>
      <c r="FH40" s="1170"/>
      <c r="FI40" s="1170"/>
      <c r="FJ40" s="1170"/>
      <c r="FK40" s="1170"/>
      <c r="FL40" s="1170"/>
      <c r="FM40" s="1170"/>
      <c r="FN40" s="1170"/>
    </row>
    <row r="41" spans="1:170" ht="15">
      <c r="A41" s="1196"/>
      <c r="L41" s="1170"/>
      <c r="M41" s="1170"/>
      <c r="N41" s="1170"/>
      <c r="O41" s="1170"/>
      <c r="P41" s="1170"/>
      <c r="Q41" s="1170"/>
      <c r="R41" s="1170"/>
      <c r="S41" s="1170"/>
      <c r="T41" s="1170"/>
      <c r="U41" s="1170"/>
      <c r="V41" s="1170"/>
      <c r="W41" s="1170"/>
      <c r="X41" s="1170"/>
      <c r="Y41" s="1170"/>
      <c r="Z41" s="1170"/>
      <c r="AA41" s="1170"/>
      <c r="AB41" s="1170"/>
      <c r="AC41" s="1170"/>
      <c r="AD41" s="1170"/>
      <c r="AE41" s="1170"/>
      <c r="AF41" s="1170"/>
      <c r="AG41" s="1170"/>
      <c r="AH41" s="1170"/>
      <c r="AI41" s="1170"/>
      <c r="AJ41" s="1170"/>
      <c r="AK41" s="1170"/>
      <c r="AL41" s="1170"/>
      <c r="AM41" s="1170"/>
      <c r="AN41" s="1170"/>
      <c r="AO41" s="1170"/>
      <c r="AP41" s="1170"/>
      <c r="AQ41" s="1170"/>
      <c r="AR41" s="1170"/>
      <c r="AS41" s="1170"/>
      <c r="AT41" s="1170"/>
      <c r="AU41" s="1170"/>
      <c r="AV41" s="1170"/>
      <c r="AW41" s="1170"/>
      <c r="AX41" s="1170"/>
      <c r="AY41" s="1170"/>
      <c r="AZ41" s="1170"/>
      <c r="BA41" s="1170"/>
      <c r="BB41" s="1170"/>
      <c r="BC41" s="1170"/>
      <c r="BD41" s="1170"/>
      <c r="BE41" s="1170"/>
      <c r="BF41" s="1170"/>
      <c r="BG41" s="1170"/>
      <c r="BH41" s="1170"/>
      <c r="BI41" s="1170"/>
      <c r="BJ41" s="1170"/>
      <c r="BK41" s="1170"/>
      <c r="BL41" s="1170"/>
      <c r="BM41" s="1170"/>
      <c r="BN41" s="1170"/>
      <c r="BO41" s="1170"/>
      <c r="BP41" s="1170"/>
      <c r="BQ41" s="1170"/>
      <c r="BR41" s="1170"/>
      <c r="BS41" s="1170"/>
      <c r="BT41" s="1170"/>
      <c r="BU41" s="1170"/>
      <c r="BV41" s="1170"/>
      <c r="BW41" s="1170"/>
      <c r="BX41" s="1170"/>
      <c r="BY41" s="1170"/>
      <c r="BZ41" s="1170"/>
      <c r="CA41" s="1170"/>
      <c r="CB41" s="1170"/>
      <c r="CC41" s="1170"/>
      <c r="CD41" s="1170"/>
      <c r="CE41" s="1170"/>
      <c r="CF41" s="1170"/>
      <c r="CG41" s="1170"/>
      <c r="CH41" s="1170"/>
      <c r="CI41" s="1170"/>
      <c r="CJ41" s="1170"/>
      <c r="CK41" s="1170"/>
      <c r="CL41" s="1170"/>
      <c r="CM41" s="1170"/>
      <c r="CN41" s="1170"/>
      <c r="CO41" s="1170"/>
      <c r="CP41" s="1170"/>
      <c r="CQ41" s="1170"/>
      <c r="CR41" s="1170"/>
      <c r="CS41" s="1170"/>
      <c r="CT41" s="1170"/>
      <c r="CU41" s="1170"/>
      <c r="CV41" s="1170"/>
      <c r="CW41" s="1170"/>
      <c r="CX41" s="1170"/>
      <c r="CY41" s="1170"/>
      <c r="CZ41" s="1170"/>
      <c r="DA41" s="1170"/>
      <c r="DB41" s="1170"/>
      <c r="DC41" s="1170"/>
      <c r="DD41" s="1170"/>
      <c r="DE41" s="1170"/>
      <c r="DF41" s="1170"/>
      <c r="DG41" s="1170"/>
      <c r="DH41" s="1170"/>
      <c r="DI41" s="1170"/>
      <c r="DJ41" s="1170"/>
      <c r="DK41" s="1170"/>
      <c r="DL41" s="1170"/>
      <c r="DM41" s="1170"/>
      <c r="DN41" s="1170"/>
      <c r="DO41" s="1170"/>
      <c r="DP41" s="1170"/>
      <c r="DQ41" s="1170"/>
      <c r="DR41" s="1170"/>
      <c r="DS41" s="1170"/>
      <c r="DT41" s="1170"/>
      <c r="DU41" s="1170"/>
      <c r="DV41" s="1170"/>
      <c r="DW41" s="1170"/>
      <c r="DX41" s="1170"/>
      <c r="DY41" s="1170"/>
      <c r="DZ41" s="1170"/>
      <c r="EA41" s="1170"/>
      <c r="EB41" s="1170"/>
      <c r="EC41" s="1170"/>
      <c r="ED41" s="1170"/>
      <c r="EE41" s="1170"/>
      <c r="EF41" s="1170"/>
      <c r="EG41" s="1170"/>
      <c r="EH41" s="1170"/>
      <c r="EI41" s="1170"/>
      <c r="EJ41" s="1170"/>
      <c r="EK41" s="1170"/>
      <c r="EL41" s="1170"/>
      <c r="EM41" s="1170"/>
      <c r="EN41" s="1170"/>
      <c r="EO41" s="1170"/>
      <c r="EP41" s="1170"/>
      <c r="EQ41" s="1170"/>
      <c r="ER41" s="1170"/>
      <c r="ES41" s="1170"/>
      <c r="ET41" s="1170"/>
      <c r="EU41" s="1170"/>
      <c r="EV41" s="1170"/>
      <c r="EW41" s="1170"/>
      <c r="EX41" s="1170"/>
      <c r="EY41" s="1170"/>
      <c r="EZ41" s="1170"/>
      <c r="FA41" s="1170"/>
      <c r="FB41" s="1170"/>
      <c r="FC41" s="1170"/>
      <c r="FD41" s="1170"/>
      <c r="FE41" s="1170"/>
      <c r="FF41" s="1170"/>
      <c r="FG41" s="1170"/>
      <c r="FH41" s="1170"/>
      <c r="FI41" s="1170"/>
      <c r="FJ41" s="1170"/>
      <c r="FK41" s="1170"/>
      <c r="FL41" s="1170"/>
      <c r="FM41" s="1170"/>
      <c r="FN41" s="1170"/>
    </row>
    <row r="42" spans="12:170" ht="15">
      <c r="L42" s="1170"/>
      <c r="M42" s="1170"/>
      <c r="N42" s="1170"/>
      <c r="O42" s="1170"/>
      <c r="P42" s="1170"/>
      <c r="Q42" s="1170"/>
      <c r="R42" s="1170"/>
      <c r="S42" s="1170"/>
      <c r="T42" s="1170"/>
      <c r="U42" s="1170"/>
      <c r="V42" s="1170"/>
      <c r="W42" s="1170"/>
      <c r="X42" s="1170"/>
      <c r="Y42" s="1170"/>
      <c r="Z42" s="1170"/>
      <c r="AA42" s="1170"/>
      <c r="AB42" s="1170"/>
      <c r="AC42" s="1170"/>
      <c r="AD42" s="1170"/>
      <c r="AE42" s="1170"/>
      <c r="AF42" s="1170"/>
      <c r="AG42" s="1170"/>
      <c r="AH42" s="1170"/>
      <c r="AI42" s="1170"/>
      <c r="AJ42" s="1170"/>
      <c r="AK42" s="1170"/>
      <c r="AL42" s="1170"/>
      <c r="AM42" s="1170"/>
      <c r="AN42" s="1170"/>
      <c r="AO42" s="1170"/>
      <c r="AP42" s="1170"/>
      <c r="AQ42" s="1170"/>
      <c r="AR42" s="1170"/>
      <c r="AS42" s="1170"/>
      <c r="AT42" s="1170"/>
      <c r="AU42" s="1170"/>
      <c r="AV42" s="1170"/>
      <c r="AW42" s="1170"/>
      <c r="AX42" s="1170"/>
      <c r="AY42" s="1170"/>
      <c r="AZ42" s="1170"/>
      <c r="BA42" s="1170"/>
      <c r="BB42" s="1170"/>
      <c r="BC42" s="1170"/>
      <c r="BD42" s="1170"/>
      <c r="BE42" s="1170"/>
      <c r="BF42" s="1170"/>
      <c r="BG42" s="1170"/>
      <c r="BH42" s="1170"/>
      <c r="BI42" s="1170"/>
      <c r="BJ42" s="1170"/>
      <c r="BK42" s="1170"/>
      <c r="BL42" s="1170"/>
      <c r="BM42" s="1170"/>
      <c r="BN42" s="1170"/>
      <c r="BO42" s="1170"/>
      <c r="BP42" s="1170"/>
      <c r="BQ42" s="1170"/>
      <c r="BR42" s="1170"/>
      <c r="BS42" s="1170"/>
      <c r="BT42" s="1170"/>
      <c r="BU42" s="1170"/>
      <c r="BV42" s="1170"/>
      <c r="BW42" s="1170"/>
      <c r="BX42" s="1170"/>
      <c r="BY42" s="1170"/>
      <c r="BZ42" s="1170"/>
      <c r="CA42" s="1170"/>
      <c r="CB42" s="1170"/>
      <c r="CC42" s="1170"/>
      <c r="CD42" s="1170"/>
      <c r="CE42" s="1170"/>
      <c r="CF42" s="1170"/>
      <c r="CG42" s="1170"/>
      <c r="CH42" s="1170"/>
      <c r="CI42" s="1170"/>
      <c r="CJ42" s="1170"/>
      <c r="CK42" s="1170"/>
      <c r="CL42" s="1170"/>
      <c r="CM42" s="1170"/>
      <c r="CN42" s="1170"/>
      <c r="CO42" s="1170"/>
      <c r="CP42" s="1170"/>
      <c r="CQ42" s="1170"/>
      <c r="CR42" s="1170"/>
      <c r="CS42" s="1170"/>
      <c r="CT42" s="1170"/>
      <c r="CU42" s="1170"/>
      <c r="CV42" s="1170"/>
      <c r="CW42" s="1170"/>
      <c r="CX42" s="1170"/>
      <c r="CY42" s="1170"/>
      <c r="CZ42" s="1170"/>
      <c r="DA42" s="1170"/>
      <c r="DB42" s="1170"/>
      <c r="DC42" s="1170"/>
      <c r="DD42" s="1170"/>
      <c r="DE42" s="1170"/>
      <c r="DF42" s="1170"/>
      <c r="DG42" s="1170"/>
      <c r="DH42" s="1170"/>
      <c r="DI42" s="1170"/>
      <c r="DJ42" s="1170"/>
      <c r="DK42" s="1170"/>
      <c r="DL42" s="1170"/>
      <c r="DM42" s="1170"/>
      <c r="DN42" s="1170"/>
      <c r="DO42" s="1170"/>
      <c r="DP42" s="1170"/>
      <c r="DQ42" s="1170"/>
      <c r="DR42" s="1170"/>
      <c r="DS42" s="1170"/>
      <c r="DT42" s="1170"/>
      <c r="DU42" s="1170"/>
      <c r="DV42" s="1170"/>
      <c r="DW42" s="1170"/>
      <c r="DX42" s="1170"/>
      <c r="DY42" s="1170"/>
      <c r="DZ42" s="1170"/>
      <c r="EA42" s="1170"/>
      <c r="EB42" s="1170"/>
      <c r="EC42" s="1170"/>
      <c r="ED42" s="1170"/>
      <c r="EE42" s="1170"/>
      <c r="EF42" s="1170"/>
      <c r="EG42" s="1170"/>
      <c r="EH42" s="1170"/>
      <c r="EI42" s="1170"/>
      <c r="EJ42" s="1170"/>
      <c r="EK42" s="1170"/>
      <c r="EL42" s="1170"/>
      <c r="EM42" s="1170"/>
      <c r="EN42" s="1170"/>
      <c r="EO42" s="1170"/>
      <c r="EP42" s="1170"/>
      <c r="EQ42" s="1170"/>
      <c r="ER42" s="1170"/>
      <c r="ES42" s="1170"/>
      <c r="ET42" s="1170"/>
      <c r="EU42" s="1170"/>
      <c r="EV42" s="1170"/>
      <c r="EW42" s="1170"/>
      <c r="EX42" s="1170"/>
      <c r="EY42" s="1170"/>
      <c r="EZ42" s="1170"/>
      <c r="FA42" s="1170"/>
      <c r="FB42" s="1170"/>
      <c r="FC42" s="1170"/>
      <c r="FD42" s="1170"/>
      <c r="FE42" s="1170"/>
      <c r="FF42" s="1170"/>
      <c r="FG42" s="1170"/>
      <c r="FH42" s="1170"/>
      <c r="FI42" s="1170"/>
      <c r="FJ42" s="1170"/>
      <c r="FK42" s="1170"/>
      <c r="FL42" s="1170"/>
      <c r="FM42" s="1170"/>
      <c r="FN42" s="1170"/>
    </row>
    <row r="43" spans="12:170" ht="15">
      <c r="L43" s="1170"/>
      <c r="M43" s="1170"/>
      <c r="N43" s="1170"/>
      <c r="O43" s="1170"/>
      <c r="P43" s="1170"/>
      <c r="Q43" s="1170"/>
      <c r="R43" s="1170"/>
      <c r="S43" s="1170"/>
      <c r="T43" s="1170"/>
      <c r="U43" s="1170"/>
      <c r="V43" s="1170"/>
      <c r="W43" s="1170"/>
      <c r="X43" s="1170"/>
      <c r="Y43" s="1170"/>
      <c r="Z43" s="1170"/>
      <c r="AA43" s="1170"/>
      <c r="AB43" s="1170"/>
      <c r="AC43" s="1170"/>
      <c r="AD43" s="1170"/>
      <c r="AE43" s="1170"/>
      <c r="AF43" s="1170"/>
      <c r="AG43" s="1170"/>
      <c r="AH43" s="1170"/>
      <c r="AI43" s="1170"/>
      <c r="AJ43" s="1170"/>
      <c r="AK43" s="1170"/>
      <c r="AL43" s="1170"/>
      <c r="AM43" s="1170"/>
      <c r="AN43" s="1170"/>
      <c r="AO43" s="1170"/>
      <c r="AP43" s="1170"/>
      <c r="AQ43" s="1170"/>
      <c r="AR43" s="1170"/>
      <c r="AS43" s="1170"/>
      <c r="AT43" s="1170"/>
      <c r="AU43" s="1170"/>
      <c r="AV43" s="1170"/>
      <c r="AW43" s="1170"/>
      <c r="AX43" s="1170"/>
      <c r="AY43" s="1170"/>
      <c r="AZ43" s="1170"/>
      <c r="BA43" s="1170"/>
      <c r="BB43" s="1170"/>
      <c r="BC43" s="1170"/>
      <c r="BD43" s="1170"/>
      <c r="BE43" s="1170"/>
      <c r="BF43" s="1170"/>
      <c r="BG43" s="1170"/>
      <c r="BH43" s="1170"/>
      <c r="BI43" s="1170"/>
      <c r="BJ43" s="1170"/>
      <c r="BK43" s="1170"/>
      <c r="BL43" s="1170"/>
      <c r="BM43" s="1170"/>
      <c r="BN43" s="1170"/>
      <c r="BO43" s="1170"/>
      <c r="BP43" s="1170"/>
      <c r="BQ43" s="1170"/>
      <c r="BR43" s="1170"/>
      <c r="BS43" s="1170"/>
      <c r="BT43" s="1170"/>
      <c r="BU43" s="1170"/>
      <c r="BV43" s="1170"/>
      <c r="BW43" s="1170"/>
      <c r="BX43" s="1170"/>
      <c r="BY43" s="1170"/>
      <c r="BZ43" s="1170"/>
      <c r="CA43" s="1170"/>
      <c r="CB43" s="1170"/>
      <c r="CC43" s="1170"/>
      <c r="CD43" s="1170"/>
      <c r="CE43" s="1170"/>
      <c r="CF43" s="1170"/>
      <c r="CG43" s="1170"/>
      <c r="CH43" s="1170"/>
      <c r="CI43" s="1170"/>
      <c r="CJ43" s="1170"/>
      <c r="CK43" s="1170"/>
      <c r="CL43" s="1170"/>
      <c r="CM43" s="1170"/>
      <c r="CN43" s="1170"/>
      <c r="CO43" s="1170"/>
      <c r="CP43" s="1170"/>
      <c r="CQ43" s="1170"/>
      <c r="CR43" s="1170"/>
      <c r="CS43" s="1170"/>
      <c r="CT43" s="1170"/>
      <c r="CU43" s="1170"/>
      <c r="CV43" s="1170"/>
      <c r="CW43" s="1170"/>
      <c r="CX43" s="1170"/>
      <c r="CY43" s="1170"/>
      <c r="CZ43" s="1170"/>
      <c r="DA43" s="1170"/>
      <c r="DB43" s="1170"/>
      <c r="DC43" s="1170"/>
      <c r="DD43" s="1170"/>
      <c r="DE43" s="1170"/>
      <c r="DF43" s="1170"/>
      <c r="DG43" s="1170"/>
      <c r="DH43" s="1170"/>
      <c r="DI43" s="1170"/>
      <c r="DJ43" s="1170"/>
      <c r="DK43" s="1170"/>
      <c r="DL43" s="1170"/>
      <c r="DM43" s="1170"/>
      <c r="DN43" s="1170"/>
      <c r="DO43" s="1170"/>
      <c r="DP43" s="1170"/>
      <c r="DQ43" s="1170"/>
      <c r="DR43" s="1170"/>
      <c r="DS43" s="1170"/>
      <c r="DT43" s="1170"/>
      <c r="DU43" s="1170"/>
      <c r="DV43" s="1170"/>
      <c r="DW43" s="1170"/>
      <c r="DX43" s="1170"/>
      <c r="DY43" s="1170"/>
      <c r="DZ43" s="1170"/>
      <c r="EA43" s="1170"/>
      <c r="EB43" s="1170"/>
      <c r="EC43" s="1170"/>
      <c r="ED43" s="1170"/>
      <c r="EE43" s="1170"/>
      <c r="EF43" s="1170"/>
      <c r="EG43" s="1170"/>
      <c r="EH43" s="1170"/>
      <c r="EI43" s="1170"/>
      <c r="EJ43" s="1170"/>
      <c r="EK43" s="1170"/>
      <c r="EL43" s="1170"/>
      <c r="EM43" s="1170"/>
      <c r="EN43" s="1170"/>
      <c r="EO43" s="1170"/>
      <c r="EP43" s="1170"/>
      <c r="EQ43" s="1170"/>
      <c r="ER43" s="1170"/>
      <c r="ES43" s="1170"/>
      <c r="ET43" s="1170"/>
      <c r="EU43" s="1170"/>
      <c r="EV43" s="1170"/>
      <c r="EW43" s="1170"/>
      <c r="EX43" s="1170"/>
      <c r="EY43" s="1170"/>
      <c r="EZ43" s="1170"/>
      <c r="FA43" s="1170"/>
      <c r="FB43" s="1170"/>
      <c r="FC43" s="1170"/>
      <c r="FD43" s="1170"/>
      <c r="FE43" s="1170"/>
      <c r="FF43" s="1170"/>
      <c r="FG43" s="1170"/>
      <c r="FH43" s="1170"/>
      <c r="FI43" s="1170"/>
      <c r="FJ43" s="1170"/>
      <c r="FK43" s="1170"/>
      <c r="FL43" s="1170"/>
      <c r="FM43" s="1170"/>
      <c r="FN43" s="1170"/>
    </row>
    <row r="44" spans="12:170" ht="15">
      <c r="L44" s="1170"/>
      <c r="M44" s="1170"/>
      <c r="N44" s="1170"/>
      <c r="O44" s="1170"/>
      <c r="P44" s="1170"/>
      <c r="Q44" s="1170"/>
      <c r="R44" s="1170"/>
      <c r="S44" s="1170"/>
      <c r="T44" s="1170"/>
      <c r="U44" s="1170"/>
      <c r="V44" s="1170"/>
      <c r="W44" s="1170"/>
      <c r="X44" s="1170"/>
      <c r="Y44" s="1170"/>
      <c r="Z44" s="1170"/>
      <c r="AA44" s="1170"/>
      <c r="AB44" s="1170"/>
      <c r="AC44" s="1170"/>
      <c r="AD44" s="1170"/>
      <c r="AE44" s="1170"/>
      <c r="AF44" s="1170"/>
      <c r="AG44" s="1170"/>
      <c r="AH44" s="1170"/>
      <c r="AI44" s="1170"/>
      <c r="AJ44" s="1170"/>
      <c r="AK44" s="1170"/>
      <c r="AL44" s="1170"/>
      <c r="AM44" s="1170"/>
      <c r="AN44" s="1170"/>
      <c r="AO44" s="1170"/>
      <c r="AP44" s="1170"/>
      <c r="AQ44" s="1170"/>
      <c r="AR44" s="1170"/>
      <c r="AS44" s="1170"/>
      <c r="AT44" s="1170"/>
      <c r="AU44" s="1170"/>
      <c r="AV44" s="1170"/>
      <c r="AW44" s="1170"/>
      <c r="AX44" s="1170"/>
      <c r="AY44" s="1170"/>
      <c r="AZ44" s="1170"/>
      <c r="BA44" s="1170"/>
      <c r="BB44" s="1170"/>
      <c r="BC44" s="1170"/>
      <c r="BD44" s="1170"/>
      <c r="BE44" s="1170"/>
      <c r="BF44" s="1170"/>
      <c r="BG44" s="1170"/>
      <c r="BH44" s="1170"/>
      <c r="BI44" s="1170"/>
      <c r="BJ44" s="1170"/>
      <c r="BK44" s="1170"/>
      <c r="BL44" s="1170"/>
      <c r="BM44" s="1170"/>
      <c r="BN44" s="1170"/>
      <c r="BO44" s="1170"/>
      <c r="BP44" s="1170"/>
      <c r="BQ44" s="1170"/>
      <c r="BR44" s="1170"/>
      <c r="BS44" s="1170"/>
      <c r="BT44" s="1170"/>
      <c r="BU44" s="1170"/>
      <c r="BV44" s="1170"/>
      <c r="BW44" s="1170"/>
      <c r="BX44" s="1170"/>
      <c r="BY44" s="1170"/>
      <c r="BZ44" s="1170"/>
      <c r="CA44" s="1170"/>
      <c r="CB44" s="1170"/>
      <c r="CC44" s="1170"/>
      <c r="CD44" s="1170"/>
      <c r="CE44" s="1170"/>
      <c r="CF44" s="1170"/>
      <c r="CG44" s="1170"/>
      <c r="CH44" s="1170"/>
      <c r="CI44" s="1170"/>
      <c r="CJ44" s="1170"/>
      <c r="CK44" s="1170"/>
      <c r="CL44" s="1170"/>
      <c r="CM44" s="1170"/>
      <c r="CN44" s="1170"/>
      <c r="CO44" s="1170"/>
      <c r="CP44" s="1170"/>
      <c r="CQ44" s="1170"/>
      <c r="CR44" s="1170"/>
      <c r="CS44" s="1170"/>
      <c r="CT44" s="1170"/>
      <c r="CU44" s="1170"/>
      <c r="CV44" s="1170"/>
      <c r="CW44" s="1170"/>
      <c r="CX44" s="1170"/>
      <c r="CY44" s="1170"/>
      <c r="CZ44" s="1170"/>
      <c r="DA44" s="1170"/>
      <c r="DB44" s="1170"/>
      <c r="DC44" s="1170"/>
      <c r="DD44" s="1170"/>
      <c r="DE44" s="1170"/>
      <c r="DF44" s="1170"/>
      <c r="DG44" s="1170"/>
      <c r="DH44" s="1170"/>
      <c r="DI44" s="1170"/>
      <c r="DJ44" s="1170"/>
      <c r="DK44" s="1170"/>
      <c r="DL44" s="1170"/>
      <c r="DM44" s="1170"/>
      <c r="DN44" s="1170"/>
      <c r="DO44" s="1170"/>
      <c r="DP44" s="1170"/>
      <c r="DQ44" s="1170"/>
      <c r="DR44" s="1170"/>
      <c r="DS44" s="1170"/>
      <c r="DT44" s="1170"/>
      <c r="DU44" s="1170"/>
      <c r="DV44" s="1170"/>
      <c r="DW44" s="1170"/>
      <c r="DX44" s="1170"/>
      <c r="DY44" s="1170"/>
      <c r="DZ44" s="1170"/>
      <c r="EA44" s="1170"/>
      <c r="EB44" s="1170"/>
      <c r="EC44" s="1170"/>
      <c r="ED44" s="1170"/>
      <c r="EE44" s="1170"/>
      <c r="EF44" s="1170"/>
      <c r="EG44" s="1170"/>
      <c r="EH44" s="1170"/>
      <c r="EI44" s="1170"/>
      <c r="EJ44" s="1170"/>
      <c r="EK44" s="1170"/>
      <c r="EL44" s="1170"/>
      <c r="EM44" s="1170"/>
      <c r="EN44" s="1170"/>
      <c r="EO44" s="1170"/>
      <c r="EP44" s="1170"/>
      <c r="EQ44" s="1170"/>
      <c r="ER44" s="1170"/>
      <c r="ES44" s="1170"/>
      <c r="ET44" s="1170"/>
      <c r="EU44" s="1170"/>
      <c r="EV44" s="1170"/>
      <c r="EW44" s="1170"/>
      <c r="EX44" s="1170"/>
      <c r="EY44" s="1170"/>
      <c r="EZ44" s="1170"/>
      <c r="FA44" s="1170"/>
      <c r="FB44" s="1170"/>
      <c r="FC44" s="1170"/>
      <c r="FD44" s="1170"/>
      <c r="FE44" s="1170"/>
      <c r="FF44" s="1170"/>
      <c r="FG44" s="1170"/>
      <c r="FH44" s="1170"/>
      <c r="FI44" s="1170"/>
      <c r="FJ44" s="1170"/>
      <c r="FK44" s="1170"/>
      <c r="FL44" s="1170"/>
      <c r="FM44" s="1170"/>
      <c r="FN44" s="1170"/>
    </row>
    <row r="45" spans="12:170" ht="15"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1170"/>
      <c r="AJ45" s="1170"/>
      <c r="AK45" s="1170"/>
      <c r="AL45" s="1170"/>
      <c r="AM45" s="1170"/>
      <c r="AN45" s="1170"/>
      <c r="AO45" s="1170"/>
      <c r="AP45" s="1170"/>
      <c r="AQ45" s="1170"/>
      <c r="AR45" s="1170"/>
      <c r="AS45" s="1170"/>
      <c r="AT45" s="1170"/>
      <c r="AU45" s="1170"/>
      <c r="AV45" s="1170"/>
      <c r="AW45" s="1170"/>
      <c r="AX45" s="1170"/>
      <c r="AY45" s="1170"/>
      <c r="AZ45" s="1170"/>
      <c r="BA45" s="1170"/>
      <c r="BB45" s="1170"/>
      <c r="BC45" s="1170"/>
      <c r="BD45" s="1170"/>
      <c r="BE45" s="1170"/>
      <c r="BF45" s="1170"/>
      <c r="BG45" s="1170"/>
      <c r="BH45" s="1170"/>
      <c r="BI45" s="1170"/>
      <c r="BJ45" s="1170"/>
      <c r="BK45" s="1170"/>
      <c r="BL45" s="1170"/>
      <c r="BM45" s="1170"/>
      <c r="BN45" s="1170"/>
      <c r="BO45" s="1170"/>
      <c r="BP45" s="1170"/>
      <c r="BQ45" s="1170"/>
      <c r="BR45" s="1170"/>
      <c r="BS45" s="1170"/>
      <c r="BT45" s="1170"/>
      <c r="BU45" s="1170"/>
      <c r="BV45" s="1170"/>
      <c r="BW45" s="1170"/>
      <c r="BX45" s="1170"/>
      <c r="BY45" s="1170"/>
      <c r="BZ45" s="1170"/>
      <c r="CA45" s="1170"/>
      <c r="CB45" s="1170"/>
      <c r="CC45" s="1170"/>
      <c r="CD45" s="1170"/>
      <c r="CE45" s="1170"/>
      <c r="CF45" s="1170"/>
      <c r="CG45" s="1170"/>
      <c r="CH45" s="1170"/>
      <c r="CI45" s="1170"/>
      <c r="CJ45" s="1170"/>
      <c r="CK45" s="1170"/>
      <c r="CL45" s="1170"/>
      <c r="CM45" s="1170"/>
      <c r="CN45" s="1170"/>
      <c r="CO45" s="1170"/>
      <c r="CP45" s="1170"/>
      <c r="CQ45" s="1170"/>
      <c r="CR45" s="1170"/>
      <c r="CS45" s="1170"/>
      <c r="CT45" s="1170"/>
      <c r="CU45" s="1170"/>
      <c r="CV45" s="1170"/>
      <c r="CW45" s="1170"/>
      <c r="CX45" s="1170"/>
      <c r="CY45" s="1170"/>
      <c r="CZ45" s="1170"/>
      <c r="DA45" s="1170"/>
      <c r="DB45" s="1170"/>
      <c r="DC45" s="1170"/>
      <c r="DD45" s="1170"/>
      <c r="DE45" s="1170"/>
      <c r="DF45" s="1170"/>
      <c r="DG45" s="1170"/>
      <c r="DH45" s="1170"/>
      <c r="DI45" s="1170"/>
      <c r="DJ45" s="1170"/>
      <c r="DK45" s="1170"/>
      <c r="DL45" s="1170"/>
      <c r="DM45" s="1170"/>
      <c r="DN45" s="1170"/>
      <c r="DO45" s="1170"/>
      <c r="DP45" s="1170"/>
      <c r="DQ45" s="1170"/>
      <c r="DR45" s="1170"/>
      <c r="DS45" s="1170"/>
      <c r="DT45" s="1170"/>
      <c r="DU45" s="1170"/>
      <c r="DV45" s="1170"/>
      <c r="DW45" s="1170"/>
      <c r="DX45" s="1170"/>
      <c r="DY45" s="1170"/>
      <c r="DZ45" s="1170"/>
      <c r="EA45" s="1170"/>
      <c r="EB45" s="1170"/>
      <c r="EC45" s="1170"/>
      <c r="ED45" s="1170"/>
      <c r="EE45" s="1170"/>
      <c r="EF45" s="1170"/>
      <c r="EG45" s="1170"/>
      <c r="EH45" s="1170"/>
      <c r="EI45" s="1170"/>
      <c r="EJ45" s="1170"/>
      <c r="EK45" s="1170"/>
      <c r="EL45" s="1170"/>
      <c r="EM45" s="1170"/>
      <c r="EN45" s="1170"/>
      <c r="EO45" s="1170"/>
      <c r="EP45" s="1170"/>
      <c r="EQ45" s="1170"/>
      <c r="ER45" s="1170"/>
      <c r="ES45" s="1170"/>
      <c r="ET45" s="1170"/>
      <c r="EU45" s="1170"/>
      <c r="EV45" s="1170"/>
      <c r="EW45" s="1170"/>
      <c r="EX45" s="1170"/>
      <c r="EY45" s="1170"/>
      <c r="EZ45" s="1170"/>
      <c r="FA45" s="1170"/>
      <c r="FB45" s="1170"/>
      <c r="FC45" s="1170"/>
      <c r="FD45" s="1170"/>
      <c r="FE45" s="1170"/>
      <c r="FF45" s="1170"/>
      <c r="FG45" s="1170"/>
      <c r="FH45" s="1170"/>
      <c r="FI45" s="1170"/>
      <c r="FJ45" s="1170"/>
      <c r="FK45" s="1170"/>
      <c r="FL45" s="1170"/>
      <c r="FM45" s="1170"/>
      <c r="FN45" s="1170"/>
    </row>
    <row r="46" spans="12:170" ht="15">
      <c r="L46" s="1170"/>
      <c r="M46" s="1170"/>
      <c r="N46" s="1170"/>
      <c r="O46" s="1170"/>
      <c r="P46" s="1170"/>
      <c r="Q46" s="1170"/>
      <c r="R46" s="1170"/>
      <c r="S46" s="1170"/>
      <c r="T46" s="1170"/>
      <c r="U46" s="1170"/>
      <c r="V46" s="1170"/>
      <c r="W46" s="1170"/>
      <c r="X46" s="1170"/>
      <c r="Y46" s="1170"/>
      <c r="Z46" s="1170"/>
      <c r="AA46" s="1170"/>
      <c r="AB46" s="1170"/>
      <c r="AC46" s="1170"/>
      <c r="AD46" s="1170"/>
      <c r="AE46" s="1170"/>
      <c r="AF46" s="1170"/>
      <c r="AG46" s="1170"/>
      <c r="AH46" s="1170"/>
      <c r="AI46" s="1170"/>
      <c r="AJ46" s="1170"/>
      <c r="AK46" s="1170"/>
      <c r="AL46" s="1170"/>
      <c r="AM46" s="1170"/>
      <c r="AN46" s="1170"/>
      <c r="AO46" s="1170"/>
      <c r="AP46" s="1170"/>
      <c r="AQ46" s="1170"/>
      <c r="AR46" s="1170"/>
      <c r="AS46" s="1170"/>
      <c r="AT46" s="1170"/>
      <c r="AU46" s="1170"/>
      <c r="AV46" s="1170"/>
      <c r="AW46" s="1170"/>
      <c r="AX46" s="1170"/>
      <c r="AY46" s="1170"/>
      <c r="AZ46" s="1170"/>
      <c r="BA46" s="1170"/>
      <c r="BB46" s="1170"/>
      <c r="BC46" s="1170"/>
      <c r="BD46" s="1170"/>
      <c r="BE46" s="1170"/>
      <c r="BF46" s="1170"/>
      <c r="BG46" s="1170"/>
      <c r="BH46" s="1170"/>
      <c r="BI46" s="1170"/>
      <c r="BJ46" s="1170"/>
      <c r="BK46" s="1170"/>
      <c r="BL46" s="1170"/>
      <c r="BM46" s="1170"/>
      <c r="BN46" s="1170"/>
      <c r="BO46" s="1170"/>
      <c r="BP46" s="1170"/>
      <c r="BQ46" s="1170"/>
      <c r="BR46" s="1170"/>
      <c r="BS46" s="1170"/>
      <c r="BT46" s="1170"/>
      <c r="BU46" s="1170"/>
      <c r="BV46" s="1170"/>
      <c r="BW46" s="1170"/>
      <c r="BX46" s="1170"/>
      <c r="BY46" s="1170"/>
      <c r="BZ46" s="1170"/>
      <c r="CA46" s="1170"/>
      <c r="CB46" s="1170"/>
      <c r="CC46" s="1170"/>
      <c r="CD46" s="1170"/>
      <c r="CE46" s="1170"/>
      <c r="CF46" s="1170"/>
      <c r="CG46" s="1170"/>
      <c r="CH46" s="1170"/>
      <c r="CI46" s="1170"/>
      <c r="CJ46" s="1170"/>
      <c r="CK46" s="1170"/>
      <c r="CL46" s="1170"/>
      <c r="CM46" s="1170"/>
      <c r="CN46" s="1170"/>
      <c r="CO46" s="1170"/>
      <c r="CP46" s="1170"/>
      <c r="CQ46" s="1170"/>
      <c r="CR46" s="1170"/>
      <c r="CS46" s="1170"/>
      <c r="CT46" s="1170"/>
      <c r="CU46" s="1170"/>
      <c r="CV46" s="1170"/>
      <c r="CW46" s="1170"/>
      <c r="CX46" s="1170"/>
      <c r="CY46" s="1170"/>
      <c r="CZ46" s="1170"/>
      <c r="DA46" s="1170"/>
      <c r="DB46" s="1170"/>
      <c r="DC46" s="1170"/>
      <c r="DD46" s="1170"/>
      <c r="DE46" s="1170"/>
      <c r="DF46" s="1170"/>
      <c r="DG46" s="1170"/>
      <c r="DH46" s="1170"/>
      <c r="DI46" s="1170"/>
      <c r="DJ46" s="1170"/>
      <c r="DK46" s="1170"/>
      <c r="DL46" s="1170"/>
      <c r="DM46" s="1170"/>
      <c r="DN46" s="1170"/>
      <c r="DO46" s="1170"/>
      <c r="DP46" s="1170"/>
      <c r="DQ46" s="1170"/>
      <c r="DR46" s="1170"/>
      <c r="DS46" s="1170"/>
      <c r="DT46" s="1170"/>
      <c r="DU46" s="1170"/>
      <c r="DV46" s="1170"/>
      <c r="DW46" s="1170"/>
      <c r="DX46" s="1170"/>
      <c r="DY46" s="1170"/>
      <c r="DZ46" s="1170"/>
      <c r="EA46" s="1170"/>
      <c r="EB46" s="1170"/>
      <c r="EC46" s="1170"/>
      <c r="ED46" s="1170"/>
      <c r="EE46" s="1170"/>
      <c r="EF46" s="1170"/>
      <c r="EG46" s="1170"/>
      <c r="EH46" s="1170"/>
      <c r="EI46" s="1170"/>
      <c r="EJ46" s="1170"/>
      <c r="EK46" s="1170"/>
      <c r="EL46" s="1170"/>
      <c r="EM46" s="1170"/>
      <c r="EN46" s="1170"/>
      <c r="EO46" s="1170"/>
      <c r="EP46" s="1170"/>
      <c r="EQ46" s="1170"/>
      <c r="ER46" s="1170"/>
      <c r="ES46" s="1170"/>
      <c r="ET46" s="1170"/>
      <c r="EU46" s="1170"/>
      <c r="EV46" s="1170"/>
      <c r="EW46" s="1170"/>
      <c r="EX46" s="1170"/>
      <c r="EY46" s="1170"/>
      <c r="EZ46" s="1170"/>
      <c r="FA46" s="1170"/>
      <c r="FB46" s="1170"/>
      <c r="FC46" s="1170"/>
      <c r="FD46" s="1170"/>
      <c r="FE46" s="1170"/>
      <c r="FF46" s="1170"/>
      <c r="FG46" s="1170"/>
      <c r="FH46" s="1170"/>
      <c r="FI46" s="1170"/>
      <c r="FJ46" s="1170"/>
      <c r="FK46" s="1170"/>
      <c r="FL46" s="1170"/>
      <c r="FM46" s="1170"/>
      <c r="FN46" s="1170"/>
    </row>
    <row r="47" spans="12:170" ht="15">
      <c r="L47" s="1170"/>
      <c r="M47" s="1170"/>
      <c r="N47" s="1170"/>
      <c r="O47" s="1170"/>
      <c r="P47" s="1170"/>
      <c r="Q47" s="1170"/>
      <c r="R47" s="1170"/>
      <c r="S47" s="1170"/>
      <c r="T47" s="1170"/>
      <c r="U47" s="1170"/>
      <c r="V47" s="1170"/>
      <c r="W47" s="1170"/>
      <c r="X47" s="1170"/>
      <c r="Y47" s="1170"/>
      <c r="Z47" s="1170"/>
      <c r="AA47" s="1170"/>
      <c r="AB47" s="1170"/>
      <c r="AC47" s="1170"/>
      <c r="AD47" s="1170"/>
      <c r="AE47" s="1170"/>
      <c r="AF47" s="1170"/>
      <c r="AG47" s="1170"/>
      <c r="AH47" s="1170"/>
      <c r="AI47" s="1170"/>
      <c r="AJ47" s="1170"/>
      <c r="AK47" s="1170"/>
      <c r="AL47" s="1170"/>
      <c r="AM47" s="1170"/>
      <c r="AN47" s="1170"/>
      <c r="AO47" s="1170"/>
      <c r="AP47" s="1170"/>
      <c r="AQ47" s="1170"/>
      <c r="AR47" s="1170"/>
      <c r="AS47" s="1170"/>
      <c r="AT47" s="1170"/>
      <c r="AU47" s="1170"/>
      <c r="AV47" s="1170"/>
      <c r="AW47" s="1170"/>
      <c r="AX47" s="1170"/>
      <c r="AY47" s="1170"/>
      <c r="AZ47" s="1170"/>
      <c r="BA47" s="1170"/>
      <c r="BB47" s="1170"/>
      <c r="BC47" s="1170"/>
      <c r="BD47" s="1170"/>
      <c r="BE47" s="1170"/>
      <c r="BF47" s="1170"/>
      <c r="BG47" s="1170"/>
      <c r="BH47" s="1170"/>
      <c r="BI47" s="1170"/>
      <c r="BJ47" s="1170"/>
      <c r="BK47" s="1170"/>
      <c r="BL47" s="1170"/>
      <c r="BM47" s="1170"/>
      <c r="BN47" s="1170"/>
      <c r="BO47" s="1170"/>
      <c r="BP47" s="1170"/>
      <c r="BQ47" s="1170"/>
      <c r="BR47" s="1170"/>
      <c r="BS47" s="1170"/>
      <c r="BT47" s="1170"/>
      <c r="BU47" s="1170"/>
      <c r="BV47" s="1170"/>
      <c r="BW47" s="1170"/>
      <c r="BX47" s="1170"/>
      <c r="BY47" s="1170"/>
      <c r="BZ47" s="1170"/>
      <c r="CA47" s="1170"/>
      <c r="CB47" s="1170"/>
      <c r="CC47" s="1170"/>
      <c r="CD47" s="1170"/>
      <c r="CE47" s="1170"/>
      <c r="CF47" s="1170"/>
      <c r="CG47" s="1170"/>
      <c r="CH47" s="1170"/>
      <c r="CI47" s="1170"/>
      <c r="CJ47" s="1170"/>
      <c r="CK47" s="1170"/>
      <c r="CL47" s="1170"/>
      <c r="CM47" s="1170"/>
      <c r="CN47" s="1170"/>
      <c r="CO47" s="1170"/>
      <c r="CP47" s="1170"/>
      <c r="CQ47" s="1170"/>
      <c r="CR47" s="1170"/>
      <c r="CS47" s="1170"/>
      <c r="CT47" s="1170"/>
      <c r="CU47" s="1170"/>
      <c r="CV47" s="1170"/>
      <c r="CW47" s="1170"/>
      <c r="CX47" s="1170"/>
      <c r="CY47" s="1170"/>
      <c r="CZ47" s="1170"/>
      <c r="DA47" s="1170"/>
      <c r="DB47" s="1170"/>
      <c r="DC47" s="1170"/>
      <c r="DD47" s="1170"/>
      <c r="DE47" s="1170"/>
      <c r="DF47" s="1170"/>
      <c r="DG47" s="1170"/>
      <c r="DH47" s="1170"/>
      <c r="DI47" s="1170"/>
      <c r="DJ47" s="1170"/>
      <c r="DK47" s="1170"/>
      <c r="DL47" s="1170"/>
      <c r="DM47" s="1170"/>
      <c r="DN47" s="1170"/>
      <c r="DO47" s="1170"/>
      <c r="DP47" s="1170"/>
      <c r="DQ47" s="1170"/>
      <c r="DR47" s="1170"/>
      <c r="DS47" s="1170"/>
      <c r="DT47" s="1170"/>
      <c r="DU47" s="1170"/>
      <c r="DV47" s="1170"/>
      <c r="DW47" s="1170"/>
      <c r="DX47" s="1170"/>
      <c r="DY47" s="1170"/>
      <c r="DZ47" s="1170"/>
      <c r="EA47" s="1170"/>
      <c r="EB47" s="1170"/>
      <c r="EC47" s="1170"/>
      <c r="ED47" s="1170"/>
      <c r="EE47" s="1170"/>
      <c r="EF47" s="1170"/>
      <c r="EG47" s="1170"/>
      <c r="EH47" s="1170"/>
      <c r="EI47" s="1170"/>
      <c r="EJ47" s="1170"/>
      <c r="EK47" s="1170"/>
      <c r="EL47" s="1170"/>
      <c r="EM47" s="1170"/>
      <c r="EN47" s="1170"/>
      <c r="EO47" s="1170"/>
      <c r="EP47" s="1170"/>
      <c r="EQ47" s="1170"/>
      <c r="ER47" s="1170"/>
      <c r="ES47" s="1170"/>
      <c r="ET47" s="1170"/>
      <c r="EU47" s="1170"/>
      <c r="EV47" s="1170"/>
      <c r="EW47" s="1170"/>
      <c r="EX47" s="1170"/>
      <c r="EY47" s="1170"/>
      <c r="EZ47" s="1170"/>
      <c r="FA47" s="1170"/>
      <c r="FB47" s="1170"/>
      <c r="FC47" s="1170"/>
      <c r="FD47" s="1170"/>
      <c r="FE47" s="1170"/>
      <c r="FF47" s="1170"/>
      <c r="FG47" s="1170"/>
      <c r="FH47" s="1170"/>
      <c r="FI47" s="1170"/>
      <c r="FJ47" s="1170"/>
      <c r="FK47" s="1170"/>
      <c r="FL47" s="1170"/>
      <c r="FM47" s="1170"/>
      <c r="FN47" s="1170"/>
    </row>
    <row r="48" spans="12:170" ht="15">
      <c r="L48" s="1170"/>
      <c r="M48" s="1170"/>
      <c r="N48" s="1170"/>
      <c r="O48" s="1170"/>
      <c r="P48" s="1170"/>
      <c r="Q48" s="1170"/>
      <c r="R48" s="1170"/>
      <c r="S48" s="1170"/>
      <c r="T48" s="1170"/>
      <c r="U48" s="1170"/>
      <c r="V48" s="1170"/>
      <c r="W48" s="1170"/>
      <c r="X48" s="1170"/>
      <c r="Y48" s="1170"/>
      <c r="Z48" s="1170"/>
      <c r="AA48" s="1170"/>
      <c r="AB48" s="1170"/>
      <c r="AC48" s="1170"/>
      <c r="AD48" s="1170"/>
      <c r="AE48" s="1170"/>
      <c r="AF48" s="1170"/>
      <c r="AG48" s="1170"/>
      <c r="AH48" s="1170"/>
      <c r="AI48" s="1170"/>
      <c r="AJ48" s="1170"/>
      <c r="AK48" s="1170"/>
      <c r="AL48" s="1170"/>
      <c r="AM48" s="1170"/>
      <c r="AN48" s="1170"/>
      <c r="AO48" s="1170"/>
      <c r="AP48" s="1170"/>
      <c r="AQ48" s="1170"/>
      <c r="AR48" s="1170"/>
      <c r="AS48" s="1170"/>
      <c r="AT48" s="1170"/>
      <c r="AU48" s="1170"/>
      <c r="AV48" s="1170"/>
      <c r="AW48" s="1170"/>
      <c r="AX48" s="1170"/>
      <c r="AY48" s="1170"/>
      <c r="AZ48" s="1170"/>
      <c r="BA48" s="1170"/>
      <c r="BB48" s="1170"/>
      <c r="BC48" s="1170"/>
      <c r="BD48" s="1170"/>
      <c r="BE48" s="1170"/>
      <c r="BF48" s="1170"/>
      <c r="BG48" s="1170"/>
      <c r="BH48" s="1170"/>
      <c r="BI48" s="1170"/>
      <c r="BJ48" s="1170"/>
      <c r="BK48" s="1170"/>
      <c r="BL48" s="1170"/>
      <c r="BM48" s="1170"/>
      <c r="BN48" s="1170"/>
      <c r="BO48" s="1170"/>
      <c r="BP48" s="1170"/>
      <c r="BQ48" s="1170"/>
      <c r="BR48" s="1170"/>
      <c r="BS48" s="1170"/>
      <c r="BT48" s="1170"/>
      <c r="BU48" s="1170"/>
      <c r="BV48" s="1170"/>
      <c r="BW48" s="1170"/>
      <c r="BX48" s="1170"/>
      <c r="BY48" s="1170"/>
      <c r="BZ48" s="1170"/>
      <c r="CA48" s="1170"/>
      <c r="CB48" s="1170"/>
      <c r="CC48" s="1170"/>
      <c r="CD48" s="1170"/>
      <c r="CE48" s="1170"/>
      <c r="CF48" s="1170"/>
      <c r="CG48" s="1170"/>
      <c r="CH48" s="1170"/>
      <c r="CI48" s="1170"/>
      <c r="CJ48" s="1170"/>
      <c r="CK48" s="1170"/>
      <c r="CL48" s="1170"/>
      <c r="CM48" s="1170"/>
      <c r="CN48" s="1170"/>
      <c r="CO48" s="1170"/>
      <c r="CP48" s="1170"/>
      <c r="CQ48" s="1170"/>
      <c r="CR48" s="1170"/>
      <c r="CS48" s="1170"/>
      <c r="CT48" s="1170"/>
      <c r="CU48" s="1170"/>
      <c r="CV48" s="1170"/>
      <c r="CW48" s="1170"/>
      <c r="CX48" s="1170"/>
      <c r="CY48" s="1170"/>
      <c r="CZ48" s="1170"/>
      <c r="DA48" s="1170"/>
      <c r="DB48" s="1170"/>
      <c r="DC48" s="1170"/>
      <c r="DD48" s="1170"/>
      <c r="DE48" s="1170"/>
      <c r="DF48" s="1170"/>
      <c r="DG48" s="1170"/>
      <c r="DH48" s="1170"/>
      <c r="DI48" s="1170"/>
      <c r="DJ48" s="1170"/>
      <c r="DK48" s="1170"/>
      <c r="DL48" s="1170"/>
      <c r="DM48" s="1170"/>
      <c r="DN48" s="1170"/>
      <c r="DO48" s="1170"/>
      <c r="DP48" s="1170"/>
      <c r="DQ48" s="1170"/>
      <c r="DR48" s="1170"/>
      <c r="DS48" s="1170"/>
      <c r="DT48" s="1170"/>
      <c r="DU48" s="1170"/>
      <c r="DV48" s="1170"/>
      <c r="DW48" s="1170"/>
      <c r="DX48" s="1170"/>
      <c r="DY48" s="1170"/>
      <c r="DZ48" s="1170"/>
      <c r="EA48" s="1170"/>
      <c r="EB48" s="1170"/>
      <c r="EC48" s="1170"/>
      <c r="ED48" s="1170"/>
      <c r="EE48" s="1170"/>
      <c r="EF48" s="1170"/>
      <c r="EG48" s="1170"/>
      <c r="EH48" s="1170"/>
      <c r="EI48" s="1170"/>
      <c r="EJ48" s="1170"/>
      <c r="EK48" s="1170"/>
      <c r="EL48" s="1170"/>
      <c r="EM48" s="1170"/>
      <c r="EN48" s="1170"/>
      <c r="EO48" s="1170"/>
      <c r="EP48" s="1170"/>
      <c r="EQ48" s="1170"/>
      <c r="ER48" s="1170"/>
      <c r="ES48" s="1170"/>
      <c r="ET48" s="1170"/>
      <c r="EU48" s="1170"/>
      <c r="EV48" s="1170"/>
      <c r="EW48" s="1170"/>
      <c r="EX48" s="1170"/>
      <c r="EY48" s="1170"/>
      <c r="EZ48" s="1170"/>
      <c r="FA48" s="1170"/>
      <c r="FB48" s="1170"/>
      <c r="FC48" s="1170"/>
      <c r="FD48" s="1170"/>
      <c r="FE48" s="1170"/>
      <c r="FF48" s="1170"/>
      <c r="FG48" s="1170"/>
      <c r="FH48" s="1170"/>
      <c r="FI48" s="1170"/>
      <c r="FJ48" s="1170"/>
      <c r="FK48" s="1170"/>
      <c r="FL48" s="1170"/>
      <c r="FM48" s="1170"/>
      <c r="FN48" s="1170"/>
    </row>
    <row r="49" spans="7:170" ht="15">
      <c r="G49" s="724"/>
      <c r="H49" s="724"/>
      <c r="I49" s="724"/>
      <c r="J49" s="724"/>
      <c r="K49" s="724"/>
      <c r="L49" s="1170"/>
      <c r="M49" s="1170"/>
      <c r="N49" s="1170"/>
      <c r="O49" s="1170"/>
      <c r="P49" s="1170"/>
      <c r="Q49" s="1170"/>
      <c r="R49" s="1170"/>
      <c r="S49" s="1170"/>
      <c r="T49" s="1170"/>
      <c r="U49" s="1170"/>
      <c r="V49" s="1170"/>
      <c r="W49" s="1170"/>
      <c r="X49" s="1170"/>
      <c r="Y49" s="1170"/>
      <c r="Z49" s="1170"/>
      <c r="AA49" s="1170"/>
      <c r="AB49" s="1170"/>
      <c r="AC49" s="1170"/>
      <c r="AD49" s="1170"/>
      <c r="AE49" s="1170"/>
      <c r="AF49" s="1170"/>
      <c r="AG49" s="1170"/>
      <c r="AH49" s="1170"/>
      <c r="AI49" s="1170"/>
      <c r="AJ49" s="1170"/>
      <c r="AK49" s="1170"/>
      <c r="AL49" s="1170"/>
      <c r="AM49" s="1170"/>
      <c r="AN49" s="1170"/>
      <c r="AO49" s="1170"/>
      <c r="AP49" s="1170"/>
      <c r="AQ49" s="1170"/>
      <c r="AR49" s="1170"/>
      <c r="AS49" s="1170"/>
      <c r="AT49" s="1170"/>
      <c r="AU49" s="1170"/>
      <c r="AV49" s="1170"/>
      <c r="AW49" s="1170"/>
      <c r="AX49" s="1170"/>
      <c r="AY49" s="1170"/>
      <c r="AZ49" s="1170"/>
      <c r="BA49" s="1170"/>
      <c r="BB49" s="1170"/>
      <c r="BC49" s="1170"/>
      <c r="BD49" s="1170"/>
      <c r="BE49" s="1170"/>
      <c r="BF49" s="1170"/>
      <c r="BG49" s="1170"/>
      <c r="BH49" s="1170"/>
      <c r="BI49" s="1170"/>
      <c r="BJ49" s="1170"/>
      <c r="BK49" s="1170"/>
      <c r="BL49" s="1170"/>
      <c r="BM49" s="1170"/>
      <c r="BN49" s="1170"/>
      <c r="BO49" s="1170"/>
      <c r="BP49" s="1170"/>
      <c r="BQ49" s="1170"/>
      <c r="BR49" s="1170"/>
      <c r="BS49" s="1170"/>
      <c r="BT49" s="1170"/>
      <c r="BU49" s="1170"/>
      <c r="BV49" s="1170"/>
      <c r="BW49" s="1170"/>
      <c r="BX49" s="1170"/>
      <c r="BY49" s="1170"/>
      <c r="BZ49" s="1170"/>
      <c r="CA49" s="1170"/>
      <c r="CB49" s="1170"/>
      <c r="CC49" s="1170"/>
      <c r="CD49" s="1170"/>
      <c r="CE49" s="1170"/>
      <c r="CF49" s="1170"/>
      <c r="CG49" s="1170"/>
      <c r="CH49" s="1170"/>
      <c r="CI49" s="1170"/>
      <c r="CJ49" s="1170"/>
      <c r="CK49" s="1170"/>
      <c r="CL49" s="1170"/>
      <c r="CM49" s="1170"/>
      <c r="CN49" s="1170"/>
      <c r="CO49" s="1170"/>
      <c r="CP49" s="1170"/>
      <c r="CQ49" s="1170"/>
      <c r="CR49" s="1170"/>
      <c r="CS49" s="1170"/>
      <c r="CT49" s="1170"/>
      <c r="CU49" s="1170"/>
      <c r="CV49" s="1170"/>
      <c r="CW49" s="1170"/>
      <c r="CX49" s="1170"/>
      <c r="CY49" s="1170"/>
      <c r="CZ49" s="1170"/>
      <c r="DA49" s="1170"/>
      <c r="DB49" s="1170"/>
      <c r="DC49" s="1170"/>
      <c r="DD49" s="1170"/>
      <c r="DE49" s="1170"/>
      <c r="DF49" s="1170"/>
      <c r="DG49" s="1170"/>
      <c r="DH49" s="1170"/>
      <c r="DI49" s="1170"/>
      <c r="DJ49" s="1170"/>
      <c r="DK49" s="1170"/>
      <c r="DL49" s="1170"/>
      <c r="DM49" s="1170"/>
      <c r="DN49" s="1170"/>
      <c r="DO49" s="1170"/>
      <c r="DP49" s="1170"/>
      <c r="DQ49" s="1170"/>
      <c r="DR49" s="1170"/>
      <c r="DS49" s="1170"/>
      <c r="DT49" s="1170"/>
      <c r="DU49" s="1170"/>
      <c r="DV49" s="1170"/>
      <c r="DW49" s="1170"/>
      <c r="DX49" s="1170"/>
      <c r="DY49" s="1170"/>
      <c r="DZ49" s="1170"/>
      <c r="EA49" s="1170"/>
      <c r="EB49" s="1170"/>
      <c r="EC49" s="1170"/>
      <c r="ED49" s="1170"/>
      <c r="EE49" s="1170"/>
      <c r="EF49" s="1170"/>
      <c r="EG49" s="1170"/>
      <c r="EH49" s="1170"/>
      <c r="EI49" s="1170"/>
      <c r="EJ49" s="1170"/>
      <c r="EK49" s="1170"/>
      <c r="EL49" s="1170"/>
      <c r="EM49" s="1170"/>
      <c r="EN49" s="1170"/>
      <c r="EO49" s="1170"/>
      <c r="EP49" s="1170"/>
      <c r="EQ49" s="1170"/>
      <c r="ER49" s="1170"/>
      <c r="ES49" s="1170"/>
      <c r="ET49" s="1170"/>
      <c r="EU49" s="1170"/>
      <c r="EV49" s="1170"/>
      <c r="EW49" s="1170"/>
      <c r="EX49" s="1170"/>
      <c r="EY49" s="1170"/>
      <c r="EZ49" s="1170"/>
      <c r="FA49" s="1170"/>
      <c r="FB49" s="1170"/>
      <c r="FC49" s="1170"/>
      <c r="FD49" s="1170"/>
      <c r="FE49" s="1170"/>
      <c r="FF49" s="1170"/>
      <c r="FG49" s="1170"/>
      <c r="FH49" s="1170"/>
      <c r="FI49" s="1170"/>
      <c r="FJ49" s="1170"/>
      <c r="FK49" s="1170"/>
      <c r="FL49" s="1170"/>
      <c r="FM49" s="1170"/>
      <c r="FN49" s="1170"/>
    </row>
    <row r="50" spans="7:170" ht="15">
      <c r="G50" s="724"/>
      <c r="H50" s="724"/>
      <c r="I50" s="724"/>
      <c r="J50" s="724"/>
      <c r="K50" s="724"/>
      <c r="L50" s="1170"/>
      <c r="M50" s="1170"/>
      <c r="N50" s="1170"/>
      <c r="O50" s="1170"/>
      <c r="P50" s="1170"/>
      <c r="Q50" s="1170"/>
      <c r="R50" s="1170"/>
      <c r="S50" s="1170"/>
      <c r="T50" s="1170"/>
      <c r="U50" s="1170"/>
      <c r="V50" s="1170"/>
      <c r="W50" s="1170"/>
      <c r="X50" s="1170"/>
      <c r="Y50" s="1170"/>
      <c r="Z50" s="1170"/>
      <c r="AA50" s="1170"/>
      <c r="AB50" s="1170"/>
      <c r="AC50" s="1170"/>
      <c r="AD50" s="1170"/>
      <c r="AE50" s="1170"/>
      <c r="AF50" s="1170"/>
      <c r="AG50" s="1170"/>
      <c r="AH50" s="1170"/>
      <c r="AI50" s="1170"/>
      <c r="AJ50" s="1170"/>
      <c r="AK50" s="1170"/>
      <c r="AL50" s="1170"/>
      <c r="AM50" s="1170"/>
      <c r="AN50" s="1170"/>
      <c r="AO50" s="1170"/>
      <c r="AP50" s="1170"/>
      <c r="AQ50" s="1170"/>
      <c r="AR50" s="1170"/>
      <c r="AS50" s="1170"/>
      <c r="AT50" s="1170"/>
      <c r="AU50" s="1170"/>
      <c r="AV50" s="1170"/>
      <c r="AW50" s="1170"/>
      <c r="AX50" s="1170"/>
      <c r="AY50" s="1170"/>
      <c r="AZ50" s="1170"/>
      <c r="BA50" s="1170"/>
      <c r="BB50" s="1170"/>
      <c r="BC50" s="1170"/>
      <c r="BD50" s="1170"/>
      <c r="BE50" s="1170"/>
      <c r="BF50" s="1170"/>
      <c r="BG50" s="1170"/>
      <c r="BH50" s="1170"/>
      <c r="BI50" s="1170"/>
      <c r="BJ50" s="1170"/>
      <c r="BK50" s="1170"/>
      <c r="BL50" s="1170"/>
      <c r="BM50" s="1170"/>
      <c r="BN50" s="1170"/>
      <c r="BO50" s="1170"/>
      <c r="BP50" s="1170"/>
      <c r="BQ50" s="1170"/>
      <c r="BR50" s="1170"/>
      <c r="BS50" s="1170"/>
      <c r="BT50" s="1170"/>
      <c r="BU50" s="1170"/>
      <c r="BV50" s="1170"/>
      <c r="BW50" s="1170"/>
      <c r="BX50" s="1170"/>
      <c r="BY50" s="1170"/>
      <c r="BZ50" s="1170"/>
      <c r="CA50" s="1170"/>
      <c r="CB50" s="1170"/>
      <c r="CC50" s="1170"/>
      <c r="CD50" s="1170"/>
      <c r="CE50" s="1170"/>
      <c r="CF50" s="1170"/>
      <c r="CG50" s="1170"/>
      <c r="CH50" s="1170"/>
      <c r="CI50" s="1170"/>
      <c r="CJ50" s="1170"/>
      <c r="CK50" s="1170"/>
      <c r="CL50" s="1170"/>
      <c r="CM50" s="1170"/>
      <c r="CN50" s="1170"/>
      <c r="CO50" s="1170"/>
      <c r="CP50" s="1170"/>
      <c r="CQ50" s="1170"/>
      <c r="CR50" s="1170"/>
      <c r="CS50" s="1170"/>
      <c r="CT50" s="1170"/>
      <c r="CU50" s="1170"/>
      <c r="CV50" s="1170"/>
      <c r="CW50" s="1170"/>
      <c r="CX50" s="1170"/>
      <c r="CY50" s="1170"/>
      <c r="CZ50" s="1170"/>
      <c r="DA50" s="1170"/>
      <c r="DB50" s="1170"/>
      <c r="DC50" s="1170"/>
      <c r="DD50" s="1170"/>
      <c r="DE50" s="1170"/>
      <c r="DF50" s="1170"/>
      <c r="DG50" s="1170"/>
      <c r="DH50" s="1170"/>
      <c r="DI50" s="1170"/>
      <c r="DJ50" s="1170"/>
      <c r="DK50" s="1170"/>
      <c r="DL50" s="1170"/>
      <c r="DM50" s="1170"/>
      <c r="DN50" s="1170"/>
      <c r="DO50" s="1170"/>
      <c r="DP50" s="1170"/>
      <c r="DQ50" s="1170"/>
      <c r="DR50" s="1170"/>
      <c r="DS50" s="1170"/>
      <c r="DT50" s="1170"/>
      <c r="DU50" s="1170"/>
      <c r="DV50" s="1170"/>
      <c r="DW50" s="1170"/>
      <c r="DX50" s="1170"/>
      <c r="DY50" s="1170"/>
      <c r="DZ50" s="1170"/>
      <c r="EA50" s="1170"/>
      <c r="EB50" s="1170"/>
      <c r="EC50" s="1170"/>
      <c r="ED50" s="1170"/>
      <c r="EE50" s="1170"/>
      <c r="EF50" s="1170"/>
      <c r="EG50" s="1170"/>
      <c r="EH50" s="1170"/>
      <c r="EI50" s="1170"/>
      <c r="EJ50" s="1170"/>
      <c r="EK50" s="1170"/>
      <c r="EL50" s="1170"/>
      <c r="EM50" s="1170"/>
      <c r="EN50" s="1170"/>
      <c r="EO50" s="1170"/>
      <c r="EP50" s="1170"/>
      <c r="EQ50" s="1170"/>
      <c r="ER50" s="1170"/>
      <c r="ES50" s="1170"/>
      <c r="ET50" s="1170"/>
      <c r="EU50" s="1170"/>
      <c r="EV50" s="1170"/>
      <c r="EW50" s="1170"/>
      <c r="EX50" s="1170"/>
      <c r="EY50" s="1170"/>
      <c r="EZ50" s="1170"/>
      <c r="FA50" s="1170"/>
      <c r="FB50" s="1170"/>
      <c r="FC50" s="1170"/>
      <c r="FD50" s="1170"/>
      <c r="FE50" s="1170"/>
      <c r="FF50" s="1170"/>
      <c r="FG50" s="1170"/>
      <c r="FH50" s="1170"/>
      <c r="FI50" s="1170"/>
      <c r="FJ50" s="1170"/>
      <c r="FK50" s="1170"/>
      <c r="FL50" s="1170"/>
      <c r="FM50" s="1170"/>
      <c r="FN50" s="1170"/>
    </row>
    <row r="51" spans="7:170" ht="15">
      <c r="G51" s="724"/>
      <c r="H51" s="724"/>
      <c r="I51" s="724"/>
      <c r="J51" s="724"/>
      <c r="K51" s="724"/>
      <c r="L51" s="1170"/>
      <c r="M51" s="1170"/>
      <c r="N51" s="1170"/>
      <c r="O51" s="1170"/>
      <c r="P51" s="1170"/>
      <c r="Q51" s="1170"/>
      <c r="R51" s="1170"/>
      <c r="S51" s="1170"/>
      <c r="T51" s="1170"/>
      <c r="U51" s="1170"/>
      <c r="V51" s="1170"/>
      <c r="W51" s="1170"/>
      <c r="X51" s="1170"/>
      <c r="Y51" s="1170"/>
      <c r="Z51" s="1170"/>
      <c r="AA51" s="1170"/>
      <c r="AB51" s="1170"/>
      <c r="AC51" s="1170"/>
      <c r="AD51" s="1170"/>
      <c r="AE51" s="1170"/>
      <c r="AF51" s="1170"/>
      <c r="AG51" s="1170"/>
      <c r="AH51" s="1170"/>
      <c r="AI51" s="1170"/>
      <c r="AJ51" s="1170"/>
      <c r="AK51" s="1170"/>
      <c r="AL51" s="1170"/>
      <c r="AM51" s="1170"/>
      <c r="AN51" s="1170"/>
      <c r="AO51" s="1170"/>
      <c r="AP51" s="1170"/>
      <c r="AQ51" s="1170"/>
      <c r="AR51" s="1170"/>
      <c r="AS51" s="1170"/>
      <c r="AT51" s="1170"/>
      <c r="AU51" s="1170"/>
      <c r="AV51" s="1170"/>
      <c r="AW51" s="1170"/>
      <c r="AX51" s="1170"/>
      <c r="AY51" s="1170"/>
      <c r="AZ51" s="1170"/>
      <c r="BA51" s="1170"/>
      <c r="BB51" s="1170"/>
      <c r="BC51" s="1170"/>
      <c r="BD51" s="1170"/>
      <c r="BE51" s="1170"/>
      <c r="BF51" s="1170"/>
      <c r="BG51" s="1170"/>
      <c r="BH51" s="1170"/>
      <c r="BI51" s="1170"/>
      <c r="BJ51" s="1170"/>
      <c r="BK51" s="1170"/>
      <c r="BL51" s="1170"/>
      <c r="BM51" s="1170"/>
      <c r="BN51" s="1170"/>
      <c r="BO51" s="1170"/>
      <c r="BP51" s="1170"/>
      <c r="BQ51" s="1170"/>
      <c r="BR51" s="1170"/>
      <c r="BS51" s="1170"/>
      <c r="BT51" s="1170"/>
      <c r="BU51" s="1170"/>
      <c r="BV51" s="1170"/>
      <c r="BW51" s="1170"/>
      <c r="BX51" s="1170"/>
      <c r="BY51" s="1170"/>
      <c r="BZ51" s="1170"/>
      <c r="CA51" s="1170"/>
      <c r="CB51" s="1170"/>
      <c r="CC51" s="1170"/>
      <c r="CD51" s="1170"/>
      <c r="CE51" s="1170"/>
      <c r="CF51" s="1170"/>
      <c r="CG51" s="1170"/>
      <c r="CH51" s="1170"/>
      <c r="CI51" s="1170"/>
      <c r="CJ51" s="1170"/>
      <c r="CK51" s="1170"/>
      <c r="CL51" s="1170"/>
      <c r="CM51" s="1170"/>
      <c r="CN51" s="1170"/>
      <c r="CO51" s="1170"/>
      <c r="CP51" s="1170"/>
      <c r="CQ51" s="1170"/>
      <c r="CR51" s="1170"/>
      <c r="CS51" s="1170"/>
      <c r="CT51" s="1170"/>
      <c r="CU51" s="1170"/>
      <c r="CV51" s="1170"/>
      <c r="CW51" s="1170"/>
      <c r="CX51" s="1170"/>
      <c r="CY51" s="1170"/>
      <c r="CZ51" s="1170"/>
      <c r="DA51" s="1170"/>
      <c r="DB51" s="1170"/>
      <c r="DC51" s="1170"/>
      <c r="DD51" s="1170"/>
      <c r="DE51" s="1170"/>
      <c r="DF51" s="1170"/>
      <c r="DG51" s="1170"/>
      <c r="DH51" s="1170"/>
      <c r="DI51" s="1170"/>
      <c r="DJ51" s="1170"/>
      <c r="DK51" s="1170"/>
      <c r="DL51" s="1170"/>
      <c r="DM51" s="1170"/>
      <c r="DN51" s="1170"/>
      <c r="DO51" s="1170"/>
      <c r="DP51" s="1170"/>
      <c r="DQ51" s="1170"/>
      <c r="DR51" s="1170"/>
      <c r="DS51" s="1170"/>
      <c r="DT51" s="1170"/>
      <c r="DU51" s="1170"/>
      <c r="DV51" s="1170"/>
      <c r="DW51" s="1170"/>
      <c r="DX51" s="1170"/>
      <c r="DY51" s="1170"/>
      <c r="DZ51" s="1170"/>
      <c r="EA51" s="1170"/>
      <c r="EB51" s="1170"/>
      <c r="EC51" s="1170"/>
      <c r="ED51" s="1170"/>
      <c r="EE51" s="1170"/>
      <c r="EF51" s="1170"/>
      <c r="EG51" s="1170"/>
      <c r="EH51" s="1170"/>
      <c r="EI51" s="1170"/>
      <c r="EJ51" s="1170"/>
      <c r="EK51" s="1170"/>
      <c r="EL51" s="1170"/>
      <c r="EM51" s="1170"/>
      <c r="EN51" s="1170"/>
      <c r="EO51" s="1170"/>
      <c r="EP51" s="1170"/>
      <c r="EQ51" s="1170"/>
      <c r="ER51" s="1170"/>
      <c r="ES51" s="1170"/>
      <c r="ET51" s="1170"/>
      <c r="EU51" s="1170"/>
      <c r="EV51" s="1170"/>
      <c r="EW51" s="1170"/>
      <c r="EX51" s="1170"/>
      <c r="EY51" s="1170"/>
      <c r="EZ51" s="1170"/>
      <c r="FA51" s="1170"/>
      <c r="FB51" s="1170"/>
      <c r="FC51" s="1170"/>
      <c r="FD51" s="1170"/>
      <c r="FE51" s="1170"/>
      <c r="FF51" s="1170"/>
      <c r="FG51" s="1170"/>
      <c r="FH51" s="1170"/>
      <c r="FI51" s="1170"/>
      <c r="FJ51" s="1170"/>
      <c r="FK51" s="1170"/>
      <c r="FL51" s="1170"/>
      <c r="FM51" s="1170"/>
      <c r="FN51" s="1170"/>
    </row>
    <row r="52" spans="7:170" ht="15">
      <c r="G52" s="724"/>
      <c r="H52" s="724"/>
      <c r="I52" s="724"/>
      <c r="J52" s="724"/>
      <c r="K52" s="724"/>
      <c r="L52" s="1170"/>
      <c r="M52" s="1170"/>
      <c r="N52" s="1170"/>
      <c r="O52" s="1170"/>
      <c r="P52" s="1170"/>
      <c r="Q52" s="1170"/>
      <c r="R52" s="1170"/>
      <c r="S52" s="1170"/>
      <c r="T52" s="1170"/>
      <c r="U52" s="1170"/>
      <c r="V52" s="1170"/>
      <c r="W52" s="1170"/>
      <c r="X52" s="1170"/>
      <c r="Y52" s="1170"/>
      <c r="Z52" s="1170"/>
      <c r="AA52" s="1170"/>
      <c r="AB52" s="1170"/>
      <c r="AC52" s="1170"/>
      <c r="AD52" s="1170"/>
      <c r="AE52" s="1170"/>
      <c r="AF52" s="1170"/>
      <c r="AG52" s="1170"/>
      <c r="AH52" s="1170"/>
      <c r="AI52" s="1170"/>
      <c r="AJ52" s="1170"/>
      <c r="AK52" s="1170"/>
      <c r="AL52" s="1170"/>
      <c r="AM52" s="1170"/>
      <c r="AN52" s="1170"/>
      <c r="AO52" s="1170"/>
      <c r="AP52" s="1170"/>
      <c r="AQ52" s="1170"/>
      <c r="AR52" s="1170"/>
      <c r="AS52" s="1170"/>
      <c r="AT52" s="1170"/>
      <c r="AU52" s="1170"/>
      <c r="AV52" s="1170"/>
      <c r="AW52" s="1170"/>
      <c r="AX52" s="1170"/>
      <c r="AY52" s="1170"/>
      <c r="AZ52" s="1170"/>
      <c r="BA52" s="1170"/>
      <c r="BB52" s="1170"/>
      <c r="BC52" s="1170"/>
      <c r="BD52" s="1170"/>
      <c r="BE52" s="1170"/>
      <c r="BF52" s="1170"/>
      <c r="BG52" s="1170"/>
      <c r="BH52" s="1170"/>
      <c r="BI52" s="1170"/>
      <c r="BJ52" s="1170"/>
      <c r="BK52" s="1170"/>
      <c r="BL52" s="1170"/>
      <c r="BM52" s="1170"/>
      <c r="BN52" s="1170"/>
      <c r="BO52" s="1170"/>
      <c r="BP52" s="1170"/>
      <c r="BQ52" s="1170"/>
      <c r="BR52" s="1170"/>
      <c r="BS52" s="1170"/>
      <c r="BT52" s="1170"/>
      <c r="BU52" s="1170"/>
      <c r="BV52" s="1170"/>
      <c r="BW52" s="1170"/>
      <c r="BX52" s="1170"/>
      <c r="BY52" s="1170"/>
      <c r="BZ52" s="1170"/>
      <c r="CA52" s="1170"/>
      <c r="CB52" s="1170"/>
      <c r="CC52" s="1170"/>
      <c r="CD52" s="1170"/>
      <c r="CE52" s="1170"/>
      <c r="CF52" s="1170"/>
      <c r="CG52" s="1170"/>
      <c r="CH52" s="1170"/>
      <c r="CI52" s="1170"/>
      <c r="CJ52" s="1170"/>
      <c r="CK52" s="1170"/>
      <c r="CL52" s="1170"/>
      <c r="CM52" s="1170"/>
      <c r="CN52" s="1170"/>
      <c r="CO52" s="1170"/>
      <c r="CP52" s="1170"/>
      <c r="CQ52" s="1170"/>
      <c r="CR52" s="1170"/>
      <c r="CS52" s="1170"/>
      <c r="CT52" s="1170"/>
      <c r="CU52" s="1170"/>
      <c r="CV52" s="1170"/>
      <c r="CW52" s="1170"/>
      <c r="CX52" s="1170"/>
      <c r="CY52" s="1170"/>
      <c r="CZ52" s="1170"/>
      <c r="DA52" s="1170"/>
      <c r="DB52" s="1170"/>
      <c r="DC52" s="1170"/>
      <c r="DD52" s="1170"/>
      <c r="DE52" s="1170"/>
      <c r="DF52" s="1170"/>
      <c r="DG52" s="1170"/>
      <c r="DH52" s="1170"/>
      <c r="DI52" s="1170"/>
      <c r="DJ52" s="1170"/>
      <c r="DK52" s="1170"/>
      <c r="DL52" s="1170"/>
      <c r="DM52" s="1170"/>
      <c r="DN52" s="1170"/>
      <c r="DO52" s="1170"/>
      <c r="DP52" s="1170"/>
      <c r="DQ52" s="1170"/>
      <c r="DR52" s="1170"/>
      <c r="DS52" s="1170"/>
      <c r="DT52" s="1170"/>
      <c r="DU52" s="1170"/>
      <c r="DV52" s="1170"/>
      <c r="DW52" s="1170"/>
      <c r="DX52" s="1170"/>
      <c r="DY52" s="1170"/>
      <c r="DZ52" s="1170"/>
      <c r="EA52" s="1170"/>
      <c r="EB52" s="1170"/>
      <c r="EC52" s="1170"/>
      <c r="ED52" s="1170"/>
      <c r="EE52" s="1170"/>
      <c r="EF52" s="1170"/>
      <c r="EG52" s="1170"/>
      <c r="EH52" s="1170"/>
      <c r="EI52" s="1170"/>
      <c r="EJ52" s="1170"/>
      <c r="EK52" s="1170"/>
      <c r="EL52" s="1170"/>
      <c r="EM52" s="1170"/>
      <c r="EN52" s="1170"/>
      <c r="EO52" s="1170"/>
      <c r="EP52" s="1170"/>
      <c r="EQ52" s="1170"/>
      <c r="ER52" s="1170"/>
      <c r="ES52" s="1170"/>
      <c r="ET52" s="1170"/>
      <c r="EU52" s="1170"/>
      <c r="EV52" s="1170"/>
      <c r="EW52" s="1170"/>
      <c r="EX52" s="1170"/>
      <c r="EY52" s="1170"/>
      <c r="EZ52" s="1170"/>
      <c r="FA52" s="1170"/>
      <c r="FB52" s="1170"/>
      <c r="FC52" s="1170"/>
      <c r="FD52" s="1170"/>
      <c r="FE52" s="1170"/>
      <c r="FF52" s="1170"/>
      <c r="FG52" s="1170"/>
      <c r="FH52" s="1170"/>
      <c r="FI52" s="1170"/>
      <c r="FJ52" s="1170"/>
      <c r="FK52" s="1170"/>
      <c r="FL52" s="1170"/>
      <c r="FM52" s="1170"/>
      <c r="FN52" s="1170"/>
    </row>
    <row r="53" spans="7:170" ht="15">
      <c r="G53" s="724"/>
      <c r="H53" s="724"/>
      <c r="I53" s="724"/>
      <c r="J53" s="724"/>
      <c r="K53" s="724"/>
      <c r="L53" s="1170"/>
      <c r="M53" s="1170"/>
      <c r="N53" s="1170"/>
      <c r="O53" s="1170"/>
      <c r="P53" s="1170"/>
      <c r="Q53" s="1170"/>
      <c r="R53" s="1170"/>
      <c r="S53" s="1170"/>
      <c r="T53" s="1170"/>
      <c r="U53" s="1170"/>
      <c r="V53" s="1170"/>
      <c r="W53" s="1170"/>
      <c r="X53" s="1170"/>
      <c r="Y53" s="1170"/>
      <c r="Z53" s="1170"/>
      <c r="AA53" s="1170"/>
      <c r="AB53" s="1170"/>
      <c r="AC53" s="1170"/>
      <c r="AD53" s="1170"/>
      <c r="AE53" s="1170"/>
      <c r="AF53" s="1170"/>
      <c r="AG53" s="1170"/>
      <c r="AH53" s="1170"/>
      <c r="AI53" s="1170"/>
      <c r="AJ53" s="1170"/>
      <c r="AK53" s="1170"/>
      <c r="AL53" s="1170"/>
      <c r="AM53" s="1170"/>
      <c r="AN53" s="1170"/>
      <c r="AO53" s="1170"/>
      <c r="AP53" s="1170"/>
      <c r="AQ53" s="1170"/>
      <c r="AR53" s="1170"/>
      <c r="AS53" s="1170"/>
      <c r="AT53" s="1170"/>
      <c r="AU53" s="1170"/>
      <c r="AV53" s="1170"/>
      <c r="AW53" s="1170"/>
      <c r="AX53" s="1170"/>
      <c r="AY53" s="1170"/>
      <c r="AZ53" s="1170"/>
      <c r="BA53" s="1170"/>
      <c r="BB53" s="1170"/>
      <c r="BC53" s="1170"/>
      <c r="BD53" s="1170"/>
      <c r="BE53" s="1170"/>
      <c r="BF53" s="1170"/>
      <c r="BG53" s="1170"/>
      <c r="BH53" s="1170"/>
      <c r="BI53" s="1170"/>
      <c r="BJ53" s="1170"/>
      <c r="BK53" s="1170"/>
      <c r="BL53" s="1170"/>
      <c r="BM53" s="1170"/>
      <c r="BN53" s="1170"/>
      <c r="BO53" s="1170"/>
      <c r="BP53" s="1170"/>
      <c r="BQ53" s="1170"/>
      <c r="BR53" s="1170"/>
      <c r="BS53" s="1170"/>
      <c r="BT53" s="1170"/>
      <c r="BU53" s="1170"/>
      <c r="BV53" s="1170"/>
      <c r="BW53" s="1170"/>
      <c r="BX53" s="1170"/>
      <c r="BY53" s="1170"/>
      <c r="BZ53" s="1170"/>
      <c r="CA53" s="1170"/>
      <c r="CB53" s="1170"/>
      <c r="CC53" s="1170"/>
      <c r="CD53" s="1170"/>
      <c r="CE53" s="1170"/>
      <c r="CF53" s="1170"/>
      <c r="CG53" s="1170"/>
      <c r="CH53" s="1170"/>
      <c r="CI53" s="1170"/>
      <c r="CJ53" s="1170"/>
      <c r="CK53" s="1170"/>
      <c r="CL53" s="1170"/>
      <c r="CM53" s="1170"/>
      <c r="CN53" s="1170"/>
      <c r="CO53" s="1170"/>
      <c r="CP53" s="1170"/>
      <c r="CQ53" s="1170"/>
      <c r="CR53" s="1170"/>
      <c r="CS53" s="1170"/>
      <c r="CT53" s="1170"/>
      <c r="CU53" s="1170"/>
      <c r="CV53" s="1170"/>
      <c r="CW53" s="1170"/>
      <c r="CX53" s="1170"/>
      <c r="CY53" s="1170"/>
      <c r="CZ53" s="1170"/>
      <c r="DA53" s="1170"/>
      <c r="DB53" s="1170"/>
      <c r="DC53" s="1170"/>
      <c r="DD53" s="1170"/>
      <c r="DE53" s="1170"/>
      <c r="DF53" s="1170"/>
      <c r="DG53" s="1170"/>
      <c r="DH53" s="1170"/>
      <c r="DI53" s="1170"/>
      <c r="DJ53" s="1170"/>
      <c r="DK53" s="1170"/>
      <c r="DL53" s="1170"/>
      <c r="DM53" s="1170"/>
      <c r="DN53" s="1170"/>
      <c r="DO53" s="1170"/>
      <c r="DP53" s="1170"/>
      <c r="DQ53" s="1170"/>
      <c r="DR53" s="1170"/>
      <c r="DS53" s="1170"/>
      <c r="DT53" s="1170"/>
      <c r="DU53" s="1170"/>
      <c r="DV53" s="1170"/>
      <c r="DW53" s="1170"/>
      <c r="DX53" s="1170"/>
      <c r="DY53" s="1170"/>
      <c r="DZ53" s="1170"/>
      <c r="EA53" s="1170"/>
      <c r="EB53" s="1170"/>
      <c r="EC53" s="1170"/>
      <c r="ED53" s="1170"/>
      <c r="EE53" s="1170"/>
      <c r="EF53" s="1170"/>
      <c r="EG53" s="1170"/>
      <c r="EH53" s="1170"/>
      <c r="EI53" s="1170"/>
      <c r="EJ53" s="1170"/>
      <c r="EK53" s="1170"/>
      <c r="EL53" s="1170"/>
      <c r="EM53" s="1170"/>
      <c r="EN53" s="1170"/>
      <c r="EO53" s="1170"/>
      <c r="EP53" s="1170"/>
      <c r="EQ53" s="1170"/>
      <c r="ER53" s="1170"/>
      <c r="ES53" s="1170"/>
      <c r="ET53" s="1170"/>
      <c r="EU53" s="1170"/>
      <c r="EV53" s="1170"/>
      <c r="EW53" s="1170"/>
      <c r="EX53" s="1170"/>
      <c r="EY53" s="1170"/>
      <c r="EZ53" s="1170"/>
      <c r="FA53" s="1170"/>
      <c r="FB53" s="1170"/>
      <c r="FC53" s="1170"/>
      <c r="FD53" s="1170"/>
      <c r="FE53" s="1170"/>
      <c r="FF53" s="1170"/>
      <c r="FG53" s="1170"/>
      <c r="FH53" s="1170"/>
      <c r="FI53" s="1170"/>
      <c r="FJ53" s="1170"/>
      <c r="FK53" s="1170"/>
      <c r="FL53" s="1170"/>
      <c r="FM53" s="1170"/>
      <c r="FN53" s="1170"/>
    </row>
    <row r="54" spans="7:170" ht="15">
      <c r="G54" s="724"/>
      <c r="H54" s="724"/>
      <c r="I54" s="724"/>
      <c r="J54" s="724"/>
      <c r="K54" s="724"/>
      <c r="L54" s="1170"/>
      <c r="M54" s="1170"/>
      <c r="N54" s="1170"/>
      <c r="O54" s="1170"/>
      <c r="P54" s="1170"/>
      <c r="Q54" s="1170"/>
      <c r="R54" s="1170"/>
      <c r="S54" s="1170"/>
      <c r="T54" s="1170"/>
      <c r="U54" s="1170"/>
      <c r="V54" s="1170"/>
      <c r="W54" s="1170"/>
      <c r="X54" s="1170"/>
      <c r="Y54" s="1170"/>
      <c r="Z54" s="1170"/>
      <c r="AA54" s="1170"/>
      <c r="AB54" s="1170"/>
      <c r="AC54" s="1170"/>
      <c r="AD54" s="1170"/>
      <c r="AE54" s="1170"/>
      <c r="AF54" s="1170"/>
      <c r="AG54" s="1170"/>
      <c r="AH54" s="1170"/>
      <c r="AI54" s="1170"/>
      <c r="AJ54" s="1170"/>
      <c r="AK54" s="1170"/>
      <c r="AL54" s="1170"/>
      <c r="AM54" s="1170"/>
      <c r="AN54" s="1170"/>
      <c r="AO54" s="1170"/>
      <c r="AP54" s="1170"/>
      <c r="AQ54" s="1170"/>
      <c r="AR54" s="1170"/>
      <c r="AS54" s="1170"/>
      <c r="AT54" s="1170"/>
      <c r="AU54" s="1170"/>
      <c r="AV54" s="1170"/>
      <c r="AW54" s="1170"/>
      <c r="AX54" s="1170"/>
      <c r="AY54" s="1170"/>
      <c r="AZ54" s="1170"/>
      <c r="BA54" s="1170"/>
      <c r="BB54" s="1170"/>
      <c r="BC54" s="1170"/>
      <c r="BD54" s="1170"/>
      <c r="BE54" s="1170"/>
      <c r="BF54" s="1170"/>
      <c r="BG54" s="1170"/>
      <c r="BH54" s="1170"/>
      <c r="BI54" s="1170"/>
      <c r="BJ54" s="1170"/>
      <c r="BK54" s="1170"/>
      <c r="BL54" s="1170"/>
      <c r="BM54" s="1170"/>
      <c r="BN54" s="1170"/>
      <c r="BO54" s="1170"/>
      <c r="BP54" s="1170"/>
      <c r="BQ54" s="1170"/>
      <c r="BR54" s="1170"/>
      <c r="BS54" s="1170"/>
      <c r="BT54" s="1170"/>
      <c r="BU54" s="1170"/>
      <c r="BV54" s="1170"/>
      <c r="BW54" s="1170"/>
      <c r="BX54" s="1170"/>
      <c r="BY54" s="1170"/>
      <c r="BZ54" s="1170"/>
      <c r="CA54" s="1170"/>
      <c r="CB54" s="1170"/>
      <c r="CC54" s="1170"/>
      <c r="CD54" s="1170"/>
      <c r="CE54" s="1170"/>
      <c r="CF54" s="1170"/>
      <c r="CG54" s="1170"/>
      <c r="CH54" s="1170"/>
      <c r="CI54" s="1170"/>
      <c r="CJ54" s="1170"/>
      <c r="CK54" s="1170"/>
      <c r="CL54" s="1170"/>
      <c r="CM54" s="1170"/>
      <c r="CN54" s="1170"/>
      <c r="CO54" s="1170"/>
      <c r="CP54" s="1170"/>
      <c r="CQ54" s="1170"/>
      <c r="CR54" s="1170"/>
      <c r="CS54" s="1170"/>
      <c r="CT54" s="1170"/>
      <c r="CU54" s="1170"/>
      <c r="CV54" s="1170"/>
      <c r="CW54" s="1170"/>
      <c r="CX54" s="1170"/>
      <c r="CY54" s="1170"/>
      <c r="CZ54" s="1170"/>
      <c r="DA54" s="1170"/>
      <c r="DB54" s="1170"/>
      <c r="DC54" s="1170"/>
      <c r="DD54" s="1170"/>
      <c r="DE54" s="1170"/>
      <c r="DF54" s="1170"/>
      <c r="DG54" s="1170"/>
      <c r="DH54" s="1170"/>
      <c r="DI54" s="1170"/>
      <c r="DJ54" s="1170"/>
      <c r="DK54" s="1170"/>
      <c r="DL54" s="1170"/>
      <c r="DM54" s="1170"/>
      <c r="DN54" s="1170"/>
      <c r="DO54" s="1170"/>
      <c r="DP54" s="1170"/>
      <c r="DQ54" s="1170"/>
      <c r="DR54" s="1170"/>
      <c r="DS54" s="1170"/>
      <c r="DT54" s="1170"/>
      <c r="DU54" s="1170"/>
      <c r="DV54" s="1170"/>
      <c r="DW54" s="1170"/>
      <c r="DX54" s="1170"/>
      <c r="DY54" s="1170"/>
      <c r="DZ54" s="1170"/>
      <c r="EA54" s="1170"/>
      <c r="EB54" s="1170"/>
      <c r="EC54" s="1170"/>
      <c r="ED54" s="1170"/>
      <c r="EE54" s="1170"/>
      <c r="EF54" s="1170"/>
      <c r="EG54" s="1170"/>
      <c r="EH54" s="1170"/>
      <c r="EI54" s="1170"/>
      <c r="EJ54" s="1170"/>
      <c r="EK54" s="1170"/>
      <c r="EL54" s="1170"/>
      <c r="EM54" s="1170"/>
      <c r="EN54" s="1170"/>
      <c r="EO54" s="1170"/>
      <c r="EP54" s="1170"/>
      <c r="EQ54" s="1170"/>
      <c r="ER54" s="1170"/>
      <c r="ES54" s="1170"/>
      <c r="ET54" s="1170"/>
      <c r="EU54" s="1170"/>
      <c r="EV54" s="1170"/>
      <c r="EW54" s="1170"/>
      <c r="EX54" s="1170"/>
      <c r="EY54" s="1170"/>
      <c r="EZ54" s="1170"/>
      <c r="FA54" s="1170"/>
      <c r="FB54" s="1170"/>
      <c r="FC54" s="1170"/>
      <c r="FD54" s="1170"/>
      <c r="FE54" s="1170"/>
      <c r="FF54" s="1170"/>
      <c r="FG54" s="1170"/>
      <c r="FH54" s="1170"/>
      <c r="FI54" s="1170"/>
      <c r="FJ54" s="1170"/>
      <c r="FK54" s="1170"/>
      <c r="FL54" s="1170"/>
      <c r="FM54" s="1170"/>
      <c r="FN54" s="1170"/>
    </row>
    <row r="55" spans="7:170" ht="15">
      <c r="G55" s="724"/>
      <c r="H55" s="724"/>
      <c r="I55" s="724"/>
      <c r="J55" s="724"/>
      <c r="K55" s="724"/>
      <c r="L55" s="1170"/>
      <c r="M55" s="1170"/>
      <c r="N55" s="1170"/>
      <c r="O55" s="1170"/>
      <c r="P55" s="1170"/>
      <c r="Q55" s="1170"/>
      <c r="R55" s="1170"/>
      <c r="S55" s="1170"/>
      <c r="T55" s="1170"/>
      <c r="U55" s="1170"/>
      <c r="V55" s="1170"/>
      <c r="W55" s="1170"/>
      <c r="X55" s="1170"/>
      <c r="Y55" s="1170"/>
      <c r="Z55" s="1170"/>
      <c r="AA55" s="1170"/>
      <c r="AB55" s="1170"/>
      <c r="AC55" s="1170"/>
      <c r="AD55" s="1170"/>
      <c r="AE55" s="1170"/>
      <c r="AF55" s="1170"/>
      <c r="AG55" s="1170"/>
      <c r="AH55" s="1170"/>
      <c r="AI55" s="1170"/>
      <c r="AJ55" s="1170"/>
      <c r="AK55" s="1170"/>
      <c r="AL55" s="1170"/>
      <c r="AM55" s="1170"/>
      <c r="AN55" s="1170"/>
      <c r="AO55" s="1170"/>
      <c r="AP55" s="1170"/>
      <c r="AQ55" s="1170"/>
      <c r="AR55" s="1170"/>
      <c r="AS55" s="1170"/>
      <c r="AT55" s="1170"/>
      <c r="AU55" s="1170"/>
      <c r="AV55" s="1170"/>
      <c r="AW55" s="1170"/>
      <c r="AX55" s="1170"/>
      <c r="AY55" s="1170"/>
      <c r="AZ55" s="1170"/>
      <c r="BA55" s="1170"/>
      <c r="BB55" s="1170"/>
      <c r="BC55" s="1170"/>
      <c r="BD55" s="1170"/>
      <c r="BE55" s="1170"/>
      <c r="BF55" s="1170"/>
      <c r="BG55" s="1170"/>
      <c r="BH55" s="1170"/>
      <c r="BI55" s="1170"/>
      <c r="BJ55" s="1170"/>
      <c r="BK55" s="1170"/>
      <c r="BL55" s="1170"/>
      <c r="BM55" s="1170"/>
      <c r="BN55" s="1170"/>
      <c r="BO55" s="1170"/>
      <c r="BP55" s="1170"/>
      <c r="BQ55" s="1170"/>
      <c r="BR55" s="1170"/>
      <c r="BS55" s="1170"/>
      <c r="BT55" s="1170"/>
      <c r="BU55" s="1170"/>
      <c r="BV55" s="1170"/>
      <c r="BW55" s="1170"/>
      <c r="BX55" s="1170"/>
      <c r="BY55" s="1170"/>
      <c r="BZ55" s="1170"/>
      <c r="CA55" s="1170"/>
      <c r="CB55" s="1170"/>
      <c r="CC55" s="1170"/>
      <c r="CD55" s="1170"/>
      <c r="CE55" s="1170"/>
      <c r="CF55" s="1170"/>
      <c r="CG55" s="1170"/>
      <c r="CH55" s="1170"/>
      <c r="CI55" s="1170"/>
      <c r="CJ55" s="1170"/>
      <c r="CK55" s="1170"/>
      <c r="CL55" s="1170"/>
      <c r="CM55" s="1170"/>
      <c r="CN55" s="1170"/>
      <c r="CO55" s="1170"/>
      <c r="CP55" s="1170"/>
      <c r="CQ55" s="1170"/>
      <c r="CR55" s="1170"/>
      <c r="CS55" s="1170"/>
      <c r="CT55" s="1170"/>
      <c r="CU55" s="1170"/>
      <c r="CV55" s="1170"/>
      <c r="CW55" s="1170"/>
      <c r="CX55" s="1170"/>
      <c r="CY55" s="1170"/>
      <c r="CZ55" s="1170"/>
      <c r="DA55" s="1170"/>
      <c r="DB55" s="1170"/>
      <c r="DC55" s="1170"/>
      <c r="DD55" s="1170"/>
      <c r="DE55" s="1170"/>
      <c r="DF55" s="1170"/>
      <c r="DG55" s="1170"/>
      <c r="DH55" s="1170"/>
      <c r="DI55" s="1170"/>
      <c r="DJ55" s="1170"/>
      <c r="DK55" s="1170"/>
      <c r="DL55" s="1170"/>
      <c r="DM55" s="1170"/>
      <c r="DN55" s="1170"/>
      <c r="DO55" s="1170"/>
      <c r="DP55" s="1170"/>
      <c r="DQ55" s="1170"/>
      <c r="DR55" s="1170"/>
      <c r="DS55" s="1170"/>
      <c r="DT55" s="1170"/>
      <c r="DU55" s="1170"/>
      <c r="DV55" s="1170"/>
      <c r="DW55" s="1170"/>
      <c r="DX55" s="1170"/>
      <c r="DY55" s="1170"/>
      <c r="DZ55" s="1170"/>
      <c r="EA55" s="1170"/>
      <c r="EB55" s="1170"/>
      <c r="EC55" s="1170"/>
      <c r="ED55" s="1170"/>
      <c r="EE55" s="1170"/>
      <c r="EF55" s="1170"/>
      <c r="EG55" s="1170"/>
      <c r="EH55" s="1170"/>
      <c r="EI55" s="1170"/>
      <c r="EJ55" s="1170"/>
      <c r="EK55" s="1170"/>
      <c r="EL55" s="1170"/>
      <c r="EM55" s="1170"/>
      <c r="EN55" s="1170"/>
      <c r="EO55" s="1170"/>
      <c r="EP55" s="1170"/>
      <c r="EQ55" s="1170"/>
      <c r="ER55" s="1170"/>
      <c r="ES55" s="1170"/>
      <c r="ET55" s="1170"/>
      <c r="EU55" s="1170"/>
      <c r="EV55" s="1170"/>
      <c r="EW55" s="1170"/>
      <c r="EX55" s="1170"/>
      <c r="EY55" s="1170"/>
      <c r="EZ55" s="1170"/>
      <c r="FA55" s="1170"/>
      <c r="FB55" s="1170"/>
      <c r="FC55" s="1170"/>
      <c r="FD55" s="1170"/>
      <c r="FE55" s="1170"/>
      <c r="FF55" s="1170"/>
      <c r="FG55" s="1170"/>
      <c r="FH55" s="1170"/>
      <c r="FI55" s="1170"/>
      <c r="FJ55" s="1170"/>
      <c r="FK55" s="1170"/>
      <c r="FL55" s="1170"/>
      <c r="FM55" s="1170"/>
      <c r="FN55" s="1170"/>
    </row>
    <row r="56" spans="7:170" ht="15">
      <c r="G56" s="724"/>
      <c r="H56" s="724"/>
      <c r="I56" s="724"/>
      <c r="J56" s="724"/>
      <c r="K56" s="724"/>
      <c r="L56" s="1170"/>
      <c r="M56" s="1170"/>
      <c r="N56" s="1170"/>
      <c r="O56" s="1170"/>
      <c r="P56" s="1170"/>
      <c r="Q56" s="1170"/>
      <c r="R56" s="1170"/>
      <c r="S56" s="1170"/>
      <c r="T56" s="1170"/>
      <c r="U56" s="1170"/>
      <c r="V56" s="1170"/>
      <c r="W56" s="1170"/>
      <c r="X56" s="1170"/>
      <c r="Y56" s="1170"/>
      <c r="Z56" s="1170"/>
      <c r="AA56" s="1170"/>
      <c r="AB56" s="1170"/>
      <c r="AC56" s="1170"/>
      <c r="AD56" s="1170"/>
      <c r="AE56" s="1170"/>
      <c r="AF56" s="1170"/>
      <c r="AG56" s="1170"/>
      <c r="AH56" s="1170"/>
      <c r="AI56" s="1170"/>
      <c r="AJ56" s="1170"/>
      <c r="AK56" s="1170"/>
      <c r="AL56" s="1170"/>
      <c r="AM56" s="1170"/>
      <c r="AN56" s="1170"/>
      <c r="AO56" s="1170"/>
      <c r="AP56" s="1170"/>
      <c r="AQ56" s="1170"/>
      <c r="AR56" s="1170"/>
      <c r="AS56" s="1170"/>
      <c r="AT56" s="1170"/>
      <c r="AU56" s="1170"/>
      <c r="AV56" s="1170"/>
      <c r="AW56" s="1170"/>
      <c r="AX56" s="1170"/>
      <c r="AY56" s="1170"/>
      <c r="AZ56" s="1170"/>
      <c r="BA56" s="1170"/>
      <c r="BB56" s="1170"/>
      <c r="BC56" s="1170"/>
      <c r="BD56" s="1170"/>
      <c r="BE56" s="1170"/>
      <c r="BF56" s="1170"/>
      <c r="BG56" s="1170"/>
      <c r="BH56" s="1170"/>
      <c r="BI56" s="1170"/>
      <c r="BJ56" s="1170"/>
      <c r="BK56" s="1170"/>
      <c r="BL56" s="1170"/>
      <c r="BM56" s="1170"/>
      <c r="BN56" s="1170"/>
      <c r="BO56" s="1170"/>
      <c r="BP56" s="1170"/>
      <c r="BQ56" s="1170"/>
      <c r="BR56" s="1170"/>
      <c r="BS56" s="1170"/>
      <c r="BT56" s="1170"/>
      <c r="BU56" s="1170"/>
      <c r="BV56" s="1170"/>
      <c r="BW56" s="1170"/>
      <c r="BX56" s="1170"/>
      <c r="BY56" s="1170"/>
      <c r="BZ56" s="1170"/>
      <c r="CA56" s="1170"/>
      <c r="CB56" s="1170"/>
      <c r="CC56" s="1170"/>
      <c r="CD56" s="1170"/>
      <c r="CE56" s="1170"/>
      <c r="CF56" s="1170"/>
      <c r="CG56" s="1170"/>
      <c r="CH56" s="1170"/>
      <c r="CI56" s="1170"/>
      <c r="CJ56" s="1170"/>
      <c r="CK56" s="1170"/>
      <c r="CL56" s="1170"/>
      <c r="CM56" s="1170"/>
      <c r="CN56" s="1170"/>
      <c r="CO56" s="1170"/>
      <c r="CP56" s="1170"/>
      <c r="CQ56" s="1170"/>
      <c r="CR56" s="1170"/>
      <c r="CS56" s="1170"/>
      <c r="CT56" s="1170"/>
      <c r="CU56" s="1170"/>
      <c r="CV56" s="1170"/>
      <c r="CW56" s="1170"/>
      <c r="CX56" s="1170"/>
      <c r="CY56" s="1170"/>
      <c r="CZ56" s="1170"/>
      <c r="DA56" s="1170"/>
      <c r="DB56" s="1170"/>
      <c r="DC56" s="1170"/>
      <c r="DD56" s="1170"/>
      <c r="DE56" s="1170"/>
      <c r="DF56" s="1170"/>
      <c r="DG56" s="1170"/>
      <c r="DH56" s="1170"/>
      <c r="DI56" s="1170"/>
      <c r="DJ56" s="1170"/>
      <c r="DK56" s="1170"/>
      <c r="DL56" s="1170"/>
      <c r="DM56" s="1170"/>
      <c r="DN56" s="1170"/>
      <c r="DO56" s="1170"/>
      <c r="DP56" s="1170"/>
      <c r="DQ56" s="1170"/>
      <c r="DR56" s="1170"/>
      <c r="DS56" s="1170"/>
      <c r="DT56" s="1170"/>
      <c r="DU56" s="1170"/>
      <c r="DV56" s="1170"/>
      <c r="DW56" s="1170"/>
      <c r="DX56" s="1170"/>
      <c r="DY56" s="1170"/>
      <c r="DZ56" s="1170"/>
      <c r="EA56" s="1170"/>
      <c r="EB56" s="1170"/>
      <c r="EC56" s="1170"/>
      <c r="ED56" s="1170"/>
      <c r="EE56" s="1170"/>
      <c r="EF56" s="1170"/>
      <c r="EG56" s="1170"/>
      <c r="EH56" s="1170"/>
      <c r="EI56" s="1170"/>
      <c r="EJ56" s="1170"/>
      <c r="EK56" s="1170"/>
      <c r="EL56" s="1170"/>
      <c r="EM56" s="1170"/>
      <c r="EN56" s="1170"/>
      <c r="EO56" s="1170"/>
      <c r="EP56" s="1170"/>
      <c r="EQ56" s="1170"/>
      <c r="ER56" s="1170"/>
      <c r="ES56" s="1170"/>
      <c r="ET56" s="1170"/>
      <c r="EU56" s="1170"/>
      <c r="EV56" s="1170"/>
      <c r="EW56" s="1170"/>
      <c r="EX56" s="1170"/>
      <c r="EY56" s="1170"/>
      <c r="EZ56" s="1170"/>
      <c r="FA56" s="1170"/>
      <c r="FB56" s="1170"/>
      <c r="FC56" s="1170"/>
      <c r="FD56" s="1170"/>
      <c r="FE56" s="1170"/>
      <c r="FF56" s="1170"/>
      <c r="FG56" s="1170"/>
      <c r="FH56" s="1170"/>
      <c r="FI56" s="1170"/>
      <c r="FJ56" s="1170"/>
      <c r="FK56" s="1170"/>
      <c r="FL56" s="1170"/>
      <c r="FM56" s="1170"/>
      <c r="FN56" s="1170"/>
    </row>
    <row r="57" spans="7:170" ht="15">
      <c r="G57" s="724"/>
      <c r="H57" s="724"/>
      <c r="I57" s="724"/>
      <c r="J57" s="724"/>
      <c r="K57" s="724"/>
      <c r="L57" s="1170"/>
      <c r="M57" s="1170"/>
      <c r="N57" s="1170"/>
      <c r="O57" s="1170"/>
      <c r="P57" s="1170"/>
      <c r="Q57" s="1170"/>
      <c r="R57" s="1170"/>
      <c r="S57" s="1170"/>
      <c r="T57" s="1170"/>
      <c r="U57" s="1170"/>
      <c r="V57" s="1170"/>
      <c r="W57" s="1170"/>
      <c r="X57" s="1170"/>
      <c r="Y57" s="1170"/>
      <c r="Z57" s="1170"/>
      <c r="AA57" s="1170"/>
      <c r="AB57" s="1170"/>
      <c r="AC57" s="1170"/>
      <c r="AD57" s="1170"/>
      <c r="AE57" s="1170"/>
      <c r="AF57" s="1170"/>
      <c r="AG57" s="1170"/>
      <c r="AH57" s="1170"/>
      <c r="AI57" s="1170"/>
      <c r="AJ57" s="1170"/>
      <c r="AK57" s="1170"/>
      <c r="AL57" s="1170"/>
      <c r="AM57" s="1170"/>
      <c r="AN57" s="1170"/>
      <c r="AO57" s="1170"/>
      <c r="AP57" s="1170"/>
      <c r="AQ57" s="1170"/>
      <c r="AR57" s="1170"/>
      <c r="AS57" s="1170"/>
      <c r="AT57" s="1170"/>
      <c r="AU57" s="1170"/>
      <c r="AV57" s="1170"/>
      <c r="AW57" s="1170"/>
      <c r="AX57" s="1170"/>
      <c r="AY57" s="1170"/>
      <c r="AZ57" s="1170"/>
      <c r="BA57" s="1170"/>
      <c r="BB57" s="1170"/>
      <c r="BC57" s="1170"/>
      <c r="BD57" s="1170"/>
      <c r="BE57" s="1170"/>
      <c r="BF57" s="1170"/>
      <c r="BG57" s="1170"/>
      <c r="BH57" s="1170"/>
      <c r="BI57" s="1170"/>
      <c r="BJ57" s="1170"/>
      <c r="BK57" s="1170"/>
      <c r="BL57" s="1170"/>
      <c r="BM57" s="1170"/>
      <c r="BN57" s="1170"/>
      <c r="BO57" s="1170"/>
      <c r="BP57" s="1170"/>
      <c r="BQ57" s="1170"/>
      <c r="BR57" s="1170"/>
      <c r="BS57" s="1170"/>
      <c r="BT57" s="1170"/>
      <c r="BU57" s="1170"/>
      <c r="BV57" s="1170"/>
      <c r="BW57" s="1170"/>
      <c r="BX57" s="1170"/>
      <c r="BY57" s="1170"/>
      <c r="BZ57" s="1170"/>
      <c r="CA57" s="1170"/>
      <c r="CB57" s="1170"/>
      <c r="CC57" s="1170"/>
      <c r="CD57" s="1170"/>
      <c r="CE57" s="1170"/>
      <c r="CF57" s="1170"/>
      <c r="CG57" s="1170"/>
      <c r="CH57" s="1170"/>
      <c r="CI57" s="1170"/>
      <c r="CJ57" s="1170"/>
      <c r="CK57" s="1170"/>
      <c r="CL57" s="1170"/>
      <c r="CM57" s="1170"/>
      <c r="CN57" s="1170"/>
      <c r="CO57" s="1170"/>
      <c r="CP57" s="1170"/>
      <c r="CQ57" s="1170"/>
      <c r="CR57" s="1170"/>
      <c r="CS57" s="1170"/>
      <c r="CT57" s="1170"/>
      <c r="CU57" s="1170"/>
      <c r="CV57" s="1170"/>
      <c r="CW57" s="1170"/>
      <c r="CX57" s="1170"/>
      <c r="CY57" s="1170"/>
      <c r="CZ57" s="1170"/>
      <c r="DA57" s="1170"/>
      <c r="DB57" s="1170"/>
      <c r="DC57" s="1170"/>
      <c r="DD57" s="1170"/>
      <c r="DE57" s="1170"/>
      <c r="DF57" s="1170"/>
      <c r="DG57" s="1170"/>
      <c r="DH57" s="1170"/>
      <c r="DI57" s="1170"/>
      <c r="DJ57" s="1170"/>
      <c r="DK57" s="1170"/>
      <c r="DL57" s="1170"/>
      <c r="DM57" s="1170"/>
      <c r="DN57" s="1170"/>
      <c r="DO57" s="1170"/>
      <c r="DP57" s="1170"/>
      <c r="DQ57" s="1170"/>
      <c r="DR57" s="1170"/>
      <c r="DS57" s="1170"/>
      <c r="DT57" s="1170"/>
      <c r="DU57" s="1170"/>
      <c r="DV57" s="1170"/>
      <c r="DW57" s="1170"/>
      <c r="DX57" s="1170"/>
      <c r="DY57" s="1170"/>
      <c r="DZ57" s="1170"/>
      <c r="EA57" s="1170"/>
      <c r="EB57" s="1170"/>
      <c r="EC57" s="1170"/>
      <c r="ED57" s="1170"/>
      <c r="EE57" s="1170"/>
      <c r="EF57" s="1170"/>
      <c r="EG57" s="1170"/>
      <c r="EH57" s="1170"/>
      <c r="EI57" s="1170"/>
      <c r="EJ57" s="1170"/>
      <c r="EK57" s="1170"/>
      <c r="EL57" s="1170"/>
      <c r="EM57" s="1170"/>
      <c r="EN57" s="1170"/>
      <c r="EO57" s="1170"/>
      <c r="EP57" s="1170"/>
      <c r="EQ57" s="1170"/>
      <c r="ER57" s="1170"/>
      <c r="ES57" s="1170"/>
      <c r="ET57" s="1170"/>
      <c r="EU57" s="1170"/>
      <c r="EV57" s="1170"/>
      <c r="EW57" s="1170"/>
      <c r="EX57" s="1170"/>
      <c r="EY57" s="1170"/>
      <c r="EZ57" s="1170"/>
      <c r="FA57" s="1170"/>
      <c r="FB57" s="1170"/>
      <c r="FC57" s="1170"/>
      <c r="FD57" s="1170"/>
      <c r="FE57" s="1170"/>
      <c r="FF57" s="1170"/>
      <c r="FG57" s="1170"/>
      <c r="FH57" s="1170"/>
      <c r="FI57" s="1170"/>
      <c r="FJ57" s="1170"/>
      <c r="FK57" s="1170"/>
      <c r="FL57" s="1170"/>
      <c r="FM57" s="1170"/>
      <c r="FN57" s="1170"/>
    </row>
    <row r="58" spans="7:170" ht="15">
      <c r="G58" s="724"/>
      <c r="H58" s="724"/>
      <c r="I58" s="724"/>
      <c r="J58" s="724"/>
      <c r="K58" s="724"/>
      <c r="L58" s="1170"/>
      <c r="M58" s="1170"/>
      <c r="N58" s="1170"/>
      <c r="O58" s="1170"/>
      <c r="P58" s="1170"/>
      <c r="Q58" s="1170"/>
      <c r="R58" s="1170"/>
      <c r="S58" s="1170"/>
      <c r="T58" s="1170"/>
      <c r="U58" s="1170"/>
      <c r="V58" s="1170"/>
      <c r="W58" s="1170"/>
      <c r="X58" s="1170"/>
      <c r="Y58" s="1170"/>
      <c r="Z58" s="1170"/>
      <c r="AA58" s="1170"/>
      <c r="AB58" s="1170"/>
      <c r="AC58" s="1170"/>
      <c r="AD58" s="1170"/>
      <c r="AE58" s="1170"/>
      <c r="AF58" s="1170"/>
      <c r="AG58" s="1170"/>
      <c r="AH58" s="1170"/>
      <c r="AI58" s="1170"/>
      <c r="AJ58" s="1170"/>
      <c r="AK58" s="1170"/>
      <c r="AL58" s="1170"/>
      <c r="AM58" s="1170"/>
      <c r="AN58" s="1170"/>
      <c r="AO58" s="1170"/>
      <c r="AP58" s="1170"/>
      <c r="AQ58" s="1170"/>
      <c r="AR58" s="1170"/>
      <c r="AS58" s="1170"/>
      <c r="AT58" s="1170"/>
      <c r="AU58" s="1170"/>
      <c r="AV58" s="1170"/>
      <c r="AW58" s="1170"/>
      <c r="AX58" s="1170"/>
      <c r="AY58" s="1170"/>
      <c r="AZ58" s="1170"/>
      <c r="BA58" s="1170"/>
      <c r="BB58" s="1170"/>
      <c r="BC58" s="1170"/>
      <c r="BD58" s="1170"/>
      <c r="BE58" s="1170"/>
      <c r="BF58" s="1170"/>
      <c r="BG58" s="1170"/>
      <c r="BH58" s="1170"/>
      <c r="BI58" s="1170"/>
      <c r="BJ58" s="1170"/>
      <c r="BK58" s="1170"/>
      <c r="BL58" s="1170"/>
      <c r="BM58" s="1170"/>
      <c r="BN58" s="1170"/>
      <c r="BO58" s="1170"/>
      <c r="BP58" s="1170"/>
      <c r="BQ58" s="1170"/>
      <c r="BR58" s="1170"/>
      <c r="BS58" s="1170"/>
      <c r="BT58" s="1170"/>
      <c r="BU58" s="1170"/>
      <c r="BV58" s="1170"/>
      <c r="BW58" s="1170"/>
      <c r="BX58" s="1170"/>
      <c r="BY58" s="1170"/>
      <c r="BZ58" s="1170"/>
      <c r="CA58" s="1170"/>
      <c r="CB58" s="1170"/>
      <c r="CC58" s="1170"/>
      <c r="CD58" s="1170"/>
      <c r="CE58" s="1170"/>
      <c r="CF58" s="1170"/>
      <c r="CG58" s="1170"/>
      <c r="CH58" s="1170"/>
      <c r="CI58" s="1170"/>
      <c r="CJ58" s="1170"/>
      <c r="CK58" s="1170"/>
      <c r="CL58" s="1170"/>
      <c r="CM58" s="1170"/>
      <c r="CN58" s="1170"/>
      <c r="CO58" s="1170"/>
      <c r="CP58" s="1170"/>
      <c r="CQ58" s="1170"/>
      <c r="CR58" s="1170"/>
      <c r="CS58" s="1170"/>
      <c r="CT58" s="1170"/>
      <c r="CU58" s="1170"/>
      <c r="CV58" s="1170"/>
      <c r="CW58" s="1170"/>
      <c r="CX58" s="1170"/>
      <c r="CY58" s="1170"/>
      <c r="CZ58" s="1170"/>
      <c r="DA58" s="1170"/>
      <c r="DB58" s="1170"/>
      <c r="DC58" s="1170"/>
      <c r="DD58" s="1170"/>
      <c r="DE58" s="1170"/>
      <c r="DF58" s="1170"/>
      <c r="DG58" s="1170"/>
      <c r="DH58" s="1170"/>
      <c r="DI58" s="1170"/>
      <c r="DJ58" s="1170"/>
      <c r="DK58" s="1170"/>
      <c r="DL58" s="1170"/>
      <c r="DM58" s="1170"/>
      <c r="DN58" s="1170"/>
      <c r="DO58" s="1170"/>
      <c r="DP58" s="1170"/>
      <c r="DQ58" s="1170"/>
      <c r="DR58" s="1170"/>
      <c r="DS58" s="1170"/>
      <c r="DT58" s="1170"/>
      <c r="DU58" s="1170"/>
      <c r="DV58" s="1170"/>
      <c r="DW58" s="1170"/>
      <c r="DX58" s="1170"/>
      <c r="DY58" s="1170"/>
      <c r="DZ58" s="1170"/>
      <c r="EA58" s="1170"/>
      <c r="EB58" s="1170"/>
      <c r="EC58" s="1170"/>
      <c r="ED58" s="1170"/>
      <c r="EE58" s="1170"/>
      <c r="EF58" s="1170"/>
      <c r="EG58" s="1170"/>
      <c r="EH58" s="1170"/>
      <c r="EI58" s="1170"/>
      <c r="EJ58" s="1170"/>
      <c r="EK58" s="1170"/>
      <c r="EL58" s="1170"/>
      <c r="EM58" s="1170"/>
      <c r="EN58" s="1170"/>
      <c r="EO58" s="1170"/>
      <c r="EP58" s="1170"/>
      <c r="EQ58" s="1170"/>
      <c r="ER58" s="1170"/>
      <c r="ES58" s="1170"/>
      <c r="ET58" s="1170"/>
      <c r="EU58" s="1170"/>
      <c r="EV58" s="1170"/>
      <c r="EW58" s="1170"/>
      <c r="EX58" s="1170"/>
      <c r="EY58" s="1170"/>
      <c r="EZ58" s="1170"/>
      <c r="FA58" s="1170"/>
      <c r="FB58" s="1170"/>
      <c r="FC58" s="1170"/>
      <c r="FD58" s="1170"/>
      <c r="FE58" s="1170"/>
      <c r="FF58" s="1170"/>
      <c r="FG58" s="1170"/>
      <c r="FH58" s="1170"/>
      <c r="FI58" s="1170"/>
      <c r="FJ58" s="1170"/>
      <c r="FK58" s="1170"/>
      <c r="FL58" s="1170"/>
      <c r="FM58" s="1170"/>
      <c r="FN58" s="1170"/>
    </row>
    <row r="59" spans="7:170" ht="15">
      <c r="G59" s="724"/>
      <c r="H59" s="724"/>
      <c r="I59" s="724"/>
      <c r="J59" s="724"/>
      <c r="K59" s="724"/>
      <c r="L59" s="1170"/>
      <c r="M59" s="1170"/>
      <c r="N59" s="1170"/>
      <c r="O59" s="1170"/>
      <c r="P59" s="1170"/>
      <c r="Q59" s="1170"/>
      <c r="R59" s="1170"/>
      <c r="S59" s="1170"/>
      <c r="T59" s="1170"/>
      <c r="U59" s="1170"/>
      <c r="V59" s="1170"/>
      <c r="W59" s="1170"/>
      <c r="X59" s="1170"/>
      <c r="Y59" s="1170"/>
      <c r="Z59" s="1170"/>
      <c r="AA59" s="1170"/>
      <c r="AB59" s="1170"/>
      <c r="AC59" s="1170"/>
      <c r="AD59" s="1170"/>
      <c r="AE59" s="1170"/>
      <c r="AF59" s="1170"/>
      <c r="AG59" s="1170"/>
      <c r="AH59" s="1170"/>
      <c r="AI59" s="1170"/>
      <c r="AJ59" s="1170"/>
      <c r="AK59" s="1170"/>
      <c r="AL59" s="1170"/>
      <c r="AM59" s="1170"/>
      <c r="AN59" s="1170"/>
      <c r="AO59" s="1170"/>
      <c r="AP59" s="1170"/>
      <c r="AQ59" s="1170"/>
      <c r="AR59" s="1170"/>
      <c r="AS59" s="1170"/>
      <c r="AT59" s="1170"/>
      <c r="AU59" s="1170"/>
      <c r="AV59" s="1170"/>
      <c r="AW59" s="1170"/>
      <c r="AX59" s="1170"/>
      <c r="AY59" s="1170"/>
      <c r="AZ59" s="1170"/>
      <c r="BA59" s="1170"/>
      <c r="BB59" s="1170"/>
      <c r="BC59" s="1170"/>
      <c r="BD59" s="1170"/>
      <c r="BE59" s="1170"/>
      <c r="BF59" s="1170"/>
      <c r="BG59" s="1170"/>
      <c r="BH59" s="1170"/>
      <c r="BI59" s="1170"/>
      <c r="BJ59" s="1170"/>
      <c r="BK59" s="1170"/>
      <c r="BL59" s="1170"/>
      <c r="BM59" s="1170"/>
      <c r="BN59" s="1170"/>
      <c r="BO59" s="1170"/>
      <c r="BP59" s="1170"/>
      <c r="BQ59" s="1170"/>
      <c r="BR59" s="1170"/>
      <c r="BS59" s="1170"/>
      <c r="BT59" s="1170"/>
      <c r="BU59" s="1170"/>
      <c r="BV59" s="1170"/>
      <c r="BW59" s="1170"/>
      <c r="BX59" s="1170"/>
      <c r="BY59" s="1170"/>
      <c r="BZ59" s="1170"/>
      <c r="CA59" s="1170"/>
      <c r="CB59" s="1170"/>
      <c r="CC59" s="1170"/>
      <c r="CD59" s="1170"/>
      <c r="CE59" s="1170"/>
      <c r="CF59" s="1170"/>
      <c r="CG59" s="1170"/>
      <c r="CH59" s="1170"/>
      <c r="CI59" s="1170"/>
      <c r="CJ59" s="1170"/>
      <c r="CK59" s="1170"/>
      <c r="CL59" s="1170"/>
      <c r="CM59" s="1170"/>
      <c r="CN59" s="1170"/>
      <c r="CO59" s="1170"/>
      <c r="CP59" s="1170"/>
      <c r="CQ59" s="1170"/>
      <c r="CR59" s="1170"/>
      <c r="CS59" s="1170"/>
      <c r="CT59" s="1170"/>
      <c r="CU59" s="1170"/>
      <c r="CV59" s="1170"/>
      <c r="CW59" s="1170"/>
      <c r="CX59" s="1170"/>
      <c r="CY59" s="1170"/>
      <c r="CZ59" s="1170"/>
      <c r="DA59" s="1170"/>
      <c r="DB59" s="1170"/>
      <c r="DC59" s="1170"/>
      <c r="DD59" s="1170"/>
      <c r="DE59" s="1170"/>
      <c r="DF59" s="1170"/>
      <c r="DG59" s="1170"/>
      <c r="DH59" s="1170"/>
      <c r="DI59" s="1170"/>
      <c r="DJ59" s="1170"/>
      <c r="DK59" s="1170"/>
      <c r="DL59" s="1170"/>
      <c r="DM59" s="1170"/>
      <c r="DN59" s="1170"/>
      <c r="DO59" s="1170"/>
      <c r="DP59" s="1170"/>
      <c r="DQ59" s="1170"/>
      <c r="DR59" s="1170"/>
      <c r="DS59" s="1170"/>
      <c r="DT59" s="1170"/>
      <c r="DU59" s="1170"/>
      <c r="DV59" s="1170"/>
      <c r="DW59" s="1170"/>
      <c r="DX59" s="1170"/>
      <c r="DY59" s="1170"/>
      <c r="DZ59" s="1170"/>
      <c r="EA59" s="1170"/>
      <c r="EB59" s="1170"/>
      <c r="EC59" s="1170"/>
      <c r="ED59" s="1170"/>
      <c r="EE59" s="1170"/>
      <c r="EF59" s="1170"/>
      <c r="EG59" s="1170"/>
      <c r="EH59" s="1170"/>
      <c r="EI59" s="1170"/>
      <c r="EJ59" s="1170"/>
      <c r="EK59" s="1170"/>
      <c r="EL59" s="1170"/>
      <c r="EM59" s="1170"/>
      <c r="EN59" s="1170"/>
      <c r="EO59" s="1170"/>
      <c r="EP59" s="1170"/>
      <c r="EQ59" s="1170"/>
      <c r="ER59" s="1170"/>
      <c r="ES59" s="1170"/>
      <c r="ET59" s="1170"/>
      <c r="EU59" s="1170"/>
      <c r="EV59" s="1170"/>
      <c r="EW59" s="1170"/>
      <c r="EX59" s="1170"/>
      <c r="EY59" s="1170"/>
      <c r="EZ59" s="1170"/>
      <c r="FA59" s="1170"/>
      <c r="FB59" s="1170"/>
      <c r="FC59" s="1170"/>
      <c r="FD59" s="1170"/>
      <c r="FE59" s="1170"/>
      <c r="FF59" s="1170"/>
      <c r="FG59" s="1170"/>
      <c r="FH59" s="1170"/>
      <c r="FI59" s="1170"/>
      <c r="FJ59" s="1170"/>
      <c r="FK59" s="1170"/>
      <c r="FL59" s="1170"/>
      <c r="FM59" s="1170"/>
      <c r="FN59" s="1170"/>
    </row>
    <row r="60" spans="7:170" ht="15">
      <c r="G60" s="724"/>
      <c r="H60" s="724"/>
      <c r="I60" s="724"/>
      <c r="J60" s="724"/>
      <c r="K60" s="724"/>
      <c r="L60" s="1170"/>
      <c r="M60" s="1170"/>
      <c r="N60" s="1170"/>
      <c r="O60" s="1170"/>
      <c r="P60" s="1170"/>
      <c r="Q60" s="1170"/>
      <c r="R60" s="1170"/>
      <c r="S60" s="1170"/>
      <c r="T60" s="1170"/>
      <c r="U60" s="1170"/>
      <c r="V60" s="1170"/>
      <c r="W60" s="1170"/>
      <c r="X60" s="1170"/>
      <c r="Y60" s="1170"/>
      <c r="Z60" s="1170"/>
      <c r="AA60" s="1170"/>
      <c r="AB60" s="1170"/>
      <c r="AC60" s="1170"/>
      <c r="AD60" s="1170"/>
      <c r="AE60" s="1170"/>
      <c r="AF60" s="1170"/>
      <c r="AG60" s="1170"/>
      <c r="AH60" s="1170"/>
      <c r="AI60" s="1170"/>
      <c r="AJ60" s="1170"/>
      <c r="AK60" s="1170"/>
      <c r="AL60" s="1170"/>
      <c r="AM60" s="1170"/>
      <c r="AN60" s="1170"/>
      <c r="AO60" s="1170"/>
      <c r="AP60" s="1170"/>
      <c r="AQ60" s="1170"/>
      <c r="AR60" s="1170"/>
      <c r="AS60" s="1170"/>
      <c r="AT60" s="1170"/>
      <c r="AU60" s="1170"/>
      <c r="AV60" s="1170"/>
      <c r="AW60" s="1170"/>
      <c r="AX60" s="1170"/>
      <c r="AY60" s="1170"/>
      <c r="AZ60" s="1170"/>
      <c r="BA60" s="1170"/>
      <c r="BB60" s="1170"/>
      <c r="BC60" s="1170"/>
      <c r="BD60" s="1170"/>
      <c r="BE60" s="1170"/>
      <c r="BF60" s="1170"/>
      <c r="BG60" s="1170"/>
      <c r="BH60" s="1170"/>
      <c r="BI60" s="1170"/>
      <c r="BJ60" s="1170"/>
      <c r="BK60" s="1170"/>
      <c r="BL60" s="1170"/>
      <c r="BM60" s="1170"/>
      <c r="BN60" s="1170"/>
      <c r="BO60" s="1170"/>
      <c r="BP60" s="1170"/>
      <c r="BQ60" s="1170"/>
      <c r="BR60" s="1170"/>
      <c r="BS60" s="1170"/>
      <c r="BT60" s="1170"/>
      <c r="BU60" s="1170"/>
      <c r="BV60" s="1170"/>
      <c r="BW60" s="1170"/>
      <c r="BX60" s="1170"/>
      <c r="BY60" s="1170"/>
      <c r="BZ60" s="1170"/>
      <c r="CA60" s="1170"/>
      <c r="CB60" s="1170"/>
      <c r="CC60" s="1170"/>
      <c r="CD60" s="1170"/>
      <c r="CE60" s="1170"/>
      <c r="CF60" s="1170"/>
      <c r="CG60" s="1170"/>
      <c r="CH60" s="1170"/>
      <c r="CI60" s="1170"/>
      <c r="CJ60" s="1170"/>
      <c r="CK60" s="1170"/>
      <c r="CL60" s="1170"/>
      <c r="CM60" s="1170"/>
      <c r="CN60" s="1170"/>
      <c r="CO60" s="1170"/>
      <c r="CP60" s="1170"/>
      <c r="CQ60" s="1170"/>
      <c r="CR60" s="1170"/>
      <c r="CS60" s="1170"/>
      <c r="CT60" s="1170"/>
      <c r="CU60" s="1170"/>
      <c r="CV60" s="1170"/>
      <c r="CW60" s="1170"/>
      <c r="CX60" s="1170"/>
      <c r="CY60" s="1170"/>
      <c r="CZ60" s="1170"/>
      <c r="DA60" s="1170"/>
      <c r="DB60" s="1170"/>
      <c r="DC60" s="1170"/>
      <c r="DD60" s="1170"/>
      <c r="DE60" s="1170"/>
      <c r="DF60" s="1170"/>
      <c r="DG60" s="1170"/>
      <c r="DH60" s="1170"/>
      <c r="DI60" s="1170"/>
      <c r="DJ60" s="1170"/>
      <c r="DK60" s="1170"/>
      <c r="DL60" s="1170"/>
      <c r="DM60" s="1170"/>
      <c r="DN60" s="1170"/>
      <c r="DO60" s="1170"/>
      <c r="DP60" s="1170"/>
      <c r="DQ60" s="1170"/>
      <c r="DR60" s="1170"/>
      <c r="DS60" s="1170"/>
      <c r="DT60" s="1170"/>
      <c r="DU60" s="1170"/>
      <c r="DV60" s="1170"/>
      <c r="DW60" s="1170"/>
      <c r="DX60" s="1170"/>
      <c r="DY60" s="1170"/>
      <c r="DZ60" s="1170"/>
      <c r="EA60" s="1170"/>
      <c r="EB60" s="1170"/>
      <c r="EC60" s="1170"/>
      <c r="ED60" s="1170"/>
      <c r="EE60" s="1170"/>
      <c r="EF60" s="1170"/>
      <c r="EG60" s="1170"/>
      <c r="EH60" s="1170"/>
      <c r="EI60" s="1170"/>
      <c r="EJ60" s="1170"/>
      <c r="EK60" s="1170"/>
      <c r="EL60" s="1170"/>
      <c r="EM60" s="1170"/>
      <c r="EN60" s="1170"/>
      <c r="EO60" s="1170"/>
      <c r="EP60" s="1170"/>
      <c r="EQ60" s="1170"/>
      <c r="ER60" s="1170"/>
      <c r="ES60" s="1170"/>
      <c r="ET60" s="1170"/>
      <c r="EU60" s="1170"/>
      <c r="EV60" s="1170"/>
      <c r="EW60" s="1170"/>
      <c r="EX60" s="1170"/>
      <c r="EY60" s="1170"/>
      <c r="EZ60" s="1170"/>
      <c r="FA60" s="1170"/>
      <c r="FB60" s="1170"/>
      <c r="FC60" s="1170"/>
      <c r="FD60" s="1170"/>
      <c r="FE60" s="1170"/>
      <c r="FF60" s="1170"/>
      <c r="FG60" s="1170"/>
      <c r="FH60" s="1170"/>
      <c r="FI60" s="1170"/>
      <c r="FJ60" s="1170"/>
      <c r="FK60" s="1170"/>
      <c r="FL60" s="1170"/>
      <c r="FM60" s="1170"/>
      <c r="FN60" s="1170"/>
    </row>
    <row r="61" spans="7:170" ht="15">
      <c r="G61" s="724"/>
      <c r="H61" s="724"/>
      <c r="I61" s="724"/>
      <c r="J61" s="724"/>
      <c r="K61" s="724"/>
      <c r="L61" s="1170"/>
      <c r="M61" s="1170"/>
      <c r="N61" s="1170"/>
      <c r="O61" s="1170"/>
      <c r="P61" s="1170"/>
      <c r="Q61" s="1170"/>
      <c r="R61" s="1170"/>
      <c r="S61" s="1170"/>
      <c r="T61" s="1170"/>
      <c r="U61" s="1170"/>
      <c r="V61" s="1170"/>
      <c r="W61" s="1170"/>
      <c r="X61" s="1170"/>
      <c r="Y61" s="1170"/>
      <c r="Z61" s="1170"/>
      <c r="AA61" s="1170"/>
      <c r="AB61" s="1170"/>
      <c r="AC61" s="1170"/>
      <c r="AD61" s="1170"/>
      <c r="AE61" s="1170"/>
      <c r="AF61" s="1170"/>
      <c r="AG61" s="1170"/>
      <c r="AH61" s="1170"/>
      <c r="AI61" s="1170"/>
      <c r="AJ61" s="1170"/>
      <c r="AK61" s="1170"/>
      <c r="AL61" s="1170"/>
      <c r="AM61" s="1170"/>
      <c r="AN61" s="1170"/>
      <c r="AO61" s="1170"/>
      <c r="AP61" s="1170"/>
      <c r="AQ61" s="1170"/>
      <c r="AR61" s="1170"/>
      <c r="AS61" s="1170"/>
      <c r="AT61" s="1170"/>
      <c r="AU61" s="1170"/>
      <c r="AV61" s="1170"/>
      <c r="AW61" s="1170"/>
      <c r="AX61" s="1170"/>
      <c r="AY61" s="1170"/>
      <c r="AZ61" s="1170"/>
      <c r="BA61" s="1170"/>
      <c r="BB61" s="1170"/>
      <c r="BC61" s="1170"/>
      <c r="BD61" s="1170"/>
      <c r="BE61" s="1170"/>
      <c r="BF61" s="1170"/>
      <c r="BG61" s="1170"/>
      <c r="BH61" s="1170"/>
      <c r="BI61" s="1170"/>
      <c r="BJ61" s="1170"/>
      <c r="BK61" s="1170"/>
      <c r="BL61" s="1170"/>
      <c r="BM61" s="1170"/>
      <c r="BN61" s="1170"/>
      <c r="BO61" s="1170"/>
      <c r="BP61" s="1170"/>
      <c r="BQ61" s="1170"/>
      <c r="BR61" s="1170"/>
      <c r="BS61" s="1170"/>
      <c r="BT61" s="1170"/>
      <c r="BU61" s="1170"/>
      <c r="BV61" s="1170"/>
      <c r="BW61" s="1170"/>
      <c r="BX61" s="1170"/>
      <c r="BY61" s="1170"/>
      <c r="BZ61" s="1170"/>
      <c r="CA61" s="1170"/>
      <c r="CB61" s="1170"/>
      <c r="CC61" s="1170"/>
      <c r="CD61" s="1170"/>
      <c r="CE61" s="1170"/>
      <c r="CF61" s="1170"/>
      <c r="CG61" s="1170"/>
      <c r="CH61" s="1170"/>
      <c r="CI61" s="1170"/>
      <c r="CJ61" s="1170"/>
      <c r="CK61" s="1170"/>
      <c r="CL61" s="1170"/>
      <c r="CM61" s="1170"/>
      <c r="CN61" s="1170"/>
      <c r="CO61" s="1170"/>
      <c r="CP61" s="1170"/>
      <c r="CQ61" s="1170"/>
      <c r="CR61" s="1170"/>
      <c r="CS61" s="1170"/>
      <c r="CT61" s="1170"/>
      <c r="CU61" s="1170"/>
      <c r="CV61" s="1170"/>
      <c r="CW61" s="1170"/>
      <c r="CX61" s="1170"/>
      <c r="CY61" s="1170"/>
      <c r="CZ61" s="1170"/>
      <c r="DA61" s="1170"/>
      <c r="DB61" s="1170"/>
      <c r="DC61" s="1170"/>
      <c r="DD61" s="1170"/>
      <c r="DE61" s="1170"/>
      <c r="DF61" s="1170"/>
      <c r="DG61" s="1170"/>
      <c r="DH61" s="1170"/>
      <c r="DI61" s="1170"/>
      <c r="DJ61" s="1170"/>
      <c r="DK61" s="1170"/>
      <c r="DL61" s="1170"/>
      <c r="DM61" s="1170"/>
      <c r="DN61" s="1170"/>
      <c r="DO61" s="1170"/>
      <c r="DP61" s="1170"/>
      <c r="DQ61" s="1170"/>
      <c r="DR61" s="1170"/>
      <c r="DS61" s="1170"/>
      <c r="DT61" s="1170"/>
      <c r="DU61" s="1170"/>
      <c r="DV61" s="1170"/>
      <c r="DW61" s="1170"/>
      <c r="DX61" s="1170"/>
      <c r="DY61" s="1170"/>
      <c r="DZ61" s="1170"/>
      <c r="EA61" s="1170"/>
      <c r="EB61" s="1170"/>
      <c r="EC61" s="1170"/>
      <c r="ED61" s="1170"/>
      <c r="EE61" s="1170"/>
      <c r="EF61" s="1170"/>
      <c r="EG61" s="1170"/>
      <c r="EH61" s="1170"/>
      <c r="EI61" s="1170"/>
      <c r="EJ61" s="1170"/>
      <c r="EK61" s="1170"/>
      <c r="EL61" s="1170"/>
      <c r="EM61" s="1170"/>
      <c r="EN61" s="1170"/>
      <c r="EO61" s="1170"/>
      <c r="EP61" s="1170"/>
      <c r="EQ61" s="1170"/>
      <c r="ER61" s="1170"/>
      <c r="ES61" s="1170"/>
      <c r="ET61" s="1170"/>
      <c r="EU61" s="1170"/>
      <c r="EV61" s="1170"/>
      <c r="EW61" s="1170"/>
      <c r="EX61" s="1170"/>
      <c r="EY61" s="1170"/>
      <c r="EZ61" s="1170"/>
      <c r="FA61" s="1170"/>
      <c r="FB61" s="1170"/>
      <c r="FC61" s="1170"/>
      <c r="FD61" s="1170"/>
      <c r="FE61" s="1170"/>
      <c r="FF61" s="1170"/>
      <c r="FG61" s="1170"/>
      <c r="FH61" s="1170"/>
      <c r="FI61" s="1170"/>
      <c r="FJ61" s="1170"/>
      <c r="FK61" s="1170"/>
      <c r="FL61" s="1170"/>
      <c r="FM61" s="1170"/>
      <c r="FN61" s="1170"/>
    </row>
    <row r="62" spans="7:170" ht="15">
      <c r="G62" s="724"/>
      <c r="H62" s="724"/>
      <c r="I62" s="724"/>
      <c r="J62" s="724"/>
      <c r="K62" s="724"/>
      <c r="L62" s="1170"/>
      <c r="M62" s="1170"/>
      <c r="N62" s="1170"/>
      <c r="O62" s="1170"/>
      <c r="P62" s="1170"/>
      <c r="Q62" s="1170"/>
      <c r="R62" s="1170"/>
      <c r="S62" s="1170"/>
      <c r="T62" s="1170"/>
      <c r="U62" s="1170"/>
      <c r="V62" s="1170"/>
      <c r="W62" s="1170"/>
      <c r="X62" s="1170"/>
      <c r="Y62" s="1170"/>
      <c r="Z62" s="1170"/>
      <c r="AA62" s="1170"/>
      <c r="AB62" s="1170"/>
      <c r="AC62" s="1170"/>
      <c r="AD62" s="1170"/>
      <c r="AE62" s="1170"/>
      <c r="AF62" s="1170"/>
      <c r="AG62" s="1170"/>
      <c r="AH62" s="1170"/>
      <c r="AI62" s="1170"/>
      <c r="AJ62" s="1170"/>
      <c r="AK62" s="1170"/>
      <c r="AL62" s="1170"/>
      <c r="AM62" s="1170"/>
      <c r="AN62" s="1170"/>
      <c r="AO62" s="1170"/>
      <c r="AP62" s="1170"/>
      <c r="AQ62" s="1170"/>
      <c r="AR62" s="1170"/>
      <c r="AS62" s="1170"/>
      <c r="AT62" s="1170"/>
      <c r="AU62" s="1170"/>
      <c r="AV62" s="1170"/>
      <c r="AW62" s="1170"/>
      <c r="AX62" s="1170"/>
      <c r="AY62" s="1170"/>
      <c r="AZ62" s="1170"/>
      <c r="BA62" s="1170"/>
      <c r="BB62" s="1170"/>
      <c r="BC62" s="1170"/>
      <c r="BD62" s="1170"/>
      <c r="BE62" s="1170"/>
      <c r="BF62" s="1170"/>
      <c r="BG62" s="1170"/>
      <c r="BH62" s="1170"/>
      <c r="BI62" s="1170"/>
      <c r="BJ62" s="1170"/>
      <c r="BK62" s="1170"/>
      <c r="BL62" s="1170"/>
      <c r="BM62" s="1170"/>
      <c r="BN62" s="1170"/>
      <c r="BO62" s="1170"/>
      <c r="BP62" s="1170"/>
      <c r="BQ62" s="1170"/>
      <c r="BR62" s="1170"/>
      <c r="BS62" s="1170"/>
      <c r="BT62" s="1170"/>
      <c r="BU62" s="1170"/>
      <c r="BV62" s="1170"/>
      <c r="BW62" s="1170"/>
      <c r="BX62" s="1170"/>
      <c r="BY62" s="1170"/>
      <c r="BZ62" s="1170"/>
      <c r="CA62" s="1170"/>
      <c r="CB62" s="1170"/>
      <c r="CC62" s="1170"/>
      <c r="CD62" s="1170"/>
      <c r="CE62" s="1170"/>
      <c r="CF62" s="1170"/>
      <c r="CG62" s="1170"/>
      <c r="CH62" s="1170"/>
      <c r="CI62" s="1170"/>
      <c r="CJ62" s="1170"/>
      <c r="CK62" s="1170"/>
      <c r="CL62" s="1170"/>
      <c r="CM62" s="1170"/>
      <c r="CN62" s="1170"/>
      <c r="CO62" s="1170"/>
      <c r="CP62" s="1170"/>
      <c r="CQ62" s="1170"/>
      <c r="CR62" s="1170"/>
      <c r="CS62" s="1170"/>
      <c r="CT62" s="1170"/>
      <c r="CU62" s="1170"/>
      <c r="CV62" s="1170"/>
      <c r="CW62" s="1170"/>
      <c r="CX62" s="1170"/>
      <c r="CY62" s="1170"/>
      <c r="CZ62" s="1170"/>
      <c r="DA62" s="1170"/>
      <c r="DB62" s="1170"/>
      <c r="DC62" s="1170"/>
      <c r="DD62" s="1170"/>
      <c r="DE62" s="1170"/>
      <c r="DF62" s="1170"/>
      <c r="DG62" s="1170"/>
      <c r="DH62" s="1170"/>
      <c r="DI62" s="1170"/>
      <c r="DJ62" s="1170"/>
      <c r="DK62" s="1170"/>
      <c r="DL62" s="1170"/>
      <c r="DM62" s="1170"/>
      <c r="DN62" s="1170"/>
      <c r="DO62" s="1170"/>
      <c r="DP62" s="1170"/>
      <c r="DQ62" s="1170"/>
      <c r="DR62" s="1170"/>
      <c r="DS62" s="1170"/>
      <c r="DT62" s="1170"/>
      <c r="DU62" s="1170"/>
      <c r="DV62" s="1170"/>
      <c r="DW62" s="1170"/>
      <c r="DX62" s="1170"/>
      <c r="DY62" s="1170"/>
      <c r="DZ62" s="1170"/>
      <c r="EA62" s="1170"/>
      <c r="EB62" s="1170"/>
      <c r="EC62" s="1170"/>
      <c r="ED62" s="1170"/>
      <c r="EE62" s="1170"/>
      <c r="EF62" s="1170"/>
      <c r="EG62" s="1170"/>
      <c r="EH62" s="1170"/>
      <c r="EI62" s="1170"/>
      <c r="EJ62" s="1170"/>
      <c r="EK62" s="1170"/>
      <c r="EL62" s="1170"/>
      <c r="EM62" s="1170"/>
      <c r="EN62" s="1170"/>
      <c r="EO62" s="1170"/>
      <c r="EP62" s="1170"/>
      <c r="EQ62" s="1170"/>
      <c r="ER62" s="1170"/>
      <c r="ES62" s="1170"/>
      <c r="ET62" s="1170"/>
      <c r="EU62" s="1170"/>
      <c r="EV62" s="1170"/>
      <c r="EW62" s="1170"/>
      <c r="EX62" s="1170"/>
      <c r="EY62" s="1170"/>
      <c r="EZ62" s="1170"/>
      <c r="FA62" s="1170"/>
      <c r="FB62" s="1170"/>
      <c r="FC62" s="1170"/>
      <c r="FD62" s="1170"/>
      <c r="FE62" s="1170"/>
      <c r="FF62" s="1170"/>
      <c r="FG62" s="1170"/>
      <c r="FH62" s="1170"/>
      <c r="FI62" s="1170"/>
      <c r="FJ62" s="1170"/>
      <c r="FK62" s="1170"/>
      <c r="FL62" s="1170"/>
      <c r="FM62" s="1170"/>
      <c r="FN62" s="1170"/>
    </row>
    <row r="63" spans="7:170" ht="15">
      <c r="G63" s="724"/>
      <c r="H63" s="724"/>
      <c r="I63" s="724"/>
      <c r="J63" s="724"/>
      <c r="K63" s="724"/>
      <c r="L63" s="1170"/>
      <c r="M63" s="1170"/>
      <c r="N63" s="1170"/>
      <c r="O63" s="1170"/>
      <c r="P63" s="1170"/>
      <c r="Q63" s="1170"/>
      <c r="R63" s="1170"/>
      <c r="S63" s="1170"/>
      <c r="T63" s="1170"/>
      <c r="U63" s="1170"/>
      <c r="V63" s="1170"/>
      <c r="W63" s="1170"/>
      <c r="X63" s="1170"/>
      <c r="Y63" s="1170"/>
      <c r="Z63" s="1170"/>
      <c r="AA63" s="1170"/>
      <c r="AB63" s="1170"/>
      <c r="AC63" s="1170"/>
      <c r="AD63" s="1170"/>
      <c r="AE63" s="1170"/>
      <c r="AF63" s="1170"/>
      <c r="AG63" s="1170"/>
      <c r="AH63" s="1170"/>
      <c r="AI63" s="1170"/>
      <c r="AJ63" s="1170"/>
      <c r="AK63" s="1170"/>
      <c r="AL63" s="1170"/>
      <c r="AM63" s="1170"/>
      <c r="AN63" s="1170"/>
      <c r="AO63" s="1170"/>
      <c r="AP63" s="1170"/>
      <c r="AQ63" s="1170"/>
      <c r="AR63" s="1170"/>
      <c r="AS63" s="1170"/>
      <c r="AT63" s="1170"/>
      <c r="AU63" s="1170"/>
      <c r="AV63" s="1170"/>
      <c r="AW63" s="1170"/>
      <c r="AX63" s="1170"/>
      <c r="AY63" s="1170"/>
      <c r="AZ63" s="1170"/>
      <c r="BA63" s="1170"/>
      <c r="BB63" s="1170"/>
      <c r="BC63" s="1170"/>
      <c r="BD63" s="1170"/>
      <c r="BE63" s="1170"/>
      <c r="BF63" s="1170"/>
      <c r="BG63" s="1170"/>
      <c r="BH63" s="1170"/>
      <c r="BI63" s="1170"/>
      <c r="BJ63" s="1170"/>
      <c r="BK63" s="1170"/>
      <c r="BL63" s="1170"/>
      <c r="BM63" s="1170"/>
      <c r="BN63" s="1170"/>
      <c r="BO63" s="1170"/>
      <c r="BP63" s="1170"/>
      <c r="BQ63" s="1170"/>
      <c r="BR63" s="1170"/>
      <c r="BS63" s="1170"/>
      <c r="BT63" s="1170"/>
      <c r="BU63" s="1170"/>
      <c r="BV63" s="1170"/>
      <c r="BW63" s="1170"/>
      <c r="BX63" s="1170"/>
      <c r="BY63" s="1170"/>
      <c r="BZ63" s="1170"/>
      <c r="CA63" s="1170"/>
      <c r="CB63" s="1170"/>
      <c r="CC63" s="1170"/>
      <c r="CD63" s="1170"/>
      <c r="CE63" s="1170"/>
      <c r="CF63" s="1170"/>
      <c r="CG63" s="1170"/>
      <c r="CH63" s="1170"/>
      <c r="CI63" s="1170"/>
      <c r="CJ63" s="1170"/>
      <c r="CK63" s="1170"/>
      <c r="CL63" s="1170"/>
      <c r="CM63" s="1170"/>
      <c r="CN63" s="1170"/>
      <c r="CO63" s="1170"/>
      <c r="CP63" s="1170"/>
      <c r="CQ63" s="1170"/>
      <c r="CR63" s="1170"/>
      <c r="CS63" s="1170"/>
      <c r="CT63" s="1170"/>
      <c r="CU63" s="1170"/>
      <c r="CV63" s="1170"/>
      <c r="CW63" s="1170"/>
      <c r="CX63" s="1170"/>
      <c r="CY63" s="1170"/>
      <c r="CZ63" s="1170"/>
      <c r="DA63" s="1170"/>
      <c r="DB63" s="1170"/>
      <c r="DC63" s="1170"/>
      <c r="DD63" s="1170"/>
      <c r="DE63" s="1170"/>
      <c r="DF63" s="1170"/>
      <c r="DG63" s="1170"/>
      <c r="DH63" s="1170"/>
      <c r="DI63" s="1170"/>
      <c r="DJ63" s="1170"/>
      <c r="DK63" s="1170"/>
      <c r="DL63" s="1170"/>
      <c r="DM63" s="1170"/>
      <c r="DN63" s="1170"/>
      <c r="DO63" s="1170"/>
      <c r="DP63" s="1170"/>
      <c r="DQ63" s="1170"/>
      <c r="DR63" s="1170"/>
      <c r="DS63" s="1170"/>
      <c r="DT63" s="1170"/>
      <c r="DU63" s="1170"/>
      <c r="DV63" s="1170"/>
      <c r="DW63" s="1170"/>
      <c r="DX63" s="1170"/>
      <c r="DY63" s="1170"/>
      <c r="DZ63" s="1170"/>
      <c r="EA63" s="1170"/>
      <c r="EB63" s="1170"/>
      <c r="EC63" s="1170"/>
      <c r="ED63" s="1170"/>
      <c r="EE63" s="1170"/>
      <c r="EF63" s="1170"/>
      <c r="EG63" s="1170"/>
      <c r="EH63" s="1170"/>
      <c r="EI63" s="1170"/>
      <c r="EJ63" s="1170"/>
      <c r="EK63" s="1170"/>
      <c r="EL63" s="1170"/>
      <c r="EM63" s="1170"/>
      <c r="EN63" s="1170"/>
      <c r="EO63" s="1170"/>
      <c r="EP63" s="1170"/>
      <c r="EQ63" s="1170"/>
      <c r="ER63" s="1170"/>
      <c r="ES63" s="1170"/>
      <c r="ET63" s="1170"/>
      <c r="EU63" s="1170"/>
      <c r="EV63" s="1170"/>
      <c r="EW63" s="1170"/>
      <c r="EX63" s="1170"/>
      <c r="EY63" s="1170"/>
      <c r="EZ63" s="1170"/>
      <c r="FA63" s="1170"/>
      <c r="FB63" s="1170"/>
      <c r="FC63" s="1170"/>
      <c r="FD63" s="1170"/>
      <c r="FE63" s="1170"/>
      <c r="FF63" s="1170"/>
      <c r="FG63" s="1170"/>
      <c r="FH63" s="1170"/>
      <c r="FI63" s="1170"/>
      <c r="FJ63" s="1170"/>
      <c r="FK63" s="1170"/>
      <c r="FL63" s="1170"/>
      <c r="FM63" s="1170"/>
      <c r="FN63" s="1170"/>
    </row>
    <row r="64" spans="7:170" ht="15">
      <c r="G64" s="724"/>
      <c r="H64" s="724"/>
      <c r="I64" s="724"/>
      <c r="J64" s="724"/>
      <c r="K64" s="724"/>
      <c r="L64" s="1170"/>
      <c r="M64" s="1170"/>
      <c r="N64" s="1170"/>
      <c r="O64" s="1170"/>
      <c r="P64" s="1170"/>
      <c r="Q64" s="1170"/>
      <c r="R64" s="1170"/>
      <c r="S64" s="1170"/>
      <c r="T64" s="1170"/>
      <c r="U64" s="1170"/>
      <c r="V64" s="1170"/>
      <c r="W64" s="1170"/>
      <c r="X64" s="1170"/>
      <c r="Y64" s="1170"/>
      <c r="Z64" s="1170"/>
      <c r="AA64" s="1170"/>
      <c r="AB64" s="1170"/>
      <c r="AC64" s="1170"/>
      <c r="AD64" s="1170"/>
      <c r="AE64" s="1170"/>
      <c r="AF64" s="1170"/>
      <c r="AG64" s="1170"/>
      <c r="AH64" s="1170"/>
      <c r="AI64" s="1170"/>
      <c r="AJ64" s="1170"/>
      <c r="AK64" s="1170"/>
      <c r="AL64" s="1170"/>
      <c r="AM64" s="1170"/>
      <c r="AN64" s="1170"/>
      <c r="AO64" s="1170"/>
      <c r="AP64" s="1170"/>
      <c r="AQ64" s="1170"/>
      <c r="AR64" s="1170"/>
      <c r="AS64" s="1170"/>
      <c r="AT64" s="1170"/>
      <c r="AU64" s="1170"/>
      <c r="AV64" s="1170"/>
      <c r="AW64" s="1170"/>
      <c r="AX64" s="1170"/>
      <c r="AY64" s="1170"/>
      <c r="AZ64" s="1170"/>
      <c r="BA64" s="1170"/>
      <c r="BB64" s="1170"/>
      <c r="BC64" s="1170"/>
      <c r="BD64" s="1170"/>
      <c r="BE64" s="1170"/>
      <c r="BF64" s="1170"/>
      <c r="BG64" s="1170"/>
      <c r="BH64" s="1170"/>
      <c r="BI64" s="1170"/>
      <c r="BJ64" s="1170"/>
      <c r="BK64" s="1170"/>
      <c r="BL64" s="1170"/>
      <c r="BM64" s="1170"/>
      <c r="BN64" s="1170"/>
      <c r="BO64" s="1170"/>
      <c r="BP64" s="1170"/>
      <c r="BQ64" s="1170"/>
      <c r="BR64" s="1170"/>
      <c r="BS64" s="1170"/>
      <c r="BT64" s="1170"/>
      <c r="BU64" s="1170"/>
      <c r="BV64" s="1170"/>
      <c r="BW64" s="1170"/>
      <c r="BX64" s="1170"/>
      <c r="BY64" s="1170"/>
      <c r="BZ64" s="1170"/>
      <c r="CA64" s="1170"/>
      <c r="CB64" s="1170"/>
      <c r="CC64" s="1170"/>
      <c r="CD64" s="1170"/>
      <c r="CE64" s="1170"/>
      <c r="CF64" s="1170"/>
      <c r="CG64" s="1170"/>
      <c r="CH64" s="1170"/>
      <c r="CI64" s="1170"/>
      <c r="CJ64" s="1170"/>
      <c r="CK64" s="1170"/>
      <c r="CL64" s="1170"/>
      <c r="CM64" s="1170"/>
      <c r="CN64" s="1170"/>
      <c r="CO64" s="1170"/>
      <c r="CP64" s="1170"/>
      <c r="CQ64" s="1170"/>
      <c r="CR64" s="1170"/>
      <c r="CS64" s="1170"/>
      <c r="CT64" s="1170"/>
      <c r="CU64" s="1170"/>
      <c r="CV64" s="1170"/>
      <c r="CW64" s="1170"/>
      <c r="CX64" s="1170"/>
      <c r="CY64" s="1170"/>
      <c r="CZ64" s="1170"/>
      <c r="DA64" s="1170"/>
      <c r="DB64" s="1170"/>
      <c r="DC64" s="1170"/>
      <c r="DD64" s="1170"/>
      <c r="DE64" s="1170"/>
      <c r="DF64" s="1170"/>
      <c r="DG64" s="1170"/>
      <c r="DH64" s="1170"/>
      <c r="DI64" s="1170"/>
      <c r="DJ64" s="1170"/>
      <c r="DK64" s="1170"/>
      <c r="DL64" s="1170"/>
      <c r="DM64" s="1170"/>
      <c r="DN64" s="1170"/>
      <c r="DO64" s="1170"/>
      <c r="DP64" s="1170"/>
      <c r="DQ64" s="1170"/>
      <c r="DR64" s="1170"/>
      <c r="DS64" s="1170"/>
      <c r="DT64" s="1170"/>
      <c r="DU64" s="1170"/>
      <c r="DV64" s="1170"/>
      <c r="DW64" s="1170"/>
      <c r="DX64" s="1170"/>
      <c r="DY64" s="1170"/>
      <c r="DZ64" s="1170"/>
      <c r="EA64" s="1170"/>
      <c r="EB64" s="1170"/>
      <c r="EC64" s="1170"/>
      <c r="ED64" s="1170"/>
      <c r="EE64" s="1170"/>
      <c r="EF64" s="1170"/>
      <c r="EG64" s="1170"/>
      <c r="EH64" s="1170"/>
      <c r="EI64" s="1170"/>
      <c r="EJ64" s="1170"/>
      <c r="EK64" s="1170"/>
      <c r="EL64" s="1170"/>
      <c r="EM64" s="1170"/>
      <c r="EN64" s="1170"/>
      <c r="EO64" s="1170"/>
      <c r="EP64" s="1170"/>
      <c r="EQ64" s="1170"/>
      <c r="ER64" s="1170"/>
      <c r="ES64" s="1170"/>
      <c r="ET64" s="1170"/>
      <c r="EU64" s="1170"/>
      <c r="EV64" s="1170"/>
      <c r="EW64" s="1170"/>
      <c r="EX64" s="1170"/>
      <c r="EY64" s="1170"/>
      <c r="EZ64" s="1170"/>
      <c r="FA64" s="1170"/>
      <c r="FB64" s="1170"/>
      <c r="FC64" s="1170"/>
      <c r="FD64" s="1170"/>
      <c r="FE64" s="1170"/>
      <c r="FF64" s="1170"/>
      <c r="FG64" s="1170"/>
      <c r="FH64" s="1170"/>
      <c r="FI64" s="1170"/>
      <c r="FJ64" s="1170"/>
      <c r="FK64" s="1170"/>
      <c r="FL64" s="1170"/>
      <c r="FM64" s="1170"/>
      <c r="FN64" s="1170"/>
    </row>
    <row r="65" spans="7:170" ht="15">
      <c r="G65" s="724"/>
      <c r="H65" s="724"/>
      <c r="I65" s="724"/>
      <c r="J65" s="724"/>
      <c r="K65" s="724"/>
      <c r="L65" s="1170"/>
      <c r="M65" s="1170"/>
      <c r="N65" s="1170"/>
      <c r="O65" s="1170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0"/>
      <c r="AI65" s="1170"/>
      <c r="AJ65" s="1170"/>
      <c r="AK65" s="1170"/>
      <c r="AL65" s="1170"/>
      <c r="AM65" s="1170"/>
      <c r="AN65" s="1170"/>
      <c r="AO65" s="1170"/>
      <c r="AP65" s="1170"/>
      <c r="AQ65" s="1170"/>
      <c r="AR65" s="1170"/>
      <c r="AS65" s="1170"/>
      <c r="AT65" s="1170"/>
      <c r="AU65" s="1170"/>
      <c r="AV65" s="1170"/>
      <c r="AW65" s="1170"/>
      <c r="AX65" s="1170"/>
      <c r="AY65" s="1170"/>
      <c r="AZ65" s="1170"/>
      <c r="BA65" s="1170"/>
      <c r="BB65" s="1170"/>
      <c r="BC65" s="1170"/>
      <c r="BD65" s="1170"/>
      <c r="BE65" s="1170"/>
      <c r="BF65" s="1170"/>
      <c r="BG65" s="1170"/>
      <c r="BH65" s="1170"/>
      <c r="BI65" s="1170"/>
      <c r="BJ65" s="1170"/>
      <c r="BK65" s="1170"/>
      <c r="BL65" s="1170"/>
      <c r="BM65" s="1170"/>
      <c r="BN65" s="1170"/>
      <c r="BO65" s="1170"/>
      <c r="BP65" s="1170"/>
      <c r="BQ65" s="1170"/>
      <c r="BR65" s="1170"/>
      <c r="BS65" s="1170"/>
      <c r="BT65" s="1170"/>
      <c r="BU65" s="1170"/>
      <c r="BV65" s="1170"/>
      <c r="BW65" s="1170"/>
      <c r="BX65" s="1170"/>
      <c r="BY65" s="1170"/>
      <c r="BZ65" s="1170"/>
      <c r="CA65" s="1170"/>
      <c r="CB65" s="1170"/>
      <c r="CC65" s="1170"/>
      <c r="CD65" s="1170"/>
      <c r="CE65" s="1170"/>
      <c r="CF65" s="1170"/>
      <c r="CG65" s="1170"/>
      <c r="CH65" s="1170"/>
      <c r="CI65" s="1170"/>
      <c r="CJ65" s="1170"/>
      <c r="CK65" s="1170"/>
      <c r="CL65" s="1170"/>
      <c r="CM65" s="1170"/>
      <c r="CN65" s="1170"/>
      <c r="CO65" s="1170"/>
      <c r="CP65" s="1170"/>
      <c r="CQ65" s="1170"/>
      <c r="CR65" s="1170"/>
      <c r="CS65" s="1170"/>
      <c r="CT65" s="1170"/>
      <c r="CU65" s="1170"/>
      <c r="CV65" s="1170"/>
      <c r="CW65" s="1170"/>
      <c r="CX65" s="1170"/>
      <c r="CY65" s="1170"/>
      <c r="CZ65" s="1170"/>
      <c r="DA65" s="1170"/>
      <c r="DB65" s="1170"/>
      <c r="DC65" s="1170"/>
      <c r="DD65" s="1170"/>
      <c r="DE65" s="1170"/>
      <c r="DF65" s="1170"/>
      <c r="DG65" s="1170"/>
      <c r="DH65" s="1170"/>
      <c r="DI65" s="1170"/>
      <c r="DJ65" s="1170"/>
      <c r="DK65" s="1170"/>
      <c r="DL65" s="1170"/>
      <c r="DM65" s="1170"/>
      <c r="DN65" s="1170"/>
      <c r="DO65" s="1170"/>
      <c r="DP65" s="1170"/>
      <c r="DQ65" s="1170"/>
      <c r="DR65" s="1170"/>
      <c r="DS65" s="1170"/>
      <c r="DT65" s="1170"/>
      <c r="DU65" s="1170"/>
      <c r="DV65" s="1170"/>
      <c r="DW65" s="1170"/>
      <c r="DX65" s="1170"/>
      <c r="DY65" s="1170"/>
      <c r="DZ65" s="1170"/>
      <c r="EA65" s="1170"/>
      <c r="EB65" s="1170"/>
      <c r="EC65" s="1170"/>
      <c r="ED65" s="1170"/>
      <c r="EE65" s="1170"/>
      <c r="EF65" s="1170"/>
      <c r="EG65" s="1170"/>
      <c r="EH65" s="1170"/>
      <c r="EI65" s="1170"/>
      <c r="EJ65" s="1170"/>
      <c r="EK65" s="1170"/>
      <c r="EL65" s="1170"/>
      <c r="EM65" s="1170"/>
      <c r="EN65" s="1170"/>
      <c r="EO65" s="1170"/>
      <c r="EP65" s="1170"/>
      <c r="EQ65" s="1170"/>
      <c r="ER65" s="1170"/>
      <c r="ES65" s="1170"/>
      <c r="ET65" s="1170"/>
      <c r="EU65" s="1170"/>
      <c r="EV65" s="1170"/>
      <c r="EW65" s="1170"/>
      <c r="EX65" s="1170"/>
      <c r="EY65" s="1170"/>
      <c r="EZ65" s="1170"/>
      <c r="FA65" s="1170"/>
      <c r="FB65" s="1170"/>
      <c r="FC65" s="1170"/>
      <c r="FD65" s="1170"/>
      <c r="FE65" s="1170"/>
      <c r="FF65" s="1170"/>
      <c r="FG65" s="1170"/>
      <c r="FH65" s="1170"/>
      <c r="FI65" s="1170"/>
      <c r="FJ65" s="1170"/>
      <c r="FK65" s="1170"/>
      <c r="FL65" s="1170"/>
      <c r="FM65" s="1170"/>
      <c r="FN65" s="1170"/>
    </row>
    <row r="66" spans="7:170" ht="15">
      <c r="G66" s="724"/>
      <c r="H66" s="724"/>
      <c r="I66" s="724"/>
      <c r="J66" s="724"/>
      <c r="K66" s="724"/>
      <c r="L66" s="1170"/>
      <c r="M66" s="1170"/>
      <c r="N66" s="1170"/>
      <c r="O66" s="1170"/>
      <c r="P66" s="1170"/>
      <c r="Q66" s="1170"/>
      <c r="R66" s="1170"/>
      <c r="S66" s="1170"/>
      <c r="T66" s="1170"/>
      <c r="U66" s="1170"/>
      <c r="V66" s="1170"/>
      <c r="W66" s="1170"/>
      <c r="X66" s="1170"/>
      <c r="Y66" s="1170"/>
      <c r="Z66" s="1170"/>
      <c r="AA66" s="1170"/>
      <c r="AB66" s="1170"/>
      <c r="AC66" s="1170"/>
      <c r="AD66" s="1170"/>
      <c r="AE66" s="1170"/>
      <c r="AF66" s="1170"/>
      <c r="AG66" s="1170"/>
      <c r="AH66" s="1170"/>
      <c r="AI66" s="1170"/>
      <c r="AJ66" s="1170"/>
      <c r="AK66" s="1170"/>
      <c r="AL66" s="1170"/>
      <c r="AM66" s="1170"/>
      <c r="AN66" s="1170"/>
      <c r="AO66" s="1170"/>
      <c r="AP66" s="1170"/>
      <c r="AQ66" s="1170"/>
      <c r="AR66" s="1170"/>
      <c r="AS66" s="1170"/>
      <c r="AT66" s="1170"/>
      <c r="AU66" s="1170"/>
      <c r="AV66" s="1170"/>
      <c r="AW66" s="1170"/>
      <c r="AX66" s="1170"/>
      <c r="AY66" s="1170"/>
      <c r="AZ66" s="1170"/>
      <c r="BA66" s="1170"/>
      <c r="BB66" s="1170"/>
      <c r="BC66" s="1170"/>
      <c r="BD66" s="1170"/>
      <c r="BE66" s="1170"/>
      <c r="BF66" s="1170"/>
      <c r="BG66" s="1170"/>
      <c r="BH66" s="1170"/>
      <c r="BI66" s="1170"/>
      <c r="BJ66" s="1170"/>
      <c r="BK66" s="1170"/>
      <c r="BL66" s="1170"/>
      <c r="BM66" s="1170"/>
      <c r="BN66" s="1170"/>
      <c r="BO66" s="1170"/>
      <c r="BP66" s="1170"/>
      <c r="BQ66" s="1170"/>
      <c r="BR66" s="1170"/>
      <c r="BS66" s="1170"/>
      <c r="BT66" s="1170"/>
      <c r="BU66" s="1170"/>
      <c r="BV66" s="1170"/>
      <c r="BW66" s="1170"/>
      <c r="BX66" s="1170"/>
      <c r="BY66" s="1170"/>
      <c r="BZ66" s="1170"/>
      <c r="CA66" s="1170"/>
      <c r="CB66" s="1170"/>
      <c r="CC66" s="1170"/>
      <c r="CD66" s="1170"/>
      <c r="CE66" s="1170"/>
      <c r="CF66" s="1170"/>
      <c r="CG66" s="1170"/>
      <c r="CH66" s="1170"/>
      <c r="CI66" s="1170"/>
      <c r="CJ66" s="1170"/>
      <c r="CK66" s="1170"/>
      <c r="CL66" s="1170"/>
      <c r="CM66" s="1170"/>
      <c r="CN66" s="1170"/>
      <c r="CO66" s="1170"/>
      <c r="CP66" s="1170"/>
      <c r="CQ66" s="1170"/>
      <c r="CR66" s="1170"/>
      <c r="CS66" s="1170"/>
      <c r="CT66" s="1170"/>
      <c r="CU66" s="1170"/>
      <c r="CV66" s="1170"/>
      <c r="CW66" s="1170"/>
      <c r="CX66" s="1170"/>
      <c r="CY66" s="1170"/>
      <c r="CZ66" s="1170"/>
      <c r="DA66" s="1170"/>
      <c r="DB66" s="1170"/>
      <c r="DC66" s="1170"/>
      <c r="DD66" s="1170"/>
      <c r="DE66" s="1170"/>
      <c r="DF66" s="1170"/>
      <c r="DG66" s="1170"/>
      <c r="DH66" s="1170"/>
      <c r="DI66" s="1170"/>
      <c r="DJ66" s="1170"/>
      <c r="DK66" s="1170"/>
      <c r="DL66" s="1170"/>
      <c r="DM66" s="1170"/>
      <c r="DN66" s="1170"/>
      <c r="DO66" s="1170"/>
      <c r="DP66" s="1170"/>
      <c r="DQ66" s="1170"/>
      <c r="DR66" s="1170"/>
      <c r="DS66" s="1170"/>
      <c r="DT66" s="1170"/>
      <c r="DU66" s="1170"/>
      <c r="DV66" s="1170"/>
      <c r="DW66" s="1170"/>
      <c r="DX66" s="1170"/>
      <c r="DY66" s="1170"/>
      <c r="DZ66" s="1170"/>
      <c r="EA66" s="1170"/>
      <c r="EB66" s="1170"/>
      <c r="EC66" s="1170"/>
      <c r="ED66" s="1170"/>
      <c r="EE66" s="1170"/>
      <c r="EF66" s="1170"/>
      <c r="EG66" s="1170"/>
      <c r="EH66" s="1170"/>
      <c r="EI66" s="1170"/>
      <c r="EJ66" s="1170"/>
      <c r="EK66" s="1170"/>
      <c r="EL66" s="1170"/>
      <c r="EM66" s="1170"/>
      <c r="EN66" s="1170"/>
      <c r="EO66" s="1170"/>
      <c r="EP66" s="1170"/>
      <c r="EQ66" s="1170"/>
      <c r="ER66" s="1170"/>
      <c r="ES66" s="1170"/>
      <c r="ET66" s="1170"/>
      <c r="EU66" s="1170"/>
      <c r="EV66" s="1170"/>
      <c r="EW66" s="1170"/>
      <c r="EX66" s="1170"/>
      <c r="EY66" s="1170"/>
      <c r="EZ66" s="1170"/>
      <c r="FA66" s="1170"/>
      <c r="FB66" s="1170"/>
      <c r="FC66" s="1170"/>
      <c r="FD66" s="1170"/>
      <c r="FE66" s="1170"/>
      <c r="FF66" s="1170"/>
      <c r="FG66" s="1170"/>
      <c r="FH66" s="1170"/>
      <c r="FI66" s="1170"/>
      <c r="FJ66" s="1170"/>
      <c r="FK66" s="1170"/>
      <c r="FL66" s="1170"/>
      <c r="FM66" s="1170"/>
      <c r="FN66" s="1170"/>
    </row>
    <row r="67" spans="7:170" ht="15">
      <c r="G67" s="724"/>
      <c r="H67" s="724"/>
      <c r="I67" s="724"/>
      <c r="J67" s="724"/>
      <c r="K67" s="724"/>
      <c r="L67" s="1170"/>
      <c r="M67" s="1170"/>
      <c r="N67" s="1170"/>
      <c r="O67" s="1170"/>
      <c r="P67" s="1170"/>
      <c r="Q67" s="1170"/>
      <c r="R67" s="1170"/>
      <c r="S67" s="1170"/>
      <c r="T67" s="1170"/>
      <c r="U67" s="1170"/>
      <c r="V67" s="1170"/>
      <c r="W67" s="1170"/>
      <c r="X67" s="1170"/>
      <c r="Y67" s="1170"/>
      <c r="Z67" s="1170"/>
      <c r="AA67" s="1170"/>
      <c r="AB67" s="1170"/>
      <c r="AC67" s="1170"/>
      <c r="AD67" s="1170"/>
      <c r="AE67" s="1170"/>
      <c r="AF67" s="1170"/>
      <c r="AG67" s="1170"/>
      <c r="AH67" s="1170"/>
      <c r="AI67" s="1170"/>
      <c r="AJ67" s="1170"/>
      <c r="AK67" s="1170"/>
      <c r="AL67" s="1170"/>
      <c r="AM67" s="1170"/>
      <c r="AN67" s="1170"/>
      <c r="AO67" s="1170"/>
      <c r="AP67" s="1170"/>
      <c r="AQ67" s="1170"/>
      <c r="AR67" s="1170"/>
      <c r="AS67" s="1170"/>
      <c r="AT67" s="1170"/>
      <c r="AU67" s="1170"/>
      <c r="AV67" s="1170"/>
      <c r="AW67" s="1170"/>
      <c r="AX67" s="1170"/>
      <c r="AY67" s="1170"/>
      <c r="AZ67" s="1170"/>
      <c r="BA67" s="1170"/>
      <c r="BB67" s="1170"/>
      <c r="BC67" s="1170"/>
      <c r="BD67" s="1170"/>
      <c r="BE67" s="1170"/>
      <c r="BF67" s="1170"/>
      <c r="BG67" s="1170"/>
      <c r="BH67" s="1170"/>
      <c r="BI67" s="1170"/>
      <c r="BJ67" s="1170"/>
      <c r="BK67" s="1170"/>
      <c r="BL67" s="1170"/>
      <c r="BM67" s="1170"/>
      <c r="BN67" s="1170"/>
      <c r="BO67" s="1170"/>
      <c r="BP67" s="1170"/>
      <c r="BQ67" s="1170"/>
      <c r="BR67" s="1170"/>
      <c r="BS67" s="1170"/>
      <c r="BT67" s="1170"/>
      <c r="BU67" s="1170"/>
      <c r="BV67" s="1170"/>
      <c r="BW67" s="1170"/>
      <c r="BX67" s="1170"/>
      <c r="BY67" s="1170"/>
      <c r="BZ67" s="1170"/>
      <c r="CA67" s="1170"/>
      <c r="CB67" s="1170"/>
      <c r="CC67" s="1170"/>
      <c r="CD67" s="1170"/>
      <c r="CE67" s="1170"/>
      <c r="CF67" s="1170"/>
      <c r="CG67" s="1170"/>
      <c r="CH67" s="1170"/>
      <c r="CI67" s="1170"/>
      <c r="CJ67" s="1170"/>
      <c r="CK67" s="1170"/>
      <c r="CL67" s="1170"/>
      <c r="CM67" s="1170"/>
      <c r="CN67" s="1170"/>
      <c r="CO67" s="1170"/>
      <c r="CP67" s="1170"/>
      <c r="CQ67" s="1170"/>
      <c r="CR67" s="1170"/>
      <c r="CS67" s="1170"/>
      <c r="CT67" s="1170"/>
      <c r="CU67" s="1170"/>
      <c r="CV67" s="1170"/>
      <c r="CW67" s="1170"/>
      <c r="CX67" s="1170"/>
      <c r="CY67" s="1170"/>
      <c r="CZ67" s="1170"/>
      <c r="DA67" s="1170"/>
      <c r="DB67" s="1170"/>
      <c r="DC67" s="1170"/>
      <c r="DD67" s="1170"/>
      <c r="DE67" s="1170"/>
      <c r="DF67" s="1170"/>
      <c r="DG67" s="1170"/>
      <c r="DH67" s="1170"/>
      <c r="DI67" s="1170"/>
      <c r="DJ67" s="1170"/>
      <c r="DK67" s="1170"/>
      <c r="DL67" s="1170"/>
      <c r="DM67" s="1170"/>
      <c r="DN67" s="1170"/>
      <c r="DO67" s="1170"/>
      <c r="DP67" s="1170"/>
      <c r="DQ67" s="1170"/>
      <c r="DR67" s="1170"/>
      <c r="DS67" s="1170"/>
      <c r="DT67" s="1170"/>
      <c r="DU67" s="1170"/>
      <c r="DV67" s="1170"/>
      <c r="DW67" s="1170"/>
      <c r="DX67" s="1170"/>
      <c r="DY67" s="1170"/>
      <c r="DZ67" s="1170"/>
      <c r="EA67" s="1170"/>
      <c r="EB67" s="1170"/>
      <c r="EC67" s="1170"/>
      <c r="ED67" s="1170"/>
      <c r="EE67" s="1170"/>
      <c r="EF67" s="1170"/>
      <c r="EG67" s="1170"/>
      <c r="EH67" s="1170"/>
      <c r="EI67" s="1170"/>
      <c r="EJ67" s="1170"/>
      <c r="EK67" s="1170"/>
      <c r="EL67" s="1170"/>
      <c r="EM67" s="1170"/>
      <c r="EN67" s="1170"/>
      <c r="EO67" s="1170"/>
      <c r="EP67" s="1170"/>
      <c r="EQ67" s="1170"/>
      <c r="ER67" s="1170"/>
      <c r="ES67" s="1170"/>
      <c r="ET67" s="1170"/>
      <c r="EU67" s="1170"/>
      <c r="EV67" s="1170"/>
      <c r="EW67" s="1170"/>
      <c r="EX67" s="1170"/>
      <c r="EY67" s="1170"/>
      <c r="EZ67" s="1170"/>
      <c r="FA67" s="1170"/>
      <c r="FB67" s="1170"/>
      <c r="FC67" s="1170"/>
      <c r="FD67" s="1170"/>
      <c r="FE67" s="1170"/>
      <c r="FF67" s="1170"/>
      <c r="FG67" s="1170"/>
      <c r="FH67" s="1170"/>
      <c r="FI67" s="1170"/>
      <c r="FJ67" s="1170"/>
      <c r="FK67" s="1170"/>
      <c r="FL67" s="1170"/>
      <c r="FM67" s="1170"/>
      <c r="FN67" s="1170"/>
    </row>
    <row r="68" spans="7:170" ht="15">
      <c r="G68" s="724"/>
      <c r="H68" s="724"/>
      <c r="I68" s="724"/>
      <c r="J68" s="724"/>
      <c r="K68" s="724"/>
      <c r="L68" s="1170"/>
      <c r="M68" s="1170"/>
      <c r="N68" s="1170"/>
      <c r="O68" s="1170"/>
      <c r="P68" s="1170"/>
      <c r="Q68" s="1170"/>
      <c r="R68" s="1170"/>
      <c r="S68" s="1170"/>
      <c r="T68" s="1170"/>
      <c r="U68" s="1170"/>
      <c r="V68" s="1170"/>
      <c r="W68" s="1170"/>
      <c r="X68" s="1170"/>
      <c r="Y68" s="1170"/>
      <c r="Z68" s="1170"/>
      <c r="AA68" s="1170"/>
      <c r="AB68" s="1170"/>
      <c r="AC68" s="1170"/>
      <c r="AD68" s="1170"/>
      <c r="AE68" s="1170"/>
      <c r="AF68" s="1170"/>
      <c r="AG68" s="1170"/>
      <c r="AH68" s="1170"/>
      <c r="AI68" s="1170"/>
      <c r="AJ68" s="1170"/>
      <c r="AK68" s="1170"/>
      <c r="AL68" s="1170"/>
      <c r="AM68" s="1170"/>
      <c r="AN68" s="1170"/>
      <c r="AO68" s="1170"/>
      <c r="AP68" s="1170"/>
      <c r="AQ68" s="1170"/>
      <c r="AR68" s="1170"/>
      <c r="AS68" s="1170"/>
      <c r="AT68" s="1170"/>
      <c r="AU68" s="1170"/>
      <c r="AV68" s="1170"/>
      <c r="AW68" s="1170"/>
      <c r="AX68" s="1170"/>
      <c r="AY68" s="1170"/>
      <c r="AZ68" s="1170"/>
      <c r="BA68" s="1170"/>
      <c r="BB68" s="1170"/>
      <c r="BC68" s="1170"/>
      <c r="BD68" s="1170"/>
      <c r="BE68" s="1170"/>
      <c r="BF68" s="1170"/>
      <c r="BG68" s="1170"/>
      <c r="BH68" s="1170"/>
      <c r="BI68" s="1170"/>
      <c r="BJ68" s="1170"/>
      <c r="BK68" s="1170"/>
      <c r="BL68" s="1170"/>
      <c r="BM68" s="1170"/>
      <c r="BN68" s="1170"/>
      <c r="BO68" s="1170"/>
      <c r="BP68" s="1170"/>
      <c r="BQ68" s="1170"/>
      <c r="BR68" s="1170"/>
      <c r="BS68" s="1170"/>
      <c r="BT68" s="1170"/>
      <c r="BU68" s="1170"/>
      <c r="BV68" s="1170"/>
      <c r="BW68" s="1170"/>
      <c r="BX68" s="1170"/>
      <c r="BY68" s="1170"/>
      <c r="BZ68" s="1170"/>
      <c r="CA68" s="1170"/>
      <c r="CB68" s="1170"/>
      <c r="CC68" s="1170"/>
      <c r="CD68" s="1170"/>
      <c r="CE68" s="1170"/>
      <c r="CF68" s="1170"/>
      <c r="CG68" s="1170"/>
      <c r="CH68" s="1170"/>
      <c r="CI68" s="1170"/>
      <c r="CJ68" s="1170"/>
      <c r="CK68" s="1170"/>
      <c r="CL68" s="1170"/>
      <c r="CM68" s="1170"/>
      <c r="CN68" s="1170"/>
      <c r="CO68" s="1170"/>
      <c r="CP68" s="1170"/>
      <c r="CQ68" s="1170"/>
      <c r="CR68" s="1170"/>
      <c r="CS68" s="1170"/>
      <c r="CT68" s="1170"/>
      <c r="CU68" s="1170"/>
      <c r="CV68" s="1170"/>
      <c r="CW68" s="1170"/>
      <c r="CX68" s="1170"/>
      <c r="CY68" s="1170"/>
      <c r="CZ68" s="1170"/>
      <c r="DA68" s="1170"/>
      <c r="DB68" s="1170"/>
      <c r="DC68" s="1170"/>
      <c r="DD68" s="1170"/>
      <c r="DE68" s="1170"/>
      <c r="DF68" s="1170"/>
      <c r="DG68" s="1170"/>
      <c r="DH68" s="1170"/>
      <c r="DI68" s="1170"/>
      <c r="DJ68" s="1170"/>
      <c r="DK68" s="1170"/>
      <c r="DL68" s="1170"/>
      <c r="DM68" s="1170"/>
      <c r="DN68" s="1170"/>
      <c r="DO68" s="1170"/>
      <c r="DP68" s="1170"/>
      <c r="DQ68" s="1170"/>
      <c r="DR68" s="1170"/>
      <c r="DS68" s="1170"/>
      <c r="DT68" s="1170"/>
      <c r="DU68" s="1170"/>
      <c r="DV68" s="1170"/>
      <c r="DW68" s="1170"/>
      <c r="DX68" s="1170"/>
      <c r="DY68" s="1170"/>
      <c r="DZ68" s="1170"/>
      <c r="EA68" s="1170"/>
      <c r="EB68" s="1170"/>
      <c r="EC68" s="1170"/>
      <c r="ED68" s="1170"/>
      <c r="EE68" s="1170"/>
      <c r="EF68" s="1170"/>
      <c r="EG68" s="1170"/>
      <c r="EH68" s="1170"/>
      <c r="EI68" s="1170"/>
      <c r="EJ68" s="1170"/>
      <c r="EK68" s="1170"/>
      <c r="EL68" s="1170"/>
      <c r="EM68" s="1170"/>
      <c r="EN68" s="1170"/>
      <c r="EO68" s="1170"/>
      <c r="EP68" s="1170"/>
      <c r="EQ68" s="1170"/>
      <c r="ER68" s="1170"/>
      <c r="ES68" s="1170"/>
      <c r="ET68" s="1170"/>
      <c r="EU68" s="1170"/>
      <c r="EV68" s="1170"/>
      <c r="EW68" s="1170"/>
      <c r="EX68" s="1170"/>
      <c r="EY68" s="1170"/>
      <c r="EZ68" s="1170"/>
      <c r="FA68" s="1170"/>
      <c r="FB68" s="1170"/>
      <c r="FC68" s="1170"/>
      <c r="FD68" s="1170"/>
      <c r="FE68" s="1170"/>
      <c r="FF68" s="1170"/>
      <c r="FG68" s="1170"/>
      <c r="FH68" s="1170"/>
      <c r="FI68" s="1170"/>
      <c r="FJ68" s="1170"/>
      <c r="FK68" s="1170"/>
      <c r="FL68" s="1170"/>
      <c r="FM68" s="1170"/>
      <c r="FN68" s="1170"/>
    </row>
    <row r="69" spans="7:170" ht="15">
      <c r="G69" s="724"/>
      <c r="H69" s="724"/>
      <c r="I69" s="724"/>
      <c r="J69" s="724"/>
      <c r="K69" s="724"/>
      <c r="L69" s="1170"/>
      <c r="M69" s="1170"/>
      <c r="N69" s="1170"/>
      <c r="O69" s="1170"/>
      <c r="P69" s="1170"/>
      <c r="Q69" s="1170"/>
      <c r="R69" s="1170"/>
      <c r="S69" s="1170"/>
      <c r="T69" s="1170"/>
      <c r="U69" s="1170"/>
      <c r="V69" s="1170"/>
      <c r="W69" s="1170"/>
      <c r="X69" s="1170"/>
      <c r="Y69" s="1170"/>
      <c r="Z69" s="1170"/>
      <c r="AA69" s="1170"/>
      <c r="AB69" s="1170"/>
      <c r="AC69" s="1170"/>
      <c r="AD69" s="1170"/>
      <c r="AE69" s="1170"/>
      <c r="AF69" s="1170"/>
      <c r="AG69" s="1170"/>
      <c r="AH69" s="1170"/>
      <c r="AI69" s="1170"/>
      <c r="AJ69" s="1170"/>
      <c r="AK69" s="1170"/>
      <c r="AL69" s="1170"/>
      <c r="AM69" s="1170"/>
      <c r="AN69" s="1170"/>
      <c r="AO69" s="1170"/>
      <c r="AP69" s="1170"/>
      <c r="AQ69" s="1170"/>
      <c r="AR69" s="1170"/>
      <c r="AS69" s="1170"/>
      <c r="AT69" s="1170"/>
      <c r="AU69" s="1170"/>
      <c r="AV69" s="1170"/>
      <c r="AW69" s="1170"/>
      <c r="AX69" s="1170"/>
      <c r="AY69" s="1170"/>
      <c r="AZ69" s="1170"/>
      <c r="BA69" s="1170"/>
      <c r="BB69" s="1170"/>
      <c r="BC69" s="1170"/>
      <c r="BD69" s="1170"/>
      <c r="BE69" s="1170"/>
      <c r="BF69" s="1170"/>
      <c r="BG69" s="1170"/>
      <c r="BH69" s="1170"/>
      <c r="BI69" s="1170"/>
      <c r="BJ69" s="1170"/>
      <c r="BK69" s="1170"/>
      <c r="BL69" s="1170"/>
      <c r="BM69" s="1170"/>
      <c r="BN69" s="1170"/>
      <c r="BO69" s="1170"/>
      <c r="BP69" s="1170"/>
      <c r="BQ69" s="1170"/>
      <c r="BR69" s="1170"/>
      <c r="BS69" s="1170"/>
      <c r="BT69" s="1170"/>
      <c r="BU69" s="1170"/>
      <c r="BV69" s="1170"/>
      <c r="BW69" s="1170"/>
      <c r="BX69" s="1170"/>
      <c r="BY69" s="1170"/>
      <c r="BZ69" s="1170"/>
      <c r="CA69" s="1170"/>
      <c r="CB69" s="1170"/>
      <c r="CC69" s="1170"/>
      <c r="CD69" s="1170"/>
      <c r="CE69" s="1170"/>
      <c r="CF69" s="1170"/>
      <c r="CG69" s="1170"/>
      <c r="CH69" s="1170"/>
      <c r="CI69" s="1170"/>
      <c r="CJ69" s="1170"/>
      <c r="CK69" s="1170"/>
      <c r="CL69" s="1170"/>
      <c r="CM69" s="1170"/>
      <c r="CN69" s="1170"/>
      <c r="CO69" s="1170"/>
      <c r="CP69" s="1170"/>
      <c r="CQ69" s="1170"/>
      <c r="CR69" s="1170"/>
      <c r="CS69" s="1170"/>
      <c r="CT69" s="1170"/>
      <c r="CU69" s="1170"/>
      <c r="CV69" s="1170"/>
      <c r="CW69" s="1170"/>
      <c r="CX69" s="1170"/>
      <c r="CY69" s="1170"/>
      <c r="CZ69" s="1170"/>
      <c r="DA69" s="1170"/>
      <c r="DB69" s="1170"/>
      <c r="DC69" s="1170"/>
      <c r="DD69" s="1170"/>
      <c r="DE69" s="1170"/>
      <c r="DF69" s="1170"/>
      <c r="DG69" s="1170"/>
      <c r="DH69" s="1170"/>
      <c r="DI69" s="1170"/>
      <c r="DJ69" s="1170"/>
      <c r="DK69" s="1170"/>
      <c r="DL69" s="1170"/>
      <c r="DM69" s="1170"/>
      <c r="DN69" s="1170"/>
      <c r="DO69" s="1170"/>
      <c r="DP69" s="1170"/>
      <c r="DQ69" s="1170"/>
      <c r="DR69" s="1170"/>
      <c r="DS69" s="1170"/>
      <c r="DT69" s="1170"/>
      <c r="DU69" s="1170"/>
      <c r="DV69" s="1170"/>
      <c r="DW69" s="1170"/>
      <c r="DX69" s="1170"/>
      <c r="DY69" s="1170"/>
      <c r="DZ69" s="1170"/>
      <c r="EA69" s="1170"/>
      <c r="EB69" s="1170"/>
      <c r="EC69" s="1170"/>
      <c r="ED69" s="1170"/>
      <c r="EE69" s="1170"/>
      <c r="EF69" s="1170"/>
      <c r="EG69" s="1170"/>
      <c r="EH69" s="1170"/>
      <c r="EI69" s="1170"/>
      <c r="EJ69" s="1170"/>
      <c r="EK69" s="1170"/>
      <c r="EL69" s="1170"/>
      <c r="EM69" s="1170"/>
      <c r="EN69" s="1170"/>
      <c r="EO69" s="1170"/>
      <c r="EP69" s="1170"/>
      <c r="EQ69" s="1170"/>
      <c r="ER69" s="1170"/>
      <c r="ES69" s="1170"/>
      <c r="ET69" s="1170"/>
      <c r="EU69" s="1170"/>
      <c r="EV69" s="1170"/>
      <c r="EW69" s="1170"/>
      <c r="EX69" s="1170"/>
      <c r="EY69" s="1170"/>
      <c r="EZ69" s="1170"/>
      <c r="FA69" s="1170"/>
      <c r="FB69" s="1170"/>
      <c r="FC69" s="1170"/>
      <c r="FD69" s="1170"/>
      <c r="FE69" s="1170"/>
      <c r="FF69" s="1170"/>
      <c r="FG69" s="1170"/>
      <c r="FH69" s="1170"/>
      <c r="FI69" s="1170"/>
      <c r="FJ69" s="1170"/>
      <c r="FK69" s="1170"/>
      <c r="FL69" s="1170"/>
      <c r="FM69" s="1170"/>
      <c r="FN69" s="1170"/>
    </row>
  </sheetData>
  <sheetProtection/>
  <mergeCells count="10">
    <mergeCell ref="B4:F4"/>
    <mergeCell ref="G4:K4"/>
    <mergeCell ref="B5:B6"/>
    <mergeCell ref="C5:C6"/>
    <mergeCell ref="D5:D6"/>
    <mergeCell ref="E5:F5"/>
    <mergeCell ref="G5:G6"/>
    <mergeCell ref="H5:H6"/>
    <mergeCell ref="I5:I6"/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8.421875" style="0" customWidth="1"/>
    <col min="2" max="10" width="13.7109375" style="0" customWidth="1"/>
  </cols>
  <sheetData>
    <row r="1" spans="1:10" ht="15">
      <c r="A1" s="1677" t="s">
        <v>797</v>
      </c>
      <c r="B1" s="1678"/>
      <c r="C1" s="1678"/>
      <c r="D1" s="1678"/>
      <c r="E1" s="1678"/>
      <c r="F1" s="1678"/>
      <c r="G1" s="1678"/>
      <c r="H1" s="1678"/>
      <c r="I1" s="1678"/>
      <c r="J1" s="1678"/>
    </row>
    <row r="2" spans="1:10" ht="18">
      <c r="A2" s="1679" t="s">
        <v>798</v>
      </c>
      <c r="B2" s="1676"/>
      <c r="C2" s="1676"/>
      <c r="D2" s="1676"/>
      <c r="E2" s="1676"/>
      <c r="F2" s="1680" t="s">
        <v>799</v>
      </c>
      <c r="G2" s="1681"/>
      <c r="H2" s="1681"/>
      <c r="I2" s="1681"/>
      <c r="J2" s="1681"/>
    </row>
    <row r="3" spans="1:10" ht="15">
      <c r="A3" s="1682" t="s">
        <v>227</v>
      </c>
      <c r="B3" s="1391" t="s">
        <v>800</v>
      </c>
      <c r="C3" s="1391"/>
      <c r="D3" s="1391"/>
      <c r="E3" s="1683" t="s">
        <v>801</v>
      </c>
      <c r="F3" s="1684"/>
      <c r="G3" s="1684"/>
      <c r="H3" s="1683" t="s">
        <v>802</v>
      </c>
      <c r="I3" s="1684"/>
      <c r="J3" s="1684"/>
    </row>
    <row r="4" spans="1:10" ht="30">
      <c r="A4" s="1682"/>
      <c r="B4" s="1392">
        <v>2011</v>
      </c>
      <c r="C4" s="1393">
        <v>2012</v>
      </c>
      <c r="D4" s="1391" t="s">
        <v>1298</v>
      </c>
      <c r="E4" s="1392">
        <v>2011</v>
      </c>
      <c r="F4" s="1393">
        <v>2012</v>
      </c>
      <c r="G4" s="1391" t="s">
        <v>1298</v>
      </c>
      <c r="H4" s="1392">
        <v>2011</v>
      </c>
      <c r="I4" s="1393">
        <v>2012</v>
      </c>
      <c r="J4" s="1391" t="s">
        <v>1298</v>
      </c>
    </row>
    <row r="5" spans="1:10" ht="15">
      <c r="A5" s="1394" t="s">
        <v>803</v>
      </c>
      <c r="B5" s="1307">
        <v>1864.56</v>
      </c>
      <c r="C5" s="1307">
        <v>1822.97</v>
      </c>
      <c r="D5" s="1395">
        <v>97.77</v>
      </c>
      <c r="E5" s="1307">
        <v>1545.14</v>
      </c>
      <c r="F5" s="1307">
        <v>1470.66</v>
      </c>
      <c r="G5" s="1395">
        <v>95.18</v>
      </c>
      <c r="H5" s="1307">
        <v>2146.84</v>
      </c>
      <c r="I5" s="1307">
        <v>2143.72</v>
      </c>
      <c r="J5" s="1395">
        <v>99.85</v>
      </c>
    </row>
    <row r="6" spans="1:10" ht="15">
      <c r="A6" s="1396" t="s">
        <v>804</v>
      </c>
      <c r="B6" s="1307">
        <v>250.25</v>
      </c>
      <c r="C6" s="1307">
        <v>231.4</v>
      </c>
      <c r="D6" s="1395">
        <v>92.46</v>
      </c>
      <c r="E6" s="1307">
        <v>74.68</v>
      </c>
      <c r="F6" s="1307">
        <v>52.51</v>
      </c>
      <c r="G6" s="1395">
        <v>70.31</v>
      </c>
      <c r="H6" s="1307">
        <v>427.52</v>
      </c>
      <c r="I6" s="1307">
        <v>398.49</v>
      </c>
      <c r="J6" s="1395">
        <v>93.21</v>
      </c>
    </row>
    <row r="7" spans="1:10" ht="15">
      <c r="A7" s="1396" t="s">
        <v>723</v>
      </c>
      <c r="B7" s="1307">
        <v>1159.44</v>
      </c>
      <c r="C7" s="1307">
        <v>1128.3</v>
      </c>
      <c r="D7" s="1395">
        <v>97.31</v>
      </c>
      <c r="E7" s="1307">
        <v>1040.98</v>
      </c>
      <c r="F7" s="1307">
        <v>1009.74</v>
      </c>
      <c r="G7" s="1395">
        <v>97</v>
      </c>
      <c r="H7" s="1307">
        <v>1242.3</v>
      </c>
      <c r="I7" s="1307">
        <v>1233.79</v>
      </c>
      <c r="J7" s="1395">
        <v>99.31</v>
      </c>
    </row>
    <row r="8" spans="1:10" ht="15">
      <c r="A8" s="1396" t="s">
        <v>805</v>
      </c>
      <c r="B8" s="1307">
        <v>1057.69</v>
      </c>
      <c r="C8" s="1307">
        <v>1077.33</v>
      </c>
      <c r="D8" s="1395">
        <v>101.86</v>
      </c>
      <c r="E8" s="1307">
        <v>933.11</v>
      </c>
      <c r="F8" s="1307">
        <v>946.73</v>
      </c>
      <c r="G8" s="1395">
        <v>101.46</v>
      </c>
      <c r="H8" s="1307">
        <v>1143.05</v>
      </c>
      <c r="I8" s="1307">
        <v>1194.72</v>
      </c>
      <c r="J8" s="1395">
        <v>104.52</v>
      </c>
    </row>
    <row r="9" spans="1:10" ht="15">
      <c r="A9" s="1396" t="s">
        <v>806</v>
      </c>
      <c r="B9" s="1307">
        <v>284.61</v>
      </c>
      <c r="C9" s="1307">
        <v>249.15</v>
      </c>
      <c r="D9" s="1395">
        <v>87.54</v>
      </c>
      <c r="E9" s="1307">
        <v>285.93</v>
      </c>
      <c r="F9" s="1307">
        <v>251.98</v>
      </c>
      <c r="G9" s="1395">
        <v>88.12</v>
      </c>
      <c r="H9" s="1307">
        <v>273.21</v>
      </c>
      <c r="I9" s="1307">
        <v>244.19</v>
      </c>
      <c r="J9" s="1395">
        <v>89.38</v>
      </c>
    </row>
    <row r="10" spans="1:10" ht="15">
      <c r="A10" s="1396" t="s">
        <v>807</v>
      </c>
      <c r="B10" s="1307">
        <v>83.54</v>
      </c>
      <c r="C10" s="1307">
        <v>92.29</v>
      </c>
      <c r="D10" s="1395">
        <v>110.46</v>
      </c>
      <c r="E10" s="1307">
        <v>66.97</v>
      </c>
      <c r="F10" s="1307">
        <v>68.93</v>
      </c>
      <c r="G10" s="1395">
        <v>102.92</v>
      </c>
      <c r="H10" s="1307">
        <v>99.73</v>
      </c>
      <c r="I10" s="1307">
        <v>114.13</v>
      </c>
      <c r="J10" s="1395">
        <v>114.44</v>
      </c>
    </row>
    <row r="11" spans="1:10" ht="15">
      <c r="A11" s="1396" t="s">
        <v>808</v>
      </c>
      <c r="B11" s="1307">
        <v>354.47</v>
      </c>
      <c r="C11" s="1307">
        <v>350.61</v>
      </c>
      <c r="D11" s="1395">
        <v>98.91</v>
      </c>
      <c r="E11" s="1307">
        <v>349.62</v>
      </c>
      <c r="F11" s="1307">
        <v>331.53</v>
      </c>
      <c r="G11" s="1395">
        <v>94.83</v>
      </c>
      <c r="H11" s="1307">
        <v>356.3</v>
      </c>
      <c r="I11" s="1307">
        <v>365.3</v>
      </c>
      <c r="J11" s="1395">
        <v>102.53</v>
      </c>
    </row>
    <row r="12" spans="1:10" ht="15">
      <c r="A12" s="1396" t="s">
        <v>809</v>
      </c>
      <c r="B12" s="1307">
        <v>276.31</v>
      </c>
      <c r="C12" s="1307">
        <v>270.54</v>
      </c>
      <c r="D12" s="1395">
        <v>97.91</v>
      </c>
      <c r="E12" s="1307">
        <v>285.57</v>
      </c>
      <c r="F12" s="1307">
        <v>278.11</v>
      </c>
      <c r="G12" s="1395">
        <v>97.39</v>
      </c>
      <c r="H12" s="1307">
        <v>267.16</v>
      </c>
      <c r="I12" s="1307">
        <v>261.6</v>
      </c>
      <c r="J12" s="1395">
        <v>97.92</v>
      </c>
    </row>
    <row r="13" spans="1:10" ht="15">
      <c r="A13" s="1396" t="s">
        <v>810</v>
      </c>
      <c r="B13" s="1307">
        <v>2.18</v>
      </c>
      <c r="C13" s="1307">
        <v>1.67</v>
      </c>
      <c r="D13" s="1395">
        <v>76.4</v>
      </c>
      <c r="E13" s="1307">
        <v>0.46</v>
      </c>
      <c r="F13" s="1307">
        <v>1.14</v>
      </c>
      <c r="G13" s="1395">
        <v>249.21</v>
      </c>
      <c r="H13" s="1307">
        <v>3.92</v>
      </c>
      <c r="I13" s="1307">
        <v>2.16</v>
      </c>
      <c r="J13" s="1395">
        <v>55.15</v>
      </c>
    </row>
    <row r="14" spans="1:10" ht="15">
      <c r="A14" s="1396" t="s">
        <v>811</v>
      </c>
      <c r="B14" s="1307">
        <v>1.47</v>
      </c>
      <c r="C14" s="1307">
        <v>4.61</v>
      </c>
      <c r="D14" s="1395">
        <v>313.61</v>
      </c>
      <c r="E14" s="1307">
        <v>0.79</v>
      </c>
      <c r="F14" s="1307">
        <v>1.91</v>
      </c>
      <c r="G14" s="1395">
        <v>241.82</v>
      </c>
      <c r="H14" s="1307">
        <v>2.16</v>
      </c>
      <c r="I14" s="1307">
        <v>7.14</v>
      </c>
      <c r="J14" s="1395">
        <v>329.93</v>
      </c>
    </row>
    <row r="15" spans="1:10" ht="15">
      <c r="A15" s="1396" t="s">
        <v>812</v>
      </c>
      <c r="B15" s="1307">
        <v>1.76</v>
      </c>
      <c r="C15" s="1307">
        <v>2.18</v>
      </c>
      <c r="D15" s="1395">
        <v>123.74</v>
      </c>
      <c r="E15" s="1307">
        <v>1.47</v>
      </c>
      <c r="F15" s="1307">
        <v>1.33</v>
      </c>
      <c r="G15" s="1395">
        <v>90.09</v>
      </c>
      <c r="H15" s="1307">
        <v>2.06</v>
      </c>
      <c r="I15" s="1307">
        <v>2.98</v>
      </c>
      <c r="J15" s="1395">
        <v>144.64</v>
      </c>
    </row>
    <row r="16" spans="1:10" ht="15">
      <c r="A16" s="1396" t="s">
        <v>813</v>
      </c>
      <c r="B16" s="1307">
        <v>0.4</v>
      </c>
      <c r="C16" s="1307">
        <v>0.41</v>
      </c>
      <c r="D16" s="1395">
        <v>102.9</v>
      </c>
      <c r="E16" s="1307">
        <v>0.29</v>
      </c>
      <c r="F16" s="1307">
        <v>0.05</v>
      </c>
      <c r="G16" s="1395">
        <v>15.66</v>
      </c>
      <c r="H16" s="1307">
        <v>0.52</v>
      </c>
      <c r="I16" s="1307">
        <v>0.76</v>
      </c>
      <c r="J16" s="1395">
        <v>146.85</v>
      </c>
    </row>
    <row r="17" spans="1:10" ht="15">
      <c r="A17" s="1396" t="s">
        <v>814</v>
      </c>
      <c r="B17" s="1307">
        <v>9.28</v>
      </c>
      <c r="C17" s="1307">
        <v>10.17</v>
      </c>
      <c r="D17" s="1395">
        <v>109.61</v>
      </c>
      <c r="E17" s="1307">
        <v>7.89</v>
      </c>
      <c r="F17" s="1307">
        <v>2.11</v>
      </c>
      <c r="G17" s="1395">
        <v>26.71</v>
      </c>
      <c r="H17" s="1307">
        <v>10.76</v>
      </c>
      <c r="I17" s="1307">
        <v>17.7</v>
      </c>
      <c r="J17" s="1395">
        <v>164.48</v>
      </c>
    </row>
    <row r="18" spans="1:10" ht="15">
      <c r="A18" s="1394" t="s">
        <v>815</v>
      </c>
      <c r="B18" s="1307">
        <v>1798.85</v>
      </c>
      <c r="C18" s="1307">
        <v>1788.85</v>
      </c>
      <c r="D18" s="1395">
        <v>99.44</v>
      </c>
      <c r="E18" s="1307">
        <v>1494.71</v>
      </c>
      <c r="F18" s="1307">
        <v>1467.29</v>
      </c>
      <c r="G18" s="1395">
        <v>98.17</v>
      </c>
      <c r="H18" s="1307">
        <v>2065.99</v>
      </c>
      <c r="I18" s="1307">
        <v>2080.98</v>
      </c>
      <c r="J18" s="1395">
        <v>100.73</v>
      </c>
    </row>
    <row r="19" spans="1:10" ht="15">
      <c r="A19" s="1396" t="s">
        <v>816</v>
      </c>
      <c r="B19" s="1307">
        <v>219.95</v>
      </c>
      <c r="C19" s="1307">
        <v>206.24</v>
      </c>
      <c r="D19" s="1395">
        <v>93.77</v>
      </c>
      <c r="E19" s="1307">
        <v>60.61</v>
      </c>
      <c r="F19" s="1307">
        <v>47.54</v>
      </c>
      <c r="G19" s="1395">
        <v>78.43</v>
      </c>
      <c r="H19" s="1307">
        <v>380.79</v>
      </c>
      <c r="I19" s="1307">
        <v>354.49</v>
      </c>
      <c r="J19" s="1395">
        <v>93.09</v>
      </c>
    </row>
    <row r="20" spans="1:10" ht="15">
      <c r="A20" s="1396" t="s">
        <v>171</v>
      </c>
      <c r="B20" s="1307">
        <v>905.13</v>
      </c>
      <c r="C20" s="1307">
        <v>904.3</v>
      </c>
      <c r="D20" s="1395">
        <v>99.91</v>
      </c>
      <c r="E20" s="1307">
        <v>769.12</v>
      </c>
      <c r="F20" s="1307">
        <v>762.74</v>
      </c>
      <c r="G20" s="1395">
        <v>99.17</v>
      </c>
      <c r="H20" s="1307">
        <v>1015.82</v>
      </c>
      <c r="I20" s="1307">
        <v>1033.6</v>
      </c>
      <c r="J20" s="1395">
        <v>101.75</v>
      </c>
    </row>
    <row r="21" spans="1:10" ht="15">
      <c r="A21" s="1396" t="s">
        <v>817</v>
      </c>
      <c r="B21" s="1307">
        <v>656.9</v>
      </c>
      <c r="C21" s="1307">
        <v>658.78</v>
      </c>
      <c r="D21" s="1395">
        <v>100.29</v>
      </c>
      <c r="E21" s="1307">
        <v>600.29</v>
      </c>
      <c r="F21" s="1307">
        <v>593.82</v>
      </c>
      <c r="G21" s="1395">
        <v>98.92</v>
      </c>
      <c r="H21" s="1307">
        <v>703.98</v>
      </c>
      <c r="I21" s="1307">
        <v>718.16</v>
      </c>
      <c r="J21" s="1395">
        <v>102.01</v>
      </c>
    </row>
    <row r="22" spans="1:10" ht="15">
      <c r="A22" s="1396" t="s">
        <v>818</v>
      </c>
      <c r="B22" s="1307">
        <v>284.53</v>
      </c>
      <c r="C22" s="1307">
        <v>281.87</v>
      </c>
      <c r="D22" s="1395">
        <v>99.06</v>
      </c>
      <c r="E22" s="1307">
        <v>319.33</v>
      </c>
      <c r="F22" s="1307">
        <v>324.6</v>
      </c>
      <c r="G22" s="1395">
        <v>101.65</v>
      </c>
      <c r="H22" s="1307">
        <v>241.99</v>
      </c>
      <c r="I22" s="1307">
        <v>237.81</v>
      </c>
      <c r="J22" s="1395">
        <v>98.27</v>
      </c>
    </row>
    <row r="23" spans="1:10" ht="15">
      <c r="A23" s="1396" t="s">
        <v>819</v>
      </c>
      <c r="B23" s="1307">
        <v>205.84</v>
      </c>
      <c r="C23" s="1307">
        <v>204.81</v>
      </c>
      <c r="D23" s="1395">
        <v>99.5</v>
      </c>
      <c r="E23" s="1307">
        <v>231.18</v>
      </c>
      <c r="F23" s="1307">
        <v>235.06</v>
      </c>
      <c r="G23" s="1395">
        <v>101.68</v>
      </c>
      <c r="H23" s="1307">
        <v>175.21</v>
      </c>
      <c r="I23" s="1307">
        <v>173.71</v>
      </c>
      <c r="J23" s="1395">
        <v>99.14</v>
      </c>
    </row>
    <row r="24" spans="1:10" ht="15">
      <c r="A24" s="1396" t="s">
        <v>820</v>
      </c>
      <c r="B24" s="1307">
        <v>24.08</v>
      </c>
      <c r="C24" s="1307">
        <v>24.98</v>
      </c>
      <c r="D24" s="1395">
        <v>103.71</v>
      </c>
      <c r="E24" s="1307">
        <v>23.28</v>
      </c>
      <c r="F24" s="1307">
        <v>24.44</v>
      </c>
      <c r="G24" s="1395">
        <v>104.96</v>
      </c>
      <c r="H24" s="1307">
        <v>24.63</v>
      </c>
      <c r="I24" s="1307">
        <v>25.37</v>
      </c>
      <c r="J24" s="1395">
        <v>103.01</v>
      </c>
    </row>
    <row r="25" spans="1:10" ht="15">
      <c r="A25" s="1396" t="s">
        <v>821</v>
      </c>
      <c r="B25" s="1307">
        <v>217.56</v>
      </c>
      <c r="C25" s="1307">
        <v>212.86</v>
      </c>
      <c r="D25" s="1395">
        <v>97.84</v>
      </c>
      <c r="E25" s="1307">
        <v>210.9</v>
      </c>
      <c r="F25" s="1307">
        <v>208.01</v>
      </c>
      <c r="G25" s="1395">
        <v>98.63</v>
      </c>
      <c r="H25" s="1307">
        <v>221.69</v>
      </c>
      <c r="I25" s="1307">
        <v>216.89</v>
      </c>
      <c r="J25" s="1395">
        <v>97.83</v>
      </c>
    </row>
    <row r="26" spans="1:10" ht="15">
      <c r="A26" s="1396" t="s">
        <v>822</v>
      </c>
      <c r="B26" s="1307">
        <v>0.7</v>
      </c>
      <c r="C26" s="1307">
        <v>2.5</v>
      </c>
      <c r="D26" s="1395">
        <v>357.35</v>
      </c>
      <c r="E26" s="1307">
        <v>1.09</v>
      </c>
      <c r="F26" s="1307">
        <v>2.03</v>
      </c>
      <c r="G26" s="1395">
        <v>184.99</v>
      </c>
      <c r="H26" s="1307">
        <v>0.31</v>
      </c>
      <c r="I26" s="1307">
        <v>2.95</v>
      </c>
      <c r="J26" s="1395">
        <v>946.38</v>
      </c>
    </row>
    <row r="27" spans="1:10" ht="15">
      <c r="A27" s="1397" t="s">
        <v>823</v>
      </c>
      <c r="B27" s="1307">
        <v>25.53</v>
      </c>
      <c r="C27" s="1307">
        <v>25.03</v>
      </c>
      <c r="D27" s="1395">
        <v>98.05</v>
      </c>
      <c r="E27" s="1307">
        <v>17.12</v>
      </c>
      <c r="F27" s="1307">
        <v>13.89</v>
      </c>
      <c r="G27" s="1395">
        <v>81.11</v>
      </c>
      <c r="H27" s="1307">
        <v>33.39</v>
      </c>
      <c r="I27" s="1307">
        <v>35.49</v>
      </c>
      <c r="J27" s="1395">
        <v>106.28</v>
      </c>
    </row>
    <row r="28" spans="1:10" ht="15">
      <c r="A28" s="1396" t="s">
        <v>824</v>
      </c>
      <c r="B28" s="1307">
        <v>0.58</v>
      </c>
      <c r="C28" s="1307">
        <v>0.43</v>
      </c>
      <c r="D28" s="1395">
        <v>74.86</v>
      </c>
      <c r="E28" s="1307">
        <v>0.36</v>
      </c>
      <c r="F28" s="1307">
        <v>0.1</v>
      </c>
      <c r="G28" s="1395">
        <v>27.28</v>
      </c>
      <c r="H28" s="1307">
        <v>0.8</v>
      </c>
      <c r="I28" s="1307">
        <v>0.74</v>
      </c>
      <c r="J28" s="1395">
        <v>92.83</v>
      </c>
    </row>
    <row r="29" spans="1:10" ht="15">
      <c r="A29" s="1396" t="s">
        <v>825</v>
      </c>
      <c r="B29" s="1307">
        <v>6.31</v>
      </c>
      <c r="C29" s="1307">
        <v>8.85</v>
      </c>
      <c r="D29" s="1395">
        <v>140.22</v>
      </c>
      <c r="E29" s="1307">
        <v>4.98</v>
      </c>
      <c r="F29" s="1307">
        <v>1.52</v>
      </c>
      <c r="G29" s="1395">
        <v>30.6</v>
      </c>
      <c r="H29" s="1307">
        <v>7.71</v>
      </c>
      <c r="I29" s="1307">
        <v>15.7</v>
      </c>
      <c r="J29" s="1395">
        <v>203.66</v>
      </c>
    </row>
    <row r="30" spans="1:10" ht="15">
      <c r="A30" s="1396" t="s">
        <v>826</v>
      </c>
      <c r="B30" s="1307">
        <v>65.71</v>
      </c>
      <c r="C30" s="1307">
        <v>34.12</v>
      </c>
      <c r="D30" s="1395">
        <v>51.93</v>
      </c>
      <c r="E30" s="1307">
        <v>50.43</v>
      </c>
      <c r="F30" s="1307">
        <v>3.37</v>
      </c>
      <c r="G30" s="1395">
        <v>6.69</v>
      </c>
      <c r="H30" s="1307">
        <v>80.86</v>
      </c>
      <c r="I30" s="1307">
        <v>62.73</v>
      </c>
      <c r="J30" s="1395">
        <v>77.59</v>
      </c>
    </row>
    <row r="31" spans="1:10" ht="15">
      <c r="A31" s="1394" t="s">
        <v>827</v>
      </c>
      <c r="B31" s="1307">
        <v>311.37</v>
      </c>
      <c r="C31" s="1307">
        <v>285.13</v>
      </c>
      <c r="D31" s="1395">
        <v>91.57</v>
      </c>
      <c r="E31" s="1307">
        <v>314.67</v>
      </c>
      <c r="F31" s="1307">
        <v>283.56</v>
      </c>
      <c r="G31" s="1395">
        <v>90.11</v>
      </c>
      <c r="H31" s="1307">
        <v>308.76</v>
      </c>
      <c r="I31" s="1307">
        <v>284.88</v>
      </c>
      <c r="J31" s="1395">
        <v>92.27</v>
      </c>
    </row>
    <row r="32" spans="1:10" ht="15">
      <c r="A32" s="1396" t="s">
        <v>828</v>
      </c>
      <c r="B32" s="1307">
        <v>278.44</v>
      </c>
      <c r="C32" s="1307">
        <v>266.24</v>
      </c>
      <c r="D32" s="1395">
        <v>95.62</v>
      </c>
      <c r="E32" s="1307">
        <v>289.01</v>
      </c>
      <c r="F32" s="1307">
        <v>272.2</v>
      </c>
      <c r="G32" s="1395">
        <v>94.19</v>
      </c>
      <c r="H32" s="1307">
        <v>268.25</v>
      </c>
      <c r="I32" s="1307">
        <v>258.91</v>
      </c>
      <c r="J32" s="1395">
        <v>96.52</v>
      </c>
    </row>
    <row r="33" spans="1:10" ht="15">
      <c r="A33" s="1396" t="s">
        <v>829</v>
      </c>
      <c r="B33" s="1307">
        <v>32.93</v>
      </c>
      <c r="C33" s="1307">
        <v>18.89</v>
      </c>
      <c r="D33" s="1395">
        <v>57.36</v>
      </c>
      <c r="E33" s="1307">
        <v>25.66</v>
      </c>
      <c r="F33" s="1307">
        <v>11.36</v>
      </c>
      <c r="G33" s="1395">
        <v>44.25</v>
      </c>
      <c r="H33" s="1307">
        <v>40.51</v>
      </c>
      <c r="I33" s="1307">
        <v>25.97</v>
      </c>
      <c r="J33" s="1395">
        <v>64.1</v>
      </c>
    </row>
    <row r="34" spans="1:10" ht="15">
      <c r="A34" s="1394" t="s">
        <v>830</v>
      </c>
      <c r="B34" s="1398">
        <v>1412</v>
      </c>
      <c r="C34" s="1398">
        <v>1480</v>
      </c>
      <c r="D34" s="1395">
        <v>104.82</v>
      </c>
      <c r="E34" s="1398">
        <v>518</v>
      </c>
      <c r="F34" s="1398">
        <v>512</v>
      </c>
      <c r="G34" s="1395">
        <v>98.84</v>
      </c>
      <c r="H34" s="1398">
        <v>886</v>
      </c>
      <c r="I34" s="1398">
        <v>963</v>
      </c>
      <c r="J34" s="1395">
        <v>108.69</v>
      </c>
    </row>
    <row r="35" spans="1:10" ht="15">
      <c r="A35" s="1396" t="s">
        <v>831</v>
      </c>
      <c r="B35" s="1398">
        <v>77</v>
      </c>
      <c r="C35" s="1398">
        <v>73</v>
      </c>
      <c r="D35" s="1395" t="s">
        <v>391</v>
      </c>
      <c r="E35" s="1398">
        <v>69</v>
      </c>
      <c r="F35" s="1398">
        <v>61</v>
      </c>
      <c r="G35" s="1395" t="s">
        <v>391</v>
      </c>
      <c r="H35" s="1398">
        <v>80</v>
      </c>
      <c r="I35" s="1398">
        <v>79</v>
      </c>
      <c r="J35" s="1395" t="s">
        <v>391</v>
      </c>
    </row>
    <row r="36" spans="1:10" ht="15">
      <c r="A36" s="1394" t="s">
        <v>832</v>
      </c>
      <c r="B36" s="1399">
        <v>1427213</v>
      </c>
      <c r="C36" s="1399">
        <v>1442199</v>
      </c>
      <c r="D36" s="1395">
        <v>101.05</v>
      </c>
      <c r="E36" s="1399">
        <v>708772</v>
      </c>
      <c r="F36" s="1399">
        <v>692760</v>
      </c>
      <c r="G36" s="1395">
        <v>97.74</v>
      </c>
      <c r="H36" s="1399">
        <v>711017</v>
      </c>
      <c r="I36" s="1399">
        <v>745996</v>
      </c>
      <c r="J36" s="1395">
        <v>104.92</v>
      </c>
    </row>
    <row r="37" spans="1:10" ht="15">
      <c r="A37" s="1675" t="s">
        <v>1305</v>
      </c>
      <c r="B37" s="1676"/>
      <c r="C37" s="1676"/>
      <c r="D37" s="1676"/>
      <c r="E37" s="1676"/>
      <c r="F37" s="1676"/>
      <c r="G37" s="1676"/>
      <c r="H37" s="1676"/>
      <c r="I37" s="1676"/>
      <c r="J37" s="1676"/>
    </row>
    <row r="38" spans="1:10" ht="15">
      <c r="A38" s="1675" t="s">
        <v>277</v>
      </c>
      <c r="B38" s="1676"/>
      <c r="C38" s="1676"/>
      <c r="D38" s="1676"/>
      <c r="E38" s="1676"/>
      <c r="F38" s="1676"/>
      <c r="G38" s="1676"/>
      <c r="H38" s="1676"/>
      <c r="I38" s="1676"/>
      <c r="J38" s="1676"/>
    </row>
    <row r="39" spans="1:10" ht="15">
      <c r="A39" s="622"/>
      <c r="B39" s="725"/>
      <c r="C39" s="725"/>
      <c r="D39" s="725"/>
      <c r="E39" s="725"/>
      <c r="F39" s="726"/>
      <c r="G39" s="725"/>
      <c r="H39" s="725"/>
      <c r="I39" s="726"/>
      <c r="J39" s="725"/>
    </row>
    <row r="40" spans="1:10" ht="15">
      <c r="A40" s="622"/>
      <c r="B40" s="725"/>
      <c r="C40" s="725"/>
      <c r="D40" s="725"/>
      <c r="E40" s="725"/>
      <c r="F40" s="725"/>
      <c r="G40" s="725"/>
      <c r="H40" s="725"/>
      <c r="I40" s="725"/>
      <c r="J40" s="725"/>
    </row>
    <row r="41" spans="2:10" ht="15">
      <c r="B41" s="727"/>
      <c r="C41" s="727"/>
      <c r="D41" s="727"/>
      <c r="E41" s="727"/>
      <c r="F41" s="727"/>
      <c r="G41" s="727"/>
      <c r="H41" s="727"/>
      <c r="I41" s="727"/>
      <c r="J41" s="727"/>
    </row>
  </sheetData>
  <sheetProtection/>
  <mergeCells count="8">
    <mergeCell ref="A37:J37"/>
    <mergeCell ref="A38:J38"/>
    <mergeCell ref="A1:J1"/>
    <mergeCell ref="A2:E2"/>
    <mergeCell ref="F2:J2"/>
    <mergeCell ref="A3:A4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140625" style="0" customWidth="1"/>
    <col min="3" max="3" width="9.140625" style="751" customWidth="1"/>
    <col min="4" max="4" width="8.00390625" style="751" customWidth="1"/>
    <col min="5" max="5" width="7.7109375" style="751" customWidth="1"/>
    <col min="6" max="6" width="8.140625" style="751" customWidth="1"/>
    <col min="7" max="7" width="8.421875" style="751" customWidth="1"/>
    <col min="8" max="8" width="8.421875" style="0" customWidth="1"/>
    <col min="9" max="9" width="8.57421875" style="0" customWidth="1"/>
    <col min="10" max="10" width="8.7109375" style="0" customWidth="1"/>
  </cols>
  <sheetData>
    <row r="1" spans="1:11" ht="15.75">
      <c r="A1" s="728" t="s">
        <v>833</v>
      </c>
      <c r="B1" s="729"/>
      <c r="C1" s="730"/>
      <c r="D1" s="730"/>
      <c r="E1" s="730"/>
      <c r="F1" s="730"/>
      <c r="G1" s="731"/>
      <c r="H1" s="622"/>
      <c r="I1" s="622"/>
      <c r="J1" s="622"/>
      <c r="K1" s="622"/>
    </row>
    <row r="2" spans="1:11" ht="16.5">
      <c r="A2" s="732" t="s">
        <v>1306</v>
      </c>
      <c r="B2" s="622"/>
      <c r="C2" s="731"/>
      <c r="D2" s="731"/>
      <c r="E2" s="731"/>
      <c r="F2" s="731"/>
      <c r="G2" s="731"/>
      <c r="H2" s="622"/>
      <c r="I2" s="1685" t="s">
        <v>834</v>
      </c>
      <c r="J2" s="1685"/>
      <c r="K2" s="1685"/>
    </row>
    <row r="3" spans="1:11" ht="37.5" customHeight="1">
      <c r="A3" s="733"/>
      <c r="B3" s="1686" t="s">
        <v>835</v>
      </c>
      <c r="C3" s="1687"/>
      <c r="D3" s="1688" t="s">
        <v>836</v>
      </c>
      <c r="E3" s="1689"/>
      <c r="F3" s="1688" t="s">
        <v>837</v>
      </c>
      <c r="G3" s="1689"/>
      <c r="H3" s="1686" t="s">
        <v>838</v>
      </c>
      <c r="I3" s="1687"/>
      <c r="J3" s="1686" t="s">
        <v>839</v>
      </c>
      <c r="K3" s="1687"/>
    </row>
    <row r="4" spans="1:11" ht="16.5" customHeight="1">
      <c r="A4" s="734"/>
      <c r="B4" s="735">
        <v>2011</v>
      </c>
      <c r="C4" s="735">
        <v>2012</v>
      </c>
      <c r="D4" s="735">
        <v>2011</v>
      </c>
      <c r="E4" s="735">
        <v>2012</v>
      </c>
      <c r="F4" s="735">
        <v>2011</v>
      </c>
      <c r="G4" s="735">
        <v>2012</v>
      </c>
      <c r="H4" s="735">
        <v>2011</v>
      </c>
      <c r="I4" s="735">
        <v>2012</v>
      </c>
      <c r="J4" s="735">
        <v>2011</v>
      </c>
      <c r="K4" s="735">
        <v>2012</v>
      </c>
    </row>
    <row r="5" spans="1:11" ht="15">
      <c r="A5" s="736" t="s">
        <v>840</v>
      </c>
      <c r="B5" s="737">
        <v>-311.47</v>
      </c>
      <c r="C5" s="737">
        <v>-642.21</v>
      </c>
      <c r="D5" s="737">
        <v>2121.5</v>
      </c>
      <c r="E5" s="737">
        <v>3564.76</v>
      </c>
      <c r="F5" s="737">
        <v>267.35</v>
      </c>
      <c r="G5" s="737">
        <v>232.94</v>
      </c>
      <c r="H5" s="739">
        <v>38406.22</v>
      </c>
      <c r="I5" s="740">
        <v>49020.24</v>
      </c>
      <c r="J5" s="739">
        <v>4839.89</v>
      </c>
      <c r="K5" s="740">
        <v>3203.29</v>
      </c>
    </row>
    <row r="6" spans="1:11" ht="15">
      <c r="A6" s="736" t="s">
        <v>841</v>
      </c>
      <c r="B6" s="737">
        <v>-18.92</v>
      </c>
      <c r="C6" s="737">
        <v>-137.07</v>
      </c>
      <c r="D6" s="737">
        <v>4429.97</v>
      </c>
      <c r="E6" s="737">
        <v>1118.26</v>
      </c>
      <c r="F6" s="737">
        <v>215.7</v>
      </c>
      <c r="G6" s="737">
        <v>264.33</v>
      </c>
      <c r="H6" s="739">
        <v>64699.72</v>
      </c>
      <c r="I6" s="737">
        <v>37533.3</v>
      </c>
      <c r="J6" s="739">
        <v>3150.23</v>
      </c>
      <c r="K6" s="737">
        <v>8872.06</v>
      </c>
    </row>
    <row r="7" spans="1:11" ht="15">
      <c r="A7" s="736" t="s">
        <v>842</v>
      </c>
      <c r="B7" s="737">
        <v>-65.62</v>
      </c>
      <c r="C7" s="737">
        <v>-99.67</v>
      </c>
      <c r="D7" s="737">
        <v>2723.99</v>
      </c>
      <c r="E7" s="737">
        <v>1839.83</v>
      </c>
      <c r="F7" s="737">
        <v>344.79</v>
      </c>
      <c r="G7" s="737">
        <v>309.84</v>
      </c>
      <c r="H7" s="739">
        <v>39352.26</v>
      </c>
      <c r="I7" s="737">
        <v>42004.81</v>
      </c>
      <c r="J7" s="739">
        <v>4981.09</v>
      </c>
      <c r="K7" s="737">
        <v>7073.8</v>
      </c>
    </row>
    <row r="8" spans="1:11" ht="15">
      <c r="A8" s="736" t="s">
        <v>843</v>
      </c>
      <c r="B8" s="737">
        <v>-268.62</v>
      </c>
      <c r="C8" s="737">
        <v>-938.53</v>
      </c>
      <c r="D8" s="737">
        <v>636.21</v>
      </c>
      <c r="E8" s="737">
        <v>5606.52</v>
      </c>
      <c r="F8" s="737">
        <v>207.47</v>
      </c>
      <c r="G8" s="737">
        <v>203.32</v>
      </c>
      <c r="H8" s="739">
        <v>37871.52</v>
      </c>
      <c r="I8" s="737">
        <v>47338.75</v>
      </c>
      <c r="J8" s="739">
        <v>12349.97</v>
      </c>
      <c r="K8" s="737">
        <v>1716.72</v>
      </c>
    </row>
    <row r="9" spans="1:11" ht="15">
      <c r="A9" s="736" t="s">
        <v>844</v>
      </c>
      <c r="B9" s="737">
        <v>199.97</v>
      </c>
      <c r="C9" s="737">
        <v>59.48</v>
      </c>
      <c r="D9" s="737">
        <v>647.83</v>
      </c>
      <c r="E9" s="737">
        <v>526.54</v>
      </c>
      <c r="F9" s="737">
        <v>242</v>
      </c>
      <c r="G9" s="737">
        <v>251.35</v>
      </c>
      <c r="H9" s="739">
        <v>84746.72</v>
      </c>
      <c r="I9" s="737">
        <v>73912.74</v>
      </c>
      <c r="J9" s="739">
        <v>31657.21</v>
      </c>
      <c r="K9" s="737">
        <v>35282.69</v>
      </c>
    </row>
    <row r="10" spans="1:11" ht="15">
      <c r="A10" s="736" t="s">
        <v>845</v>
      </c>
      <c r="B10" s="737">
        <v>88.46</v>
      </c>
      <c r="C10" s="737">
        <v>-134.28</v>
      </c>
      <c r="D10" s="737">
        <v>1499.25</v>
      </c>
      <c r="E10" s="737">
        <v>1310.6</v>
      </c>
      <c r="F10" s="737">
        <v>280.73</v>
      </c>
      <c r="G10" s="737">
        <v>275.64</v>
      </c>
      <c r="H10" s="739">
        <v>67283.87</v>
      </c>
      <c r="I10" s="737">
        <v>70196.62</v>
      </c>
      <c r="J10" s="739">
        <v>12598.61</v>
      </c>
      <c r="K10" s="737">
        <v>14763.53</v>
      </c>
    </row>
    <row r="11" spans="1:11" ht="15">
      <c r="A11" s="736" t="s">
        <v>846</v>
      </c>
      <c r="B11" s="737">
        <v>21.57</v>
      </c>
      <c r="C11" s="737">
        <v>-14.09</v>
      </c>
      <c r="D11" s="737">
        <v>2174.61</v>
      </c>
      <c r="E11" s="737">
        <v>2288.22</v>
      </c>
      <c r="F11" s="737">
        <v>296.02</v>
      </c>
      <c r="G11" s="737">
        <v>287.07</v>
      </c>
      <c r="H11" s="739">
        <v>52362.37</v>
      </c>
      <c r="I11" s="737">
        <v>54770.22</v>
      </c>
      <c r="J11" s="739">
        <v>7127.88</v>
      </c>
      <c r="K11" s="737">
        <v>6871.31</v>
      </c>
    </row>
    <row r="12" spans="1:11" ht="15">
      <c r="A12" s="736" t="s">
        <v>847</v>
      </c>
      <c r="B12" s="737">
        <v>273.24</v>
      </c>
      <c r="C12" s="737">
        <v>73.58</v>
      </c>
      <c r="D12" s="737">
        <v>1910.48</v>
      </c>
      <c r="E12" s="737">
        <v>1646.51</v>
      </c>
      <c r="F12" s="737">
        <v>257.37</v>
      </c>
      <c r="G12" s="737">
        <v>264.95</v>
      </c>
      <c r="H12" s="739">
        <v>63355.82</v>
      </c>
      <c r="I12" s="737">
        <v>61385.78</v>
      </c>
      <c r="J12" s="739">
        <v>8534.92</v>
      </c>
      <c r="K12" s="737">
        <v>9877.81</v>
      </c>
    </row>
    <row r="13" spans="1:11" ht="15">
      <c r="A13" s="741" t="s">
        <v>848</v>
      </c>
      <c r="B13" s="742">
        <v>110.2</v>
      </c>
      <c r="C13" s="742">
        <v>-72.58</v>
      </c>
      <c r="D13" s="742">
        <v>1835.93</v>
      </c>
      <c r="E13" s="742">
        <v>1587.31</v>
      </c>
      <c r="F13" s="742">
        <v>267.21</v>
      </c>
      <c r="G13" s="742">
        <v>269.6</v>
      </c>
      <c r="H13" s="743">
        <v>60761.96</v>
      </c>
      <c r="I13" s="742">
        <v>56796.83</v>
      </c>
      <c r="J13" s="743">
        <v>8843.52</v>
      </c>
      <c r="K13" s="742">
        <v>9646.76</v>
      </c>
    </row>
    <row r="14" spans="1:11" ht="15">
      <c r="A14" s="736" t="s">
        <v>849</v>
      </c>
      <c r="B14" s="737">
        <v>243.76</v>
      </c>
      <c r="C14" s="737">
        <v>222.14</v>
      </c>
      <c r="D14" s="737">
        <v>2005.12</v>
      </c>
      <c r="E14" s="737">
        <v>2052.99</v>
      </c>
      <c r="F14" s="737">
        <v>293.01</v>
      </c>
      <c r="G14" s="737">
        <v>262.21</v>
      </c>
      <c r="H14" s="739">
        <v>60821.8</v>
      </c>
      <c r="I14" s="737">
        <v>61845.5</v>
      </c>
      <c r="J14" s="739">
        <v>8887.94</v>
      </c>
      <c r="K14" s="737">
        <v>7898.97</v>
      </c>
    </row>
    <row r="15" spans="1:11" ht="15">
      <c r="A15" s="736" t="s">
        <v>850</v>
      </c>
      <c r="B15" s="737">
        <v>174.47</v>
      </c>
      <c r="C15" s="737">
        <v>41.33</v>
      </c>
      <c r="D15" s="737">
        <v>1393.17</v>
      </c>
      <c r="E15" s="737">
        <v>1225.91</v>
      </c>
      <c r="F15" s="737">
        <v>268.35</v>
      </c>
      <c r="G15" s="737">
        <v>254.42</v>
      </c>
      <c r="H15" s="739">
        <v>57089.09</v>
      </c>
      <c r="I15" s="737">
        <v>52275.76</v>
      </c>
      <c r="J15" s="739">
        <v>10996.28</v>
      </c>
      <c r="K15" s="737">
        <v>10849.18</v>
      </c>
    </row>
    <row r="16" spans="1:11" ht="15">
      <c r="A16" s="736" t="s">
        <v>851</v>
      </c>
      <c r="B16" s="737">
        <v>84.01</v>
      </c>
      <c r="C16" s="737">
        <v>46.45</v>
      </c>
      <c r="D16" s="737">
        <v>2832.38</v>
      </c>
      <c r="E16" s="737">
        <v>2726.5</v>
      </c>
      <c r="F16" s="737">
        <v>291.84</v>
      </c>
      <c r="G16" s="737">
        <v>271.41</v>
      </c>
      <c r="H16" s="739">
        <v>71873.67</v>
      </c>
      <c r="I16" s="737">
        <v>72305.11</v>
      </c>
      <c r="J16" s="739">
        <v>7405.62</v>
      </c>
      <c r="K16" s="737">
        <v>7197.72</v>
      </c>
    </row>
    <row r="17" spans="1:11" ht="15">
      <c r="A17" s="736" t="s">
        <v>852</v>
      </c>
      <c r="B17" s="737">
        <v>235.16</v>
      </c>
      <c r="C17" s="737">
        <v>116.06</v>
      </c>
      <c r="D17" s="737">
        <v>2283.15</v>
      </c>
      <c r="E17" s="737">
        <v>2216.25</v>
      </c>
      <c r="F17" s="737">
        <v>267.97</v>
      </c>
      <c r="G17" s="737">
        <v>256.78</v>
      </c>
      <c r="H17" s="739">
        <v>53702.86</v>
      </c>
      <c r="I17" s="737">
        <v>55150.93</v>
      </c>
      <c r="J17" s="739">
        <v>6303.04</v>
      </c>
      <c r="K17" s="737">
        <v>6389.88</v>
      </c>
    </row>
    <row r="18" spans="1:11" ht="15">
      <c r="A18" s="736" t="s">
        <v>853</v>
      </c>
      <c r="B18" s="737">
        <v>-38.89</v>
      </c>
      <c r="C18" s="737">
        <v>-2.64</v>
      </c>
      <c r="D18" s="737">
        <v>1241.25</v>
      </c>
      <c r="E18" s="737">
        <v>1242.49</v>
      </c>
      <c r="F18" s="737">
        <v>257.15</v>
      </c>
      <c r="G18" s="737">
        <v>239.17</v>
      </c>
      <c r="H18" s="739">
        <v>46030.85</v>
      </c>
      <c r="I18" s="737">
        <v>47998.75</v>
      </c>
      <c r="J18" s="739">
        <v>9536.32</v>
      </c>
      <c r="K18" s="737">
        <v>9239.24</v>
      </c>
    </row>
    <row r="19" spans="1:11" ht="15">
      <c r="A19" s="736" t="s">
        <v>854</v>
      </c>
      <c r="B19" s="737">
        <v>87.12</v>
      </c>
      <c r="C19" s="737">
        <v>-65.84</v>
      </c>
      <c r="D19" s="737">
        <v>1596.61</v>
      </c>
      <c r="E19" s="737">
        <v>1448.38</v>
      </c>
      <c r="F19" s="737">
        <v>247.1</v>
      </c>
      <c r="G19" s="737">
        <v>230.16</v>
      </c>
      <c r="H19" s="739">
        <v>60814.75</v>
      </c>
      <c r="I19" s="737">
        <v>59982.94</v>
      </c>
      <c r="J19" s="739">
        <v>9411.97</v>
      </c>
      <c r="K19" s="737">
        <v>9531.64</v>
      </c>
    </row>
    <row r="20" spans="1:11" ht="15">
      <c r="A20" s="736" t="s">
        <v>855</v>
      </c>
      <c r="B20" s="737">
        <v>130.25</v>
      </c>
      <c r="C20" s="737">
        <v>-78.28</v>
      </c>
      <c r="D20" s="737">
        <v>1889.91</v>
      </c>
      <c r="E20" s="737">
        <v>1794</v>
      </c>
      <c r="F20" s="737">
        <v>236.57</v>
      </c>
      <c r="G20" s="737">
        <v>242.17</v>
      </c>
      <c r="H20" s="739">
        <v>65748.68</v>
      </c>
      <c r="I20" s="737">
        <v>58193.03</v>
      </c>
      <c r="J20" s="739">
        <v>8230.12</v>
      </c>
      <c r="K20" s="737">
        <v>7855.5</v>
      </c>
    </row>
    <row r="21" spans="1:11" ht="15">
      <c r="A21" s="741" t="s">
        <v>856</v>
      </c>
      <c r="B21" s="742">
        <v>147.06</v>
      </c>
      <c r="C21" s="742">
        <v>54.56</v>
      </c>
      <c r="D21" s="742">
        <v>1853.24</v>
      </c>
      <c r="E21" s="742">
        <v>1788.66</v>
      </c>
      <c r="F21" s="742">
        <v>266</v>
      </c>
      <c r="G21" s="742">
        <v>251.6</v>
      </c>
      <c r="H21" s="743">
        <v>60226.96</v>
      </c>
      <c r="I21" s="742">
        <v>58592.55</v>
      </c>
      <c r="J21" s="743">
        <v>8644.64</v>
      </c>
      <c r="K21" s="742">
        <v>8241.93</v>
      </c>
    </row>
    <row r="22" spans="1:11" ht="15">
      <c r="A22" s="736" t="s">
        <v>857</v>
      </c>
      <c r="B22" s="737">
        <v>33.92</v>
      </c>
      <c r="C22" s="737">
        <v>-25.54</v>
      </c>
      <c r="D22" s="737">
        <v>1558.35</v>
      </c>
      <c r="E22" s="737">
        <v>1609.54</v>
      </c>
      <c r="F22" s="737">
        <v>284.09</v>
      </c>
      <c r="G22" s="737">
        <v>254.74</v>
      </c>
      <c r="H22" s="739">
        <v>45507.24</v>
      </c>
      <c r="I22" s="737">
        <v>48760.2</v>
      </c>
      <c r="J22" s="739">
        <v>8296.05</v>
      </c>
      <c r="K22" s="737">
        <v>7717.17</v>
      </c>
    </row>
    <row r="23" spans="1:11" ht="15">
      <c r="A23" s="736" t="s">
        <v>858</v>
      </c>
      <c r="B23" s="737">
        <v>75.48</v>
      </c>
      <c r="C23" s="737">
        <v>-68.18</v>
      </c>
      <c r="D23" s="737">
        <v>2962.08</v>
      </c>
      <c r="E23" s="737">
        <v>943.4</v>
      </c>
      <c r="F23" s="737">
        <v>309.68</v>
      </c>
      <c r="G23" s="737">
        <v>277.5</v>
      </c>
      <c r="H23" s="739">
        <v>62914.83</v>
      </c>
      <c r="I23" s="737">
        <v>30635.47</v>
      </c>
      <c r="J23" s="739">
        <v>6577.61</v>
      </c>
      <c r="K23" s="737">
        <v>9011.55</v>
      </c>
    </row>
    <row r="24" spans="1:11" ht="15">
      <c r="A24" s="736" t="s">
        <v>859</v>
      </c>
      <c r="B24" s="737">
        <v>34.09</v>
      </c>
      <c r="C24" s="737">
        <v>3.31</v>
      </c>
      <c r="D24" s="737">
        <v>598.64</v>
      </c>
      <c r="E24" s="737">
        <v>649.86</v>
      </c>
      <c r="F24" s="737">
        <v>370.53</v>
      </c>
      <c r="G24" s="737">
        <v>381.87</v>
      </c>
      <c r="H24" s="739">
        <v>24524.8</v>
      </c>
      <c r="I24" s="737">
        <v>29259.08</v>
      </c>
      <c r="J24" s="739">
        <v>15179.56</v>
      </c>
      <c r="K24" s="737">
        <v>17193.01</v>
      </c>
    </row>
    <row r="25" spans="1:11" ht="15">
      <c r="A25" s="736" t="s">
        <v>860</v>
      </c>
      <c r="B25" s="737">
        <v>45.41</v>
      </c>
      <c r="C25" s="737">
        <v>2.65</v>
      </c>
      <c r="D25" s="737">
        <v>1143.97</v>
      </c>
      <c r="E25" s="737">
        <v>1206.53</v>
      </c>
      <c r="F25" s="737">
        <v>263.02</v>
      </c>
      <c r="G25" s="737">
        <v>279.27</v>
      </c>
      <c r="H25" s="739">
        <v>44247.21</v>
      </c>
      <c r="I25" s="737">
        <v>45874.41</v>
      </c>
      <c r="J25" s="739">
        <v>10173.11</v>
      </c>
      <c r="K25" s="737">
        <v>10618.26</v>
      </c>
    </row>
    <row r="26" spans="1:11" ht="15">
      <c r="A26" s="736" t="s">
        <v>861</v>
      </c>
      <c r="B26" s="737">
        <v>51.86</v>
      </c>
      <c r="C26" s="737">
        <v>36.95</v>
      </c>
      <c r="D26" s="737">
        <v>1571.51</v>
      </c>
      <c r="E26" s="737">
        <v>1542.27</v>
      </c>
      <c r="F26" s="737">
        <v>285.96</v>
      </c>
      <c r="G26" s="737">
        <v>241.5</v>
      </c>
      <c r="H26" s="739">
        <v>44265.43</v>
      </c>
      <c r="I26" s="737">
        <v>43624.57</v>
      </c>
      <c r="J26" s="739">
        <v>8054.73</v>
      </c>
      <c r="K26" s="737">
        <v>6830.93</v>
      </c>
    </row>
    <row r="27" spans="1:11" ht="15">
      <c r="A27" s="736" t="s">
        <v>862</v>
      </c>
      <c r="B27" s="737">
        <v>6.31</v>
      </c>
      <c r="C27" s="737">
        <v>1.53</v>
      </c>
      <c r="D27" s="737">
        <v>1897.2</v>
      </c>
      <c r="E27" s="737">
        <v>1924.3</v>
      </c>
      <c r="F27" s="737">
        <v>269.66</v>
      </c>
      <c r="G27" s="737">
        <v>161.9</v>
      </c>
      <c r="H27" s="739">
        <v>75678.46</v>
      </c>
      <c r="I27" s="737">
        <v>88816.38</v>
      </c>
      <c r="J27" s="739">
        <v>10756.58</v>
      </c>
      <c r="K27" s="737">
        <v>7472.63</v>
      </c>
    </row>
    <row r="28" spans="1:11" ht="15">
      <c r="A28" s="736" t="s">
        <v>863</v>
      </c>
      <c r="B28" s="737">
        <v>-76.48</v>
      </c>
      <c r="C28" s="737">
        <v>-3.39</v>
      </c>
      <c r="D28" s="737">
        <v>952.55</v>
      </c>
      <c r="E28" s="737">
        <v>959.48</v>
      </c>
      <c r="F28" s="737">
        <v>296.62</v>
      </c>
      <c r="G28" s="737">
        <v>309.23</v>
      </c>
      <c r="H28" s="739">
        <v>30633.58</v>
      </c>
      <c r="I28" s="737">
        <v>34917.37</v>
      </c>
      <c r="J28" s="739">
        <v>9539.12</v>
      </c>
      <c r="K28" s="737">
        <v>11253.62</v>
      </c>
    </row>
    <row r="29" spans="1:11" ht="15">
      <c r="A29" s="736" t="s">
        <v>864</v>
      </c>
      <c r="B29" s="737">
        <v>18.82</v>
      </c>
      <c r="C29" s="737">
        <v>-28.03</v>
      </c>
      <c r="D29" s="737">
        <v>1202.13</v>
      </c>
      <c r="E29" s="737">
        <v>1225.47</v>
      </c>
      <c r="F29" s="737">
        <v>309.65</v>
      </c>
      <c r="G29" s="737">
        <v>275.57</v>
      </c>
      <c r="H29" s="739">
        <v>22040.9</v>
      </c>
      <c r="I29" s="737">
        <v>22881.62</v>
      </c>
      <c r="J29" s="739">
        <v>5677.36</v>
      </c>
      <c r="K29" s="737">
        <v>5145.28</v>
      </c>
    </row>
    <row r="30" spans="1:11" ht="15">
      <c r="A30" s="736" t="s">
        <v>865</v>
      </c>
      <c r="B30" s="737">
        <v>-76.24</v>
      </c>
      <c r="C30" s="737">
        <v>-92.94</v>
      </c>
      <c r="D30" s="737">
        <v>1306.91</v>
      </c>
      <c r="E30" s="737">
        <v>1201.17</v>
      </c>
      <c r="F30" s="737">
        <v>308.93</v>
      </c>
      <c r="G30" s="737">
        <v>270.38</v>
      </c>
      <c r="H30" s="739">
        <v>30355.17</v>
      </c>
      <c r="I30" s="737">
        <v>29364.46</v>
      </c>
      <c r="J30" s="739">
        <v>7175.48</v>
      </c>
      <c r="K30" s="737">
        <v>6609.85</v>
      </c>
    </row>
    <row r="31" spans="1:11" ht="15">
      <c r="A31" s="741" t="s">
        <v>866</v>
      </c>
      <c r="B31" s="742">
        <v>1.94</v>
      </c>
      <c r="C31" s="742">
        <v>-20.64</v>
      </c>
      <c r="D31" s="742">
        <v>1350.78</v>
      </c>
      <c r="E31" s="742">
        <v>1206.56</v>
      </c>
      <c r="F31" s="742">
        <v>297.42</v>
      </c>
      <c r="G31" s="742">
        <v>281.31</v>
      </c>
      <c r="H31" s="743">
        <v>39001.32</v>
      </c>
      <c r="I31" s="742">
        <v>37751.57</v>
      </c>
      <c r="J31" s="743">
        <v>8587.46</v>
      </c>
      <c r="K31" s="742">
        <v>8801.87</v>
      </c>
    </row>
    <row r="32" spans="1:11" ht="15">
      <c r="A32" s="736" t="s">
        <v>867</v>
      </c>
      <c r="B32" s="737">
        <v>117.5</v>
      </c>
      <c r="C32" s="737">
        <v>103.11</v>
      </c>
      <c r="D32" s="737">
        <v>1613.54</v>
      </c>
      <c r="E32" s="737">
        <v>1477.59</v>
      </c>
      <c r="F32" s="737">
        <v>223.63</v>
      </c>
      <c r="G32" s="737">
        <v>210.98</v>
      </c>
      <c r="H32" s="739">
        <v>49970.7</v>
      </c>
      <c r="I32" s="737">
        <v>48222.02</v>
      </c>
      <c r="J32" s="739">
        <v>6925.6</v>
      </c>
      <c r="K32" s="737">
        <v>6885.37</v>
      </c>
    </row>
    <row r="33" spans="1:11" ht="15">
      <c r="A33" s="736" t="s">
        <v>868</v>
      </c>
      <c r="B33" s="737">
        <v>114.68</v>
      </c>
      <c r="C33" s="737">
        <v>67.99</v>
      </c>
      <c r="D33" s="737">
        <v>1040.38</v>
      </c>
      <c r="E33" s="737">
        <v>1027.34</v>
      </c>
      <c r="F33" s="737">
        <v>217.11</v>
      </c>
      <c r="G33" s="737">
        <v>221.52</v>
      </c>
      <c r="H33" s="739">
        <v>54679.73</v>
      </c>
      <c r="I33" s="737">
        <v>54690.24</v>
      </c>
      <c r="J33" s="739">
        <v>11410.74</v>
      </c>
      <c r="K33" s="737">
        <v>11792.76</v>
      </c>
    </row>
    <row r="34" spans="1:11" ht="15">
      <c r="A34" s="736" t="s">
        <v>869</v>
      </c>
      <c r="B34" s="737">
        <v>177.6</v>
      </c>
      <c r="C34" s="737">
        <v>86.16</v>
      </c>
      <c r="D34" s="737">
        <v>1826.69</v>
      </c>
      <c r="E34" s="737">
        <v>1926.78</v>
      </c>
      <c r="F34" s="737">
        <v>236.55</v>
      </c>
      <c r="G34" s="737">
        <v>227.98</v>
      </c>
      <c r="H34" s="739">
        <v>61363.95</v>
      </c>
      <c r="I34" s="737">
        <v>62938.35</v>
      </c>
      <c r="J34" s="739">
        <v>7946.55</v>
      </c>
      <c r="K34" s="737">
        <v>7446.85</v>
      </c>
    </row>
    <row r="35" spans="1:11" ht="15">
      <c r="A35" s="736" t="s">
        <v>870</v>
      </c>
      <c r="B35" s="737">
        <v>148.39</v>
      </c>
      <c r="C35" s="737">
        <v>127.38</v>
      </c>
      <c r="D35" s="737">
        <v>1450.68</v>
      </c>
      <c r="E35" s="737">
        <v>1544.37</v>
      </c>
      <c r="F35" s="737">
        <v>235.04</v>
      </c>
      <c r="G35" s="737">
        <v>219.03</v>
      </c>
      <c r="H35" s="739">
        <v>59846.48</v>
      </c>
      <c r="I35" s="737">
        <v>65940.3</v>
      </c>
      <c r="J35" s="739">
        <v>9696.56</v>
      </c>
      <c r="K35" s="737">
        <v>9351.99</v>
      </c>
    </row>
    <row r="36" spans="1:11" ht="15">
      <c r="A36" s="736" t="s">
        <v>871</v>
      </c>
      <c r="B36" s="737">
        <v>247.44</v>
      </c>
      <c r="C36" s="737">
        <v>190.07</v>
      </c>
      <c r="D36" s="737">
        <v>1815.14</v>
      </c>
      <c r="E36" s="737">
        <v>1741.31</v>
      </c>
      <c r="F36" s="737">
        <v>264.79</v>
      </c>
      <c r="G36" s="737">
        <v>245.56</v>
      </c>
      <c r="H36" s="739">
        <v>67815.68</v>
      </c>
      <c r="I36" s="737">
        <v>86379.46</v>
      </c>
      <c r="J36" s="739">
        <v>9892.95</v>
      </c>
      <c r="K36" s="737">
        <v>12181.03</v>
      </c>
    </row>
    <row r="37" spans="1:11" ht="15">
      <c r="A37" s="736" t="s">
        <v>872</v>
      </c>
      <c r="B37" s="737">
        <v>176.21</v>
      </c>
      <c r="C37" s="737">
        <v>-6.5</v>
      </c>
      <c r="D37" s="737">
        <v>1636.78</v>
      </c>
      <c r="E37" s="737">
        <v>1457.86</v>
      </c>
      <c r="F37" s="737">
        <v>276.78</v>
      </c>
      <c r="G37" s="737">
        <v>253.35</v>
      </c>
      <c r="H37" s="739">
        <v>56991.13</v>
      </c>
      <c r="I37" s="737">
        <v>52794.6</v>
      </c>
      <c r="J37" s="739">
        <v>9637.12</v>
      </c>
      <c r="K37" s="737">
        <v>9174.92</v>
      </c>
    </row>
    <row r="38" spans="1:11" ht="15">
      <c r="A38" s="736" t="s">
        <v>873</v>
      </c>
      <c r="B38" s="737">
        <v>83.82</v>
      </c>
      <c r="C38" s="737">
        <v>113.84</v>
      </c>
      <c r="D38" s="737">
        <v>956.31</v>
      </c>
      <c r="E38" s="737">
        <v>990.46</v>
      </c>
      <c r="F38" s="737">
        <v>289.76</v>
      </c>
      <c r="G38" s="737">
        <v>286.07</v>
      </c>
      <c r="H38" s="739">
        <v>51988.6</v>
      </c>
      <c r="I38" s="737">
        <v>55982.36</v>
      </c>
      <c r="J38" s="739">
        <v>15752.57</v>
      </c>
      <c r="K38" s="737">
        <v>16169.4</v>
      </c>
    </row>
    <row r="39" spans="1:11" ht="15">
      <c r="A39" s="741" t="s">
        <v>874</v>
      </c>
      <c r="B39" s="742">
        <v>144.18</v>
      </c>
      <c r="C39" s="742">
        <v>96.56</v>
      </c>
      <c r="D39" s="742">
        <v>1452.7</v>
      </c>
      <c r="E39" s="742">
        <v>1445.99</v>
      </c>
      <c r="F39" s="742">
        <v>239.39</v>
      </c>
      <c r="G39" s="742">
        <v>229.84</v>
      </c>
      <c r="H39" s="743">
        <v>57038.73</v>
      </c>
      <c r="I39" s="742">
        <v>59116.78</v>
      </c>
      <c r="J39" s="743">
        <v>9399.25</v>
      </c>
      <c r="K39" s="742">
        <v>9396.46</v>
      </c>
    </row>
    <row r="40" spans="1:11" ht="15">
      <c r="A40" s="736" t="s">
        <v>875</v>
      </c>
      <c r="B40" s="737">
        <v>-22.2</v>
      </c>
      <c r="C40" s="737">
        <v>-23.53</v>
      </c>
      <c r="D40" s="737">
        <v>627.16</v>
      </c>
      <c r="E40" s="737">
        <v>1081.63</v>
      </c>
      <c r="F40" s="737">
        <v>275.12</v>
      </c>
      <c r="G40" s="737">
        <v>284.08</v>
      </c>
      <c r="H40" s="739">
        <v>17790.11</v>
      </c>
      <c r="I40" s="737">
        <v>31095.33</v>
      </c>
      <c r="J40" s="739">
        <v>7804.26</v>
      </c>
      <c r="K40" s="737">
        <v>8166.9</v>
      </c>
    </row>
    <row r="41" spans="1:11" ht="15">
      <c r="A41" s="736" t="s">
        <v>876</v>
      </c>
      <c r="B41" s="737">
        <v>-62.1</v>
      </c>
      <c r="C41" s="737">
        <v>-30.98</v>
      </c>
      <c r="D41" s="737">
        <v>409.63</v>
      </c>
      <c r="E41" s="737">
        <v>361.78</v>
      </c>
      <c r="F41" s="737">
        <v>330.5</v>
      </c>
      <c r="G41" s="737">
        <v>393.28</v>
      </c>
      <c r="H41" s="739">
        <v>17322.7</v>
      </c>
      <c r="I41" s="737">
        <v>15076.03</v>
      </c>
      <c r="J41" s="739">
        <v>13976.26</v>
      </c>
      <c r="K41" s="737">
        <v>16388.99</v>
      </c>
    </row>
    <row r="42" spans="1:11" ht="15">
      <c r="A42" s="736" t="s">
        <v>877</v>
      </c>
      <c r="B42" s="737">
        <v>-108.79</v>
      </c>
      <c r="C42" s="737">
        <v>-64.45</v>
      </c>
      <c r="D42" s="737">
        <v>316.39</v>
      </c>
      <c r="E42" s="737">
        <v>308.93</v>
      </c>
      <c r="F42" s="737">
        <v>321.67</v>
      </c>
      <c r="G42" s="737">
        <v>308.8</v>
      </c>
      <c r="H42" s="739">
        <v>12087.58</v>
      </c>
      <c r="I42" s="737">
        <v>12655.55</v>
      </c>
      <c r="J42" s="739">
        <v>12289.22</v>
      </c>
      <c r="K42" s="737">
        <v>12650.06</v>
      </c>
    </row>
    <row r="43" spans="1:11" ht="15">
      <c r="A43" s="736" t="s">
        <v>878</v>
      </c>
      <c r="B43" s="737">
        <v>-24.58</v>
      </c>
      <c r="C43" s="737">
        <v>17.75</v>
      </c>
      <c r="D43" s="737">
        <v>575.8</v>
      </c>
      <c r="E43" s="737">
        <v>532.85</v>
      </c>
      <c r="F43" s="737">
        <v>409.79</v>
      </c>
      <c r="G43" s="737">
        <v>459.26</v>
      </c>
      <c r="H43" s="739">
        <v>19714.53</v>
      </c>
      <c r="I43" s="737">
        <v>19524.15</v>
      </c>
      <c r="J43" s="739">
        <v>14030.58</v>
      </c>
      <c r="K43" s="737">
        <v>16827.68</v>
      </c>
    </row>
    <row r="44" spans="1:11" ht="15">
      <c r="A44" s="736" t="s">
        <v>879</v>
      </c>
      <c r="B44" s="737">
        <v>7.08</v>
      </c>
      <c r="C44" s="737">
        <v>-15.04</v>
      </c>
      <c r="D44" s="737">
        <v>590.93</v>
      </c>
      <c r="E44" s="737">
        <v>619.43</v>
      </c>
      <c r="F44" s="737">
        <v>305.96</v>
      </c>
      <c r="G44" s="737">
        <v>284.6</v>
      </c>
      <c r="H44" s="739">
        <v>26971.74</v>
      </c>
      <c r="I44" s="737">
        <v>28408.07</v>
      </c>
      <c r="J44" s="739">
        <v>13964.94</v>
      </c>
      <c r="K44" s="737">
        <v>13052.22</v>
      </c>
    </row>
    <row r="45" spans="1:11" ht="15">
      <c r="A45" s="736" t="s">
        <v>880</v>
      </c>
      <c r="B45" s="737">
        <v>18.96</v>
      </c>
      <c r="C45" s="737">
        <v>23.73</v>
      </c>
      <c r="D45" s="737">
        <v>941.76</v>
      </c>
      <c r="E45" s="737">
        <v>843.6</v>
      </c>
      <c r="F45" s="737">
        <v>335.27</v>
      </c>
      <c r="G45" s="737">
        <v>321.59</v>
      </c>
      <c r="H45" s="739">
        <v>37710.99</v>
      </c>
      <c r="I45" s="737">
        <v>40269.74</v>
      </c>
      <c r="J45" s="739">
        <v>13425.13</v>
      </c>
      <c r="K45" s="737">
        <v>15351.16</v>
      </c>
    </row>
    <row r="46" spans="1:11" ht="15">
      <c r="A46" s="736" t="s">
        <v>881</v>
      </c>
      <c r="B46" s="737">
        <v>8.34</v>
      </c>
      <c r="C46" s="737">
        <v>-14.72</v>
      </c>
      <c r="D46" s="737">
        <v>564.26</v>
      </c>
      <c r="E46" s="737">
        <v>571.42</v>
      </c>
      <c r="F46" s="737">
        <v>388.88</v>
      </c>
      <c r="G46" s="737">
        <v>380.33</v>
      </c>
      <c r="H46" s="739">
        <v>21356.37</v>
      </c>
      <c r="I46" s="737">
        <v>22393.84</v>
      </c>
      <c r="J46" s="739">
        <v>14718.74</v>
      </c>
      <c r="K46" s="737">
        <v>14905.09</v>
      </c>
    </row>
    <row r="47" spans="1:11" ht="15">
      <c r="A47" s="736" t="s">
        <v>882</v>
      </c>
      <c r="B47" s="737">
        <v>-8.05</v>
      </c>
      <c r="C47" s="737">
        <v>-34.05</v>
      </c>
      <c r="D47" s="737">
        <v>828.15</v>
      </c>
      <c r="E47" s="737">
        <v>760.11</v>
      </c>
      <c r="F47" s="737">
        <v>449.3</v>
      </c>
      <c r="G47" s="737">
        <v>345.35</v>
      </c>
      <c r="H47" s="739">
        <v>20304.75</v>
      </c>
      <c r="I47" s="737">
        <v>20501.79</v>
      </c>
      <c r="J47" s="739">
        <v>11016.04</v>
      </c>
      <c r="K47" s="737">
        <v>9314.77</v>
      </c>
    </row>
    <row r="48" spans="1:11" ht="15">
      <c r="A48" s="736" t="s">
        <v>883</v>
      </c>
      <c r="B48" s="737">
        <v>-45.45</v>
      </c>
      <c r="C48" s="737">
        <v>-42.54</v>
      </c>
      <c r="D48" s="737">
        <v>1100.03</v>
      </c>
      <c r="E48" s="737">
        <v>1403.58</v>
      </c>
      <c r="F48" s="737">
        <v>313.47</v>
      </c>
      <c r="G48" s="737">
        <v>306.53</v>
      </c>
      <c r="H48" s="739">
        <v>42304.47</v>
      </c>
      <c r="I48" s="737">
        <v>51672.27</v>
      </c>
      <c r="J48" s="739">
        <v>12055.4</v>
      </c>
      <c r="K48" s="737">
        <v>11284.98</v>
      </c>
    </row>
    <row r="49" spans="1:11" ht="15">
      <c r="A49" s="736" t="s">
        <v>884</v>
      </c>
      <c r="B49" s="737">
        <v>-97.54</v>
      </c>
      <c r="C49" s="737">
        <v>-78.33</v>
      </c>
      <c r="D49" s="737">
        <v>599.71</v>
      </c>
      <c r="E49" s="737">
        <v>684.2</v>
      </c>
      <c r="F49" s="737">
        <v>361.92</v>
      </c>
      <c r="G49" s="737">
        <v>344.62</v>
      </c>
      <c r="H49" s="739">
        <v>20759.17</v>
      </c>
      <c r="I49" s="737">
        <v>23946.4</v>
      </c>
      <c r="J49" s="739">
        <v>12528.04</v>
      </c>
      <c r="K49" s="737">
        <v>12061.49</v>
      </c>
    </row>
    <row r="50" spans="1:11" ht="15">
      <c r="A50" s="736" t="s">
        <v>885</v>
      </c>
      <c r="B50" s="737">
        <v>-55.44</v>
      </c>
      <c r="C50" s="737">
        <v>18.75</v>
      </c>
      <c r="D50" s="737">
        <v>269.5</v>
      </c>
      <c r="E50" s="737">
        <v>347.43</v>
      </c>
      <c r="F50" s="737">
        <v>335.73</v>
      </c>
      <c r="G50" s="737">
        <v>301.03</v>
      </c>
      <c r="H50" s="739">
        <v>14836.67</v>
      </c>
      <c r="I50" s="737">
        <v>22864.98</v>
      </c>
      <c r="J50" s="739">
        <v>18482.76</v>
      </c>
      <c r="K50" s="737">
        <v>19811.05</v>
      </c>
    </row>
    <row r="51" spans="1:11" ht="15">
      <c r="A51" s="741" t="s">
        <v>886</v>
      </c>
      <c r="B51" s="742">
        <v>-21.44</v>
      </c>
      <c r="C51" s="742">
        <v>-16.92</v>
      </c>
      <c r="D51" s="742">
        <v>641.61</v>
      </c>
      <c r="E51" s="742">
        <v>670.38</v>
      </c>
      <c r="F51" s="742">
        <v>338.96</v>
      </c>
      <c r="G51" s="742">
        <v>323.57</v>
      </c>
      <c r="H51" s="743">
        <v>25506.5</v>
      </c>
      <c r="I51" s="742">
        <v>28039.95</v>
      </c>
      <c r="J51" s="743">
        <v>13474.7</v>
      </c>
      <c r="K51" s="742">
        <v>13533.92</v>
      </c>
    </row>
    <row r="52" spans="1:11" ht="15">
      <c r="A52" s="752"/>
      <c r="B52" s="753"/>
      <c r="C52" s="754"/>
      <c r="D52" s="754"/>
      <c r="E52" s="754"/>
      <c r="F52" s="754"/>
      <c r="G52" s="754"/>
      <c r="H52" s="753"/>
      <c r="I52" s="753"/>
      <c r="J52" s="753"/>
      <c r="K52" s="753"/>
    </row>
    <row r="53" spans="1:11" ht="15">
      <c r="A53" s="752"/>
      <c r="B53" s="753"/>
      <c r="C53" s="754"/>
      <c r="D53" s="754"/>
      <c r="E53" s="754"/>
      <c r="F53" s="754"/>
      <c r="G53" s="754"/>
      <c r="H53" s="753"/>
      <c r="I53" s="753"/>
      <c r="J53" s="753"/>
      <c r="K53" s="753"/>
    </row>
    <row r="54" spans="1:11" ht="15">
      <c r="A54" s="752"/>
      <c r="B54" s="753"/>
      <c r="C54" s="754"/>
      <c r="D54" s="754"/>
      <c r="E54" s="754"/>
      <c r="F54" s="754"/>
      <c r="G54" s="754"/>
      <c r="H54" s="753"/>
      <c r="I54" s="753"/>
      <c r="J54" s="753"/>
      <c r="K54" s="753"/>
    </row>
    <row r="55" spans="1:11" ht="15">
      <c r="A55" s="752"/>
      <c r="B55" s="753"/>
      <c r="C55" s="754"/>
      <c r="D55" s="754"/>
      <c r="E55" s="754"/>
      <c r="F55" s="754"/>
      <c r="G55" s="754"/>
      <c r="H55" s="753"/>
      <c r="I55" s="753"/>
      <c r="J55" s="753"/>
      <c r="K55" s="753"/>
    </row>
    <row r="56" spans="1:11" ht="15">
      <c r="A56" s="752"/>
      <c r="B56" s="753"/>
      <c r="C56" s="754"/>
      <c r="D56" s="754"/>
      <c r="E56" s="754"/>
      <c r="F56" s="754"/>
      <c r="G56" s="754"/>
      <c r="H56" s="753"/>
      <c r="I56" s="753"/>
      <c r="J56" s="753"/>
      <c r="K56" s="753"/>
    </row>
    <row r="57" spans="1:11" ht="15">
      <c r="A57" s="752"/>
      <c r="B57" s="753"/>
      <c r="C57" s="754"/>
      <c r="D57" s="754"/>
      <c r="E57" s="754"/>
      <c r="F57" s="754"/>
      <c r="G57" s="754"/>
      <c r="H57" s="753"/>
      <c r="I57" s="753"/>
      <c r="J57" s="753"/>
      <c r="K57" s="753"/>
    </row>
    <row r="58" spans="1:11" ht="15">
      <c r="A58" s="752"/>
      <c r="B58" s="753"/>
      <c r="C58" s="754"/>
      <c r="D58" s="754"/>
      <c r="E58" s="754"/>
      <c r="F58" s="754"/>
      <c r="G58" s="754"/>
      <c r="H58" s="753"/>
      <c r="I58" s="753"/>
      <c r="J58" s="753"/>
      <c r="K58" s="753"/>
    </row>
    <row r="59" spans="1:11" ht="15">
      <c r="A59" s="752"/>
      <c r="B59" s="753"/>
      <c r="C59" s="754"/>
      <c r="D59" s="754"/>
      <c r="E59" s="754"/>
      <c r="F59" s="754"/>
      <c r="G59" s="754"/>
      <c r="H59" s="753"/>
      <c r="I59" s="753"/>
      <c r="J59" s="753"/>
      <c r="K59" s="753"/>
    </row>
    <row r="60" spans="1:11" ht="15">
      <c r="A60" s="752"/>
      <c r="B60" s="753"/>
      <c r="C60" s="754"/>
      <c r="D60" s="754"/>
      <c r="E60" s="754"/>
      <c r="F60" s="754"/>
      <c r="G60" s="754"/>
      <c r="H60" s="753"/>
      <c r="I60" s="753"/>
      <c r="J60" s="753"/>
      <c r="K60" s="753"/>
    </row>
    <row r="61" spans="1:11" ht="15">
      <c r="A61" s="752"/>
      <c r="B61" s="753"/>
      <c r="C61" s="754"/>
      <c r="D61" s="754"/>
      <c r="E61" s="754"/>
      <c r="F61" s="754"/>
      <c r="G61" s="754"/>
      <c r="H61" s="753"/>
      <c r="I61" s="753"/>
      <c r="J61" s="753"/>
      <c r="K61" s="753"/>
    </row>
    <row r="62" spans="1:11" ht="15">
      <c r="A62" s="752"/>
      <c r="B62" s="753"/>
      <c r="C62" s="754"/>
      <c r="D62" s="754"/>
      <c r="E62" s="754"/>
      <c r="F62" s="754"/>
      <c r="G62" s="754"/>
      <c r="H62" s="753"/>
      <c r="I62" s="753"/>
      <c r="J62" s="753"/>
      <c r="K62" s="753"/>
    </row>
    <row r="63" spans="1:11" ht="15">
      <c r="A63" s="752"/>
      <c r="B63" s="753"/>
      <c r="C63" s="754"/>
      <c r="D63" s="754"/>
      <c r="E63" s="754"/>
      <c r="F63" s="754"/>
      <c r="G63" s="754"/>
      <c r="H63" s="753"/>
      <c r="I63" s="753"/>
      <c r="J63" s="753"/>
      <c r="K63" s="753"/>
    </row>
    <row r="64" spans="1:11" ht="15">
      <c r="A64" s="752"/>
      <c r="B64" s="753"/>
      <c r="C64" s="754"/>
      <c r="D64" s="754"/>
      <c r="E64" s="754"/>
      <c r="F64" s="754"/>
      <c r="G64" s="754"/>
      <c r="H64" s="753"/>
      <c r="I64" s="753"/>
      <c r="J64" s="753"/>
      <c r="K64" s="753"/>
    </row>
    <row r="65" spans="1:11" ht="15">
      <c r="A65" s="755"/>
      <c r="B65" s="756"/>
      <c r="C65" s="757"/>
      <c r="D65" s="757"/>
      <c r="E65" s="757"/>
      <c r="F65" s="757"/>
      <c r="G65" s="757"/>
      <c r="H65" s="756"/>
      <c r="I65" s="756"/>
      <c r="J65" s="756"/>
      <c r="K65" s="756"/>
    </row>
    <row r="66" spans="1:11" ht="15">
      <c r="A66" s="752"/>
      <c r="B66" s="753"/>
      <c r="C66" s="754"/>
      <c r="D66" s="754"/>
      <c r="E66" s="754"/>
      <c r="F66" s="754"/>
      <c r="G66" s="754"/>
      <c r="H66" s="753"/>
      <c r="I66" s="753"/>
      <c r="J66" s="753"/>
      <c r="K66" s="753"/>
    </row>
    <row r="67" spans="1:11" ht="15">
      <c r="A67" s="752"/>
      <c r="B67" s="753"/>
      <c r="C67" s="754"/>
      <c r="D67" s="754"/>
      <c r="E67" s="754"/>
      <c r="F67" s="754"/>
      <c r="G67" s="754"/>
      <c r="H67" s="753"/>
      <c r="I67" s="753"/>
      <c r="J67" s="753"/>
      <c r="K67" s="753"/>
    </row>
    <row r="68" spans="1:11" ht="15">
      <c r="A68" s="752"/>
      <c r="B68" s="753"/>
      <c r="C68" s="754"/>
      <c r="D68" s="754"/>
      <c r="E68" s="754"/>
      <c r="F68" s="754"/>
      <c r="G68" s="754"/>
      <c r="H68" s="753"/>
      <c r="I68" s="753"/>
      <c r="J68" s="753"/>
      <c r="K68" s="753"/>
    </row>
    <row r="69" spans="1:11" ht="15">
      <c r="A69" s="752"/>
      <c r="B69" s="753"/>
      <c r="C69" s="754"/>
      <c r="D69" s="754"/>
      <c r="E69" s="754"/>
      <c r="F69" s="754"/>
      <c r="G69" s="754"/>
      <c r="H69" s="753"/>
      <c r="I69" s="753"/>
      <c r="J69" s="753"/>
      <c r="K69" s="753"/>
    </row>
    <row r="70" spans="1:11" ht="15">
      <c r="A70" s="752"/>
      <c r="B70" s="753"/>
      <c r="C70" s="754"/>
      <c r="D70" s="754"/>
      <c r="E70" s="754"/>
      <c r="F70" s="754"/>
      <c r="G70" s="754"/>
      <c r="H70" s="753"/>
      <c r="I70" s="753"/>
      <c r="J70" s="753"/>
      <c r="K70" s="753"/>
    </row>
    <row r="71" spans="1:11" ht="15">
      <c r="A71" s="752"/>
      <c r="B71" s="753"/>
      <c r="C71" s="754"/>
      <c r="D71" s="754"/>
      <c r="E71" s="754"/>
      <c r="F71" s="754"/>
      <c r="G71" s="754"/>
      <c r="H71" s="753"/>
      <c r="I71" s="753"/>
      <c r="J71" s="753"/>
      <c r="K71" s="753"/>
    </row>
    <row r="72" spans="1:11" ht="15">
      <c r="A72" s="752"/>
      <c r="B72" s="753"/>
      <c r="C72" s="754"/>
      <c r="D72" s="754"/>
      <c r="E72" s="754"/>
      <c r="F72" s="754"/>
      <c r="G72" s="754"/>
      <c r="H72" s="753"/>
      <c r="I72" s="753"/>
      <c r="J72" s="753"/>
      <c r="K72" s="753"/>
    </row>
    <row r="73" spans="1:11" ht="15">
      <c r="A73" s="752"/>
      <c r="B73" s="753"/>
      <c r="C73" s="754"/>
      <c r="D73" s="754"/>
      <c r="E73" s="754"/>
      <c r="F73" s="754"/>
      <c r="G73" s="754"/>
      <c r="H73" s="753"/>
      <c r="I73" s="753"/>
      <c r="J73" s="753"/>
      <c r="K73" s="753"/>
    </row>
    <row r="74" spans="1:11" ht="15">
      <c r="A74" s="752"/>
      <c r="B74" s="753"/>
      <c r="C74" s="754"/>
      <c r="D74" s="754"/>
      <c r="E74" s="754"/>
      <c r="F74" s="754"/>
      <c r="G74" s="754"/>
      <c r="H74" s="753"/>
      <c r="I74" s="753"/>
      <c r="J74" s="753"/>
      <c r="K74" s="753"/>
    </row>
    <row r="75" spans="1:11" ht="15">
      <c r="A75" s="752"/>
      <c r="B75" s="753"/>
      <c r="C75" s="754"/>
      <c r="D75" s="754"/>
      <c r="E75" s="754"/>
      <c r="F75" s="754"/>
      <c r="G75" s="754"/>
      <c r="H75" s="753"/>
      <c r="I75" s="753"/>
      <c r="J75" s="753"/>
      <c r="K75" s="753"/>
    </row>
    <row r="76" spans="1:11" ht="15">
      <c r="A76" s="752"/>
      <c r="B76" s="753"/>
      <c r="C76" s="754"/>
      <c r="D76" s="754"/>
      <c r="E76" s="754"/>
      <c r="F76" s="754"/>
      <c r="G76" s="754"/>
      <c r="H76" s="753"/>
      <c r="I76" s="753"/>
      <c r="J76" s="753"/>
      <c r="K76" s="753"/>
    </row>
    <row r="77" spans="1:11" ht="15">
      <c r="A77" s="752"/>
      <c r="B77" s="753"/>
      <c r="C77" s="754"/>
      <c r="D77" s="754"/>
      <c r="E77" s="754"/>
      <c r="F77" s="754"/>
      <c r="G77" s="754"/>
      <c r="H77" s="753"/>
      <c r="I77" s="753"/>
      <c r="J77" s="753"/>
      <c r="K77" s="753"/>
    </row>
    <row r="78" spans="1:11" ht="15">
      <c r="A78" s="752"/>
      <c r="B78" s="753"/>
      <c r="C78" s="754"/>
      <c r="D78" s="754"/>
      <c r="E78" s="754"/>
      <c r="F78" s="754"/>
      <c r="G78" s="754"/>
      <c r="H78" s="753"/>
      <c r="I78" s="753"/>
      <c r="J78" s="753"/>
      <c r="K78" s="753"/>
    </row>
    <row r="79" spans="1:11" ht="15">
      <c r="A79" s="755"/>
      <c r="B79" s="756"/>
      <c r="C79" s="757"/>
      <c r="D79" s="757"/>
      <c r="E79" s="757"/>
      <c r="F79" s="757"/>
      <c r="G79" s="757"/>
      <c r="H79" s="756"/>
      <c r="I79" s="756"/>
      <c r="J79" s="756"/>
      <c r="K79" s="756"/>
    </row>
    <row r="80" spans="1:11" ht="15">
      <c r="A80" s="752"/>
      <c r="B80" s="753"/>
      <c r="C80" s="754"/>
      <c r="D80" s="754"/>
      <c r="E80" s="754"/>
      <c r="F80" s="754"/>
      <c r="G80" s="754"/>
      <c r="H80" s="753"/>
      <c r="I80" s="753"/>
      <c r="J80" s="753"/>
      <c r="K80" s="753"/>
    </row>
    <row r="81" spans="1:11" ht="15">
      <c r="A81" s="752"/>
      <c r="B81" s="758"/>
      <c r="C81" s="759"/>
      <c r="D81" s="759"/>
      <c r="E81" s="754"/>
      <c r="F81" s="759"/>
      <c r="G81" s="754"/>
      <c r="H81" s="760"/>
      <c r="I81" s="758"/>
      <c r="J81" s="760"/>
      <c r="K81" s="758"/>
    </row>
    <row r="82" spans="1:11" ht="15">
      <c r="A82" s="752"/>
      <c r="B82" s="758"/>
      <c r="C82" s="759"/>
      <c r="D82" s="759"/>
      <c r="E82" s="754"/>
      <c r="F82" s="759"/>
      <c r="G82" s="754"/>
      <c r="H82" s="758"/>
      <c r="I82" s="758"/>
      <c r="J82" s="758"/>
      <c r="K82" s="758"/>
    </row>
    <row r="83" spans="1:11" ht="15">
      <c r="A83" s="752"/>
      <c r="B83" s="753"/>
      <c r="C83" s="754"/>
      <c r="D83" s="754"/>
      <c r="E83" s="754"/>
      <c r="F83" s="754"/>
      <c r="G83" s="754"/>
      <c r="H83" s="758"/>
      <c r="I83" s="758"/>
      <c r="J83" s="758"/>
      <c r="K83" s="758"/>
    </row>
    <row r="84" spans="1:11" ht="15">
      <c r="A84" s="752"/>
      <c r="B84" s="753"/>
      <c r="C84" s="754"/>
      <c r="D84" s="754"/>
      <c r="E84" s="754"/>
      <c r="F84" s="754"/>
      <c r="G84" s="754"/>
      <c r="H84" s="753"/>
      <c r="I84" s="753"/>
      <c r="J84" s="753"/>
      <c r="K84" s="753"/>
    </row>
    <row r="85" spans="1:11" ht="15">
      <c r="A85" s="752"/>
      <c r="B85" s="753"/>
      <c r="C85" s="754"/>
      <c r="D85" s="754"/>
      <c r="E85" s="754"/>
      <c r="F85" s="754"/>
      <c r="G85" s="754"/>
      <c r="H85" s="753"/>
      <c r="I85" s="753"/>
      <c r="J85" s="753"/>
      <c r="K85" s="753"/>
    </row>
    <row r="86" spans="1:11" ht="15">
      <c r="A86" s="752"/>
      <c r="B86" s="753"/>
      <c r="C86" s="754"/>
      <c r="D86" s="754"/>
      <c r="E86" s="754"/>
      <c r="F86" s="754"/>
      <c r="G86" s="754"/>
      <c r="H86" s="753"/>
      <c r="I86" s="753"/>
      <c r="J86" s="753"/>
      <c r="K86" s="753"/>
    </row>
    <row r="87" spans="1:11" ht="15">
      <c r="A87" s="752"/>
      <c r="B87" s="753"/>
      <c r="C87" s="754"/>
      <c r="D87" s="754"/>
      <c r="E87" s="754"/>
      <c r="F87" s="754"/>
      <c r="G87" s="754"/>
      <c r="H87" s="753"/>
      <c r="I87" s="753"/>
      <c r="J87" s="753"/>
      <c r="K87" s="753"/>
    </row>
    <row r="88" spans="1:11" ht="15">
      <c r="A88" s="752"/>
      <c r="B88" s="753"/>
      <c r="C88" s="754"/>
      <c r="D88" s="754"/>
      <c r="E88" s="754"/>
      <c r="F88" s="754"/>
      <c r="G88" s="754"/>
      <c r="H88" s="753"/>
      <c r="I88" s="753"/>
      <c r="J88" s="753"/>
      <c r="K88" s="753"/>
    </row>
    <row r="89" spans="1:11" ht="15">
      <c r="A89" s="752"/>
      <c r="B89" s="753"/>
      <c r="C89" s="754"/>
      <c r="D89" s="754"/>
      <c r="E89" s="754"/>
      <c r="F89" s="754"/>
      <c r="G89" s="754"/>
      <c r="H89" s="753"/>
      <c r="I89" s="753"/>
      <c r="J89" s="753"/>
      <c r="K89" s="753"/>
    </row>
    <row r="90" spans="1:11" ht="15">
      <c r="A90" s="752"/>
      <c r="B90" s="753"/>
      <c r="C90" s="754"/>
      <c r="D90" s="754"/>
      <c r="E90" s="754"/>
      <c r="F90" s="754"/>
      <c r="G90" s="754"/>
      <c r="H90" s="753"/>
      <c r="I90" s="753"/>
      <c r="J90" s="753"/>
      <c r="K90" s="753"/>
    </row>
    <row r="91" spans="1:11" ht="15">
      <c r="A91" s="755"/>
      <c r="B91" s="756"/>
      <c r="C91" s="757"/>
      <c r="D91" s="757"/>
      <c r="E91" s="757"/>
      <c r="F91" s="757"/>
      <c r="G91" s="757"/>
      <c r="H91" s="756"/>
      <c r="I91" s="756"/>
      <c r="J91" s="756"/>
      <c r="K91" s="756"/>
    </row>
    <row r="92" spans="1:11" ht="15">
      <c r="A92" s="761"/>
      <c r="B92" s="756"/>
      <c r="C92" s="757"/>
      <c r="D92" s="757"/>
      <c r="E92" s="757"/>
      <c r="F92" s="757"/>
      <c r="G92" s="757"/>
      <c r="H92" s="756"/>
      <c r="I92" s="756"/>
      <c r="J92" s="756"/>
      <c r="K92" s="756"/>
    </row>
    <row r="93" spans="1:11" ht="15">
      <c r="A93" s="752"/>
      <c r="B93" s="762"/>
      <c r="C93" s="763"/>
      <c r="D93" s="763"/>
      <c r="E93" s="763"/>
      <c r="F93" s="763"/>
      <c r="G93" s="763"/>
      <c r="H93" s="762"/>
      <c r="I93" s="762"/>
      <c r="J93" s="764"/>
      <c r="K93" s="764"/>
    </row>
    <row r="94" spans="1:11" ht="15">
      <c r="A94" s="765"/>
      <c r="B94" s="765"/>
      <c r="C94" s="766"/>
      <c r="D94" s="766"/>
      <c r="E94" s="766"/>
      <c r="F94" s="766"/>
      <c r="G94" s="766"/>
      <c r="H94" s="765"/>
      <c r="I94" s="765"/>
      <c r="J94" s="765"/>
      <c r="K94" s="765"/>
    </row>
  </sheetData>
  <sheetProtection/>
  <mergeCells count="6">
    <mergeCell ref="I2:K2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krizova</dc:creator>
  <cp:keywords/>
  <dc:description/>
  <cp:lastModifiedBy>krizova</cp:lastModifiedBy>
  <cp:lastPrinted>2013-07-22T08:24:06Z</cp:lastPrinted>
  <dcterms:created xsi:type="dcterms:W3CDTF">2012-04-19T07:27:08Z</dcterms:created>
  <dcterms:modified xsi:type="dcterms:W3CDTF">2013-07-22T11:30:20Z</dcterms:modified>
  <cp:category/>
  <cp:version/>
  <cp:contentType/>
  <cp:contentStatus/>
</cp:coreProperties>
</file>