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2" activeTab="14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9" sheetId="9" r:id="rId9"/>
    <sheet name="Tab. č. 10" sheetId="10" r:id="rId10"/>
    <sheet name="Tab. č. 11" sheetId="11" r:id="rId11"/>
    <sheet name="Tab. č. 12" sheetId="12" r:id="rId12"/>
    <sheet name="Tab. č. 12a" sheetId="13" r:id="rId13"/>
    <sheet name="Tab. č. 13" sheetId="14" r:id="rId14"/>
    <sheet name="Tab. č. 13 a" sheetId="15" r:id="rId15"/>
    <sheet name="Tab č. 14" sheetId="16" r:id="rId16"/>
  </sheets>
  <definedNames/>
  <calcPr fullCalcOnLoad="1"/>
</workbook>
</file>

<file path=xl/sharedStrings.xml><?xml version="1.0" encoding="utf-8"?>
<sst xmlns="http://schemas.openxmlformats.org/spreadsheetml/2006/main" count="652" uniqueCount="359">
  <si>
    <t>Tabuľka č. 3</t>
  </si>
  <si>
    <t>Tabuľka č. 5</t>
  </si>
  <si>
    <t>Tabuľka č. 6</t>
  </si>
  <si>
    <t xml:space="preserve">Akciová spoločnosť       </t>
  </si>
  <si>
    <t xml:space="preserve">Štátny podnik            </t>
  </si>
  <si>
    <t xml:space="preserve">Rozpočtová organizácia   </t>
  </si>
  <si>
    <t xml:space="preserve">Príspevková organizácia  </t>
  </si>
  <si>
    <t xml:space="preserve">Zahraničná osoba         </t>
  </si>
  <si>
    <t xml:space="preserve">Cirkevná organizácia     </t>
  </si>
  <si>
    <t>1  -  9</t>
  </si>
  <si>
    <t>10  -  49</t>
  </si>
  <si>
    <t>50  -  249</t>
  </si>
  <si>
    <t>250 a viac</t>
  </si>
  <si>
    <t>Spoločnosť s ručením obmedzeným</t>
  </si>
  <si>
    <t>Verejná obchodná spoločnosť</t>
  </si>
  <si>
    <t>Združenie (zväz, spolok...)</t>
  </si>
  <si>
    <t>Záujmové združenie právnických osôb</t>
  </si>
  <si>
    <t>Fyzické osoby spolu</t>
  </si>
  <si>
    <t xml:space="preserve">Počet kontrolovaných subjektov  </t>
  </si>
  <si>
    <t>Právna forma subjektu</t>
  </si>
  <si>
    <t>Nezisková organizácia</t>
  </si>
  <si>
    <t>Verejnoprávna inštitúcia</t>
  </si>
  <si>
    <t xml:space="preserve">Spoločenstvá vlastníkov pozemkov, bytov a pod. </t>
  </si>
  <si>
    <t xml:space="preserve">Obec (obecný úrad), mesto (mestský úrad)     </t>
  </si>
  <si>
    <t>Samosprávny kraj (úrad samosprávneho kraja)</t>
  </si>
  <si>
    <t>Komanditná spoločnosť</t>
  </si>
  <si>
    <t xml:space="preserve">Iné          </t>
  </si>
  <si>
    <t>Spolu</t>
  </si>
  <si>
    <t>spolu</t>
  </si>
  <si>
    <t>Tabuľka č. 1</t>
  </si>
  <si>
    <r>
      <t>rozdelenie podľa počtu zamestnancov</t>
    </r>
    <r>
      <rPr>
        <vertAlign val="superscript"/>
        <sz val="11"/>
        <rFont val="Times New Roman CE"/>
        <family val="0"/>
      </rPr>
      <t>*)</t>
    </r>
  </si>
  <si>
    <r>
      <t xml:space="preserve">*) </t>
    </r>
    <r>
      <rPr>
        <sz val="10"/>
        <rFont val="Times New Roman CE"/>
        <family val="0"/>
      </rPr>
      <t>len počet príslušníkov ZVJS a zamestnancov ZVJS</t>
    </r>
  </si>
  <si>
    <t>III.</t>
  </si>
  <si>
    <t>Kód</t>
  </si>
  <si>
    <t xml:space="preserve"> B O Z P</t>
  </si>
  <si>
    <t>P o č e t</t>
  </si>
  <si>
    <t>% porovnania</t>
  </si>
  <si>
    <t>22/A</t>
  </si>
  <si>
    <t>Previerky stavu BOZP</t>
  </si>
  <si>
    <t>22/B</t>
  </si>
  <si>
    <t>Mimoriadne previerky</t>
  </si>
  <si>
    <t>22/F</t>
  </si>
  <si>
    <t>Následné previerky - kontrola uložených opatrení</t>
  </si>
  <si>
    <t>22/C</t>
  </si>
  <si>
    <t xml:space="preserve">Účasť na kolaudačnom konaní, či zmene užívaní  </t>
  </si>
  <si>
    <t>22/D</t>
  </si>
  <si>
    <t>Vybavovanie sťažností</t>
  </si>
  <si>
    <t>22/E</t>
  </si>
  <si>
    <t xml:space="preserve">Vybavovanie podnetov </t>
  </si>
  <si>
    <t>41/J-47/J</t>
  </si>
  <si>
    <t>Vyšetrovanie udalostí</t>
  </si>
  <si>
    <t>22/H</t>
  </si>
  <si>
    <t>Vyjadrenia k pravidlám BOZP, udeľovanie výnimiek</t>
  </si>
  <si>
    <t>22/G</t>
  </si>
  <si>
    <t xml:space="preserve">Poradenská činnosť </t>
  </si>
  <si>
    <t>P o č e t   v ý k o n o v - BOZP</t>
  </si>
  <si>
    <t>T r h o v ý   d o h ľ a d</t>
  </si>
  <si>
    <t>23/A</t>
  </si>
  <si>
    <t>Previerky podľa plánu práce</t>
  </si>
  <si>
    <t>23/B</t>
  </si>
  <si>
    <t>23/F</t>
  </si>
  <si>
    <t>23/C</t>
  </si>
  <si>
    <t>Účasť na kolaudačnom konaní</t>
  </si>
  <si>
    <t>23/E</t>
  </si>
  <si>
    <t>23/J</t>
  </si>
  <si>
    <t>23/G</t>
  </si>
  <si>
    <t>Poradenská činnosť ostatná</t>
  </si>
  <si>
    <t>P o č e t   v ý k o n o v - trhový dohľad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</si>
  <si>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</si>
  <si>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</si>
  <si>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</si>
  <si>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</si>
  <si>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</si>
  <si>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</si>
  <si>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</si>
  <si>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Poradenská činnosť na vyžiadanie</t>
  </si>
  <si>
    <t>P o č e t   v ý k o n o v  - PPV</t>
  </si>
  <si>
    <t>25/A</t>
  </si>
  <si>
    <t>25/B</t>
  </si>
  <si>
    <t>25/F</t>
  </si>
  <si>
    <t>25/E</t>
  </si>
  <si>
    <t>25/J</t>
  </si>
  <si>
    <t>25/G</t>
  </si>
  <si>
    <t>P o č e t   v ý k o n o v - KNZ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</si>
  <si>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</si>
  <si>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</si>
  <si>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</si>
  <si>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</si>
  <si>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</si>
  <si>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</si>
  <si>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</si>
  <si>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</si>
  <si>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</si>
  <si>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</si>
  <si>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</si>
  <si>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</si>
  <si>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</si>
  <si>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</si>
  <si>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</si>
  <si>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</si>
  <si>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</si>
  <si>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</si>
  <si>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</si>
  <si>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</si>
  <si>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</si>
  <si>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</si>
  <si>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</si>
  <si>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</si>
  <si>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</si>
  <si>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</si>
  <si>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</si>
  <si>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</si>
  <si>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</si>
  <si>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</si>
  <si>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9900</t>
  </si>
  <si>
    <t>Bližšie nešpecifikovaný</t>
  </si>
  <si>
    <t xml:space="preserve"> S   p   o   l   u</t>
  </si>
  <si>
    <t>Prehľad porušení predpisov (nedostatkov) podľa ŠKEČ</t>
  </si>
  <si>
    <t>Názov odvetvia (ŠKEČ)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</si>
  <si>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</si>
  <si>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</si>
  <si>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</si>
  <si>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</si>
  <si>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</si>
  <si>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</si>
  <si>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</si>
  <si>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</si>
  <si>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</si>
  <si>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Dodávka vody; čistenie a odvod odpadových vôd</t>
  </si>
  <si>
    <t>F</t>
  </si>
  <si>
    <t>Stavebníctvo</t>
  </si>
  <si>
    <t>G</t>
  </si>
  <si>
    <t>Veľkoobchod a maloobchod; oprava motorových vozidiel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</si>
  <si>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</si>
  <si>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</si>
  <si>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</si>
  <si>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</si>
  <si>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</si>
  <si>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</si>
  <si>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</si>
  <si>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</si>
  <si>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</si>
  <si>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</si>
  <si>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</si>
  <si>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</si>
  <si>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</si>
  <si>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</si>
  <si>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</si>
  <si>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</si>
  <si>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</si>
  <si>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</si>
  <si>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</si>
  <si>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</si>
  <si>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</si>
  <si>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</si>
  <si>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</si>
  <si>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</si>
  <si>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>Druh činnosti, pri ktorej bola                       pokuta uložená</t>
  </si>
  <si>
    <t>Počet pokút</t>
  </si>
  <si>
    <t>porovn.</t>
  </si>
  <si>
    <t>Sumy pokút v €</t>
  </si>
  <si>
    <t>Násl. previerky - kontrola uložených opatrení</t>
  </si>
  <si>
    <t xml:space="preserve">S p o l u   pokuty uložené organizáciám </t>
  </si>
  <si>
    <t xml:space="preserve">S p o l u   pokuty uložené jednotlivcom </t>
  </si>
  <si>
    <t>Blokové pokuty</t>
  </si>
  <si>
    <t>Druh výkonu</t>
  </si>
  <si>
    <t>Kontrola BOZP</t>
  </si>
  <si>
    <t>Kontrola PPV</t>
  </si>
  <si>
    <t>Kontrola NZ</t>
  </si>
  <si>
    <t>S p o l u   pokuty uložené jednotlivcom</t>
  </si>
  <si>
    <t xml:space="preserve">Prehľad rozhodnutí orgánu dozoru ZVJS podľa druhu </t>
  </si>
  <si>
    <t>D r u h   r o z h o d n u t i a</t>
  </si>
  <si>
    <t>Počet rozhodnutí</t>
  </si>
  <si>
    <t xml:space="preserve">Zákaz prevádzky VTZ tlakových </t>
  </si>
  <si>
    <t>Zákaz prevádzky VTZ zdvíhacích</t>
  </si>
  <si>
    <t>Zákaz prevádzky VTZ elektrických</t>
  </si>
  <si>
    <t>Zákaz prevádzky ostatných strojov a zariadení</t>
  </si>
  <si>
    <t>Zákaz používania motorového vozidla</t>
  </si>
  <si>
    <t>Zákaz používania výrobných a prevádzkových priestorov</t>
  </si>
  <si>
    <t>Zákaz používania technológie, činnosti</t>
  </si>
  <si>
    <t>Odobratie osvedčenia revízneho technika</t>
  </si>
  <si>
    <t>Zákaz práce nadčas ostatných</t>
  </si>
  <si>
    <t>Zákaz ostatných prác bez oprávnenia, resp. kvalifikácie</t>
  </si>
  <si>
    <t>Zákaz ostatných prác proti predpisom</t>
  </si>
  <si>
    <t>Práce bez právneho titulu - nelegálne zamestnávanie</t>
  </si>
  <si>
    <t>Zákaz činnosti vodiča</t>
  </si>
  <si>
    <t>Tabuľka č. 7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</si>
  <si>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</si>
  <si>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</si>
  <si>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</si>
  <si>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</si>
  <si>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</si>
  <si>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</si>
  <si>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</si>
  <si>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</si>
  <si>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</si>
  <si>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</si>
  <si>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</si>
  <si>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</si>
  <si>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</si>
  <si>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</si>
  <si>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</si>
  <si>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</si>
  <si>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</si>
  <si>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</si>
  <si>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</si>
  <si>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</si>
  <si>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</si>
  <si>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</si>
  <si>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</si>
  <si>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</si>
  <si>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r>
      <t>Zdrojová skupina</t>
    </r>
    <r>
      <rPr>
        <sz val="10"/>
        <color indexed="8"/>
        <rFont val="Times New Roman"/>
        <family val="1"/>
      </rPr>
      <t xml:space="preserve"> (vyhl. SÚBP a SBÚ  č. 111/1975 Zb./vyhl. MPSVR SR č. 500/2006 Z. z.)</t>
    </r>
  </si>
  <si>
    <t>1.-6. nesiac</t>
  </si>
  <si>
    <t>7.-12. mesiac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</si>
  <si>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</si>
  <si>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</si>
  <si>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</si>
  <si>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</si>
  <si>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</si>
  <si>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</si>
  <si>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</si>
  <si>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</si>
  <si>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</si>
  <si>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</si>
  <si>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</si>
  <si>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</si>
  <si>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</si>
  <si>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</si>
  <si>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</si>
  <si>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</si>
  <si>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</si>
  <si>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</si>
  <si>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</si>
  <si>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</si>
  <si>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</si>
  <si>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r>
      <t xml:space="preserve">Spolu príčiny spočívajúce v konaní samotného postihnutého        </t>
    </r>
    <r>
      <rPr>
        <sz val="10"/>
        <color indexed="8"/>
        <rFont val="Times New Roman"/>
        <family val="1"/>
      </rPr>
      <t xml:space="preserve"> (kódy 8 až 10)</t>
    </r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</si>
  <si>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</si>
  <si>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</si>
  <si>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</si>
  <si>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</si>
  <si>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</si>
  <si>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</si>
  <si>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</si>
  <si>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</si>
  <si>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>Spolu iné príčiny</t>
    </r>
    <r>
      <rPr>
        <sz val="10"/>
        <color indexed="8"/>
        <rFont val="Times New Roman"/>
        <family val="1"/>
      </rPr>
      <t xml:space="preserve"> (kódy 11 až 14)</t>
    </r>
  </si>
  <si>
    <r>
      <t xml:space="preserve">Spolu príčiny, za ktoré nesie zodpovednosť zamestnávateľ           </t>
    </r>
    <r>
      <rPr>
        <sz val="10"/>
        <color indexed="8"/>
        <rFont val="Times New Roman"/>
        <family val="1"/>
      </rPr>
      <t xml:space="preserve"> (kódy 1 až 7)</t>
    </r>
  </si>
  <si>
    <t>Tabuľka č. 12</t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</si>
  <si>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</si>
  <si>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</si>
  <si>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</si>
  <si>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</si>
  <si>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Priemyselné škodliviny, horúce látky a predmety, oheň a výbušniny</t>
  </si>
  <si>
    <t>Tabuľka č. 13</t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</si>
  <si>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</si>
  <si>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r>
      <t xml:space="preserve">Spolu príčiny, za ktoré nesie zodpovednosť zamestnávateľ </t>
    </r>
    <r>
      <rPr>
        <sz val="10"/>
        <color indexed="8"/>
        <rFont val="Times New Roman"/>
        <family val="1"/>
      </rPr>
      <t>(kódy 1 až 7)</t>
    </r>
  </si>
  <si>
    <r>
      <t xml:space="preserve">Spolu príčiny spočívajúce v konaní samotného postihnutého </t>
    </r>
    <r>
      <rPr>
        <sz val="10"/>
        <color indexed="8"/>
        <rFont val="Times New Roman"/>
        <family val="1"/>
      </rPr>
      <t>(kódy 8 až 10)</t>
    </r>
  </si>
  <si>
    <r>
      <t xml:space="preserve">Spolu iné príčiny </t>
    </r>
    <r>
      <rPr>
        <sz val="10"/>
        <color indexed="8"/>
        <rFont val="Times New Roman"/>
        <family val="1"/>
      </rPr>
      <t>(kódy 11 až 14)</t>
    </r>
  </si>
  <si>
    <t>Zamestnanci ZVJS</t>
  </si>
  <si>
    <t>Obvinení / odsúdení</t>
  </si>
  <si>
    <t xml:space="preserve"> </t>
  </si>
  <si>
    <t>GR ZVJS v Bratislave</t>
  </si>
  <si>
    <t>ÚVTOS v Dubnici nad Váhom</t>
  </si>
  <si>
    <t>ÚVTOS v Hrnčiarovciach nad Parnou</t>
  </si>
  <si>
    <t>ÚVTOS a ÚVV v Ilave</t>
  </si>
  <si>
    <t>ÚVV a ÚVTOS v Košiciach</t>
  </si>
  <si>
    <t>ÚVTOS v Košiciach - Šaci</t>
  </si>
  <si>
    <t>ÚVTOS a ÚVV v Leopoldove</t>
  </si>
  <si>
    <t>ÚVTOS v Nitre – Chrenovej</t>
  </si>
  <si>
    <t>ÚVTOS v Ružomberku</t>
  </si>
  <si>
    <t>ÚVTOS pre mladistvých v Sučanoch</t>
  </si>
  <si>
    <t>Nemocnica pre obvinených a odsúdených a ÚVTOS v Trenčíne</t>
  </si>
  <si>
    <t>ÚVTOS v Želiezovciach</t>
  </si>
  <si>
    <t>ÚVV v Žiline</t>
  </si>
  <si>
    <t>CELKOM ZPÚ v ZVJS</t>
  </si>
  <si>
    <t>Tabuľka č. 14</t>
  </si>
  <si>
    <t>ÚVTOS v Banskej Bystrici – Kráľovej</t>
  </si>
  <si>
    <t>ÚVTOS v Košiciach – Šaci</t>
  </si>
  <si>
    <t>ÚVTOS a ÚVV v Levoči</t>
  </si>
  <si>
    <t>ÚVTOS v Nitre – Chrenovej</t>
  </si>
  <si>
    <t>CELKOM ORPÚ v ZVJS</t>
  </si>
  <si>
    <t>Tabuľka č. 4</t>
  </si>
  <si>
    <t>Tabuľka č. 2</t>
  </si>
  <si>
    <t xml:space="preserve">       Spolu</t>
  </si>
  <si>
    <t>2011**</t>
  </si>
  <si>
    <t>Zamestnávateľ</t>
  </si>
  <si>
    <t>ÚVV a ÚVTOS v Prešove</t>
  </si>
  <si>
    <r>
      <t xml:space="preserve">Spolu príčiny spočívajúce v konaní samotného postihnutého             </t>
    </r>
    <r>
      <rPr>
        <sz val="10"/>
        <color indexed="8"/>
        <rFont val="Times New Roman"/>
        <family val="1"/>
      </rPr>
      <t xml:space="preserve"> (kódy 8 až 10)</t>
    </r>
  </si>
  <si>
    <t>Od roku 2011 ZPÚ s PN najmenej 42 dní u obvinených, odsúdených a zamestnancov ZVJS okrem príslušníkov ZVJS</t>
  </si>
  <si>
    <t>Nepoužívanie (nesprávne používanie) predpísaných a pridelených OOPP (prístrojov)</t>
  </si>
  <si>
    <r>
      <t xml:space="preserve"> </t>
    </r>
    <r>
      <rPr>
        <sz val="12"/>
        <rFont val="Times New Roman"/>
        <family val="1"/>
      </rPr>
      <t>Od roku 2011 ostatné registrované pracovné úrazy obvinených, odsúdených a zamestnancov ZVJS okrem príslušníkov ZVJS.</t>
    </r>
  </si>
  <si>
    <t>Poznámka:</t>
  </si>
  <si>
    <t>Len SPÚ (pracovné úrazy s následkom smrti) obvinených, odsúdených a zamestnancov ZVJS okrem príslušníkov ZVJS.</t>
  </si>
  <si>
    <t>ÚVV a ÚVTOS v Banskej Bystrici</t>
  </si>
  <si>
    <t>ÚVV a ÚVTOS v Bratislave</t>
  </si>
  <si>
    <t>ÚVV a ÚVTOS v Nitre</t>
  </si>
  <si>
    <t>ÚVTOS v Levoči</t>
  </si>
  <si>
    <t>Príslušníci ZVJS</t>
  </si>
  <si>
    <t>Tabuľka č. 12a)</t>
  </si>
  <si>
    <r>
      <t xml:space="preserve">Skupina príčin </t>
    </r>
    <r>
      <rPr>
        <sz val="10"/>
        <color indexed="8"/>
        <rFont val="Times New Roman"/>
        <family val="1"/>
      </rPr>
      <t xml:space="preserve">(vyhl. MPSVR SR č. 500/2006 Z. z.) </t>
    </r>
  </si>
  <si>
    <r>
      <t xml:space="preserve">Zdrojová skupina </t>
    </r>
    <r>
      <rPr>
        <sz val="10"/>
        <color indexed="8"/>
        <rFont val="Times New Roman"/>
        <family val="1"/>
      </rPr>
      <t xml:space="preserve">(vyhl. MPSVR SR č. 500/2006 Z. z.) </t>
    </r>
  </si>
  <si>
    <r>
      <t xml:space="preserve">Podiely hlavných skupín zdrojov na celkovom počte ostatných registrovaných služobných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2013 – 2020</t>
    </r>
  </si>
  <si>
    <t xml:space="preserve">Navrhnuté pokuty uložené organizáciám </t>
  </si>
  <si>
    <t xml:space="preserve">Navrhnuté pokuty uložené jednotlivcom </t>
  </si>
  <si>
    <t xml:space="preserve">Rozdelenie navrhnutých pokút podľa druhu výkonu </t>
  </si>
  <si>
    <t>Jadrový dozor</t>
  </si>
  <si>
    <t>SLvD</t>
  </si>
  <si>
    <t xml:space="preserve">Družstvá                 </t>
  </si>
  <si>
    <t>Sociálna poisťovňa a zdravotné poisťovne</t>
  </si>
  <si>
    <t>22/K1, 2</t>
  </si>
  <si>
    <t>Závažné priemyselné havárie - posudzovanie BS, prevencia</t>
  </si>
  <si>
    <t>22/K 3, 4</t>
  </si>
  <si>
    <t>Závažné priemyselné havárie - vyšetrovanie ZPH a ohrozenia</t>
  </si>
  <si>
    <t>Pracovnoprávne vzťahy (PPV)</t>
  </si>
  <si>
    <t>Kontrola nelegálneho zamestnania (KNZ)</t>
  </si>
  <si>
    <t>Zákaz prevádzky VTZ plynových</t>
  </si>
  <si>
    <t>Zákaz nočnej práce mladistvých</t>
  </si>
  <si>
    <t>Zákaz ostatných prác mladistvých a žien</t>
  </si>
  <si>
    <t>Uloženie blokových pokút v €</t>
  </si>
  <si>
    <t>Právoplatné pokuty organizáciám v €</t>
  </si>
  <si>
    <t>Právoplatné pokuty jednotlivcom v €</t>
  </si>
  <si>
    <t xml:space="preserve">Podiely hlavných skupín zdrojov na celkovom počte smrteľných pracovných úrazov v organizáciách </t>
  </si>
  <si>
    <t>Od roku 2011 len u obvinených, odsúdených a zamestnancov ZVJS okrem príslušníkov ZVJS.</t>
  </si>
  <si>
    <r>
      <t xml:space="preserve">Spolu príčiny, za ktoré nesie zodpovednosť zamestnávateľ     </t>
    </r>
    <r>
      <rPr>
        <sz val="10"/>
        <color indexed="8"/>
        <rFont val="Times New Roman"/>
        <family val="1"/>
      </rPr>
      <t xml:space="preserve"> (kódy 1 až 7)</t>
    </r>
  </si>
  <si>
    <t xml:space="preserve">                                                                                                                                                                                                          Tabuľka č. 10</t>
  </si>
  <si>
    <r>
      <t xml:space="preserve"> </t>
    </r>
    <r>
      <rPr>
        <sz val="12"/>
        <rFont val="Times New Roman"/>
        <family val="1"/>
      </rPr>
      <t>Od roku 2011 iba pracovné úrazy obvinených, odsúdených a zamestnancov ZVJS okrem príslušníkov ZVJS.</t>
    </r>
  </si>
  <si>
    <r>
      <t xml:space="preserve">Podiely jednotlivých skupín príčin na celkovom počte služobných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2013 - 2020</t>
    </r>
  </si>
  <si>
    <t>Tabuľka č. 11</t>
  </si>
  <si>
    <t>Rok</t>
  </si>
  <si>
    <t>Počet dní PN pre PÚ</t>
  </si>
  <si>
    <t>Priemerné percento PN pre PÚ</t>
  </si>
  <si>
    <t>Počet dní PN na jeden PÚ</t>
  </si>
  <si>
    <t>Priemerný denný stav PN pre PÚ</t>
  </si>
  <si>
    <t>Počet chorôb z povolania</t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</si>
  <si>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2004 - 2014  - pokračovanie</t>
    </r>
  </si>
  <si>
    <t>ÚVV a ÚVTOS v Nitre</t>
  </si>
  <si>
    <t>Tabuľka č. 13a)</t>
  </si>
  <si>
    <t xml:space="preserve">Podiely jednotlivých skupín príčin na celkovom počte ťažkých pracovných úrazov/ úrazov s ťažkou ujmou </t>
  </si>
  <si>
    <t>rok 2015</t>
  </si>
  <si>
    <t>Počet subjektov kontrolovaných orgánom dozoru ZVJS v roku 2016</t>
  </si>
  <si>
    <t>Prehľad výkonov orgánu dozoru ZVJS za rok 2016</t>
  </si>
  <si>
    <t>rok 2016</t>
  </si>
  <si>
    <t>rok 2016/2015</t>
  </si>
  <si>
    <t>podliehajúcich orgánu dozoru ZVJS v rokoch 2004 - 2016</t>
  </si>
  <si>
    <t xml:space="preserve">Podiely hlavných skupín zdrojov na celkovom počte ťažkých pracovných úrazov/úrazov s ťažkou ujmou na zdraví                        v organizáciach podliehajúcich orgánu dozoru ZVJS v rokoch 2004 - 2016 </t>
  </si>
  <si>
    <t>na zdraví v organizáciach podliehajúcich orgánu dozoru ZVJS v rokoch 2004 - 2016</t>
  </si>
  <si>
    <t>Vývoj pracovnej úrazovosti a chorôb z povolania u príslušníkov ZVJS v rokoch 2013 - 2016</t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</si>
  <si>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2004 – 2016</t>
    </r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</si>
  <si>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2004 - 2016</t>
    </r>
  </si>
  <si>
    <r>
      <t>a)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Závažné pracovné (služobné) úrazy (ZPÚ): s následkom smrti alebo s ťažkou ujmou na zdraví v roku 2016</t>
    </r>
  </si>
  <si>
    <t>b)  Ostatné registrované pracovné úrazy (ORPÚ) v roku 2016</t>
  </si>
  <si>
    <t>Priemerný počet nem. poistených príslušníkov ZVJS</t>
  </si>
  <si>
    <t>Počet novohlásených prípadov PN pre služobné úrazy (PÚ)</t>
  </si>
  <si>
    <t>Početnosť PÚ na 100 príslušníkov ZVJS</t>
  </si>
  <si>
    <t>Počet smrtel. PÚ (SPÚ)</t>
  </si>
  <si>
    <t>Početnosť SPÚ na 100 000 príslušníkov ZVJS</t>
  </si>
  <si>
    <t>ÚVV a ÚVTOS v Žiline</t>
  </si>
  <si>
    <t>Tabuľka č. 9</t>
  </si>
  <si>
    <r>
      <t>Prehľad o počte registrovaných pracovných úrazoch v ZVJS v roku 2016 podľa služobných úradov</t>
    </r>
    <r>
      <rPr>
        <sz val="12"/>
        <rFont val="Times New Roman"/>
        <family val="1"/>
      </rPr>
      <t xml:space="preserve">
</t>
    </r>
  </si>
  <si>
    <t>ÚVTOS v Ružomberku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</si>
</sst>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00"/>
    <numFmt numFmtId="189" formatCode="_-* #\ ##0"/>
    <numFmt numFmtId="190" formatCode="_-* #\ ###\ ##0"/>
    <numFmt numFmtId="191" formatCode="0.000"/>
    <numFmt numFmtId="192" formatCode="0.0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[$€-2]\ #\ ##,000_);[Red]\([$€-2]\ #\ ##,000\)"/>
    <numFmt numFmtId="197" formatCode="0.0000"/>
    <numFmt numFmtId="198" formatCode="0.00;[Red]0.00"/>
  </numFmts>
  <fonts count="77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Times New Roman"/>
      <family val="1"/>
    </font>
    <font>
      <vertAlign val="superscript"/>
      <sz val="11"/>
      <name val="Times New Roman CE"/>
      <family val="0"/>
    </font>
    <font>
      <vertAlign val="superscript"/>
      <sz val="10"/>
      <name val="Times New Roman CE"/>
      <family val="1"/>
    </font>
    <font>
      <sz val="10"/>
      <name val="Times New Roman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u val="single"/>
      <sz val="12"/>
      <name val="Times New Roman CE"/>
      <family val="1"/>
    </font>
    <font>
      <b/>
      <u val="single"/>
      <sz val="11"/>
      <name val="Times New Roman CE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0"/>
    </font>
    <font>
      <sz val="9"/>
      <name val="Times New Roman CE"/>
      <family val="1"/>
    </font>
    <font>
      <sz val="9"/>
      <name val="Arial CE"/>
      <family val="0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2" fontId="11" fillId="0" borderId="25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88" fontId="8" fillId="0" borderId="27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left" indent="1"/>
    </xf>
    <xf numFmtId="3" fontId="8" fillId="0" borderId="28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0" fontId="8" fillId="0" borderId="14" xfId="0" applyFont="1" applyBorder="1" applyAlignment="1">
      <alignment horizontal="left" indent="1"/>
    </xf>
    <xf numFmtId="3" fontId="10" fillId="0" borderId="3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left" indent="1"/>
    </xf>
    <xf numFmtId="3" fontId="10" fillId="0" borderId="14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88" fontId="8" fillId="0" borderId="13" xfId="0" applyNumberFormat="1" applyFont="1" applyBorder="1" applyAlignment="1">
      <alignment horizontal="centerContinuous"/>
    </xf>
    <xf numFmtId="188" fontId="8" fillId="0" borderId="33" xfId="0" applyNumberFormat="1" applyFont="1" applyBorder="1" applyAlignment="1">
      <alignment horizontal="centerContinuous"/>
    </xf>
    <xf numFmtId="188" fontId="8" fillId="0" borderId="34" xfId="0" applyNumberFormat="1" applyFont="1" applyBorder="1" applyAlignment="1">
      <alignment horizontal="centerContinuous"/>
    </xf>
    <xf numFmtId="0" fontId="8" fillId="0" borderId="35" xfId="0" applyFont="1" applyBorder="1" applyAlignment="1">
      <alignment horizontal="left" indent="1"/>
    </xf>
    <xf numFmtId="3" fontId="10" fillId="0" borderId="36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 horizontal="centerContinuous"/>
    </xf>
    <xf numFmtId="0" fontId="11" fillId="0" borderId="39" xfId="0" applyFont="1" applyBorder="1" applyAlignment="1">
      <alignment/>
    </xf>
    <xf numFmtId="3" fontId="13" fillId="0" borderId="40" xfId="0" applyNumberFormat="1" applyFont="1" applyBorder="1" applyAlignment="1">
      <alignment/>
    </xf>
    <xf numFmtId="189" fontId="11" fillId="0" borderId="41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189" fontId="8" fillId="0" borderId="35" xfId="0" applyNumberFormat="1" applyFont="1" applyBorder="1" applyAlignment="1">
      <alignment/>
    </xf>
    <xf numFmtId="189" fontId="8" fillId="0" borderId="14" xfId="0" applyNumberFormat="1" applyFont="1" applyBorder="1" applyAlignment="1">
      <alignment/>
    </xf>
    <xf numFmtId="0" fontId="8" fillId="0" borderId="30" xfId="0" applyFont="1" applyBorder="1" applyAlignment="1">
      <alignment horizontal="left" indent="1"/>
    </xf>
    <xf numFmtId="0" fontId="10" fillId="0" borderId="14" xfId="0" applyFont="1" applyBorder="1" applyAlignment="1">
      <alignment/>
    </xf>
    <xf numFmtId="188" fontId="8" fillId="0" borderId="42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left" indent="1"/>
    </xf>
    <xf numFmtId="189" fontId="8" fillId="0" borderId="36" xfId="0" applyNumberFormat="1" applyFont="1" applyBorder="1" applyAlignment="1">
      <alignment/>
    </xf>
    <xf numFmtId="189" fontId="11" fillId="0" borderId="40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189" fontId="8" fillId="0" borderId="31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189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 horizontal="left" indent="1"/>
    </xf>
    <xf numFmtId="0" fontId="11" fillId="0" borderId="46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41" xfId="0" applyFont="1" applyBorder="1" applyAlignment="1">
      <alignment horizontal="centerContinuous"/>
    </xf>
    <xf numFmtId="0" fontId="11" fillId="0" borderId="41" xfId="0" applyFont="1" applyBorder="1" applyAlignment="1">
      <alignment/>
    </xf>
    <xf numFmtId="0" fontId="8" fillId="0" borderId="38" xfId="0" applyFont="1" applyBorder="1" applyAlignment="1">
      <alignment/>
    </xf>
    <xf numFmtId="189" fontId="11" fillId="0" borderId="47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4" fillId="0" borderId="48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189" fontId="3" fillId="0" borderId="50" xfId="0" applyNumberFormat="1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indent="1"/>
    </xf>
    <xf numFmtId="189" fontId="3" fillId="0" borderId="50" xfId="0" applyNumberFormat="1" applyFont="1" applyBorder="1" applyAlignment="1">
      <alignment horizontal="right"/>
    </xf>
    <xf numFmtId="49" fontId="3" fillId="0" borderId="42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indent="1"/>
    </xf>
    <xf numFmtId="189" fontId="3" fillId="0" borderId="36" xfId="0" applyNumberFormat="1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 indent="1"/>
    </xf>
    <xf numFmtId="189" fontId="4" fillId="0" borderId="47" xfId="0" applyNumberFormat="1" applyFont="1" applyBorder="1" applyAlignment="1">
      <alignment/>
    </xf>
    <xf numFmtId="4" fontId="4" fillId="0" borderId="43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4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indent="1"/>
    </xf>
    <xf numFmtId="0" fontId="3" fillId="0" borderId="50" xfId="0" applyFont="1" applyBorder="1" applyAlignment="1">
      <alignment horizontal="left" indent="1"/>
    </xf>
    <xf numFmtId="3" fontId="3" fillId="0" borderId="27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left" indent="1"/>
    </xf>
    <xf numFmtId="3" fontId="4" fillId="0" borderId="54" xfId="0" applyNumberFormat="1" applyFont="1" applyBorder="1" applyAlignment="1">
      <alignment/>
    </xf>
    <xf numFmtId="0" fontId="15" fillId="0" borderId="55" xfId="0" applyFont="1" applyBorder="1" applyAlignment="1">
      <alignment horizontal="centerContinuous"/>
    </xf>
    <xf numFmtId="0" fontId="8" fillId="0" borderId="56" xfId="0" applyFont="1" applyBorder="1" applyAlignment="1">
      <alignment horizontal="centerContinuous"/>
    </xf>
    <xf numFmtId="0" fontId="8" fillId="0" borderId="5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190" fontId="3" fillId="0" borderId="60" xfId="0" applyNumberFormat="1" applyFont="1" applyBorder="1" applyAlignment="1">
      <alignment horizontal="right"/>
    </xf>
    <xf numFmtId="190" fontId="3" fillId="0" borderId="61" xfId="0" applyNumberFormat="1" applyFont="1" applyBorder="1" applyAlignment="1">
      <alignment horizontal="right"/>
    </xf>
    <xf numFmtId="190" fontId="3" fillId="0" borderId="29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3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190" fontId="4" fillId="0" borderId="63" xfId="0" applyNumberFormat="1" applyFont="1" applyBorder="1" applyAlignment="1">
      <alignment horizontal="center"/>
    </xf>
    <xf numFmtId="190" fontId="4" fillId="0" borderId="63" xfId="0" applyNumberFormat="1" applyFont="1" applyBorder="1" applyAlignment="1">
      <alignment/>
    </xf>
    <xf numFmtId="190" fontId="4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67" xfId="0" applyFont="1" applyBorder="1" applyAlignment="1">
      <alignment/>
    </xf>
    <xf numFmtId="0" fontId="3" fillId="0" borderId="56" xfId="0" applyFont="1" applyBorder="1" applyAlignment="1">
      <alignment horizontal="centerContinuous"/>
    </xf>
    <xf numFmtId="0" fontId="3" fillId="0" borderId="57" xfId="0" applyFont="1" applyBorder="1" applyAlignment="1">
      <alignment horizontal="centerContinuous"/>
    </xf>
    <xf numFmtId="189" fontId="3" fillId="0" borderId="60" xfId="0" applyNumberFormat="1" applyFont="1" applyBorder="1" applyAlignment="1">
      <alignment horizontal="right"/>
    </xf>
    <xf numFmtId="189" fontId="3" fillId="0" borderId="61" xfId="0" applyNumberFormat="1" applyFont="1" applyBorder="1" applyAlignment="1">
      <alignment horizontal="right"/>
    </xf>
    <xf numFmtId="0" fontId="4" fillId="0" borderId="68" xfId="0" applyFont="1" applyBorder="1" applyAlignment="1">
      <alignment horizontal="left" indent="1"/>
    </xf>
    <xf numFmtId="0" fontId="4" fillId="0" borderId="69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89" fontId="4" fillId="0" borderId="69" xfId="0" applyNumberFormat="1" applyFont="1" applyBorder="1" applyAlignment="1">
      <alignment horizontal="right"/>
    </xf>
    <xf numFmtId="190" fontId="4" fillId="0" borderId="24" xfId="0" applyNumberFormat="1" applyFont="1" applyBorder="1" applyAlignment="1">
      <alignment horizontal="center"/>
    </xf>
    <xf numFmtId="189" fontId="4" fillId="0" borderId="63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4" fillId="0" borderId="70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3" fillId="0" borderId="71" xfId="0" applyFont="1" applyBorder="1" applyAlignment="1">
      <alignment horizontal="center"/>
    </xf>
    <xf numFmtId="190" fontId="3" fillId="0" borderId="71" xfId="0" applyNumberFormat="1" applyFont="1" applyBorder="1" applyAlignment="1">
      <alignment horizontal="right"/>
    </xf>
    <xf numFmtId="0" fontId="4" fillId="0" borderId="72" xfId="0" applyFont="1" applyBorder="1" applyAlignment="1">
      <alignment horizontal="left" indent="1"/>
    </xf>
    <xf numFmtId="0" fontId="4" fillId="0" borderId="73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73" xfId="0" applyNumberFormat="1" applyFont="1" applyBorder="1" applyAlignment="1">
      <alignment horizontal="right"/>
    </xf>
    <xf numFmtId="190" fontId="4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54" xfId="0" applyFont="1" applyBorder="1" applyAlignment="1">
      <alignment horizontal="centerContinuous"/>
    </xf>
    <xf numFmtId="0" fontId="4" fillId="0" borderId="47" xfId="0" applyFont="1" applyBorder="1" applyAlignment="1">
      <alignment horizontal="centerContinuous"/>
    </xf>
    <xf numFmtId="2" fontId="4" fillId="0" borderId="74" xfId="0" applyNumberFormat="1" applyFont="1" applyBorder="1" applyAlignment="1">
      <alignment horizontal="center"/>
    </xf>
    <xf numFmtId="3" fontId="3" fillId="0" borderId="75" xfId="0" applyNumberFormat="1" applyFont="1" applyBorder="1" applyAlignment="1">
      <alignment horizontal="right"/>
    </xf>
    <xf numFmtId="189" fontId="4" fillId="0" borderId="74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8" fillId="0" borderId="74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8" fillId="0" borderId="35" xfId="0" applyFont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left" vertical="top" wrapText="1"/>
    </xf>
    <xf numFmtId="3" fontId="19" fillId="0" borderId="76" xfId="0" applyNumberFormat="1" applyFont="1" applyBorder="1" applyAlignment="1">
      <alignment horizontal="center" wrapText="1"/>
    </xf>
    <xf numFmtId="0" fontId="19" fillId="0" borderId="31" xfId="0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0" fontId="19" fillId="0" borderId="50" xfId="0" applyFont="1" applyBorder="1" applyAlignment="1">
      <alignment horizontal="left" vertical="top" wrapText="1"/>
    </xf>
    <xf numFmtId="3" fontId="19" fillId="0" borderId="18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 vertical="top" wrapText="1"/>
    </xf>
    <xf numFmtId="3" fontId="19" fillId="0" borderId="77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/>
    </xf>
    <xf numFmtId="3" fontId="19" fillId="0" borderId="76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0" fontId="8" fillId="0" borderId="78" xfId="0" applyFont="1" applyBorder="1" applyAlignment="1">
      <alignment/>
    </xf>
    <xf numFmtId="0" fontId="0" fillId="0" borderId="0" xfId="0" applyBorder="1" applyAlignment="1">
      <alignment/>
    </xf>
    <xf numFmtId="2" fontId="8" fillId="0" borderId="35" xfId="0" applyNumberFormat="1" applyFont="1" applyBorder="1" applyAlignment="1">
      <alignment horizontal="center"/>
    </xf>
    <xf numFmtId="189" fontId="3" fillId="0" borderId="13" xfId="0" applyNumberFormat="1" applyFont="1" applyBorder="1" applyAlignment="1">
      <alignment/>
    </xf>
    <xf numFmtId="189" fontId="3" fillId="0" borderId="79" xfId="0" applyNumberFormat="1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80" xfId="0" applyFont="1" applyBorder="1" applyAlignment="1">
      <alignment horizontal="left" indent="1"/>
    </xf>
    <xf numFmtId="0" fontId="3" fillId="0" borderId="27" xfId="0" applyFont="1" applyBorder="1" applyAlignment="1">
      <alignment horizontal="center"/>
    </xf>
    <xf numFmtId="0" fontId="3" fillId="0" borderId="75" xfId="0" applyFont="1" applyBorder="1" applyAlignment="1">
      <alignment horizontal="left" indent="1"/>
    </xf>
    <xf numFmtId="0" fontId="3" fillId="0" borderId="81" xfId="0" applyFont="1" applyBorder="1" applyAlignment="1">
      <alignment horizontal="left" indent="1"/>
    </xf>
    <xf numFmtId="0" fontId="3" fillId="0" borderId="7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82" xfId="0" applyFont="1" applyBorder="1" applyAlignment="1">
      <alignment horizontal="left" inden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4" fontId="3" fillId="0" borderId="53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0" fontId="4" fillId="0" borderId="71" xfId="0" applyFont="1" applyBorder="1" applyAlignment="1">
      <alignment horizontal="center"/>
    </xf>
    <xf numFmtId="4" fontId="13" fillId="0" borderId="40" xfId="0" applyNumberFormat="1" applyFont="1" applyBorder="1" applyAlignment="1">
      <alignment/>
    </xf>
    <xf numFmtId="0" fontId="4" fillId="0" borderId="83" xfId="0" applyFont="1" applyBorder="1" applyAlignment="1">
      <alignment horizontal="left" indent="1"/>
    </xf>
    <xf numFmtId="0" fontId="3" fillId="0" borderId="84" xfId="0" applyFont="1" applyBorder="1" applyAlignment="1">
      <alignment horizontal="left" indent="1"/>
    </xf>
    <xf numFmtId="0" fontId="3" fillId="0" borderId="18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3" fontId="4" fillId="0" borderId="8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90" fontId="4" fillId="0" borderId="87" xfId="0" applyNumberFormat="1" applyFont="1" applyBorder="1" applyAlignment="1">
      <alignment horizontal="right"/>
    </xf>
    <xf numFmtId="190" fontId="4" fillId="0" borderId="32" xfId="0" applyNumberFormat="1" applyFont="1" applyBorder="1" applyAlignment="1">
      <alignment horizontal="center"/>
    </xf>
    <xf numFmtId="190" fontId="3" fillId="0" borderId="19" xfId="0" applyNumberFormat="1" applyFont="1" applyBorder="1" applyAlignment="1">
      <alignment horizontal="center"/>
    </xf>
    <xf numFmtId="188" fontId="8" fillId="0" borderId="49" xfId="0" applyNumberFormat="1" applyFont="1" applyBorder="1" applyAlignment="1">
      <alignment horizontal="centerContinuous"/>
    </xf>
    <xf numFmtId="0" fontId="8" fillId="0" borderId="44" xfId="0" applyFont="1" applyBorder="1" applyAlignment="1">
      <alignment horizontal="left" indent="1"/>
    </xf>
    <xf numFmtId="0" fontId="10" fillId="0" borderId="44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79" xfId="45" applyFont="1" applyBorder="1" applyAlignment="1">
      <alignment horizontal="center" vertical="center" wrapText="1"/>
      <protection/>
    </xf>
    <xf numFmtId="0" fontId="33" fillId="0" borderId="88" xfId="45" applyFont="1" applyBorder="1" applyAlignment="1">
      <alignment horizontal="center" vertical="center" wrapText="1"/>
      <protection/>
    </xf>
    <xf numFmtId="0" fontId="33" fillId="0" borderId="88" xfId="45" applyFont="1" applyFill="1" applyBorder="1" applyAlignment="1">
      <alignment horizontal="center" vertical="center" wrapText="1"/>
      <protection/>
    </xf>
    <xf numFmtId="0" fontId="32" fillId="0" borderId="89" xfId="45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2" fontId="8" fillId="33" borderId="35" xfId="0" applyNumberFormat="1" applyFont="1" applyFill="1" applyBorder="1" applyAlignment="1">
      <alignment horizontal="center"/>
    </xf>
    <xf numFmtId="2" fontId="8" fillId="33" borderId="14" xfId="0" applyNumberFormat="1" applyFont="1" applyFill="1" applyBorder="1" applyAlignment="1">
      <alignment horizontal="center" vertical="center"/>
    </xf>
    <xf numFmtId="3" fontId="19" fillId="33" borderId="76" xfId="0" applyNumberFormat="1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3" fontId="19" fillId="33" borderId="30" xfId="0" applyNumberFormat="1" applyFont="1" applyFill="1" applyBorder="1" applyAlignment="1">
      <alignment horizontal="center" wrapText="1"/>
    </xf>
    <xf numFmtId="3" fontId="19" fillId="33" borderId="77" xfId="0" applyNumberFormat="1" applyFont="1" applyFill="1" applyBorder="1" applyAlignment="1">
      <alignment horizontal="center" wrapText="1"/>
    </xf>
    <xf numFmtId="3" fontId="3" fillId="0" borderId="82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189" fontId="3" fillId="0" borderId="23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3" fontId="10" fillId="33" borderId="30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38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90" xfId="0" applyFont="1" applyBorder="1" applyAlignment="1">
      <alignment vertical="top"/>
    </xf>
    <xf numFmtId="0" fontId="0" fillId="0" borderId="0" xfId="0" applyAlignment="1">
      <alignment shrinkToFit="1"/>
    </xf>
    <xf numFmtId="0" fontId="0" fillId="0" borderId="81" xfId="0" applyBorder="1" applyAlignment="1">
      <alignment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7" fillId="0" borderId="41" xfId="0" applyFont="1" applyBorder="1" applyAlignment="1">
      <alignment/>
    </xf>
    <xf numFmtId="0" fontId="9" fillId="0" borderId="41" xfId="0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49" fontId="4" fillId="0" borderId="92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2" fontId="4" fillId="0" borderId="101" xfId="0" applyNumberFormat="1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86" xfId="0" applyFont="1" applyBorder="1" applyAlignment="1">
      <alignment horizontal="center" textRotation="90"/>
    </xf>
    <xf numFmtId="0" fontId="4" fillId="0" borderId="97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35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4" fillId="0" borderId="105" xfId="0" applyNumberFormat="1" applyFont="1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3" fillId="0" borderId="38" xfId="0" applyFont="1" applyBorder="1" applyAlignment="1">
      <alignment horizontal="left"/>
    </xf>
    <xf numFmtId="0" fontId="0" fillId="0" borderId="106" xfId="0" applyBorder="1" applyAlignment="1">
      <alignment/>
    </xf>
    <xf numFmtId="0" fontId="3" fillId="0" borderId="54" xfId="0" applyFont="1" applyBorder="1" applyAlignment="1">
      <alignment horizontal="left" vertical="center" indent="2"/>
    </xf>
    <xf numFmtId="0" fontId="0" fillId="0" borderId="43" xfId="0" applyBorder="1" applyAlignment="1">
      <alignment horizontal="left" indent="2"/>
    </xf>
    <xf numFmtId="0" fontId="3" fillId="0" borderId="107" xfId="0" applyFont="1" applyBorder="1" applyAlignment="1">
      <alignment horizontal="left" vertical="center" indent="2"/>
    </xf>
    <xf numFmtId="0" fontId="0" fillId="0" borderId="108" xfId="0" applyBorder="1" applyAlignment="1">
      <alignment horizontal="left" indent="2"/>
    </xf>
    <xf numFmtId="0" fontId="4" fillId="0" borderId="8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17" fillId="0" borderId="0" xfId="0" applyFont="1" applyBorder="1" applyAlignment="1">
      <alignment horizontal="center"/>
    </xf>
    <xf numFmtId="0" fontId="0" fillId="0" borderId="90" xfId="0" applyBorder="1" applyAlignment="1">
      <alignment/>
    </xf>
    <xf numFmtId="0" fontId="5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86" xfId="0" applyFont="1" applyBorder="1" applyAlignment="1">
      <alignment horizontal="center" vertical="center" wrapText="1"/>
    </xf>
    <xf numFmtId="0" fontId="18" fillId="0" borderId="97" xfId="0" applyFont="1" applyBorder="1" applyAlignment="1">
      <alignment horizontal="center" vertical="center" wrapText="1"/>
    </xf>
    <xf numFmtId="0" fontId="10" fillId="0" borderId="109" xfId="0" applyFont="1" applyBorder="1" applyAlignment="1">
      <alignment/>
    </xf>
    <xf numFmtId="0" fontId="30" fillId="0" borderId="109" xfId="0" applyFont="1" applyBorder="1" applyAlignment="1">
      <alignment/>
    </xf>
    <xf numFmtId="0" fontId="9" fillId="0" borderId="109" xfId="0" applyFont="1" applyBorder="1" applyAlignment="1">
      <alignment/>
    </xf>
    <xf numFmtId="0" fontId="0" fillId="0" borderId="97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0" borderId="0" xfId="45" applyFont="1" applyAlignment="1">
      <alignment horizontal="right"/>
      <protection/>
    </xf>
    <xf numFmtId="0" fontId="17" fillId="0" borderId="0" xfId="45" applyFont="1" applyAlignment="1">
      <alignment horizontal="center" wrapText="1"/>
      <protection/>
    </xf>
    <xf numFmtId="0" fontId="17" fillId="0" borderId="56" xfId="45" applyFont="1" applyBorder="1" applyAlignment="1">
      <alignment horizontal="center" wrapText="1"/>
      <protection/>
    </xf>
    <xf numFmtId="0" fontId="18" fillId="0" borderId="3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86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center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9" xfId="0" applyFont="1" applyBorder="1" applyAlignment="1">
      <alignment/>
    </xf>
    <xf numFmtId="0" fontId="22" fillId="0" borderId="35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18" fillId="0" borderId="44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center" textRotation="90" wrapText="1"/>
    </xf>
    <xf numFmtId="0" fontId="18" fillId="0" borderId="86" xfId="0" applyFont="1" applyBorder="1" applyAlignment="1">
      <alignment horizontal="center" vertical="center" textRotation="90" wrapText="1"/>
    </xf>
    <xf numFmtId="0" fontId="18" fillId="0" borderId="97" xfId="0" applyFont="1" applyBorder="1" applyAlignment="1">
      <alignment horizontal="center" vertical="center" textRotation="90" wrapText="1"/>
    </xf>
    <xf numFmtId="0" fontId="0" fillId="0" borderId="81" xfId="0" applyBorder="1" applyAlignment="1">
      <alignment horizontal="center" vertical="center" wrapText="1"/>
    </xf>
    <xf numFmtId="0" fontId="21" fillId="34" borderId="90" xfId="0" applyFont="1" applyFill="1" applyBorder="1" applyAlignment="1">
      <alignment vertical="center" wrapText="1"/>
    </xf>
    <xf numFmtId="0" fontId="21" fillId="34" borderId="9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7" fillId="0" borderId="31" xfId="0" applyFont="1" applyBorder="1" applyAlignment="1">
      <alignment horizontal="center" vertical="top" wrapText="1"/>
    </xf>
    <xf numFmtId="0" fontId="27" fillId="0" borderId="81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left" vertical="top" wrapText="1" indent="2"/>
    </xf>
    <xf numFmtId="0" fontId="27" fillId="0" borderId="81" xfId="0" applyFont="1" applyBorder="1" applyAlignment="1">
      <alignment horizontal="left" vertical="top" wrapText="1" indent="2"/>
    </xf>
    <xf numFmtId="0" fontId="27" fillId="0" borderId="91" xfId="0" applyFont="1" applyBorder="1" applyAlignment="1">
      <alignment horizontal="left" vertical="top" wrapText="1" indent="2"/>
    </xf>
    <xf numFmtId="0" fontId="18" fillId="0" borderId="16" xfId="0" applyFont="1" applyFill="1" applyBorder="1" applyAlignment="1">
      <alignment horizontal="righ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righ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1" fontId="8" fillId="0" borderId="14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left" vertical="top" wrapText="1"/>
    </xf>
    <xf numFmtId="1" fontId="18" fillId="0" borderId="44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1" fontId="18" fillId="0" borderId="86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1" fontId="18" fillId="0" borderId="44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13" fillId="0" borderId="13" xfId="45" applyFont="1" applyFill="1" applyBorder="1" applyAlignment="1">
      <alignment horizontal="center" wrapText="1"/>
      <protection/>
    </xf>
    <xf numFmtId="3" fontId="10" fillId="0" borderId="14" xfId="45" applyNumberFormat="1" applyFont="1" applyFill="1" applyBorder="1" applyAlignment="1">
      <alignment horizontal="center" wrapText="1"/>
      <protection/>
    </xf>
    <xf numFmtId="2" fontId="10" fillId="0" borderId="14" xfId="45" applyNumberFormat="1" applyFont="1" applyFill="1" applyBorder="1" applyAlignment="1">
      <alignment horizontal="center" wrapText="1"/>
      <protection/>
    </xf>
    <xf numFmtId="4" fontId="10" fillId="0" borderId="14" xfId="45" applyNumberFormat="1" applyFont="1" applyFill="1" applyBorder="1" applyAlignment="1">
      <alignment horizontal="center" wrapText="1"/>
      <protection/>
    </xf>
    <xf numFmtId="0" fontId="10" fillId="0" borderId="14" xfId="45" applyFont="1" applyFill="1" applyBorder="1" applyAlignment="1">
      <alignment horizontal="center" wrapText="1"/>
      <protection/>
    </xf>
    <xf numFmtId="3" fontId="10" fillId="0" borderId="21" xfId="45" applyNumberFormat="1" applyFont="1" applyFill="1" applyBorder="1" applyAlignment="1">
      <alignment horizontal="center" wrapText="1"/>
      <protection/>
    </xf>
    <xf numFmtId="0" fontId="13" fillId="0" borderId="42" xfId="45" applyFont="1" applyFill="1" applyBorder="1" applyAlignment="1">
      <alignment horizontal="center" wrapText="1"/>
      <protection/>
    </xf>
    <xf numFmtId="3" fontId="10" fillId="0" borderId="44" xfId="45" applyNumberFormat="1" applyFont="1" applyFill="1" applyBorder="1" applyAlignment="1">
      <alignment horizontal="center" wrapText="1"/>
      <protection/>
    </xf>
    <xf numFmtId="3" fontId="10" fillId="0" borderId="36" xfId="45" applyNumberFormat="1" applyFont="1" applyFill="1" applyBorder="1" applyAlignment="1">
      <alignment horizontal="center" wrapText="1"/>
      <protection/>
    </xf>
    <xf numFmtId="2" fontId="10" fillId="0" borderId="44" xfId="45" applyNumberFormat="1" applyFont="1" applyFill="1" applyBorder="1" applyAlignment="1">
      <alignment horizontal="center" wrapText="1"/>
      <protection/>
    </xf>
    <xf numFmtId="2" fontId="10" fillId="0" borderId="36" xfId="45" applyNumberFormat="1" applyFont="1" applyFill="1" applyBorder="1" applyAlignment="1">
      <alignment horizontal="center" wrapText="1"/>
      <protection/>
    </xf>
    <xf numFmtId="0" fontId="10" fillId="0" borderId="36" xfId="45" applyFont="1" applyFill="1" applyBorder="1" applyAlignment="1">
      <alignment horizontal="center" wrapText="1"/>
      <protection/>
    </xf>
    <xf numFmtId="3" fontId="10" fillId="0" borderId="37" xfId="45" applyNumberFormat="1" applyFont="1" applyFill="1" applyBorder="1" applyAlignment="1">
      <alignment horizontal="center" wrapText="1"/>
      <protection/>
    </xf>
    <xf numFmtId="3" fontId="18" fillId="0" borderId="35" xfId="0" applyNumberFormat="1" applyFont="1" applyFill="1" applyBorder="1" applyAlignment="1">
      <alignment horizontal="center" wrapText="1"/>
    </xf>
    <xf numFmtId="3" fontId="18" fillId="0" borderId="16" xfId="0" applyNumberFormat="1" applyFont="1" applyFill="1" applyBorder="1" applyAlignment="1">
      <alignment horizontal="center" wrapText="1"/>
    </xf>
    <xf numFmtId="192" fontId="18" fillId="0" borderId="16" xfId="0" applyNumberFormat="1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3" fontId="18" fillId="0" borderId="86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18" fillId="0" borderId="44" xfId="0" applyFont="1" applyFill="1" applyBorder="1" applyAlignment="1">
      <alignment horizontal="center" vertical="center" textRotation="90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18" fillId="0" borderId="86" xfId="0" applyFont="1" applyFill="1" applyBorder="1" applyAlignment="1">
      <alignment horizontal="center" vertical="center" textRotation="90" wrapText="1"/>
    </xf>
    <xf numFmtId="0" fontId="18" fillId="0" borderId="86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18" fillId="0" borderId="97" xfId="0" applyFont="1" applyFill="1" applyBorder="1" applyAlignment="1">
      <alignment horizontal="center" vertical="center" textRotation="90" wrapText="1"/>
    </xf>
    <xf numFmtId="0" fontId="18" fillId="0" borderId="97" xfId="0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3" fontId="19" fillId="0" borderId="30" xfId="0" applyNumberFormat="1" applyFont="1" applyFill="1" applyBorder="1" applyAlignment="1">
      <alignment horizontal="center" vertical="center"/>
    </xf>
    <xf numFmtId="3" fontId="18" fillId="0" borderId="44" xfId="0" applyNumberFormat="1" applyFont="1" applyFill="1" applyBorder="1" applyAlignment="1">
      <alignment horizontal="center" vertical="center"/>
    </xf>
    <xf numFmtId="2" fontId="18" fillId="0" borderId="44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192" fontId="18" fillId="0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5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G1"/>
    </sheetView>
  </sheetViews>
  <sheetFormatPr defaultColWidth="8.796875" defaultRowHeight="15"/>
  <cols>
    <col min="1" max="1" width="32.69921875" style="1" customWidth="1"/>
    <col min="2" max="2" width="6.19921875" style="1" customWidth="1"/>
    <col min="3" max="3" width="6.3984375" style="1" customWidth="1"/>
    <col min="4" max="6" width="7.3984375" style="1" customWidth="1"/>
    <col min="7" max="7" width="7.59765625" style="1" customWidth="1"/>
    <col min="8" max="16384" width="8.8984375" style="1" customWidth="1"/>
  </cols>
  <sheetData>
    <row r="1" spans="1:7" ht="15.75">
      <c r="A1" s="258" t="s">
        <v>29</v>
      </c>
      <c r="B1" s="259"/>
      <c r="C1" s="259"/>
      <c r="D1" s="259"/>
      <c r="E1" s="259"/>
      <c r="F1" s="259"/>
      <c r="G1" s="259"/>
    </row>
    <row r="2" spans="1:7" ht="38.25" customHeight="1" thickBot="1">
      <c r="A2" s="262" t="s">
        <v>338</v>
      </c>
      <c r="B2" s="262"/>
      <c r="C2" s="262"/>
      <c r="D2" s="262"/>
      <c r="E2" s="262"/>
      <c r="F2" s="262"/>
      <c r="G2" s="262"/>
    </row>
    <row r="3" spans="1:7" s="5" customFormat="1" ht="15.75" customHeight="1">
      <c r="A3" s="266" t="s">
        <v>19</v>
      </c>
      <c r="B3" s="260" t="s">
        <v>18</v>
      </c>
      <c r="C3" s="260"/>
      <c r="D3" s="260"/>
      <c r="E3" s="260"/>
      <c r="F3" s="260"/>
      <c r="G3" s="261"/>
    </row>
    <row r="4" spans="1:7" s="5" customFormat="1" ht="15.75" customHeight="1">
      <c r="A4" s="267"/>
      <c r="B4" s="263" t="s">
        <v>30</v>
      </c>
      <c r="C4" s="264"/>
      <c r="D4" s="264"/>
      <c r="E4" s="264"/>
      <c r="F4" s="264"/>
      <c r="G4" s="265"/>
    </row>
    <row r="5" spans="1:8" s="14" customFormat="1" ht="15.75" customHeight="1" thickBot="1">
      <c r="A5" s="268"/>
      <c r="B5" s="11">
        <f>0</f>
        <v>0</v>
      </c>
      <c r="C5" s="11" t="s">
        <v>9</v>
      </c>
      <c r="D5" s="11" t="s">
        <v>10</v>
      </c>
      <c r="E5" s="11" t="s">
        <v>11</v>
      </c>
      <c r="F5" s="11" t="s">
        <v>12</v>
      </c>
      <c r="G5" s="12" t="s">
        <v>28</v>
      </c>
      <c r="H5" s="13"/>
    </row>
    <row r="6" spans="1:7" s="5" customFormat="1" ht="18" customHeight="1" thickTop="1">
      <c r="A6" s="8" t="s">
        <v>17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5">
        <f aca="true" t="shared" si="0" ref="G6:G24">SUM(B6:F6)</f>
        <v>0</v>
      </c>
    </row>
    <row r="7" spans="1:7" s="5" customFormat="1" ht="18" customHeight="1">
      <c r="A7" s="6" t="s">
        <v>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16">
        <f t="shared" si="0"/>
        <v>0</v>
      </c>
    </row>
    <row r="8" spans="1:7" s="5" customFormat="1" ht="18" customHeight="1">
      <c r="A8" s="6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16">
        <f t="shared" si="0"/>
        <v>0</v>
      </c>
    </row>
    <row r="9" spans="1:7" s="5" customFormat="1" ht="18" customHeight="1">
      <c r="A9" s="6" t="s">
        <v>25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16">
        <f t="shared" si="0"/>
        <v>0</v>
      </c>
    </row>
    <row r="10" spans="1:7" s="5" customFormat="1" ht="18" customHeight="1">
      <c r="A10" s="6" t="s">
        <v>20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16">
        <f t="shared" si="0"/>
        <v>0</v>
      </c>
    </row>
    <row r="11" spans="1:7" s="5" customFormat="1" ht="18" customHeight="1">
      <c r="A11" s="6" t="s">
        <v>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16">
        <f t="shared" si="0"/>
        <v>0</v>
      </c>
    </row>
    <row r="12" spans="1:7" s="5" customFormat="1" ht="18" customHeight="1">
      <c r="A12" s="6" t="s">
        <v>306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6">
        <f t="shared" si="0"/>
        <v>0</v>
      </c>
    </row>
    <row r="13" spans="1:7" s="5" customFormat="1" ht="18" customHeight="1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6">
        <f t="shared" si="0"/>
        <v>0</v>
      </c>
    </row>
    <row r="14" spans="1:7" s="5" customFormat="1" ht="18" customHeight="1">
      <c r="A14" s="6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16">
        <f t="shared" si="0"/>
        <v>0</v>
      </c>
    </row>
    <row r="15" spans="1:7" s="5" customFormat="1" ht="18" customHeight="1">
      <c r="A15" s="6" t="s">
        <v>5</v>
      </c>
      <c r="B15" s="7">
        <v>0</v>
      </c>
      <c r="C15" s="7">
        <v>0</v>
      </c>
      <c r="D15" s="7">
        <v>1</v>
      </c>
      <c r="E15" s="7">
        <v>4</v>
      </c>
      <c r="F15" s="7">
        <v>6</v>
      </c>
      <c r="G15" s="16">
        <f t="shared" si="0"/>
        <v>11</v>
      </c>
    </row>
    <row r="16" spans="1:7" s="5" customFormat="1" ht="18" customHeight="1">
      <c r="A16" s="6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16">
        <f t="shared" si="0"/>
        <v>0</v>
      </c>
    </row>
    <row r="17" spans="1:7" s="5" customFormat="1" ht="18" customHeight="1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16">
        <f t="shared" si="0"/>
        <v>0</v>
      </c>
    </row>
    <row r="18" spans="1:7" s="5" customFormat="1" ht="18" customHeight="1">
      <c r="A18" s="6" t="s">
        <v>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16">
        <f t="shared" si="0"/>
        <v>0</v>
      </c>
    </row>
    <row r="19" spans="1:7" s="5" customFormat="1" ht="18" customHeight="1">
      <c r="A19" s="6" t="s">
        <v>307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16">
        <f t="shared" si="0"/>
        <v>0</v>
      </c>
    </row>
    <row r="20" spans="1:7" s="5" customFormat="1" ht="18" customHeight="1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16">
        <f t="shared" si="0"/>
        <v>0</v>
      </c>
    </row>
    <row r="21" spans="1:7" s="5" customFormat="1" ht="18" customHeight="1">
      <c r="A21" s="6" t="s">
        <v>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16">
        <f t="shared" si="0"/>
        <v>0</v>
      </c>
    </row>
    <row r="22" spans="1:7" s="5" customFormat="1" ht="18" customHeight="1">
      <c r="A22" s="6" t="s">
        <v>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16">
        <f t="shared" si="0"/>
        <v>0</v>
      </c>
    </row>
    <row r="23" spans="1:7" s="5" customFormat="1" ht="18" customHeight="1">
      <c r="A23" s="6" t="s">
        <v>23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16">
        <f t="shared" si="0"/>
        <v>0</v>
      </c>
    </row>
    <row r="24" spans="1:7" s="5" customFormat="1" ht="18" customHeight="1" thickBot="1">
      <c r="A24" s="6" t="s">
        <v>24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18">
        <f t="shared" si="0"/>
        <v>0</v>
      </c>
    </row>
    <row r="25" spans="1:7" s="5" customFormat="1" ht="18" customHeight="1" thickBot="1" thickTop="1">
      <c r="A25" s="2" t="s">
        <v>26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f>SUM(B25:F25)</f>
        <v>0</v>
      </c>
    </row>
    <row r="26" spans="1:7" ht="21.75" customHeight="1" thickBot="1" thickTop="1">
      <c r="A26" s="10" t="s">
        <v>27</v>
      </c>
      <c r="B26" s="17">
        <f aca="true" t="shared" si="1" ref="B26:G26">SUM(B6:B25)</f>
        <v>0</v>
      </c>
      <c r="C26" s="17">
        <f t="shared" si="1"/>
        <v>0</v>
      </c>
      <c r="D26" s="17">
        <f t="shared" si="1"/>
        <v>1</v>
      </c>
      <c r="E26" s="17">
        <f t="shared" si="1"/>
        <v>4</v>
      </c>
      <c r="F26" s="17">
        <f t="shared" si="1"/>
        <v>6</v>
      </c>
      <c r="G26" s="19">
        <f t="shared" si="1"/>
        <v>11</v>
      </c>
    </row>
    <row r="27" spans="1:7" ht="16.5">
      <c r="A27" s="256" t="s">
        <v>31</v>
      </c>
      <c r="B27" s="257"/>
      <c r="C27" s="257"/>
      <c r="D27" s="257"/>
      <c r="E27" s="257"/>
      <c r="F27" s="257"/>
      <c r="G27" s="257"/>
    </row>
  </sheetData>
  <sheetProtection/>
  <mergeCells count="6">
    <mergeCell ref="A27:G27"/>
    <mergeCell ref="A1:G1"/>
    <mergeCell ref="B3:G3"/>
    <mergeCell ref="A2:G2"/>
    <mergeCell ref="B4:G4"/>
    <mergeCell ref="A3:A5"/>
  </mergeCells>
  <printOptions horizontalCentered="1"/>
  <pageMargins left="0.59" right="0.34" top="0.9055118110236221" bottom="0.5511811023622047" header="0.5118110236220472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8">
      <selection activeCell="S14" sqref="S14"/>
    </sheetView>
  </sheetViews>
  <sheetFormatPr defaultColWidth="8.796875" defaultRowHeight="15"/>
  <cols>
    <col min="1" max="1" width="3.59765625" style="0" customWidth="1"/>
    <col min="2" max="2" width="22.296875" style="0" customWidth="1"/>
    <col min="3" max="6" width="4.19921875" style="0" customWidth="1"/>
    <col min="7" max="10" width="4.3984375" style="0" customWidth="1"/>
    <col min="11" max="11" width="5.296875" style="0" customWidth="1"/>
    <col min="12" max="16" width="4.3984375" style="0" customWidth="1"/>
  </cols>
  <sheetData>
    <row r="1" spans="1:16" ht="15">
      <c r="A1" s="358" t="s">
        <v>323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1:15" ht="15.75">
      <c r="A2" s="219" t="s">
        <v>336</v>
      </c>
      <c r="B2" s="220"/>
      <c r="C2" s="220"/>
      <c r="D2" s="220"/>
      <c r="E2" s="220"/>
      <c r="F2" s="220"/>
      <c r="G2" s="220"/>
      <c r="H2" s="220"/>
      <c r="I2" s="220"/>
      <c r="J2" s="220"/>
      <c r="K2" s="162"/>
      <c r="L2" s="162"/>
      <c r="M2" s="162"/>
      <c r="N2" s="162"/>
      <c r="O2" s="162"/>
    </row>
    <row r="3" spans="1:15" ht="15.75">
      <c r="A3" s="351" t="s">
        <v>344</v>
      </c>
      <c r="B3" s="362"/>
      <c r="C3" s="362"/>
      <c r="D3" s="362"/>
      <c r="E3" s="362"/>
      <c r="F3" s="362"/>
      <c r="G3" s="362"/>
      <c r="H3" s="362"/>
      <c r="I3" s="362"/>
      <c r="J3" s="362"/>
      <c r="K3" s="337"/>
      <c r="L3" s="337"/>
      <c r="M3" s="162"/>
      <c r="N3" s="162"/>
      <c r="O3" s="162"/>
    </row>
    <row r="4" spans="1:10" ht="15.75">
      <c r="A4" s="351"/>
      <c r="B4" s="362"/>
      <c r="C4" s="362"/>
      <c r="D4" s="362"/>
      <c r="E4" s="362"/>
      <c r="F4" s="362"/>
      <c r="G4" s="362"/>
      <c r="H4" s="362"/>
      <c r="I4" s="362"/>
      <c r="J4" s="362"/>
    </row>
    <row r="5" spans="1:16" ht="15">
      <c r="A5" s="344" t="s">
        <v>33</v>
      </c>
      <c r="B5" s="344" t="s">
        <v>214</v>
      </c>
      <c r="C5" s="344">
        <v>2004</v>
      </c>
      <c r="D5" s="344">
        <v>2005</v>
      </c>
      <c r="E5" s="360">
        <v>2006</v>
      </c>
      <c r="F5" s="361"/>
      <c r="G5" s="344">
        <v>2007</v>
      </c>
      <c r="H5" s="344">
        <v>2008</v>
      </c>
      <c r="I5" s="344">
        <v>2009</v>
      </c>
      <c r="J5" s="344">
        <v>2010</v>
      </c>
      <c r="K5" s="344">
        <v>2011</v>
      </c>
      <c r="L5" s="344">
        <v>2012</v>
      </c>
      <c r="M5" s="344">
        <v>2013</v>
      </c>
      <c r="N5" s="344">
        <v>2014</v>
      </c>
      <c r="O5" s="344">
        <v>2015</v>
      </c>
      <c r="P5" s="344">
        <v>2016</v>
      </c>
    </row>
    <row r="6" spans="1:16" ht="15">
      <c r="A6" s="352"/>
      <c r="B6" s="352"/>
      <c r="C6" s="352"/>
      <c r="D6" s="352"/>
      <c r="E6" s="342" t="s">
        <v>212</v>
      </c>
      <c r="F6" s="342" t="s">
        <v>213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</row>
    <row r="7" spans="1:16" ht="15.75" thickBot="1">
      <c r="A7" s="353"/>
      <c r="B7" s="353"/>
      <c r="C7" s="353"/>
      <c r="D7" s="353"/>
      <c r="E7" s="357"/>
      <c r="F7" s="357"/>
      <c r="G7" s="353"/>
      <c r="H7" s="353"/>
      <c r="I7" s="353"/>
      <c r="J7" s="353"/>
      <c r="K7" s="353"/>
      <c r="L7" s="353"/>
      <c r="M7" s="353"/>
      <c r="N7" s="353"/>
      <c r="O7" s="353"/>
      <c r="P7" s="353"/>
    </row>
    <row r="8" spans="1:16" ht="29.25" customHeight="1" thickTop="1">
      <c r="A8" s="164" t="s">
        <v>215</v>
      </c>
      <c r="B8" s="155" t="s">
        <v>216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1">
        <v>0</v>
      </c>
      <c r="J8" s="171">
        <v>0</v>
      </c>
      <c r="K8" s="171">
        <v>1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</row>
    <row r="9" spans="1:16" ht="27" customHeight="1">
      <c r="A9" s="167" t="s">
        <v>217</v>
      </c>
      <c r="B9" s="158" t="s">
        <v>218</v>
      </c>
      <c r="C9" s="172">
        <v>0</v>
      </c>
      <c r="D9" s="172">
        <v>0</v>
      </c>
      <c r="E9" s="172">
        <v>1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</row>
    <row r="10" spans="1:16" ht="41.25" customHeight="1">
      <c r="A10" s="167" t="s">
        <v>219</v>
      </c>
      <c r="B10" s="158" t="s">
        <v>220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</row>
    <row r="11" spans="1:16" ht="39" customHeight="1">
      <c r="A11" s="401" t="s">
        <v>221</v>
      </c>
      <c r="B11" s="402" t="s">
        <v>222</v>
      </c>
      <c r="C11" s="409">
        <v>0</v>
      </c>
      <c r="D11" s="409">
        <v>0</v>
      </c>
      <c r="E11" s="409">
        <v>0</v>
      </c>
      <c r="F11" s="409">
        <v>0</v>
      </c>
      <c r="G11" s="409">
        <v>0</v>
      </c>
      <c r="H11" s="409">
        <v>1</v>
      </c>
      <c r="I11" s="409">
        <v>0</v>
      </c>
      <c r="J11" s="409">
        <v>1</v>
      </c>
      <c r="K11" s="409">
        <v>0</v>
      </c>
      <c r="L11" s="409">
        <v>0</v>
      </c>
      <c r="M11" s="409">
        <v>0</v>
      </c>
      <c r="N11" s="409">
        <v>0</v>
      </c>
      <c r="O11" s="409">
        <v>0</v>
      </c>
      <c r="P11" s="409">
        <v>0</v>
      </c>
    </row>
    <row r="12" spans="1:16" ht="40.5" customHeight="1">
      <c r="A12" s="401" t="s">
        <v>223</v>
      </c>
      <c r="B12" s="402" t="s">
        <v>224</v>
      </c>
      <c r="C12" s="409">
        <v>0</v>
      </c>
      <c r="D12" s="409">
        <v>0</v>
      </c>
      <c r="E12" s="409">
        <v>0</v>
      </c>
      <c r="F12" s="409">
        <v>0</v>
      </c>
      <c r="G12" s="409">
        <v>0</v>
      </c>
      <c r="H12" s="409">
        <v>0</v>
      </c>
      <c r="I12" s="409">
        <v>0</v>
      </c>
      <c r="J12" s="409">
        <v>0</v>
      </c>
      <c r="K12" s="409">
        <v>0</v>
      </c>
      <c r="L12" s="409">
        <v>0</v>
      </c>
      <c r="M12" s="409">
        <v>0</v>
      </c>
      <c r="N12" s="409">
        <v>0</v>
      </c>
      <c r="O12" s="409">
        <v>0</v>
      </c>
      <c r="P12" s="409">
        <v>0</v>
      </c>
    </row>
    <row r="13" spans="1:16" ht="15">
      <c r="A13" s="401" t="s">
        <v>225</v>
      </c>
      <c r="B13" s="402" t="s">
        <v>226</v>
      </c>
      <c r="C13" s="409">
        <v>0</v>
      </c>
      <c r="D13" s="409">
        <v>0</v>
      </c>
      <c r="E13" s="409">
        <v>0</v>
      </c>
      <c r="F13" s="409">
        <v>0</v>
      </c>
      <c r="G13" s="409">
        <v>0</v>
      </c>
      <c r="H13" s="409">
        <v>0</v>
      </c>
      <c r="I13" s="409">
        <v>0</v>
      </c>
      <c r="J13" s="409">
        <v>0</v>
      </c>
      <c r="K13" s="409">
        <v>0</v>
      </c>
      <c r="L13" s="409">
        <v>0</v>
      </c>
      <c r="M13" s="409">
        <v>0</v>
      </c>
      <c r="N13" s="409">
        <v>0</v>
      </c>
      <c r="O13" s="409">
        <v>0</v>
      </c>
      <c r="P13" s="409">
        <v>0</v>
      </c>
    </row>
    <row r="14" spans="1:16" ht="38.25" customHeight="1">
      <c r="A14" s="401" t="s">
        <v>227</v>
      </c>
      <c r="B14" s="402" t="s">
        <v>228</v>
      </c>
      <c r="C14" s="409">
        <v>0</v>
      </c>
      <c r="D14" s="409">
        <v>0</v>
      </c>
      <c r="E14" s="409">
        <v>0</v>
      </c>
      <c r="F14" s="409">
        <v>0</v>
      </c>
      <c r="G14" s="409">
        <v>0</v>
      </c>
      <c r="H14" s="409">
        <v>0</v>
      </c>
      <c r="I14" s="409">
        <v>2</v>
      </c>
      <c r="J14" s="409">
        <v>0</v>
      </c>
      <c r="K14" s="409">
        <v>0</v>
      </c>
      <c r="L14" s="409">
        <v>0</v>
      </c>
      <c r="M14" s="409">
        <v>2</v>
      </c>
      <c r="N14" s="409">
        <v>0</v>
      </c>
      <c r="O14" s="409">
        <v>0</v>
      </c>
      <c r="P14" s="409">
        <v>0</v>
      </c>
    </row>
    <row r="15" spans="1:16" ht="39.75" customHeight="1">
      <c r="A15" s="400"/>
      <c r="B15" s="400" t="s">
        <v>245</v>
      </c>
      <c r="C15" s="410">
        <f aca="true" t="shared" si="0" ref="C15:J15">SUM(C8:C14)</f>
        <v>0</v>
      </c>
      <c r="D15" s="410">
        <f t="shared" si="0"/>
        <v>0</v>
      </c>
      <c r="E15" s="410">
        <f t="shared" si="0"/>
        <v>1</v>
      </c>
      <c r="F15" s="410">
        <f t="shared" si="0"/>
        <v>0</v>
      </c>
      <c r="G15" s="410">
        <f t="shared" si="0"/>
        <v>0</v>
      </c>
      <c r="H15" s="410">
        <f t="shared" si="0"/>
        <v>1</v>
      </c>
      <c r="I15" s="411">
        <f>SUM(I8:I14)</f>
        <v>2</v>
      </c>
      <c r="J15" s="411">
        <f t="shared" si="0"/>
        <v>1</v>
      </c>
      <c r="K15" s="411">
        <f aca="true" t="shared" si="1" ref="K15:P15">SUM(K8:K14)</f>
        <v>1</v>
      </c>
      <c r="L15" s="411">
        <f t="shared" si="1"/>
        <v>0</v>
      </c>
      <c r="M15" s="411">
        <f t="shared" si="1"/>
        <v>2</v>
      </c>
      <c r="N15" s="411">
        <f t="shared" si="1"/>
        <v>0</v>
      </c>
      <c r="O15" s="411">
        <f t="shared" si="1"/>
        <v>0</v>
      </c>
      <c r="P15" s="411">
        <f t="shared" si="1"/>
        <v>0</v>
      </c>
    </row>
    <row r="16" spans="1:16" ht="38.25">
      <c r="A16" s="401" t="s">
        <v>229</v>
      </c>
      <c r="B16" s="402" t="s">
        <v>230</v>
      </c>
      <c r="C16" s="409">
        <v>1</v>
      </c>
      <c r="D16" s="409">
        <v>1</v>
      </c>
      <c r="E16" s="409">
        <v>0</v>
      </c>
      <c r="F16" s="409">
        <v>0</v>
      </c>
      <c r="G16" s="409">
        <v>1</v>
      </c>
      <c r="H16" s="409">
        <v>3</v>
      </c>
      <c r="I16" s="409">
        <v>5</v>
      </c>
      <c r="J16" s="409">
        <v>3</v>
      </c>
      <c r="K16" s="409">
        <v>2</v>
      </c>
      <c r="L16" s="409">
        <v>2</v>
      </c>
      <c r="M16" s="409">
        <v>1</v>
      </c>
      <c r="N16" s="409">
        <v>0</v>
      </c>
      <c r="O16" s="409">
        <v>0</v>
      </c>
      <c r="P16" s="409">
        <v>1</v>
      </c>
    </row>
    <row r="17" spans="1:16" ht="41.25" customHeight="1">
      <c r="A17" s="401" t="s">
        <v>231</v>
      </c>
      <c r="B17" s="402" t="s">
        <v>232</v>
      </c>
      <c r="C17" s="409">
        <v>0</v>
      </c>
      <c r="D17" s="409">
        <v>0</v>
      </c>
      <c r="E17" s="409">
        <v>0</v>
      </c>
      <c r="F17" s="409">
        <v>0</v>
      </c>
      <c r="G17" s="409">
        <v>0</v>
      </c>
      <c r="H17" s="409">
        <v>0</v>
      </c>
      <c r="I17" s="409">
        <v>0</v>
      </c>
      <c r="J17" s="409">
        <v>0</v>
      </c>
      <c r="K17" s="409">
        <v>0</v>
      </c>
      <c r="L17" s="409">
        <v>0</v>
      </c>
      <c r="M17" s="409">
        <v>1</v>
      </c>
      <c r="N17" s="409">
        <v>0</v>
      </c>
      <c r="O17" s="409">
        <v>0</v>
      </c>
      <c r="P17" s="409">
        <v>0</v>
      </c>
    </row>
    <row r="18" spans="1:16" ht="41.25" customHeight="1">
      <c r="A18" s="401" t="s">
        <v>233</v>
      </c>
      <c r="B18" s="402" t="s">
        <v>288</v>
      </c>
      <c r="C18" s="409">
        <v>0</v>
      </c>
      <c r="D18" s="409">
        <v>0</v>
      </c>
      <c r="E18" s="409">
        <v>0</v>
      </c>
      <c r="F18" s="409">
        <v>0</v>
      </c>
      <c r="G18" s="409">
        <v>0</v>
      </c>
      <c r="H18" s="409">
        <v>0</v>
      </c>
      <c r="I18" s="409">
        <v>0</v>
      </c>
      <c r="J18" s="409">
        <v>0</v>
      </c>
      <c r="K18" s="409">
        <v>0</v>
      </c>
      <c r="L18" s="409">
        <v>0</v>
      </c>
      <c r="M18" s="409">
        <v>0</v>
      </c>
      <c r="N18" s="409">
        <v>0</v>
      </c>
      <c r="O18" s="409">
        <v>0</v>
      </c>
      <c r="P18" s="409">
        <v>0</v>
      </c>
    </row>
    <row r="19" spans="1:16" ht="38.25" customHeight="1">
      <c r="A19" s="400"/>
      <c r="B19" s="400" t="s">
        <v>286</v>
      </c>
      <c r="C19" s="410">
        <f aca="true" t="shared" si="2" ref="C19:J19">SUM(C16:C18)</f>
        <v>1</v>
      </c>
      <c r="D19" s="410">
        <f t="shared" si="2"/>
        <v>1</v>
      </c>
      <c r="E19" s="410">
        <f t="shared" si="2"/>
        <v>0</v>
      </c>
      <c r="F19" s="410">
        <f t="shared" si="2"/>
        <v>0</v>
      </c>
      <c r="G19" s="410">
        <f t="shared" si="2"/>
        <v>1</v>
      </c>
      <c r="H19" s="410">
        <f t="shared" si="2"/>
        <v>3</v>
      </c>
      <c r="I19" s="411">
        <f>SUM(I16:I18)</f>
        <v>5</v>
      </c>
      <c r="J19" s="411">
        <f t="shared" si="2"/>
        <v>3</v>
      </c>
      <c r="K19" s="411">
        <f aca="true" t="shared" si="3" ref="K19:P19">SUM(K16:K18)</f>
        <v>2</v>
      </c>
      <c r="L19" s="411">
        <f t="shared" si="3"/>
        <v>2</v>
      </c>
      <c r="M19" s="411">
        <f t="shared" si="3"/>
        <v>2</v>
      </c>
      <c r="N19" s="411">
        <f t="shared" si="3"/>
        <v>0</v>
      </c>
      <c r="O19" s="411">
        <f t="shared" si="3"/>
        <v>0</v>
      </c>
      <c r="P19" s="411">
        <f t="shared" si="3"/>
        <v>1</v>
      </c>
    </row>
    <row r="20" spans="1:16" ht="42" customHeight="1">
      <c r="A20" s="401" t="s">
        <v>236</v>
      </c>
      <c r="B20" s="402" t="s">
        <v>237</v>
      </c>
      <c r="C20" s="409">
        <v>0</v>
      </c>
      <c r="D20" s="409">
        <v>0</v>
      </c>
      <c r="E20" s="409">
        <v>0</v>
      </c>
      <c r="F20" s="409">
        <v>1</v>
      </c>
      <c r="G20" s="409">
        <v>0</v>
      </c>
      <c r="H20" s="409">
        <v>0</v>
      </c>
      <c r="I20" s="409">
        <v>1</v>
      </c>
      <c r="J20" s="409">
        <v>0</v>
      </c>
      <c r="K20" s="409">
        <v>0</v>
      </c>
      <c r="L20" s="409">
        <v>1</v>
      </c>
      <c r="M20" s="409">
        <v>0</v>
      </c>
      <c r="N20" s="409">
        <v>0</v>
      </c>
      <c r="O20" s="409">
        <v>0</v>
      </c>
      <c r="P20" s="409">
        <v>0</v>
      </c>
    </row>
    <row r="21" spans="1:16" ht="29.25" customHeight="1">
      <c r="A21" s="401" t="s">
        <v>238</v>
      </c>
      <c r="B21" s="402" t="s">
        <v>239</v>
      </c>
      <c r="C21" s="409">
        <v>0</v>
      </c>
      <c r="D21" s="409">
        <v>0</v>
      </c>
      <c r="E21" s="409">
        <v>0</v>
      </c>
      <c r="F21" s="409">
        <v>0</v>
      </c>
      <c r="G21" s="409">
        <v>3</v>
      </c>
      <c r="H21" s="409">
        <v>2</v>
      </c>
      <c r="I21" s="409">
        <v>8</v>
      </c>
      <c r="J21" s="409">
        <v>4</v>
      </c>
      <c r="K21" s="409">
        <v>5</v>
      </c>
      <c r="L21" s="409">
        <v>2</v>
      </c>
      <c r="M21" s="409">
        <v>0</v>
      </c>
      <c r="N21" s="409">
        <v>1</v>
      </c>
      <c r="O21" s="409">
        <v>0</v>
      </c>
      <c r="P21" s="409">
        <v>0</v>
      </c>
    </row>
    <row r="22" spans="1:16" ht="27" customHeight="1">
      <c r="A22" s="401" t="s">
        <v>240</v>
      </c>
      <c r="B22" s="402" t="s">
        <v>241</v>
      </c>
      <c r="C22" s="409">
        <v>0</v>
      </c>
      <c r="D22" s="409">
        <v>0</v>
      </c>
      <c r="E22" s="409">
        <v>0</v>
      </c>
      <c r="F22" s="409">
        <v>0</v>
      </c>
      <c r="G22" s="409">
        <v>0</v>
      </c>
      <c r="H22" s="409">
        <v>0</v>
      </c>
      <c r="I22" s="409">
        <v>0</v>
      </c>
      <c r="J22" s="409">
        <v>0</v>
      </c>
      <c r="K22" s="409">
        <v>0</v>
      </c>
      <c r="L22" s="409">
        <v>0</v>
      </c>
      <c r="M22" s="409">
        <v>0</v>
      </c>
      <c r="N22" s="409">
        <v>0</v>
      </c>
      <c r="O22" s="409">
        <v>0</v>
      </c>
      <c r="P22" s="409">
        <v>0</v>
      </c>
    </row>
    <row r="23" spans="1:16" ht="15">
      <c r="A23" s="401" t="s">
        <v>242</v>
      </c>
      <c r="B23" s="402" t="s">
        <v>243</v>
      </c>
      <c r="C23" s="409">
        <v>0</v>
      </c>
      <c r="D23" s="409">
        <v>0</v>
      </c>
      <c r="E23" s="409">
        <v>0</v>
      </c>
      <c r="F23" s="409">
        <v>0</v>
      </c>
      <c r="G23" s="409">
        <v>2</v>
      </c>
      <c r="H23" s="409">
        <v>1</v>
      </c>
      <c r="I23" s="409">
        <v>2</v>
      </c>
      <c r="J23" s="409">
        <v>1</v>
      </c>
      <c r="K23" s="409">
        <v>0</v>
      </c>
      <c r="L23" s="409">
        <v>0</v>
      </c>
      <c r="M23" s="409">
        <v>0</v>
      </c>
      <c r="N23" s="409">
        <v>0</v>
      </c>
      <c r="O23" s="409">
        <v>0</v>
      </c>
      <c r="P23" s="409">
        <v>0</v>
      </c>
    </row>
    <row r="24" spans="1:16" ht="15.75" thickBot="1">
      <c r="A24" s="406"/>
      <c r="B24" s="406" t="s">
        <v>244</v>
      </c>
      <c r="C24" s="412">
        <f aca="true" t="shared" si="4" ref="C24:J24">SUM(C20:C23)</f>
        <v>0</v>
      </c>
      <c r="D24" s="412">
        <f t="shared" si="4"/>
        <v>0</v>
      </c>
      <c r="E24" s="412">
        <f t="shared" si="4"/>
        <v>0</v>
      </c>
      <c r="F24" s="412">
        <f t="shared" si="4"/>
        <v>1</v>
      </c>
      <c r="G24" s="412">
        <f t="shared" si="4"/>
        <v>5</v>
      </c>
      <c r="H24" s="412">
        <f t="shared" si="4"/>
        <v>3</v>
      </c>
      <c r="I24" s="412">
        <f>SUM(I20:I23)</f>
        <v>11</v>
      </c>
      <c r="J24" s="412">
        <f t="shared" si="4"/>
        <v>5</v>
      </c>
      <c r="K24" s="412">
        <f aca="true" t="shared" si="5" ref="K24:P24">SUM(K20:K23)</f>
        <v>5</v>
      </c>
      <c r="L24" s="412">
        <f t="shared" si="5"/>
        <v>3</v>
      </c>
      <c r="M24" s="412">
        <f t="shared" si="5"/>
        <v>0</v>
      </c>
      <c r="N24" s="412">
        <f t="shared" si="5"/>
        <v>1</v>
      </c>
      <c r="O24" s="412">
        <f t="shared" si="5"/>
        <v>0</v>
      </c>
      <c r="P24" s="412">
        <f t="shared" si="5"/>
        <v>0</v>
      </c>
    </row>
    <row r="25" spans="1:16" ht="15.75" thickTop="1">
      <c r="A25" s="397"/>
      <c r="B25" s="397" t="s">
        <v>209</v>
      </c>
      <c r="C25" s="413">
        <f aca="true" t="shared" si="6" ref="C25:J25">C15+C19+C24</f>
        <v>1</v>
      </c>
      <c r="D25" s="413">
        <f t="shared" si="6"/>
        <v>1</v>
      </c>
      <c r="E25" s="413">
        <f t="shared" si="6"/>
        <v>1</v>
      </c>
      <c r="F25" s="413">
        <f t="shared" si="6"/>
        <v>1</v>
      </c>
      <c r="G25" s="413">
        <f t="shared" si="6"/>
        <v>6</v>
      </c>
      <c r="H25" s="413">
        <f t="shared" si="6"/>
        <v>7</v>
      </c>
      <c r="I25" s="413">
        <f>I15+I19+I24</f>
        <v>18</v>
      </c>
      <c r="J25" s="413">
        <f t="shared" si="6"/>
        <v>9</v>
      </c>
      <c r="K25" s="413">
        <f aca="true" t="shared" si="7" ref="K25:P25">K15+K19+K24</f>
        <v>8</v>
      </c>
      <c r="L25" s="413">
        <f t="shared" si="7"/>
        <v>5</v>
      </c>
      <c r="M25" s="413">
        <f t="shared" si="7"/>
        <v>4</v>
      </c>
      <c r="N25" s="413">
        <f t="shared" si="7"/>
        <v>1</v>
      </c>
      <c r="O25" s="413">
        <f t="shared" si="7"/>
        <v>0</v>
      </c>
      <c r="P25" s="413">
        <f t="shared" si="7"/>
        <v>1</v>
      </c>
    </row>
    <row r="26" spans="1:15" ht="15">
      <c r="A26" s="354" t="s">
        <v>287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6"/>
      <c r="L26" s="356"/>
      <c r="M26" s="225"/>
      <c r="N26" s="225"/>
      <c r="O26" s="225"/>
    </row>
  </sheetData>
  <sheetProtection/>
  <mergeCells count="21">
    <mergeCell ref="K5:K7"/>
    <mergeCell ref="F6:F7"/>
    <mergeCell ref="A1:P1"/>
    <mergeCell ref="E5:F5"/>
    <mergeCell ref="O5:O7"/>
    <mergeCell ref="P5:P7"/>
    <mergeCell ref="A3:L3"/>
    <mergeCell ref="A4:J4"/>
    <mergeCell ref="N5:N7"/>
    <mergeCell ref="C5:C7"/>
    <mergeCell ref="M5:M7"/>
    <mergeCell ref="D5:D7"/>
    <mergeCell ref="L5:L7"/>
    <mergeCell ref="A26:L26"/>
    <mergeCell ref="G5:G7"/>
    <mergeCell ref="H5:H7"/>
    <mergeCell ref="I5:I7"/>
    <mergeCell ref="A5:A7"/>
    <mergeCell ref="J5:J7"/>
    <mergeCell ref="E6:E7"/>
    <mergeCell ref="B5:B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0" sqref="D10"/>
    </sheetView>
  </sheetViews>
  <sheetFormatPr defaultColWidth="8.796875" defaultRowHeight="15"/>
  <cols>
    <col min="3" max="3" width="9.3984375" style="0" customWidth="1"/>
  </cols>
  <sheetData>
    <row r="1" spans="1:11" ht="15">
      <c r="A1" s="363" t="s">
        <v>326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5">
      <c r="A2" s="364" t="s">
        <v>345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15.75" thickBot="1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52.5">
      <c r="A4" s="221" t="s">
        <v>327</v>
      </c>
      <c r="B4" s="222" t="s">
        <v>350</v>
      </c>
      <c r="C4" s="223" t="s">
        <v>351</v>
      </c>
      <c r="D4" s="222" t="s">
        <v>328</v>
      </c>
      <c r="E4" s="222" t="s">
        <v>352</v>
      </c>
      <c r="F4" s="222" t="s">
        <v>329</v>
      </c>
      <c r="G4" s="222" t="s">
        <v>330</v>
      </c>
      <c r="H4" s="222" t="s">
        <v>331</v>
      </c>
      <c r="I4" s="222" t="s">
        <v>353</v>
      </c>
      <c r="J4" s="222" t="s">
        <v>354</v>
      </c>
      <c r="K4" s="224" t="s">
        <v>332</v>
      </c>
    </row>
    <row r="5" spans="1:11" ht="15">
      <c r="A5" s="414">
        <v>2013</v>
      </c>
      <c r="B5" s="415">
        <v>4473</v>
      </c>
      <c r="C5" s="415">
        <v>36</v>
      </c>
      <c r="D5" s="415">
        <v>936</v>
      </c>
      <c r="E5" s="416">
        <f>(C5*100)/B5</f>
        <v>0.8048289738430584</v>
      </c>
      <c r="F5" s="416">
        <f>(D5*100)/(B5*365)</f>
        <v>0.05733028306827265</v>
      </c>
      <c r="G5" s="416">
        <f>D5/B5</f>
        <v>0.20925553319919518</v>
      </c>
      <c r="H5" s="417">
        <f>D5/365</f>
        <v>2.5643835616438357</v>
      </c>
      <c r="I5" s="418">
        <v>0</v>
      </c>
      <c r="J5" s="416">
        <v>0</v>
      </c>
      <c r="K5" s="419">
        <v>0</v>
      </c>
    </row>
    <row r="6" spans="1:11" ht="15">
      <c r="A6" s="414">
        <v>2014</v>
      </c>
      <c r="B6" s="415">
        <v>4516</v>
      </c>
      <c r="C6" s="415">
        <v>28</v>
      </c>
      <c r="D6" s="415">
        <v>1087</v>
      </c>
      <c r="E6" s="416">
        <f>(C6*100)/B6</f>
        <v>0.6200177147918512</v>
      </c>
      <c r="F6" s="416">
        <f>(D6*100)/(B6*365)</f>
        <v>0.0659451326789376</v>
      </c>
      <c r="G6" s="416">
        <f>D6/B6</f>
        <v>0.24069973427812222</v>
      </c>
      <c r="H6" s="416">
        <f>D6/365</f>
        <v>2.978082191780822</v>
      </c>
      <c r="I6" s="418">
        <v>0</v>
      </c>
      <c r="J6" s="416">
        <v>0</v>
      </c>
      <c r="K6" s="419">
        <v>0</v>
      </c>
    </row>
    <row r="7" spans="1:11" ht="15">
      <c r="A7" s="414">
        <v>2015</v>
      </c>
      <c r="B7" s="415">
        <v>4494</v>
      </c>
      <c r="C7" s="415">
        <v>30</v>
      </c>
      <c r="D7" s="415">
        <v>923</v>
      </c>
      <c r="E7" s="416">
        <f>(C7*100)/B7</f>
        <v>0.6675567423230975</v>
      </c>
      <c r="F7" s="416">
        <f>(D7*100)/(B7*365)</f>
        <v>0.05626985143052228</v>
      </c>
      <c r="G7" s="416">
        <f>D7/B7</f>
        <v>0.20538495772140633</v>
      </c>
      <c r="H7" s="417">
        <f>D7/365</f>
        <v>2.5287671232876714</v>
      </c>
      <c r="I7" s="418">
        <v>0</v>
      </c>
      <c r="J7" s="416">
        <v>0</v>
      </c>
      <c r="K7" s="419">
        <v>1</v>
      </c>
    </row>
    <row r="8" spans="1:11" ht="15.75" thickBot="1">
      <c r="A8" s="420">
        <v>2016</v>
      </c>
      <c r="B8" s="421">
        <v>4525</v>
      </c>
      <c r="C8" s="422">
        <v>39</v>
      </c>
      <c r="D8" s="421">
        <v>1097</v>
      </c>
      <c r="E8" s="423">
        <f>(C8*100)/B8</f>
        <v>0.861878453038674</v>
      </c>
      <c r="F8" s="424">
        <f>(D8*100)/(B8*365)</f>
        <v>0.06641943540452584</v>
      </c>
      <c r="G8" s="423">
        <f>D8/B8</f>
        <v>0.24243093922651934</v>
      </c>
      <c r="H8" s="424">
        <f>D8/365</f>
        <v>3.0054794520547947</v>
      </c>
      <c r="I8" s="425">
        <v>0</v>
      </c>
      <c r="J8" s="423">
        <v>0</v>
      </c>
      <c r="K8" s="426">
        <v>0</v>
      </c>
    </row>
    <row r="9" spans="2:10" ht="15">
      <c r="B9" s="240"/>
      <c r="D9" s="240"/>
      <c r="E9" s="240"/>
      <c r="G9" s="240"/>
      <c r="J9" s="240"/>
    </row>
  </sheetData>
  <sheetProtection/>
  <mergeCells count="2">
    <mergeCell ref="A1:K1"/>
    <mergeCell ref="A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zoomScalePageLayoutView="0" workbookViewId="0" topLeftCell="A1">
      <selection activeCell="B23" sqref="B23"/>
    </sheetView>
  </sheetViews>
  <sheetFormatPr defaultColWidth="8.796875" defaultRowHeight="15"/>
  <cols>
    <col min="1" max="1" width="3.296875" style="0" customWidth="1"/>
    <col min="2" max="2" width="23.296875" style="0" customWidth="1"/>
    <col min="3" max="10" width="4.796875" style="0" customWidth="1"/>
    <col min="11" max="12" width="5.3984375" style="0" customWidth="1"/>
    <col min="13" max="16" width="5.19921875" style="0" customWidth="1"/>
    <col min="17" max="23" width="4.3984375" style="0" customWidth="1"/>
    <col min="24" max="24" width="4.8984375" style="0" customWidth="1"/>
    <col min="25" max="30" width="4.3984375" style="0" customWidth="1"/>
  </cols>
  <sheetData>
    <row r="1" spans="1:30" ht="15">
      <c r="A1" s="259" t="s">
        <v>246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</row>
    <row r="2" spans="1:30" ht="39" customHeight="1">
      <c r="A2" s="247" t="s">
        <v>346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27"/>
      <c r="AB2" s="227"/>
      <c r="AC2" s="227"/>
      <c r="AD2" s="248"/>
    </row>
    <row r="3" spans="1:30" ht="15" customHeight="1">
      <c r="A3" s="344" t="s">
        <v>33</v>
      </c>
      <c r="B3" s="367" t="s">
        <v>247</v>
      </c>
      <c r="C3" s="360" t="s">
        <v>248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5"/>
      <c r="Q3" s="360" t="s">
        <v>249</v>
      </c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6"/>
    </row>
    <row r="4" spans="1:30" ht="15">
      <c r="A4" s="352"/>
      <c r="B4" s="368"/>
      <c r="C4" s="344">
        <v>2004</v>
      </c>
      <c r="D4" s="344">
        <v>2005</v>
      </c>
      <c r="E4" s="360">
        <v>2006</v>
      </c>
      <c r="F4" s="361"/>
      <c r="G4" s="344">
        <v>2007</v>
      </c>
      <c r="H4" s="344">
        <v>2008</v>
      </c>
      <c r="I4" s="344">
        <v>2009</v>
      </c>
      <c r="J4" s="344">
        <v>2010</v>
      </c>
      <c r="K4" s="344">
        <v>2011</v>
      </c>
      <c r="L4" s="344">
        <v>2012</v>
      </c>
      <c r="M4" s="344">
        <v>2013</v>
      </c>
      <c r="N4" s="344">
        <v>2014</v>
      </c>
      <c r="O4" s="344">
        <v>2015</v>
      </c>
      <c r="P4" s="344">
        <v>2016</v>
      </c>
      <c r="Q4" s="344">
        <v>2004</v>
      </c>
      <c r="R4" s="344">
        <v>2005</v>
      </c>
      <c r="S4" s="360">
        <v>2006</v>
      </c>
      <c r="T4" s="361"/>
      <c r="U4" s="344">
        <v>2007</v>
      </c>
      <c r="V4" s="344">
        <v>2008</v>
      </c>
      <c r="W4" s="344">
        <v>2009</v>
      </c>
      <c r="X4" s="344">
        <v>2010</v>
      </c>
      <c r="Y4" s="344">
        <v>2011</v>
      </c>
      <c r="Z4" s="344">
        <v>2012</v>
      </c>
      <c r="AA4" s="344">
        <v>2013</v>
      </c>
      <c r="AB4" s="344">
        <v>2014</v>
      </c>
      <c r="AC4" s="344">
        <v>2015</v>
      </c>
      <c r="AD4" s="344">
        <v>2016</v>
      </c>
    </row>
    <row r="5" spans="1:30" ht="15" customHeight="1">
      <c r="A5" s="352"/>
      <c r="B5" s="368"/>
      <c r="C5" s="352"/>
      <c r="D5" s="352"/>
      <c r="E5" s="342" t="s">
        <v>212</v>
      </c>
      <c r="F5" s="342" t="s">
        <v>213</v>
      </c>
      <c r="G5" s="352"/>
      <c r="H5" s="352"/>
      <c r="I5" s="352"/>
      <c r="J5" s="352"/>
      <c r="K5" s="352"/>
      <c r="L5" s="352"/>
      <c r="M5" s="352"/>
      <c r="N5" s="345"/>
      <c r="O5" s="345"/>
      <c r="P5" s="345"/>
      <c r="Q5" s="352"/>
      <c r="R5" s="352"/>
      <c r="S5" s="342" t="s">
        <v>212</v>
      </c>
      <c r="T5" s="342" t="s">
        <v>213</v>
      </c>
      <c r="U5" s="352"/>
      <c r="V5" s="352"/>
      <c r="W5" s="352"/>
      <c r="X5" s="352"/>
      <c r="Y5" s="352"/>
      <c r="Z5" s="352"/>
      <c r="AA5" s="352"/>
      <c r="AB5" s="352"/>
      <c r="AC5" s="352"/>
      <c r="AD5" s="352"/>
    </row>
    <row r="6" spans="1:30" ht="15">
      <c r="A6" s="366"/>
      <c r="B6" s="369"/>
      <c r="C6" s="366"/>
      <c r="D6" s="366"/>
      <c r="E6" s="373"/>
      <c r="F6" s="373"/>
      <c r="G6" s="366"/>
      <c r="H6" s="366"/>
      <c r="I6" s="366"/>
      <c r="J6" s="366"/>
      <c r="K6" s="366"/>
      <c r="L6" s="366"/>
      <c r="M6" s="366"/>
      <c r="N6" s="343"/>
      <c r="O6" s="343"/>
      <c r="P6" s="343"/>
      <c r="Q6" s="366"/>
      <c r="R6" s="366"/>
      <c r="S6" s="343"/>
      <c r="T6" s="343"/>
      <c r="U6" s="366"/>
      <c r="V6" s="366"/>
      <c r="W6" s="366"/>
      <c r="X6" s="366"/>
      <c r="Y6" s="366"/>
      <c r="Z6" s="366"/>
      <c r="AA6" s="366"/>
      <c r="AB6" s="366"/>
      <c r="AC6" s="366"/>
      <c r="AD6" s="366"/>
    </row>
    <row r="7" spans="1:30" ht="15">
      <c r="A7" s="154" t="s">
        <v>188</v>
      </c>
      <c r="B7" s="173" t="s">
        <v>189</v>
      </c>
      <c r="C7" s="154">
        <v>0</v>
      </c>
      <c r="D7" s="154">
        <v>5</v>
      </c>
      <c r="E7" s="154">
        <v>3</v>
      </c>
      <c r="F7" s="154">
        <v>1</v>
      </c>
      <c r="G7" s="154">
        <v>4</v>
      </c>
      <c r="H7" s="154">
        <v>11</v>
      </c>
      <c r="I7" s="174">
        <v>4</v>
      </c>
      <c r="J7" s="174">
        <v>9</v>
      </c>
      <c r="K7" s="174">
        <v>6</v>
      </c>
      <c r="L7" s="174">
        <v>4</v>
      </c>
      <c r="M7" s="174">
        <v>4</v>
      </c>
      <c r="N7" s="174">
        <v>3</v>
      </c>
      <c r="O7" s="230">
        <v>4</v>
      </c>
      <c r="P7" s="230">
        <v>7</v>
      </c>
      <c r="Q7" s="189">
        <f aca="true" t="shared" si="0" ref="Q7:AC7">(C7/C18)*100</f>
        <v>0</v>
      </c>
      <c r="R7" s="189">
        <f t="shared" si="0"/>
        <v>1.7006802721088436</v>
      </c>
      <c r="S7" s="189">
        <f t="shared" si="0"/>
        <v>1.5228426395939088</v>
      </c>
      <c r="T7" s="189">
        <f t="shared" si="0"/>
        <v>0.7299270072992701</v>
      </c>
      <c r="U7" s="189">
        <f t="shared" si="0"/>
        <v>1.6</v>
      </c>
      <c r="V7" s="189">
        <f t="shared" si="0"/>
        <v>4.313725490196078</v>
      </c>
      <c r="W7" s="189">
        <f t="shared" si="0"/>
        <v>1.8867924528301887</v>
      </c>
      <c r="X7" s="189">
        <f t="shared" si="0"/>
        <v>4.30622009569378</v>
      </c>
      <c r="Y7" s="189">
        <f t="shared" si="0"/>
        <v>3.061224489795918</v>
      </c>
      <c r="Z7" s="189">
        <f t="shared" si="0"/>
        <v>1.9704433497536946</v>
      </c>
      <c r="AA7" s="189">
        <f t="shared" si="0"/>
        <v>1.8957345971563981</v>
      </c>
      <c r="AB7" s="189">
        <f t="shared" si="0"/>
        <v>1.530612244897959</v>
      </c>
      <c r="AC7" s="228">
        <f t="shared" si="0"/>
        <v>1.639344262295082</v>
      </c>
      <c r="AD7" s="228">
        <f>(P7/P18)*100</f>
        <v>2.788844621513944</v>
      </c>
    </row>
    <row r="8" spans="1:30" ht="25.5">
      <c r="A8" s="157" t="s">
        <v>190</v>
      </c>
      <c r="B8" s="175" t="s">
        <v>191</v>
      </c>
      <c r="C8" s="172">
        <v>0</v>
      </c>
      <c r="D8" s="172">
        <v>9</v>
      </c>
      <c r="E8" s="172">
        <v>1</v>
      </c>
      <c r="F8" s="172">
        <v>2</v>
      </c>
      <c r="G8" s="172">
        <v>5</v>
      </c>
      <c r="H8" s="172">
        <v>2</v>
      </c>
      <c r="I8" s="172">
        <v>1</v>
      </c>
      <c r="J8" s="172">
        <v>2</v>
      </c>
      <c r="K8" s="172">
        <v>2</v>
      </c>
      <c r="L8" s="172">
        <v>1</v>
      </c>
      <c r="M8" s="172">
        <v>1</v>
      </c>
      <c r="N8" s="172">
        <v>1</v>
      </c>
      <c r="O8" s="231">
        <v>7</v>
      </c>
      <c r="P8" s="231">
        <v>1</v>
      </c>
      <c r="Q8" s="176">
        <f aca="true" t="shared" si="1" ref="Q8:AC8">(C8/C18)*100</f>
        <v>0</v>
      </c>
      <c r="R8" s="176">
        <f t="shared" si="1"/>
        <v>3.061224489795918</v>
      </c>
      <c r="S8" s="176">
        <f t="shared" si="1"/>
        <v>0.5076142131979695</v>
      </c>
      <c r="T8" s="176">
        <f t="shared" si="1"/>
        <v>1.4598540145985401</v>
      </c>
      <c r="U8" s="176">
        <f t="shared" si="1"/>
        <v>2</v>
      </c>
      <c r="V8" s="176">
        <f t="shared" si="1"/>
        <v>0.7843137254901961</v>
      </c>
      <c r="W8" s="176">
        <f t="shared" si="1"/>
        <v>0.4716981132075472</v>
      </c>
      <c r="X8" s="176">
        <f t="shared" si="1"/>
        <v>0.9569377990430622</v>
      </c>
      <c r="Y8" s="176">
        <f t="shared" si="1"/>
        <v>1.0204081632653061</v>
      </c>
      <c r="Z8" s="176">
        <f t="shared" si="1"/>
        <v>0.49261083743842365</v>
      </c>
      <c r="AA8" s="176">
        <f t="shared" si="1"/>
        <v>0.47393364928909953</v>
      </c>
      <c r="AB8" s="176">
        <f t="shared" si="1"/>
        <v>0.5102040816326531</v>
      </c>
      <c r="AC8" s="229">
        <f t="shared" si="1"/>
        <v>2.8688524590163933</v>
      </c>
      <c r="AD8" s="229">
        <f>(P8/P18)*100</f>
        <v>0.398406374501992</v>
      </c>
    </row>
    <row r="9" spans="1:30" ht="25.5">
      <c r="A9" s="157" t="s">
        <v>32</v>
      </c>
      <c r="B9" s="175" t="s">
        <v>192</v>
      </c>
      <c r="C9" s="172">
        <v>32</v>
      </c>
      <c r="D9" s="172">
        <v>38</v>
      </c>
      <c r="E9" s="172">
        <v>12</v>
      </c>
      <c r="F9" s="172">
        <v>9</v>
      </c>
      <c r="G9" s="172">
        <v>25</v>
      </c>
      <c r="H9" s="172">
        <v>26</v>
      </c>
      <c r="I9" s="172">
        <v>23</v>
      </c>
      <c r="J9" s="172">
        <v>18</v>
      </c>
      <c r="K9" s="172">
        <v>20</v>
      </c>
      <c r="L9" s="172">
        <v>18</v>
      </c>
      <c r="M9" s="172">
        <v>12</v>
      </c>
      <c r="N9" s="172">
        <v>18</v>
      </c>
      <c r="O9" s="231">
        <v>28</v>
      </c>
      <c r="P9" s="231">
        <v>30</v>
      </c>
      <c r="Q9" s="176">
        <f aca="true" t="shared" si="2" ref="Q9:AD9">(C9/C18)*100</f>
        <v>11.267605633802818</v>
      </c>
      <c r="R9" s="176">
        <f t="shared" si="2"/>
        <v>12.925170068027212</v>
      </c>
      <c r="S9" s="176">
        <f t="shared" si="2"/>
        <v>6.091370558375635</v>
      </c>
      <c r="T9" s="176">
        <f t="shared" si="2"/>
        <v>6.569343065693431</v>
      </c>
      <c r="U9" s="176">
        <f t="shared" si="2"/>
        <v>10</v>
      </c>
      <c r="V9" s="176">
        <f t="shared" si="2"/>
        <v>10.196078431372548</v>
      </c>
      <c r="W9" s="176">
        <f t="shared" si="2"/>
        <v>10.849056603773585</v>
      </c>
      <c r="X9" s="176">
        <f t="shared" si="2"/>
        <v>8.61244019138756</v>
      </c>
      <c r="Y9" s="176">
        <f t="shared" si="2"/>
        <v>10.204081632653061</v>
      </c>
      <c r="Z9" s="176">
        <f t="shared" si="2"/>
        <v>8.866995073891626</v>
      </c>
      <c r="AA9" s="176">
        <f t="shared" si="2"/>
        <v>5.687203791469194</v>
      </c>
      <c r="AB9" s="176">
        <f t="shared" si="2"/>
        <v>9.183673469387756</v>
      </c>
      <c r="AC9" s="229">
        <f t="shared" si="2"/>
        <v>11.475409836065573</v>
      </c>
      <c r="AD9" s="229">
        <f t="shared" si="2"/>
        <v>11.952191235059761</v>
      </c>
    </row>
    <row r="10" spans="1:30" ht="25.5">
      <c r="A10" s="157" t="s">
        <v>193</v>
      </c>
      <c r="B10" s="175" t="s">
        <v>250</v>
      </c>
      <c r="C10" s="159">
        <v>0</v>
      </c>
      <c r="D10" s="159">
        <v>62</v>
      </c>
      <c r="E10" s="159">
        <v>34</v>
      </c>
      <c r="F10" s="159">
        <v>19</v>
      </c>
      <c r="G10" s="159">
        <v>41</v>
      </c>
      <c r="H10" s="159">
        <v>27</v>
      </c>
      <c r="I10" s="159">
        <v>26</v>
      </c>
      <c r="J10" s="159">
        <v>34</v>
      </c>
      <c r="K10" s="159">
        <v>22</v>
      </c>
      <c r="L10" s="159">
        <v>29</v>
      </c>
      <c r="M10" s="159">
        <v>29</v>
      </c>
      <c r="N10" s="159">
        <v>22</v>
      </c>
      <c r="O10" s="232">
        <v>34</v>
      </c>
      <c r="P10" s="232">
        <v>20</v>
      </c>
      <c r="Q10" s="176">
        <f aca="true" t="shared" si="3" ref="Q10:AD10">(C10/C18)*100</f>
        <v>0</v>
      </c>
      <c r="R10" s="176">
        <f t="shared" si="3"/>
        <v>21.08843537414966</v>
      </c>
      <c r="S10" s="176">
        <f t="shared" si="3"/>
        <v>17.258883248730964</v>
      </c>
      <c r="T10" s="176">
        <f t="shared" si="3"/>
        <v>13.86861313868613</v>
      </c>
      <c r="U10" s="176">
        <f t="shared" si="3"/>
        <v>16.400000000000002</v>
      </c>
      <c r="V10" s="176">
        <f t="shared" si="3"/>
        <v>10.588235294117647</v>
      </c>
      <c r="W10" s="176">
        <f t="shared" si="3"/>
        <v>12.264150943396226</v>
      </c>
      <c r="X10" s="176">
        <f t="shared" si="3"/>
        <v>16.267942583732058</v>
      </c>
      <c r="Y10" s="176">
        <f t="shared" si="3"/>
        <v>11.224489795918368</v>
      </c>
      <c r="Z10" s="176">
        <f t="shared" si="3"/>
        <v>14.285714285714285</v>
      </c>
      <c r="AA10" s="176">
        <f t="shared" si="3"/>
        <v>13.744075829383887</v>
      </c>
      <c r="AB10" s="176">
        <f t="shared" si="3"/>
        <v>11.224489795918368</v>
      </c>
      <c r="AC10" s="229">
        <f t="shared" si="3"/>
        <v>13.934426229508196</v>
      </c>
      <c r="AD10" s="229">
        <f t="shared" si="3"/>
        <v>7.968127490039841</v>
      </c>
    </row>
    <row r="11" spans="1:30" ht="15">
      <c r="A11" s="157" t="s">
        <v>195</v>
      </c>
      <c r="B11" s="175" t="s">
        <v>196</v>
      </c>
      <c r="C11" s="157">
        <v>0</v>
      </c>
      <c r="D11" s="157">
        <v>93</v>
      </c>
      <c r="E11" s="157">
        <v>90</v>
      </c>
      <c r="F11" s="157">
        <v>63</v>
      </c>
      <c r="G11" s="157">
        <v>99</v>
      </c>
      <c r="H11" s="157">
        <v>104</v>
      </c>
      <c r="I11" s="177">
        <v>74</v>
      </c>
      <c r="J11" s="177">
        <v>75</v>
      </c>
      <c r="K11" s="177">
        <v>95</v>
      </c>
      <c r="L11" s="177">
        <v>93</v>
      </c>
      <c r="M11" s="177">
        <v>115</v>
      </c>
      <c r="N11" s="177">
        <v>80</v>
      </c>
      <c r="O11" s="233">
        <v>101</v>
      </c>
      <c r="P11" s="233">
        <v>108</v>
      </c>
      <c r="Q11" s="178">
        <f aca="true" t="shared" si="4" ref="Q11:AC11">(C11/C18)*100</f>
        <v>0</v>
      </c>
      <c r="R11" s="178">
        <f t="shared" si="4"/>
        <v>31.63265306122449</v>
      </c>
      <c r="S11" s="178">
        <f t="shared" si="4"/>
        <v>45.68527918781726</v>
      </c>
      <c r="T11" s="178">
        <f t="shared" si="4"/>
        <v>45.98540145985402</v>
      </c>
      <c r="U11" s="178">
        <f t="shared" si="4"/>
        <v>39.6</v>
      </c>
      <c r="V11" s="178">
        <f t="shared" si="4"/>
        <v>40.78431372549019</v>
      </c>
      <c r="W11" s="178">
        <f t="shared" si="4"/>
        <v>34.90566037735849</v>
      </c>
      <c r="X11" s="189">
        <f t="shared" si="4"/>
        <v>35.88516746411483</v>
      </c>
      <c r="Y11" s="189">
        <f t="shared" si="4"/>
        <v>48.46938775510204</v>
      </c>
      <c r="Z11" s="176">
        <f t="shared" si="4"/>
        <v>45.812807881773395</v>
      </c>
      <c r="AA11" s="176">
        <f t="shared" si="4"/>
        <v>54.502369668246445</v>
      </c>
      <c r="AB11" s="176">
        <f t="shared" si="4"/>
        <v>40.816326530612244</v>
      </c>
      <c r="AC11" s="229">
        <f t="shared" si="4"/>
        <v>41.39344262295082</v>
      </c>
      <c r="AD11" s="229">
        <f>(P11/P18)*100</f>
        <v>43.02788844621514</v>
      </c>
    </row>
    <row r="12" spans="1:30" ht="25.5">
      <c r="A12" s="157" t="s">
        <v>197</v>
      </c>
      <c r="B12" s="175" t="s">
        <v>198</v>
      </c>
      <c r="C12" s="159">
        <v>100</v>
      </c>
      <c r="D12" s="159">
        <v>32</v>
      </c>
      <c r="E12" s="159">
        <v>14</v>
      </c>
      <c r="F12" s="159">
        <v>19</v>
      </c>
      <c r="G12" s="159">
        <v>30</v>
      </c>
      <c r="H12" s="159">
        <v>41</v>
      </c>
      <c r="I12" s="159">
        <v>46</v>
      </c>
      <c r="J12" s="159">
        <v>28</v>
      </c>
      <c r="K12" s="159">
        <v>22</v>
      </c>
      <c r="L12" s="159">
        <v>32</v>
      </c>
      <c r="M12" s="159">
        <v>30</v>
      </c>
      <c r="N12" s="159">
        <v>47</v>
      </c>
      <c r="O12" s="232">
        <v>47</v>
      </c>
      <c r="P12" s="232">
        <v>54</v>
      </c>
      <c r="Q12" s="176">
        <f aca="true" t="shared" si="5" ref="Q12:AD12">(C12/C18)*100</f>
        <v>35.2112676056338</v>
      </c>
      <c r="R12" s="176">
        <f t="shared" si="5"/>
        <v>10.884353741496598</v>
      </c>
      <c r="S12" s="176">
        <f t="shared" si="5"/>
        <v>7.1065989847715745</v>
      </c>
      <c r="T12" s="176">
        <f t="shared" si="5"/>
        <v>13.86861313868613</v>
      </c>
      <c r="U12" s="176">
        <f t="shared" si="5"/>
        <v>12</v>
      </c>
      <c r="V12" s="176">
        <f t="shared" si="5"/>
        <v>16.07843137254902</v>
      </c>
      <c r="W12" s="176">
        <f t="shared" si="5"/>
        <v>21.69811320754717</v>
      </c>
      <c r="X12" s="176">
        <f t="shared" si="5"/>
        <v>13.397129186602871</v>
      </c>
      <c r="Y12" s="176">
        <f t="shared" si="5"/>
        <v>11.224489795918368</v>
      </c>
      <c r="Z12" s="176">
        <f t="shared" si="5"/>
        <v>15.763546798029557</v>
      </c>
      <c r="AA12" s="176">
        <f t="shared" si="5"/>
        <v>14.218009478672986</v>
      </c>
      <c r="AB12" s="176">
        <f t="shared" si="5"/>
        <v>23.97959183673469</v>
      </c>
      <c r="AC12" s="229">
        <f t="shared" si="5"/>
        <v>19.262295081967213</v>
      </c>
      <c r="AD12" s="229">
        <f t="shared" si="5"/>
        <v>21.51394422310757</v>
      </c>
    </row>
    <row r="13" spans="1:30" ht="25.5">
      <c r="A13" s="157" t="s">
        <v>199</v>
      </c>
      <c r="B13" s="175" t="s">
        <v>251</v>
      </c>
      <c r="C13" s="159">
        <v>20</v>
      </c>
      <c r="D13" s="159">
        <v>17</v>
      </c>
      <c r="E13" s="159">
        <v>9</v>
      </c>
      <c r="F13" s="159">
        <v>4</v>
      </c>
      <c r="G13" s="159">
        <v>15</v>
      </c>
      <c r="H13" s="159">
        <v>16</v>
      </c>
      <c r="I13" s="159">
        <v>12</v>
      </c>
      <c r="J13" s="159">
        <v>22</v>
      </c>
      <c r="K13" s="159">
        <v>20</v>
      </c>
      <c r="L13" s="159">
        <v>19</v>
      </c>
      <c r="M13" s="159">
        <v>17</v>
      </c>
      <c r="N13" s="159">
        <v>17</v>
      </c>
      <c r="O13" s="232">
        <v>15</v>
      </c>
      <c r="P13" s="232">
        <v>20</v>
      </c>
      <c r="Q13" s="176">
        <f aca="true" t="shared" si="6" ref="Q13:AD13">(C13/C18)*100</f>
        <v>7.042253521126761</v>
      </c>
      <c r="R13" s="176">
        <f t="shared" si="6"/>
        <v>5.782312925170068</v>
      </c>
      <c r="S13" s="176">
        <f t="shared" si="6"/>
        <v>4.568527918781726</v>
      </c>
      <c r="T13" s="176">
        <f t="shared" si="6"/>
        <v>2.9197080291970803</v>
      </c>
      <c r="U13" s="176">
        <f t="shared" si="6"/>
        <v>6</v>
      </c>
      <c r="V13" s="176">
        <f t="shared" si="6"/>
        <v>6.2745098039215685</v>
      </c>
      <c r="W13" s="176">
        <f t="shared" si="6"/>
        <v>5.660377358490567</v>
      </c>
      <c r="X13" s="176">
        <f t="shared" si="6"/>
        <v>10.526315789473683</v>
      </c>
      <c r="Y13" s="176">
        <f t="shared" si="6"/>
        <v>10.204081632653061</v>
      </c>
      <c r="Z13" s="176">
        <f t="shared" si="6"/>
        <v>9.35960591133005</v>
      </c>
      <c r="AA13" s="176">
        <f t="shared" si="6"/>
        <v>8.056872037914692</v>
      </c>
      <c r="AB13" s="176">
        <f t="shared" si="6"/>
        <v>8.673469387755102</v>
      </c>
      <c r="AC13" s="229">
        <f t="shared" si="6"/>
        <v>6.147540983606557</v>
      </c>
      <c r="AD13" s="229">
        <f t="shared" si="6"/>
        <v>7.968127490039841</v>
      </c>
    </row>
    <row r="14" spans="1:30" ht="25.5">
      <c r="A14" s="157" t="s">
        <v>201</v>
      </c>
      <c r="B14" s="175" t="s">
        <v>202</v>
      </c>
      <c r="C14" s="159">
        <v>0</v>
      </c>
      <c r="D14" s="159">
        <v>2</v>
      </c>
      <c r="E14" s="159">
        <v>0</v>
      </c>
      <c r="F14" s="159">
        <v>2</v>
      </c>
      <c r="G14" s="159">
        <v>2</v>
      </c>
      <c r="H14" s="159">
        <v>0</v>
      </c>
      <c r="I14" s="159">
        <v>0</v>
      </c>
      <c r="J14" s="159">
        <v>1</v>
      </c>
      <c r="K14" s="159">
        <v>2</v>
      </c>
      <c r="L14" s="159">
        <v>2</v>
      </c>
      <c r="M14" s="159">
        <v>0</v>
      </c>
      <c r="N14" s="159">
        <v>0</v>
      </c>
      <c r="O14" s="232">
        <v>2</v>
      </c>
      <c r="P14" s="232">
        <v>1</v>
      </c>
      <c r="Q14" s="176">
        <f aca="true" t="shared" si="7" ref="Q14:AD14">(C14/C18)*100</f>
        <v>0</v>
      </c>
      <c r="R14" s="176">
        <f t="shared" si="7"/>
        <v>0.6802721088435374</v>
      </c>
      <c r="S14" s="176">
        <f t="shared" si="7"/>
        <v>0</v>
      </c>
      <c r="T14" s="176">
        <f t="shared" si="7"/>
        <v>1.4598540145985401</v>
      </c>
      <c r="U14" s="176">
        <f t="shared" si="7"/>
        <v>0.8</v>
      </c>
      <c r="V14" s="176">
        <f t="shared" si="7"/>
        <v>0</v>
      </c>
      <c r="W14" s="176">
        <f t="shared" si="7"/>
        <v>0</v>
      </c>
      <c r="X14" s="176">
        <f t="shared" si="7"/>
        <v>0.4784688995215311</v>
      </c>
      <c r="Y14" s="176">
        <f t="shared" si="7"/>
        <v>1.0204081632653061</v>
      </c>
      <c r="Z14" s="176">
        <f t="shared" si="7"/>
        <v>0.9852216748768473</v>
      </c>
      <c r="AA14" s="176">
        <f t="shared" si="7"/>
        <v>0</v>
      </c>
      <c r="AB14" s="176">
        <f t="shared" si="7"/>
        <v>0</v>
      </c>
      <c r="AC14" s="229">
        <f t="shared" si="7"/>
        <v>0.819672131147541</v>
      </c>
      <c r="AD14" s="229">
        <f t="shared" si="7"/>
        <v>0.398406374501992</v>
      </c>
    </row>
    <row r="15" spans="1:30" ht="15">
      <c r="A15" s="157" t="s">
        <v>203</v>
      </c>
      <c r="B15" s="175" t="s">
        <v>204</v>
      </c>
      <c r="C15" s="157">
        <v>0</v>
      </c>
      <c r="D15" s="157">
        <v>0</v>
      </c>
      <c r="E15" s="157">
        <v>3</v>
      </c>
      <c r="F15" s="157">
        <v>0</v>
      </c>
      <c r="G15" s="157">
        <v>0</v>
      </c>
      <c r="H15" s="15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233">
        <v>0</v>
      </c>
      <c r="P15" s="233">
        <v>0</v>
      </c>
      <c r="Q15" s="178">
        <f aca="true" t="shared" si="8" ref="Q15:AD15">(C15/C18)*100</f>
        <v>0</v>
      </c>
      <c r="R15" s="178">
        <f t="shared" si="8"/>
        <v>0</v>
      </c>
      <c r="S15" s="178">
        <f t="shared" si="8"/>
        <v>1.5228426395939088</v>
      </c>
      <c r="T15" s="178">
        <f t="shared" si="8"/>
        <v>0</v>
      </c>
      <c r="U15" s="178">
        <f t="shared" si="8"/>
        <v>0</v>
      </c>
      <c r="V15" s="178">
        <f t="shared" si="8"/>
        <v>0</v>
      </c>
      <c r="W15" s="178">
        <f t="shared" si="8"/>
        <v>0</v>
      </c>
      <c r="X15" s="189">
        <f t="shared" si="8"/>
        <v>0</v>
      </c>
      <c r="Y15" s="189">
        <f t="shared" si="8"/>
        <v>0</v>
      </c>
      <c r="Z15" s="176">
        <f t="shared" si="8"/>
        <v>0</v>
      </c>
      <c r="AA15" s="176">
        <f t="shared" si="8"/>
        <v>0</v>
      </c>
      <c r="AB15" s="176">
        <f t="shared" si="8"/>
        <v>0</v>
      </c>
      <c r="AC15" s="229">
        <f t="shared" si="8"/>
        <v>0</v>
      </c>
      <c r="AD15" s="229">
        <f t="shared" si="8"/>
        <v>0</v>
      </c>
    </row>
    <row r="16" spans="1:30" ht="15">
      <c r="A16" s="157" t="s">
        <v>205</v>
      </c>
      <c r="B16" s="175" t="s">
        <v>206</v>
      </c>
      <c r="C16" s="157">
        <v>25</v>
      </c>
      <c r="D16" s="157">
        <v>8</v>
      </c>
      <c r="E16" s="157">
        <v>4</v>
      </c>
      <c r="F16" s="157">
        <v>1</v>
      </c>
      <c r="G16" s="157">
        <v>4</v>
      </c>
      <c r="H16" s="157">
        <v>7</v>
      </c>
      <c r="I16" s="177">
        <v>9</v>
      </c>
      <c r="J16" s="177">
        <v>6</v>
      </c>
      <c r="K16" s="177">
        <v>2</v>
      </c>
      <c r="L16" s="177">
        <v>0</v>
      </c>
      <c r="M16" s="177">
        <v>1</v>
      </c>
      <c r="N16" s="177">
        <v>3</v>
      </c>
      <c r="O16" s="233">
        <v>2</v>
      </c>
      <c r="P16" s="233">
        <v>2</v>
      </c>
      <c r="Q16" s="178">
        <f aca="true" t="shared" si="9" ref="Q16:AD16">(C16/C18)*100</f>
        <v>8.80281690140845</v>
      </c>
      <c r="R16" s="178">
        <f t="shared" si="9"/>
        <v>2.7210884353741496</v>
      </c>
      <c r="S16" s="178">
        <f t="shared" si="9"/>
        <v>2.030456852791878</v>
      </c>
      <c r="T16" s="178">
        <f t="shared" si="9"/>
        <v>0.7299270072992701</v>
      </c>
      <c r="U16" s="178">
        <f t="shared" si="9"/>
        <v>1.6</v>
      </c>
      <c r="V16" s="178">
        <f t="shared" si="9"/>
        <v>2.7450980392156863</v>
      </c>
      <c r="W16" s="178">
        <f t="shared" si="9"/>
        <v>4.245283018867925</v>
      </c>
      <c r="X16" s="189">
        <f t="shared" si="9"/>
        <v>2.8708133971291865</v>
      </c>
      <c r="Y16" s="189">
        <f t="shared" si="9"/>
        <v>1.0204081632653061</v>
      </c>
      <c r="Z16" s="176">
        <f t="shared" si="9"/>
        <v>0</v>
      </c>
      <c r="AA16" s="176">
        <f t="shared" si="9"/>
        <v>0.47393364928909953</v>
      </c>
      <c r="AB16" s="176">
        <f t="shared" si="9"/>
        <v>1.530612244897959</v>
      </c>
      <c r="AC16" s="229">
        <f t="shared" si="9"/>
        <v>0.819672131147541</v>
      </c>
      <c r="AD16" s="229">
        <f t="shared" si="9"/>
        <v>0.796812749003984</v>
      </c>
    </row>
    <row r="17" spans="1:30" ht="15.75" thickBot="1">
      <c r="A17" s="160" t="s">
        <v>207</v>
      </c>
      <c r="B17" s="179" t="s">
        <v>208</v>
      </c>
      <c r="C17" s="180">
        <v>107</v>
      </c>
      <c r="D17" s="181">
        <v>28</v>
      </c>
      <c r="E17" s="181">
        <v>27</v>
      </c>
      <c r="F17" s="181">
        <v>17</v>
      </c>
      <c r="G17" s="181">
        <v>25</v>
      </c>
      <c r="H17" s="181">
        <v>21</v>
      </c>
      <c r="I17" s="182">
        <v>17</v>
      </c>
      <c r="J17" s="182">
        <v>14</v>
      </c>
      <c r="K17" s="182">
        <v>5</v>
      </c>
      <c r="L17" s="182">
        <v>5</v>
      </c>
      <c r="M17" s="182">
        <v>2</v>
      </c>
      <c r="N17" s="182">
        <v>5</v>
      </c>
      <c r="O17" s="234">
        <v>4</v>
      </c>
      <c r="P17" s="234">
        <v>8</v>
      </c>
      <c r="Q17" s="183">
        <f aca="true" t="shared" si="10" ref="Q17:AD17">(C17/C18)*100</f>
        <v>37.67605633802817</v>
      </c>
      <c r="R17" s="183">
        <f t="shared" si="10"/>
        <v>9.523809523809524</v>
      </c>
      <c r="S17" s="183">
        <f t="shared" si="10"/>
        <v>13.705583756345177</v>
      </c>
      <c r="T17" s="183">
        <f t="shared" si="10"/>
        <v>12.408759124087592</v>
      </c>
      <c r="U17" s="183">
        <f t="shared" si="10"/>
        <v>10</v>
      </c>
      <c r="V17" s="183">
        <f t="shared" si="10"/>
        <v>8.235294117647058</v>
      </c>
      <c r="W17" s="183">
        <f t="shared" si="10"/>
        <v>8.018867924528301</v>
      </c>
      <c r="X17" s="189">
        <f t="shared" si="10"/>
        <v>6.698564593301436</v>
      </c>
      <c r="Y17" s="189">
        <f t="shared" si="10"/>
        <v>2.5510204081632653</v>
      </c>
      <c r="Z17" s="176">
        <f t="shared" si="10"/>
        <v>2.4630541871921183</v>
      </c>
      <c r="AA17" s="176">
        <f t="shared" si="10"/>
        <v>0.9478672985781991</v>
      </c>
      <c r="AB17" s="176">
        <f t="shared" si="10"/>
        <v>2.5510204081632653</v>
      </c>
      <c r="AC17" s="229">
        <f t="shared" si="10"/>
        <v>1.639344262295082</v>
      </c>
      <c r="AD17" s="229">
        <f t="shared" si="10"/>
        <v>3.187250996015936</v>
      </c>
    </row>
    <row r="18" spans="1:30" ht="15.75" thickTop="1">
      <c r="A18" s="396"/>
      <c r="B18" s="397" t="s">
        <v>209</v>
      </c>
      <c r="C18" s="427">
        <f aca="true" t="shared" si="11" ref="C18:V18">SUM(C7:C17)</f>
        <v>284</v>
      </c>
      <c r="D18" s="427">
        <f t="shared" si="11"/>
        <v>294</v>
      </c>
      <c r="E18" s="427">
        <f t="shared" si="11"/>
        <v>197</v>
      </c>
      <c r="F18" s="427">
        <f t="shared" si="11"/>
        <v>137</v>
      </c>
      <c r="G18" s="427">
        <f t="shared" si="11"/>
        <v>250</v>
      </c>
      <c r="H18" s="427">
        <f t="shared" si="11"/>
        <v>255</v>
      </c>
      <c r="I18" s="428">
        <f aca="true" t="shared" si="12" ref="I18:P18">SUM(I7:I17)</f>
        <v>212</v>
      </c>
      <c r="J18" s="428">
        <f t="shared" si="12"/>
        <v>209</v>
      </c>
      <c r="K18" s="428">
        <f t="shared" si="12"/>
        <v>196</v>
      </c>
      <c r="L18" s="428">
        <f t="shared" si="12"/>
        <v>203</v>
      </c>
      <c r="M18" s="428">
        <f t="shared" si="12"/>
        <v>211</v>
      </c>
      <c r="N18" s="428">
        <f>SUM(N7:N17)</f>
        <v>196</v>
      </c>
      <c r="O18" s="428">
        <f>SUM(O7:O17)</f>
        <v>244</v>
      </c>
      <c r="P18" s="428">
        <f t="shared" si="12"/>
        <v>251</v>
      </c>
      <c r="Q18" s="429">
        <f t="shared" si="11"/>
        <v>100</v>
      </c>
      <c r="R18" s="429">
        <f t="shared" si="11"/>
        <v>100.00000000000001</v>
      </c>
      <c r="S18" s="429">
        <f t="shared" si="11"/>
        <v>100</v>
      </c>
      <c r="T18" s="429">
        <f t="shared" si="11"/>
        <v>100</v>
      </c>
      <c r="U18" s="429">
        <f>SUM(U7:U17)</f>
        <v>99.99999999999999</v>
      </c>
      <c r="V18" s="429">
        <f t="shared" si="11"/>
        <v>100</v>
      </c>
      <c r="W18" s="429">
        <f aca="true" t="shared" si="13" ref="W18:AD18">SUM(W7:W17)</f>
        <v>100</v>
      </c>
      <c r="X18" s="429">
        <f t="shared" si="13"/>
        <v>100</v>
      </c>
      <c r="Y18" s="429">
        <f t="shared" si="13"/>
        <v>100</v>
      </c>
      <c r="Z18" s="429">
        <f t="shared" si="13"/>
        <v>99.99999999999999</v>
      </c>
      <c r="AA18" s="429">
        <f t="shared" si="13"/>
        <v>99.99999999999999</v>
      </c>
      <c r="AB18" s="429">
        <f>SUM(AB7:AB17)</f>
        <v>100</v>
      </c>
      <c r="AC18" s="429">
        <f>SUM(AC7:AC17)</f>
        <v>100</v>
      </c>
      <c r="AD18" s="429">
        <f t="shared" si="13"/>
        <v>100</v>
      </c>
    </row>
    <row r="19" spans="1:29" ht="15.75">
      <c r="A19" s="372" t="s">
        <v>290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226"/>
      <c r="AB19" s="226"/>
      <c r="AC19" s="226"/>
    </row>
    <row r="20" spans="1:29" ht="18.75">
      <c r="A20" s="370" t="s">
        <v>289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226"/>
      <c r="AB20" s="226"/>
      <c r="AC20" s="226"/>
    </row>
    <row r="24" ht="15">
      <c r="I24" s="248"/>
    </row>
  </sheetData>
  <sheetProtection/>
  <mergeCells count="37">
    <mergeCell ref="A1:AD1"/>
    <mergeCell ref="Q3:AD3"/>
    <mergeCell ref="V4:V6"/>
    <mergeCell ref="X4:X6"/>
    <mergeCell ref="N4:N6"/>
    <mergeCell ref="AB4:AB6"/>
    <mergeCell ref="S4:T4"/>
    <mergeCell ref="O4:O6"/>
    <mergeCell ref="AC4:AC6"/>
    <mergeCell ref="M4:M6"/>
    <mergeCell ref="AA4:AA6"/>
    <mergeCell ref="C3:P3"/>
    <mergeCell ref="P4:P6"/>
    <mergeCell ref="L4:L6"/>
    <mergeCell ref="K4:K6"/>
    <mergeCell ref="S5:S6"/>
    <mergeCell ref="T5:T6"/>
    <mergeCell ref="A20:Z20"/>
    <mergeCell ref="C4:C6"/>
    <mergeCell ref="D4:D6"/>
    <mergeCell ref="E4:F4"/>
    <mergeCell ref="G4:G6"/>
    <mergeCell ref="A19:Z19"/>
    <mergeCell ref="Y4:Y6"/>
    <mergeCell ref="I4:I6"/>
    <mergeCell ref="E5:E6"/>
    <mergeCell ref="F5:F6"/>
    <mergeCell ref="A3:A6"/>
    <mergeCell ref="B3:B6"/>
    <mergeCell ref="J4:J6"/>
    <mergeCell ref="AD4:AD6"/>
    <mergeCell ref="H4:H6"/>
    <mergeCell ref="Z4:Z6"/>
    <mergeCell ref="Q4:Q6"/>
    <mergeCell ref="R4:R6"/>
    <mergeCell ref="W4:W6"/>
    <mergeCell ref="U4:U6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B23" sqref="B23"/>
    </sheetView>
  </sheetViews>
  <sheetFormatPr defaultColWidth="8.796875" defaultRowHeight="15"/>
  <cols>
    <col min="1" max="1" width="3.296875" style="0" customWidth="1"/>
    <col min="2" max="2" width="23.296875" style="0" customWidth="1"/>
    <col min="3" max="8" width="4.796875" style="0" customWidth="1"/>
    <col min="9" max="10" width="5.3984375" style="0" customWidth="1"/>
    <col min="11" max="18" width="4.3984375" style="0" customWidth="1"/>
  </cols>
  <sheetData>
    <row r="1" spans="1:18" ht="15">
      <c r="A1" s="259" t="s">
        <v>297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ht="39" customHeight="1">
      <c r="A2" s="380" t="s">
        <v>300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</row>
    <row r="3" spans="1:18" ht="15" customHeight="1">
      <c r="A3" s="344" t="s">
        <v>33</v>
      </c>
      <c r="B3" s="367" t="s">
        <v>299</v>
      </c>
      <c r="C3" s="341" t="s">
        <v>248</v>
      </c>
      <c r="D3" s="341"/>
      <c r="E3" s="341"/>
      <c r="F3" s="341"/>
      <c r="G3" s="341"/>
      <c r="H3" s="341"/>
      <c r="I3" s="341"/>
      <c r="J3" s="341"/>
      <c r="K3" s="360" t="s">
        <v>249</v>
      </c>
      <c r="L3" s="374"/>
      <c r="M3" s="374"/>
      <c r="N3" s="374"/>
      <c r="O3" s="374"/>
      <c r="P3" s="374"/>
      <c r="Q3" s="374"/>
      <c r="R3" s="376"/>
    </row>
    <row r="4" spans="1:18" ht="15">
      <c r="A4" s="352"/>
      <c r="B4" s="368"/>
      <c r="C4" s="344">
        <v>2013</v>
      </c>
      <c r="D4" s="344">
        <v>2014</v>
      </c>
      <c r="E4" s="344">
        <v>2015</v>
      </c>
      <c r="F4" s="344">
        <v>2016</v>
      </c>
      <c r="G4" s="344">
        <v>2017</v>
      </c>
      <c r="H4" s="377">
        <v>2018</v>
      </c>
      <c r="I4" s="344">
        <v>2019</v>
      </c>
      <c r="J4" s="344">
        <v>2020</v>
      </c>
      <c r="K4" s="344">
        <v>2013</v>
      </c>
      <c r="L4" s="344">
        <v>2014</v>
      </c>
      <c r="M4" s="344">
        <v>2015</v>
      </c>
      <c r="N4" s="344">
        <v>2016</v>
      </c>
      <c r="O4" s="344">
        <v>2017</v>
      </c>
      <c r="P4" s="344">
        <v>2018</v>
      </c>
      <c r="Q4" s="344">
        <v>2019</v>
      </c>
      <c r="R4" s="344">
        <v>2020</v>
      </c>
    </row>
    <row r="5" spans="1:18" ht="15" customHeight="1">
      <c r="A5" s="352"/>
      <c r="B5" s="368"/>
      <c r="C5" s="352"/>
      <c r="D5" s="352"/>
      <c r="E5" s="352"/>
      <c r="F5" s="352"/>
      <c r="G5" s="352"/>
      <c r="H5" s="378"/>
      <c r="I5" s="352"/>
      <c r="J5" s="352"/>
      <c r="K5" s="352"/>
      <c r="L5" s="352"/>
      <c r="M5" s="352"/>
      <c r="N5" s="352"/>
      <c r="O5" s="352"/>
      <c r="P5" s="352"/>
      <c r="Q5" s="352"/>
      <c r="R5" s="352"/>
    </row>
    <row r="6" spans="1:18" ht="15">
      <c r="A6" s="366"/>
      <c r="B6" s="369"/>
      <c r="C6" s="366"/>
      <c r="D6" s="366"/>
      <c r="E6" s="366"/>
      <c r="F6" s="366"/>
      <c r="G6" s="366"/>
      <c r="H6" s="379"/>
      <c r="I6" s="366"/>
      <c r="J6" s="366"/>
      <c r="K6" s="366"/>
      <c r="L6" s="366"/>
      <c r="M6" s="366"/>
      <c r="N6" s="366"/>
      <c r="O6" s="366"/>
      <c r="P6" s="366"/>
      <c r="Q6" s="366"/>
      <c r="R6" s="366"/>
    </row>
    <row r="7" spans="1:18" ht="15">
      <c r="A7" s="154" t="s">
        <v>188</v>
      </c>
      <c r="B7" s="173" t="s">
        <v>189</v>
      </c>
      <c r="C7" s="154">
        <v>0</v>
      </c>
      <c r="D7" s="154">
        <v>0</v>
      </c>
      <c r="E7" s="154">
        <v>0</v>
      </c>
      <c r="F7" s="154">
        <v>3</v>
      </c>
      <c r="G7" s="174"/>
      <c r="H7" s="174"/>
      <c r="I7" s="174"/>
      <c r="J7" s="174"/>
      <c r="K7" s="189">
        <f>(C7/C18)*100</f>
        <v>0</v>
      </c>
      <c r="L7" s="189">
        <f>(D7/D18)*100</f>
        <v>0</v>
      </c>
      <c r="M7" s="189">
        <f>(E7/E18)*100</f>
        <v>0</v>
      </c>
      <c r="N7" s="189">
        <f>(F7/F18)*100</f>
        <v>8.571428571428571</v>
      </c>
      <c r="O7" s="189"/>
      <c r="P7" s="189"/>
      <c r="Q7" s="189"/>
      <c r="R7" s="189"/>
    </row>
    <row r="8" spans="1:18" ht="25.5">
      <c r="A8" s="157" t="s">
        <v>190</v>
      </c>
      <c r="B8" s="175" t="s">
        <v>191</v>
      </c>
      <c r="C8" s="172">
        <v>0</v>
      </c>
      <c r="D8" s="172">
        <v>0</v>
      </c>
      <c r="E8" s="172">
        <v>0</v>
      </c>
      <c r="F8" s="172">
        <v>0</v>
      </c>
      <c r="G8" s="172"/>
      <c r="H8" s="172"/>
      <c r="I8" s="172"/>
      <c r="J8" s="172"/>
      <c r="K8" s="176">
        <f>(C8/C18)*100</f>
        <v>0</v>
      </c>
      <c r="L8" s="176">
        <f>(D8/D18)*100</f>
        <v>0</v>
      </c>
      <c r="M8" s="176">
        <f>(E8/E18)*100</f>
        <v>0</v>
      </c>
      <c r="N8" s="176">
        <f>(F8/F18)*100</f>
        <v>0</v>
      </c>
      <c r="O8" s="176"/>
      <c r="P8" s="176"/>
      <c r="Q8" s="176"/>
      <c r="R8" s="176"/>
    </row>
    <row r="9" spans="1:18" ht="25.5">
      <c r="A9" s="157" t="s">
        <v>32</v>
      </c>
      <c r="B9" s="175" t="s">
        <v>192</v>
      </c>
      <c r="C9" s="172">
        <v>0</v>
      </c>
      <c r="D9" s="172">
        <v>0</v>
      </c>
      <c r="E9" s="172">
        <v>0</v>
      </c>
      <c r="F9" s="172">
        <v>0</v>
      </c>
      <c r="G9" s="172"/>
      <c r="H9" s="172"/>
      <c r="I9" s="172"/>
      <c r="J9" s="172"/>
      <c r="K9" s="176">
        <f>(C9/C18)*100</f>
        <v>0</v>
      </c>
      <c r="L9" s="176">
        <f>(D9/D18)*100</f>
        <v>0</v>
      </c>
      <c r="M9" s="176">
        <f>(E9/E18)*100</f>
        <v>0</v>
      </c>
      <c r="N9" s="176">
        <f>(F9/F18)*100</f>
        <v>0</v>
      </c>
      <c r="O9" s="176"/>
      <c r="P9" s="176"/>
      <c r="Q9" s="176"/>
      <c r="R9" s="176"/>
    </row>
    <row r="10" spans="1:18" ht="25.5">
      <c r="A10" s="157" t="s">
        <v>193</v>
      </c>
      <c r="B10" s="175" t="s">
        <v>250</v>
      </c>
      <c r="C10" s="159">
        <v>16</v>
      </c>
      <c r="D10" s="159">
        <v>11</v>
      </c>
      <c r="E10" s="159">
        <v>14</v>
      </c>
      <c r="F10" s="159">
        <v>8</v>
      </c>
      <c r="G10" s="159"/>
      <c r="H10" s="159"/>
      <c r="I10" s="159"/>
      <c r="J10" s="159"/>
      <c r="K10" s="176">
        <f>(C10/C18)*100</f>
        <v>44.44444444444444</v>
      </c>
      <c r="L10" s="176">
        <f>(D10/D18)*100</f>
        <v>39.285714285714285</v>
      </c>
      <c r="M10" s="176">
        <f>(E10/E18)*100</f>
        <v>46.666666666666664</v>
      </c>
      <c r="N10" s="176">
        <f>(F10/F18)*100</f>
        <v>22.857142857142858</v>
      </c>
      <c r="O10" s="176"/>
      <c r="P10" s="176"/>
      <c r="Q10" s="176"/>
      <c r="R10" s="176"/>
    </row>
    <row r="11" spans="1:18" ht="15">
      <c r="A11" s="157" t="s">
        <v>195</v>
      </c>
      <c r="B11" s="175" t="s">
        <v>196</v>
      </c>
      <c r="C11" s="157">
        <v>1</v>
      </c>
      <c r="D11" s="157">
        <v>4</v>
      </c>
      <c r="E11" s="157">
        <v>2</v>
      </c>
      <c r="F11" s="157">
        <v>2</v>
      </c>
      <c r="G11" s="177"/>
      <c r="H11" s="177"/>
      <c r="I11" s="177"/>
      <c r="J11" s="177"/>
      <c r="K11" s="178">
        <f>(C11/C18)*100</f>
        <v>2.7777777777777777</v>
      </c>
      <c r="L11" s="178">
        <f>(D11/D18)*100</f>
        <v>14.285714285714285</v>
      </c>
      <c r="M11" s="178">
        <f>(E11/E18)*100</f>
        <v>6.666666666666667</v>
      </c>
      <c r="N11" s="176">
        <f>(F11/F18)*100</f>
        <v>5.714285714285714</v>
      </c>
      <c r="O11" s="178"/>
      <c r="P11" s="178"/>
      <c r="Q11" s="178"/>
      <c r="R11" s="178"/>
    </row>
    <row r="12" spans="1:18" ht="25.5">
      <c r="A12" s="157" t="s">
        <v>197</v>
      </c>
      <c r="B12" s="175" t="s">
        <v>198</v>
      </c>
      <c r="C12" s="159">
        <v>0</v>
      </c>
      <c r="D12" s="159">
        <v>0</v>
      </c>
      <c r="E12" s="159">
        <v>0</v>
      </c>
      <c r="F12" s="159">
        <v>0</v>
      </c>
      <c r="G12" s="159"/>
      <c r="H12" s="159"/>
      <c r="I12" s="159"/>
      <c r="J12" s="159"/>
      <c r="K12" s="176">
        <f>(C12/C18)*100</f>
        <v>0</v>
      </c>
      <c r="L12" s="176">
        <f>(D12/D18)*100</f>
        <v>0</v>
      </c>
      <c r="M12" s="176">
        <f>(E12/E18)*100</f>
        <v>0</v>
      </c>
      <c r="N12" s="176">
        <f>(F12/F18)*100</f>
        <v>0</v>
      </c>
      <c r="O12" s="176"/>
      <c r="P12" s="176"/>
      <c r="Q12" s="176"/>
      <c r="R12" s="176"/>
    </row>
    <row r="13" spans="1:18" ht="25.5">
      <c r="A13" s="157" t="s">
        <v>199</v>
      </c>
      <c r="B13" s="175" t="s">
        <v>251</v>
      </c>
      <c r="C13" s="159">
        <v>0</v>
      </c>
      <c r="D13" s="159">
        <v>0</v>
      </c>
      <c r="E13" s="159">
        <v>1</v>
      </c>
      <c r="F13" s="159">
        <v>0</v>
      </c>
      <c r="G13" s="159"/>
      <c r="H13" s="159"/>
      <c r="I13" s="159"/>
      <c r="J13" s="159"/>
      <c r="K13" s="176">
        <f>(C13/C18)*100</f>
        <v>0</v>
      </c>
      <c r="L13" s="176">
        <f>(D13/D18)*100</f>
        <v>0</v>
      </c>
      <c r="M13" s="176">
        <f>(E13/E18)*100</f>
        <v>3.3333333333333335</v>
      </c>
      <c r="N13" s="176">
        <f>(F13/F18)*100</f>
        <v>0</v>
      </c>
      <c r="O13" s="176"/>
      <c r="P13" s="176"/>
      <c r="Q13" s="176"/>
      <c r="R13" s="176"/>
    </row>
    <row r="14" spans="1:18" ht="25.5">
      <c r="A14" s="157" t="s">
        <v>201</v>
      </c>
      <c r="B14" s="175" t="s">
        <v>202</v>
      </c>
      <c r="C14" s="159">
        <v>0</v>
      </c>
      <c r="D14" s="159">
        <v>0</v>
      </c>
      <c r="E14" s="159">
        <v>0</v>
      </c>
      <c r="F14" s="159">
        <v>1</v>
      </c>
      <c r="G14" s="159"/>
      <c r="H14" s="159"/>
      <c r="I14" s="159"/>
      <c r="J14" s="159"/>
      <c r="K14" s="176">
        <f>(C14/C18)*100</f>
        <v>0</v>
      </c>
      <c r="L14" s="176">
        <f>(D14/D18)*100</f>
        <v>0</v>
      </c>
      <c r="M14" s="176">
        <f>(E14/E18)*100</f>
        <v>0</v>
      </c>
      <c r="N14" s="176">
        <f>(F14/F18)*100</f>
        <v>2.857142857142857</v>
      </c>
      <c r="O14" s="176"/>
      <c r="P14" s="176"/>
      <c r="Q14" s="176"/>
      <c r="R14" s="176"/>
    </row>
    <row r="15" spans="1:18" ht="15">
      <c r="A15" s="157" t="s">
        <v>203</v>
      </c>
      <c r="B15" s="175" t="s">
        <v>204</v>
      </c>
      <c r="C15" s="157">
        <v>0</v>
      </c>
      <c r="D15" s="157">
        <v>0</v>
      </c>
      <c r="E15" s="157">
        <v>0</v>
      </c>
      <c r="F15" s="157">
        <v>0</v>
      </c>
      <c r="G15" s="177"/>
      <c r="H15" s="177"/>
      <c r="I15" s="177"/>
      <c r="J15" s="177"/>
      <c r="K15" s="178">
        <f>(C15/C18)*100</f>
        <v>0</v>
      </c>
      <c r="L15" s="178">
        <f>(D15/D18)*100</f>
        <v>0</v>
      </c>
      <c r="M15" s="178">
        <f>(E15/E18)*100</f>
        <v>0</v>
      </c>
      <c r="N15" s="176">
        <f>(F15/F18)*100</f>
        <v>0</v>
      </c>
      <c r="O15" s="178"/>
      <c r="P15" s="178"/>
      <c r="Q15" s="178"/>
      <c r="R15" s="178"/>
    </row>
    <row r="16" spans="1:18" ht="15">
      <c r="A16" s="157" t="s">
        <v>205</v>
      </c>
      <c r="B16" s="175" t="s">
        <v>206</v>
      </c>
      <c r="C16" s="157">
        <v>7</v>
      </c>
      <c r="D16" s="157">
        <v>3</v>
      </c>
      <c r="E16" s="157">
        <v>5</v>
      </c>
      <c r="F16" s="157">
        <v>6</v>
      </c>
      <c r="G16" s="177"/>
      <c r="H16" s="177"/>
      <c r="I16" s="177"/>
      <c r="J16" s="177"/>
      <c r="K16" s="178">
        <f>(C16/C18)*100</f>
        <v>19.444444444444446</v>
      </c>
      <c r="L16" s="178">
        <f>(D16/D18)*100</f>
        <v>10.714285714285714</v>
      </c>
      <c r="M16" s="178">
        <f>(E16/E18)*100</f>
        <v>16.666666666666664</v>
      </c>
      <c r="N16" s="176">
        <f>(F16/F18)*100</f>
        <v>17.142857142857142</v>
      </c>
      <c r="O16" s="178"/>
      <c r="P16" s="178"/>
      <c r="Q16" s="178"/>
      <c r="R16" s="178"/>
    </row>
    <row r="17" spans="1:18" ht="15.75" thickBot="1">
      <c r="A17" s="160" t="s">
        <v>207</v>
      </c>
      <c r="B17" s="179" t="s">
        <v>208</v>
      </c>
      <c r="C17" s="180">
        <v>12</v>
      </c>
      <c r="D17" s="181">
        <v>10</v>
      </c>
      <c r="E17" s="181">
        <v>8</v>
      </c>
      <c r="F17" s="181">
        <v>15</v>
      </c>
      <c r="G17" s="182"/>
      <c r="H17" s="182"/>
      <c r="I17" s="182"/>
      <c r="J17" s="182"/>
      <c r="K17" s="183">
        <f>(C17/C18)*100</f>
        <v>33.33333333333333</v>
      </c>
      <c r="L17" s="183">
        <f>(D17/D18)*100</f>
        <v>35.714285714285715</v>
      </c>
      <c r="M17" s="183">
        <f>(E17/E18)*100</f>
        <v>26.666666666666668</v>
      </c>
      <c r="N17" s="176">
        <f>(F17/F18)*100</f>
        <v>42.857142857142854</v>
      </c>
      <c r="O17" s="183"/>
      <c r="P17" s="183"/>
      <c r="Q17" s="183"/>
      <c r="R17" s="183"/>
    </row>
    <row r="18" spans="1:18" ht="15.75" thickTop="1">
      <c r="A18" s="396"/>
      <c r="B18" s="397" t="s">
        <v>209</v>
      </c>
      <c r="C18" s="427">
        <f aca="true" t="shared" si="0" ref="C18:K18">SUM(C7:C17)</f>
        <v>36</v>
      </c>
      <c r="D18" s="427">
        <f t="shared" si="0"/>
        <v>28</v>
      </c>
      <c r="E18" s="427">
        <f t="shared" si="0"/>
        <v>30</v>
      </c>
      <c r="F18" s="427">
        <f>SUM(F7:F17)</f>
        <v>35</v>
      </c>
      <c r="G18" s="428"/>
      <c r="H18" s="428"/>
      <c r="I18" s="428"/>
      <c r="J18" s="428"/>
      <c r="K18" s="429">
        <f t="shared" si="0"/>
        <v>100</v>
      </c>
      <c r="L18" s="429">
        <f>SUM(L7:L17)</f>
        <v>100</v>
      </c>
      <c r="M18" s="429">
        <f>SUM(M7:M17)</f>
        <v>100</v>
      </c>
      <c r="N18" s="429">
        <f>SUM(N7:N17)</f>
        <v>100</v>
      </c>
      <c r="O18" s="429"/>
      <c r="P18" s="429"/>
      <c r="Q18" s="429"/>
      <c r="R18" s="429"/>
    </row>
    <row r="19" spans="1:17" ht="15.75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</row>
    <row r="20" spans="1:17" ht="18.75">
      <c r="A20" s="370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</row>
  </sheetData>
  <sheetProtection/>
  <mergeCells count="24">
    <mergeCell ref="A1:R1"/>
    <mergeCell ref="A2:R2"/>
    <mergeCell ref="A3:A6"/>
    <mergeCell ref="B3:B6"/>
    <mergeCell ref="C3:J3"/>
    <mergeCell ref="K3:R3"/>
    <mergeCell ref="M4:M6"/>
    <mergeCell ref="H4:H6"/>
    <mergeCell ref="G4:G6"/>
    <mergeCell ref="E4:E6"/>
    <mergeCell ref="D4:D6"/>
    <mergeCell ref="C4:C6"/>
    <mergeCell ref="I4:I6"/>
    <mergeCell ref="J4:J6"/>
    <mergeCell ref="P4:P6"/>
    <mergeCell ref="R4:R6"/>
    <mergeCell ref="K4:K6"/>
    <mergeCell ref="L4:L6"/>
    <mergeCell ref="A19:Q19"/>
    <mergeCell ref="A20:Q20"/>
    <mergeCell ref="N4:N6"/>
    <mergeCell ref="O4:O6"/>
    <mergeCell ref="Q4:Q6"/>
    <mergeCell ref="F4:F6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PageLayoutView="0" workbookViewId="0" topLeftCell="A13">
      <selection activeCell="F15" sqref="F15"/>
    </sheetView>
  </sheetViews>
  <sheetFormatPr defaultColWidth="8.796875" defaultRowHeight="15"/>
  <cols>
    <col min="1" max="1" width="2.69921875" style="0" customWidth="1"/>
    <col min="2" max="2" width="24" style="0" customWidth="1"/>
    <col min="3" max="10" width="4.8984375" style="0" customWidth="1"/>
    <col min="11" max="11" width="5.59765625" style="0" customWidth="1"/>
    <col min="12" max="24" width="4.19921875" style="0" customWidth="1"/>
    <col min="25" max="25" width="5.796875" style="0" customWidth="1"/>
    <col min="26" max="30" width="4.19921875" style="0" customWidth="1"/>
  </cols>
  <sheetData>
    <row r="1" spans="1:30" ht="15">
      <c r="A1" s="259" t="s">
        <v>252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</row>
    <row r="2" spans="1:30" ht="36" customHeight="1">
      <c r="A2" s="385" t="s">
        <v>347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</row>
    <row r="3" spans="1:30" ht="15">
      <c r="A3" s="381" t="s">
        <v>33</v>
      </c>
      <c r="B3" s="344" t="s">
        <v>253</v>
      </c>
      <c r="C3" s="360" t="s">
        <v>248</v>
      </c>
      <c r="D3" s="374"/>
      <c r="E3" s="374"/>
      <c r="F3" s="374"/>
      <c r="G3" s="374"/>
      <c r="H3" s="374"/>
      <c r="I3" s="374"/>
      <c r="J3" s="374"/>
      <c r="K3" s="374"/>
      <c r="L3" s="384"/>
      <c r="M3" s="384"/>
      <c r="N3" s="384"/>
      <c r="O3" s="384"/>
      <c r="P3" s="375"/>
      <c r="Q3" s="360" t="s">
        <v>249</v>
      </c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6"/>
    </row>
    <row r="4" spans="1:30" ht="15">
      <c r="A4" s="382"/>
      <c r="B4" s="352"/>
      <c r="C4" s="344">
        <v>2004</v>
      </c>
      <c r="D4" s="344">
        <v>2005</v>
      </c>
      <c r="E4" s="360">
        <v>2006</v>
      </c>
      <c r="F4" s="361"/>
      <c r="G4" s="344">
        <v>2007</v>
      </c>
      <c r="H4" s="344">
        <v>2008</v>
      </c>
      <c r="I4" s="344">
        <v>2009</v>
      </c>
      <c r="J4" s="344">
        <v>2010</v>
      </c>
      <c r="K4" s="344" t="s">
        <v>283</v>
      </c>
      <c r="L4" s="344">
        <v>2012</v>
      </c>
      <c r="M4" s="344">
        <v>2013</v>
      </c>
      <c r="N4" s="344">
        <v>2014</v>
      </c>
      <c r="O4" s="344">
        <v>2015</v>
      </c>
      <c r="P4" s="344">
        <v>2016</v>
      </c>
      <c r="Q4" s="344">
        <v>2004</v>
      </c>
      <c r="R4" s="344">
        <v>2005</v>
      </c>
      <c r="S4" s="360">
        <v>2006</v>
      </c>
      <c r="T4" s="361"/>
      <c r="U4" s="344">
        <v>2007</v>
      </c>
      <c r="V4" s="344">
        <v>2008</v>
      </c>
      <c r="W4" s="344">
        <v>2009</v>
      </c>
      <c r="X4" s="344">
        <v>2010</v>
      </c>
      <c r="Y4" s="344">
        <v>2011</v>
      </c>
      <c r="Z4" s="344">
        <v>2012</v>
      </c>
      <c r="AA4" s="344">
        <v>2013</v>
      </c>
      <c r="AB4" s="344">
        <v>2014</v>
      </c>
      <c r="AC4" s="344">
        <v>2015</v>
      </c>
      <c r="AD4" s="344">
        <v>2016</v>
      </c>
    </row>
    <row r="5" spans="1:30" ht="15">
      <c r="A5" s="382"/>
      <c r="B5" s="352"/>
      <c r="C5" s="352"/>
      <c r="D5" s="352"/>
      <c r="E5" s="342" t="s">
        <v>212</v>
      </c>
      <c r="F5" s="342" t="s">
        <v>213</v>
      </c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42" t="s">
        <v>212</v>
      </c>
      <c r="T5" s="342" t="s">
        <v>213</v>
      </c>
      <c r="U5" s="352"/>
      <c r="V5" s="352"/>
      <c r="W5" s="352"/>
      <c r="X5" s="352"/>
      <c r="Y5" s="352"/>
      <c r="Z5" s="352"/>
      <c r="AA5" s="352"/>
      <c r="AB5" s="352"/>
      <c r="AC5" s="352"/>
      <c r="AD5" s="352"/>
    </row>
    <row r="6" spans="1:30" ht="15.75" thickBot="1">
      <c r="A6" s="383"/>
      <c r="B6" s="353"/>
      <c r="C6" s="353"/>
      <c r="D6" s="353"/>
      <c r="E6" s="357"/>
      <c r="F6" s="357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7"/>
      <c r="T6" s="357"/>
      <c r="U6" s="353"/>
      <c r="V6" s="353"/>
      <c r="W6" s="353"/>
      <c r="X6" s="353"/>
      <c r="Y6" s="353"/>
      <c r="Z6" s="353"/>
      <c r="AA6" s="353"/>
      <c r="AB6" s="353"/>
      <c r="AC6" s="353"/>
      <c r="AD6" s="353"/>
    </row>
    <row r="7" spans="1:30" ht="26.25" thickTop="1">
      <c r="A7" s="164" t="s">
        <v>215</v>
      </c>
      <c r="B7" s="173" t="s">
        <v>216</v>
      </c>
      <c r="C7" s="156">
        <v>91</v>
      </c>
      <c r="D7" s="156">
        <v>6</v>
      </c>
      <c r="E7" s="156">
        <v>2</v>
      </c>
      <c r="F7" s="156">
        <v>1</v>
      </c>
      <c r="G7" s="156">
        <v>11</v>
      </c>
      <c r="H7" s="156">
        <v>13</v>
      </c>
      <c r="I7" s="184">
        <v>11</v>
      </c>
      <c r="J7" s="184">
        <v>12</v>
      </c>
      <c r="K7" s="184">
        <v>4</v>
      </c>
      <c r="L7" s="184">
        <v>10</v>
      </c>
      <c r="M7" s="184">
        <v>3</v>
      </c>
      <c r="N7" s="184">
        <v>2</v>
      </c>
      <c r="O7" s="184">
        <v>3</v>
      </c>
      <c r="P7" s="184">
        <v>4</v>
      </c>
      <c r="Q7" s="185">
        <f aca="true" t="shared" si="0" ref="Q7:AD7">(C7/C38)*100</f>
        <v>32.04225352112676</v>
      </c>
      <c r="R7" s="185">
        <f t="shared" si="0"/>
        <v>2.0408163265306123</v>
      </c>
      <c r="S7" s="185">
        <f t="shared" si="0"/>
        <v>1.015228426395939</v>
      </c>
      <c r="T7" s="185">
        <f t="shared" si="0"/>
        <v>0.7299270072992701</v>
      </c>
      <c r="U7" s="185">
        <f t="shared" si="0"/>
        <v>4.3999999999999995</v>
      </c>
      <c r="V7" s="185">
        <f t="shared" si="0"/>
        <v>5.098039215686274</v>
      </c>
      <c r="W7" s="185">
        <f t="shared" si="0"/>
        <v>5.092592592592593</v>
      </c>
      <c r="X7" s="185">
        <f t="shared" si="0"/>
        <v>5.741626794258373</v>
      </c>
      <c r="Y7" s="185">
        <f t="shared" si="0"/>
        <v>2.0408163265306123</v>
      </c>
      <c r="Z7" s="185">
        <f t="shared" si="0"/>
        <v>4.854368932038835</v>
      </c>
      <c r="AA7" s="185">
        <f t="shared" si="0"/>
        <v>1.4218009478672986</v>
      </c>
      <c r="AB7" s="185">
        <f t="shared" si="0"/>
        <v>1.0050251256281406</v>
      </c>
      <c r="AC7" s="185">
        <f t="shared" si="0"/>
        <v>1.2195121951219512</v>
      </c>
      <c r="AD7" s="185">
        <f t="shared" si="0"/>
        <v>1.593625498007968</v>
      </c>
    </row>
    <row r="8" spans="1:30" ht="27.75" customHeight="1">
      <c r="A8" s="167" t="s">
        <v>217</v>
      </c>
      <c r="B8" s="175" t="s">
        <v>218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2</v>
      </c>
      <c r="I8" s="159">
        <v>1</v>
      </c>
      <c r="J8" s="159">
        <v>0</v>
      </c>
      <c r="K8" s="159">
        <v>0</v>
      </c>
      <c r="L8" s="159">
        <v>1</v>
      </c>
      <c r="M8" s="159">
        <v>0</v>
      </c>
      <c r="N8" s="159">
        <v>0</v>
      </c>
      <c r="O8" s="159">
        <v>0</v>
      </c>
      <c r="P8" s="159">
        <v>1</v>
      </c>
      <c r="Q8" s="176">
        <f aca="true" t="shared" si="1" ref="Q8:AD8">(C8/C38)*100</f>
        <v>0</v>
      </c>
      <c r="R8" s="176">
        <f t="shared" si="1"/>
        <v>0</v>
      </c>
      <c r="S8" s="176">
        <f t="shared" si="1"/>
        <v>0</v>
      </c>
      <c r="T8" s="176">
        <f t="shared" si="1"/>
        <v>0</v>
      </c>
      <c r="U8" s="176">
        <f t="shared" si="1"/>
        <v>0</v>
      </c>
      <c r="V8" s="176">
        <f t="shared" si="1"/>
        <v>0.7843137254901961</v>
      </c>
      <c r="W8" s="185">
        <f t="shared" si="1"/>
        <v>0.4629629629629629</v>
      </c>
      <c r="X8" s="185">
        <f t="shared" si="1"/>
        <v>0</v>
      </c>
      <c r="Y8" s="185">
        <f t="shared" si="1"/>
        <v>0</v>
      </c>
      <c r="Z8" s="185">
        <f t="shared" si="1"/>
        <v>0.48543689320388345</v>
      </c>
      <c r="AA8" s="185">
        <f t="shared" si="1"/>
        <v>0</v>
      </c>
      <c r="AB8" s="185">
        <f t="shared" si="1"/>
        <v>0</v>
      </c>
      <c r="AC8" s="185">
        <f t="shared" si="1"/>
        <v>0</v>
      </c>
      <c r="AD8" s="185">
        <f t="shared" si="1"/>
        <v>0.398406374501992</v>
      </c>
    </row>
    <row r="9" spans="1:30" ht="25.5">
      <c r="A9" s="167" t="s">
        <v>219</v>
      </c>
      <c r="B9" s="175" t="s">
        <v>220</v>
      </c>
      <c r="C9" s="159">
        <v>0</v>
      </c>
      <c r="D9" s="159">
        <v>2</v>
      </c>
      <c r="E9" s="159">
        <v>0</v>
      </c>
      <c r="F9" s="159">
        <v>0</v>
      </c>
      <c r="G9" s="159">
        <v>0</v>
      </c>
      <c r="H9" s="159">
        <v>1</v>
      </c>
      <c r="I9" s="159">
        <v>1</v>
      </c>
      <c r="J9" s="159">
        <v>1</v>
      </c>
      <c r="K9" s="159">
        <v>0</v>
      </c>
      <c r="L9" s="159">
        <v>1</v>
      </c>
      <c r="M9" s="159">
        <v>2</v>
      </c>
      <c r="N9" s="159">
        <v>2</v>
      </c>
      <c r="O9" s="159">
        <v>1</v>
      </c>
      <c r="P9" s="159">
        <v>3</v>
      </c>
      <c r="Q9" s="176">
        <f aca="true" t="shared" si="2" ref="Q9:AD9">(C9/C38)*100</f>
        <v>0</v>
      </c>
      <c r="R9" s="176">
        <f t="shared" si="2"/>
        <v>0.6802721088435374</v>
      </c>
      <c r="S9" s="176">
        <f t="shared" si="2"/>
        <v>0</v>
      </c>
      <c r="T9" s="176">
        <f t="shared" si="2"/>
        <v>0</v>
      </c>
      <c r="U9" s="176">
        <f t="shared" si="2"/>
        <v>0</v>
      </c>
      <c r="V9" s="176">
        <f t="shared" si="2"/>
        <v>0.39215686274509803</v>
      </c>
      <c r="W9" s="185">
        <f t="shared" si="2"/>
        <v>0.4629629629629629</v>
      </c>
      <c r="X9" s="185">
        <f t="shared" si="2"/>
        <v>0.4784688995215311</v>
      </c>
      <c r="Y9" s="185">
        <f t="shared" si="2"/>
        <v>0</v>
      </c>
      <c r="Z9" s="185">
        <f t="shared" si="2"/>
        <v>0.48543689320388345</v>
      </c>
      <c r="AA9" s="185">
        <f t="shared" si="2"/>
        <v>0.9478672985781991</v>
      </c>
      <c r="AB9" s="185">
        <f t="shared" si="2"/>
        <v>1.0050251256281406</v>
      </c>
      <c r="AC9" s="185">
        <f t="shared" si="2"/>
        <v>0.40650406504065045</v>
      </c>
      <c r="AD9" s="185">
        <f t="shared" si="2"/>
        <v>1.1952191235059761</v>
      </c>
    </row>
    <row r="10" spans="1:30" ht="39.75" customHeight="1">
      <c r="A10" s="167" t="s">
        <v>221</v>
      </c>
      <c r="B10" s="175" t="s">
        <v>222</v>
      </c>
      <c r="C10" s="159">
        <v>11</v>
      </c>
      <c r="D10" s="159">
        <v>5</v>
      </c>
      <c r="E10" s="159">
        <v>3</v>
      </c>
      <c r="F10" s="159">
        <v>0</v>
      </c>
      <c r="G10" s="159">
        <v>5</v>
      </c>
      <c r="H10" s="159">
        <v>4</v>
      </c>
      <c r="I10" s="159">
        <v>4</v>
      </c>
      <c r="J10" s="159">
        <v>10</v>
      </c>
      <c r="K10" s="159">
        <v>3</v>
      </c>
      <c r="L10" s="159">
        <v>2</v>
      </c>
      <c r="M10" s="159">
        <v>3</v>
      </c>
      <c r="N10" s="159">
        <v>1</v>
      </c>
      <c r="O10" s="159">
        <v>3</v>
      </c>
      <c r="P10" s="159">
        <v>4</v>
      </c>
      <c r="Q10" s="176">
        <f aca="true" t="shared" si="3" ref="Q10:AD10">(C10/C38)*100</f>
        <v>3.873239436619718</v>
      </c>
      <c r="R10" s="176">
        <f t="shared" si="3"/>
        <v>1.7006802721088436</v>
      </c>
      <c r="S10" s="176">
        <f t="shared" si="3"/>
        <v>1.5228426395939088</v>
      </c>
      <c r="T10" s="176">
        <f t="shared" si="3"/>
        <v>0</v>
      </c>
      <c r="U10" s="176">
        <f t="shared" si="3"/>
        <v>2</v>
      </c>
      <c r="V10" s="176">
        <f t="shared" si="3"/>
        <v>1.5686274509803921</v>
      </c>
      <c r="W10" s="185">
        <f t="shared" si="3"/>
        <v>1.8518518518518516</v>
      </c>
      <c r="X10" s="185">
        <f t="shared" si="3"/>
        <v>4.784688995215311</v>
      </c>
      <c r="Y10" s="185">
        <f t="shared" si="3"/>
        <v>1.530612244897959</v>
      </c>
      <c r="Z10" s="185">
        <f t="shared" si="3"/>
        <v>0.9708737864077669</v>
      </c>
      <c r="AA10" s="185">
        <f t="shared" si="3"/>
        <v>1.4218009478672986</v>
      </c>
      <c r="AB10" s="185">
        <f t="shared" si="3"/>
        <v>0.5025125628140703</v>
      </c>
      <c r="AC10" s="185">
        <f t="shared" si="3"/>
        <v>1.2195121951219512</v>
      </c>
      <c r="AD10" s="185">
        <f t="shared" si="3"/>
        <v>1.593625498007968</v>
      </c>
    </row>
    <row r="11" spans="1:30" ht="38.25">
      <c r="A11" s="167" t="s">
        <v>223</v>
      </c>
      <c r="B11" s="175" t="s">
        <v>224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1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76">
        <f aca="true" t="shared" si="4" ref="Q11:AD11">(C11/C38)*100</f>
        <v>0</v>
      </c>
      <c r="R11" s="176">
        <f t="shared" si="4"/>
        <v>0</v>
      </c>
      <c r="S11" s="176">
        <f t="shared" si="4"/>
        <v>0</v>
      </c>
      <c r="T11" s="176">
        <f t="shared" si="4"/>
        <v>0</v>
      </c>
      <c r="U11" s="176">
        <f t="shared" si="4"/>
        <v>0</v>
      </c>
      <c r="V11" s="176">
        <f t="shared" si="4"/>
        <v>0</v>
      </c>
      <c r="W11" s="185">
        <f t="shared" si="4"/>
        <v>0.4629629629629629</v>
      </c>
      <c r="X11" s="185">
        <f t="shared" si="4"/>
        <v>0</v>
      </c>
      <c r="Y11" s="185">
        <f t="shared" si="4"/>
        <v>0</v>
      </c>
      <c r="Z11" s="185">
        <f t="shared" si="4"/>
        <v>0</v>
      </c>
      <c r="AA11" s="185">
        <f t="shared" si="4"/>
        <v>0</v>
      </c>
      <c r="AB11" s="185">
        <f t="shared" si="4"/>
        <v>0</v>
      </c>
      <c r="AC11" s="185">
        <f t="shared" si="4"/>
        <v>0</v>
      </c>
      <c r="AD11" s="185">
        <f t="shared" si="4"/>
        <v>0</v>
      </c>
    </row>
    <row r="12" spans="1:30" ht="15">
      <c r="A12" s="167" t="s">
        <v>225</v>
      </c>
      <c r="B12" s="175" t="s">
        <v>226</v>
      </c>
      <c r="C12" s="159">
        <v>0</v>
      </c>
      <c r="D12" s="159">
        <v>2</v>
      </c>
      <c r="E12" s="159">
        <v>4</v>
      </c>
      <c r="F12" s="159">
        <v>2</v>
      </c>
      <c r="G12" s="159">
        <v>1</v>
      </c>
      <c r="H12" s="159">
        <v>2</v>
      </c>
      <c r="I12" s="186">
        <v>2</v>
      </c>
      <c r="J12" s="186">
        <v>6</v>
      </c>
      <c r="K12" s="186">
        <v>2</v>
      </c>
      <c r="L12" s="186">
        <v>1</v>
      </c>
      <c r="M12" s="186">
        <v>3</v>
      </c>
      <c r="N12" s="186">
        <v>0</v>
      </c>
      <c r="O12" s="186">
        <v>4</v>
      </c>
      <c r="P12" s="186">
        <v>17</v>
      </c>
      <c r="Q12" s="176">
        <f aca="true" t="shared" si="5" ref="Q12:AD12">(C12/C38)*100</f>
        <v>0</v>
      </c>
      <c r="R12" s="176">
        <f t="shared" si="5"/>
        <v>0.6802721088435374</v>
      </c>
      <c r="S12" s="176">
        <f t="shared" si="5"/>
        <v>2.030456852791878</v>
      </c>
      <c r="T12" s="176">
        <f t="shared" si="5"/>
        <v>1.4598540145985401</v>
      </c>
      <c r="U12" s="176">
        <f t="shared" si="5"/>
        <v>0.4</v>
      </c>
      <c r="V12" s="176">
        <f t="shared" si="5"/>
        <v>0.7843137254901961</v>
      </c>
      <c r="W12" s="185">
        <f t="shared" si="5"/>
        <v>0.9259259259259258</v>
      </c>
      <c r="X12" s="185">
        <f t="shared" si="5"/>
        <v>2.8708133971291865</v>
      </c>
      <c r="Y12" s="185">
        <f t="shared" si="5"/>
        <v>1.0204081632653061</v>
      </c>
      <c r="Z12" s="185">
        <f t="shared" si="5"/>
        <v>0.48543689320388345</v>
      </c>
      <c r="AA12" s="185">
        <f t="shared" si="5"/>
        <v>1.4218009478672986</v>
      </c>
      <c r="AB12" s="185">
        <f t="shared" si="5"/>
        <v>0</v>
      </c>
      <c r="AC12" s="185">
        <f t="shared" si="5"/>
        <v>1.6260162601626018</v>
      </c>
      <c r="AD12" s="185">
        <f t="shared" si="5"/>
        <v>6.772908366533864</v>
      </c>
    </row>
    <row r="13" spans="1:30" ht="39.75" customHeight="1">
      <c r="A13" s="401" t="s">
        <v>227</v>
      </c>
      <c r="B13" s="430" t="s">
        <v>228</v>
      </c>
      <c r="C13" s="431">
        <v>0</v>
      </c>
      <c r="D13" s="431">
        <v>2</v>
      </c>
      <c r="E13" s="431">
        <v>2</v>
      </c>
      <c r="F13" s="431">
        <v>0</v>
      </c>
      <c r="G13" s="431">
        <v>0</v>
      </c>
      <c r="H13" s="431">
        <v>0</v>
      </c>
      <c r="I13" s="431">
        <v>2</v>
      </c>
      <c r="J13" s="431">
        <v>1</v>
      </c>
      <c r="K13" s="431">
        <v>1</v>
      </c>
      <c r="L13" s="431">
        <v>0</v>
      </c>
      <c r="M13" s="431">
        <v>0</v>
      </c>
      <c r="N13" s="431">
        <v>0</v>
      </c>
      <c r="O13" s="431">
        <v>0</v>
      </c>
      <c r="P13" s="431">
        <v>1</v>
      </c>
      <c r="Q13" s="432">
        <f aca="true" t="shared" si="6" ref="Q13:AD13">(C13/C38)*100</f>
        <v>0</v>
      </c>
      <c r="R13" s="432">
        <f t="shared" si="6"/>
        <v>0.6802721088435374</v>
      </c>
      <c r="S13" s="432">
        <f t="shared" si="6"/>
        <v>1.015228426395939</v>
      </c>
      <c r="T13" s="432">
        <f t="shared" si="6"/>
        <v>0</v>
      </c>
      <c r="U13" s="432">
        <f t="shared" si="6"/>
        <v>0</v>
      </c>
      <c r="V13" s="432">
        <f t="shared" si="6"/>
        <v>0</v>
      </c>
      <c r="W13" s="433">
        <f t="shared" si="6"/>
        <v>0.9259259259259258</v>
      </c>
      <c r="X13" s="433">
        <f t="shared" si="6"/>
        <v>0.4784688995215311</v>
      </c>
      <c r="Y13" s="433">
        <f t="shared" si="6"/>
        <v>0.5102040816326531</v>
      </c>
      <c r="Z13" s="433">
        <f t="shared" si="6"/>
        <v>0</v>
      </c>
      <c r="AA13" s="433">
        <f t="shared" si="6"/>
        <v>0</v>
      </c>
      <c r="AB13" s="433">
        <f t="shared" si="6"/>
        <v>0</v>
      </c>
      <c r="AC13" s="433">
        <f t="shared" si="6"/>
        <v>0</v>
      </c>
      <c r="AD13" s="433">
        <f t="shared" si="6"/>
        <v>0.398406374501992</v>
      </c>
    </row>
    <row r="14" spans="1:30" ht="39" customHeight="1">
      <c r="A14" s="400"/>
      <c r="B14" s="400" t="s">
        <v>254</v>
      </c>
      <c r="C14" s="434">
        <f aca="true" t="shared" si="7" ref="C14:H14">SUM(C7:C13)</f>
        <v>102</v>
      </c>
      <c r="D14" s="434">
        <f t="shared" si="7"/>
        <v>17</v>
      </c>
      <c r="E14" s="434">
        <f t="shared" si="7"/>
        <v>11</v>
      </c>
      <c r="F14" s="434">
        <f t="shared" si="7"/>
        <v>3</v>
      </c>
      <c r="G14" s="434">
        <f t="shared" si="7"/>
        <v>17</v>
      </c>
      <c r="H14" s="434">
        <f t="shared" si="7"/>
        <v>22</v>
      </c>
      <c r="I14" s="435">
        <f aca="true" t="shared" si="8" ref="I14:P14">SUM(I7:I13)</f>
        <v>22</v>
      </c>
      <c r="J14" s="435">
        <f t="shared" si="8"/>
        <v>30</v>
      </c>
      <c r="K14" s="435">
        <f t="shared" si="8"/>
        <v>10</v>
      </c>
      <c r="L14" s="435">
        <f t="shared" si="8"/>
        <v>15</v>
      </c>
      <c r="M14" s="435">
        <f t="shared" si="8"/>
        <v>11</v>
      </c>
      <c r="N14" s="435">
        <f t="shared" si="8"/>
        <v>5</v>
      </c>
      <c r="O14" s="435">
        <f>SUM(O7:O13)</f>
        <v>11</v>
      </c>
      <c r="P14" s="435">
        <f t="shared" si="8"/>
        <v>30</v>
      </c>
      <c r="Q14" s="436">
        <f aca="true" t="shared" si="9" ref="Q14:V14">SUM(Q7:Q13)</f>
        <v>35.91549295774648</v>
      </c>
      <c r="R14" s="436">
        <f t="shared" si="9"/>
        <v>5.782312925170068</v>
      </c>
      <c r="S14" s="436">
        <f t="shared" si="9"/>
        <v>5.583756345177665</v>
      </c>
      <c r="T14" s="436">
        <f t="shared" si="9"/>
        <v>2.18978102189781</v>
      </c>
      <c r="U14" s="436">
        <f t="shared" si="9"/>
        <v>6.8</v>
      </c>
      <c r="V14" s="436">
        <f t="shared" si="9"/>
        <v>8.627450980392156</v>
      </c>
      <c r="W14" s="436">
        <f aca="true" t="shared" si="10" ref="W14:AD14">SUM(W7:W13)</f>
        <v>10.185185185185185</v>
      </c>
      <c r="X14" s="436">
        <f t="shared" si="10"/>
        <v>14.354066985645932</v>
      </c>
      <c r="Y14" s="436">
        <f t="shared" si="10"/>
        <v>5.1020408163265305</v>
      </c>
      <c r="Z14" s="436">
        <f t="shared" si="10"/>
        <v>7.281553398058251</v>
      </c>
      <c r="AA14" s="436">
        <f t="shared" si="10"/>
        <v>5.213270142180095</v>
      </c>
      <c r="AB14" s="436">
        <f t="shared" si="10"/>
        <v>2.5125628140703515</v>
      </c>
      <c r="AC14" s="436">
        <f t="shared" si="10"/>
        <v>4.471544715447155</v>
      </c>
      <c r="AD14" s="436">
        <f t="shared" si="10"/>
        <v>11.95219123505976</v>
      </c>
    </row>
    <row r="15" spans="1:30" ht="38.25">
      <c r="A15" s="401" t="s">
        <v>229</v>
      </c>
      <c r="B15" s="430" t="s">
        <v>230</v>
      </c>
      <c r="C15" s="437">
        <v>0</v>
      </c>
      <c r="D15" s="437">
        <v>24</v>
      </c>
      <c r="E15" s="437">
        <v>8</v>
      </c>
      <c r="F15" s="437">
        <v>3</v>
      </c>
      <c r="G15" s="437">
        <v>17</v>
      </c>
      <c r="H15" s="437">
        <v>14</v>
      </c>
      <c r="I15" s="437">
        <v>26</v>
      </c>
      <c r="J15" s="437">
        <v>22</v>
      </c>
      <c r="K15" s="437">
        <v>14</v>
      </c>
      <c r="L15" s="437">
        <v>10</v>
      </c>
      <c r="M15" s="437">
        <v>14</v>
      </c>
      <c r="N15" s="437">
        <v>20</v>
      </c>
      <c r="O15" s="437">
        <v>21</v>
      </c>
      <c r="P15" s="437">
        <v>12</v>
      </c>
      <c r="Q15" s="432">
        <f aca="true" t="shared" si="11" ref="Q15:AD15">(C15/C38)*100</f>
        <v>0</v>
      </c>
      <c r="R15" s="432">
        <f t="shared" si="11"/>
        <v>8.16326530612245</v>
      </c>
      <c r="S15" s="432">
        <f t="shared" si="11"/>
        <v>4.060913705583756</v>
      </c>
      <c r="T15" s="432">
        <f t="shared" si="11"/>
        <v>2.18978102189781</v>
      </c>
      <c r="U15" s="432">
        <f t="shared" si="11"/>
        <v>6.800000000000001</v>
      </c>
      <c r="V15" s="432">
        <f t="shared" si="11"/>
        <v>5.490196078431373</v>
      </c>
      <c r="W15" s="432">
        <f t="shared" si="11"/>
        <v>12.037037037037036</v>
      </c>
      <c r="X15" s="432">
        <f t="shared" si="11"/>
        <v>10.526315789473683</v>
      </c>
      <c r="Y15" s="432">
        <f t="shared" si="11"/>
        <v>7.142857142857142</v>
      </c>
      <c r="Z15" s="432">
        <f t="shared" si="11"/>
        <v>4.854368932038835</v>
      </c>
      <c r="AA15" s="433">
        <f t="shared" si="11"/>
        <v>6.6350710900473935</v>
      </c>
      <c r="AB15" s="433">
        <f t="shared" si="11"/>
        <v>10.050251256281408</v>
      </c>
      <c r="AC15" s="433">
        <f t="shared" si="11"/>
        <v>8.536585365853659</v>
      </c>
      <c r="AD15" s="433">
        <f t="shared" si="11"/>
        <v>4.780876494023905</v>
      </c>
    </row>
    <row r="16" spans="1:30" ht="38.25">
      <c r="A16" s="401" t="s">
        <v>231</v>
      </c>
      <c r="B16" s="430" t="s">
        <v>232</v>
      </c>
      <c r="C16" s="431">
        <v>35</v>
      </c>
      <c r="D16" s="431">
        <v>10</v>
      </c>
      <c r="E16" s="431">
        <v>0</v>
      </c>
      <c r="F16" s="431">
        <v>1</v>
      </c>
      <c r="G16" s="431">
        <v>0</v>
      </c>
      <c r="H16" s="431">
        <v>1</v>
      </c>
      <c r="I16" s="431">
        <v>1</v>
      </c>
      <c r="J16" s="431">
        <v>0</v>
      </c>
      <c r="K16" s="431">
        <v>0</v>
      </c>
      <c r="L16" s="431">
        <v>0</v>
      </c>
      <c r="M16" s="431">
        <v>1</v>
      </c>
      <c r="N16" s="431">
        <v>2</v>
      </c>
      <c r="O16" s="431">
        <v>1</v>
      </c>
      <c r="P16" s="431">
        <v>1</v>
      </c>
      <c r="Q16" s="432">
        <f aca="true" t="shared" si="12" ref="Q16:AD16">(C16/C38)*100</f>
        <v>12.323943661971832</v>
      </c>
      <c r="R16" s="432">
        <f t="shared" si="12"/>
        <v>3.4013605442176873</v>
      </c>
      <c r="S16" s="432">
        <f t="shared" si="12"/>
        <v>0</v>
      </c>
      <c r="T16" s="432">
        <f t="shared" si="12"/>
        <v>0.7299270072992701</v>
      </c>
      <c r="U16" s="432">
        <f t="shared" si="12"/>
        <v>0</v>
      </c>
      <c r="V16" s="432">
        <f t="shared" si="12"/>
        <v>0.39215686274509803</v>
      </c>
      <c r="W16" s="432">
        <f t="shared" si="12"/>
        <v>0.4629629629629629</v>
      </c>
      <c r="X16" s="432">
        <f t="shared" si="12"/>
        <v>0</v>
      </c>
      <c r="Y16" s="432">
        <f t="shared" si="12"/>
        <v>0</v>
      </c>
      <c r="Z16" s="432">
        <f t="shared" si="12"/>
        <v>0</v>
      </c>
      <c r="AA16" s="433">
        <f t="shared" si="12"/>
        <v>0.47393364928909953</v>
      </c>
      <c r="AB16" s="433">
        <f t="shared" si="12"/>
        <v>1.0050251256281406</v>
      </c>
      <c r="AC16" s="433">
        <f t="shared" si="12"/>
        <v>0.40650406504065045</v>
      </c>
      <c r="AD16" s="433">
        <f t="shared" si="12"/>
        <v>0.398406374501992</v>
      </c>
    </row>
    <row r="17" spans="1:30" ht="15">
      <c r="A17" s="438"/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</row>
    <row r="18" spans="1:30" ht="15">
      <c r="A18" s="438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</row>
    <row r="19" spans="1:30" ht="15">
      <c r="A19" s="438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</row>
    <row r="20" spans="1:30" ht="15">
      <c r="A20" s="438"/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</row>
    <row r="21" spans="1:30" ht="15">
      <c r="A21" s="438"/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</row>
    <row r="22" spans="1:30" ht="15">
      <c r="A22" s="438"/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</row>
    <row r="23" spans="1:30" ht="15">
      <c r="A23" s="438"/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</row>
    <row r="24" spans="1:30" ht="15">
      <c r="A24" s="438"/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</row>
    <row r="25" spans="1:30" ht="31.5" customHeight="1">
      <c r="A25" s="439" t="s">
        <v>333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</row>
    <row r="26" spans="1:30" ht="15" customHeight="1">
      <c r="A26" s="438"/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</row>
    <row r="27" spans="1:30" ht="15">
      <c r="A27" s="440" t="s">
        <v>33</v>
      </c>
      <c r="B27" s="441" t="s">
        <v>253</v>
      </c>
      <c r="C27" s="442" t="s">
        <v>248</v>
      </c>
      <c r="D27" s="443"/>
      <c r="E27" s="443"/>
      <c r="F27" s="443"/>
      <c r="G27" s="443"/>
      <c r="H27" s="443"/>
      <c r="I27" s="443"/>
      <c r="J27" s="443"/>
      <c r="K27" s="443"/>
      <c r="L27" s="444"/>
      <c r="M27" s="444"/>
      <c r="N27" s="444"/>
      <c r="O27" s="444"/>
      <c r="P27" s="445"/>
      <c r="Q27" s="442" t="s">
        <v>249</v>
      </c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6"/>
    </row>
    <row r="28" spans="1:30" ht="15">
      <c r="A28" s="447"/>
      <c r="B28" s="448"/>
      <c r="C28" s="441">
        <v>2004</v>
      </c>
      <c r="D28" s="441">
        <v>2005</v>
      </c>
      <c r="E28" s="442">
        <v>2006</v>
      </c>
      <c r="F28" s="449"/>
      <c r="G28" s="441">
        <v>2007</v>
      </c>
      <c r="H28" s="441">
        <v>2008</v>
      </c>
      <c r="I28" s="441">
        <v>2009</v>
      </c>
      <c r="J28" s="441">
        <v>2010</v>
      </c>
      <c r="K28" s="441" t="s">
        <v>283</v>
      </c>
      <c r="L28" s="441">
        <v>2012</v>
      </c>
      <c r="M28" s="441">
        <v>2013</v>
      </c>
      <c r="N28" s="441">
        <v>2014</v>
      </c>
      <c r="O28" s="441">
        <v>2015</v>
      </c>
      <c r="P28" s="441">
        <v>2016</v>
      </c>
      <c r="Q28" s="441">
        <v>2004</v>
      </c>
      <c r="R28" s="441">
        <v>2005</v>
      </c>
      <c r="S28" s="442">
        <v>2006</v>
      </c>
      <c r="T28" s="449"/>
      <c r="U28" s="441">
        <v>2007</v>
      </c>
      <c r="V28" s="441">
        <v>2008</v>
      </c>
      <c r="W28" s="441">
        <v>2009</v>
      </c>
      <c r="X28" s="441">
        <v>2010</v>
      </c>
      <c r="Y28" s="441">
        <v>2011</v>
      </c>
      <c r="Z28" s="441">
        <v>2012</v>
      </c>
      <c r="AA28" s="441">
        <v>2013</v>
      </c>
      <c r="AB28" s="441">
        <v>2014</v>
      </c>
      <c r="AC28" s="441">
        <v>2015</v>
      </c>
      <c r="AD28" s="441">
        <v>2016</v>
      </c>
    </row>
    <row r="29" spans="1:30" ht="15">
      <c r="A29" s="447"/>
      <c r="B29" s="448"/>
      <c r="C29" s="448"/>
      <c r="D29" s="448"/>
      <c r="E29" s="450" t="s">
        <v>212</v>
      </c>
      <c r="F29" s="450" t="s">
        <v>213</v>
      </c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50" t="s">
        <v>212</v>
      </c>
      <c r="T29" s="450" t="s">
        <v>213</v>
      </c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</row>
    <row r="30" spans="1:30" ht="15.75" thickBot="1">
      <c r="A30" s="451"/>
      <c r="B30" s="452"/>
      <c r="C30" s="452"/>
      <c r="D30" s="452"/>
      <c r="E30" s="453"/>
      <c r="F30" s="453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3"/>
      <c r="T30" s="453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</row>
    <row r="31" spans="1:30" ht="39" thickTop="1">
      <c r="A31" s="401" t="s">
        <v>233</v>
      </c>
      <c r="B31" s="430" t="s">
        <v>288</v>
      </c>
      <c r="C31" s="454">
        <v>10</v>
      </c>
      <c r="D31" s="454">
        <v>11</v>
      </c>
      <c r="E31" s="454">
        <v>1</v>
      </c>
      <c r="F31" s="454">
        <v>6</v>
      </c>
      <c r="G31" s="454">
        <v>5</v>
      </c>
      <c r="H31" s="454">
        <v>2</v>
      </c>
      <c r="I31" s="431">
        <v>7</v>
      </c>
      <c r="J31" s="431">
        <v>5</v>
      </c>
      <c r="K31" s="431">
        <v>6</v>
      </c>
      <c r="L31" s="431">
        <v>7</v>
      </c>
      <c r="M31" s="431">
        <v>6</v>
      </c>
      <c r="N31" s="431">
        <v>2</v>
      </c>
      <c r="O31" s="431">
        <v>3</v>
      </c>
      <c r="P31" s="431">
        <v>3</v>
      </c>
      <c r="Q31" s="432">
        <f aca="true" t="shared" si="13" ref="Q31:AD31">(C31/C38)*100</f>
        <v>3.5211267605633805</v>
      </c>
      <c r="R31" s="432">
        <f t="shared" si="13"/>
        <v>3.741496598639456</v>
      </c>
      <c r="S31" s="432">
        <f t="shared" si="13"/>
        <v>0.5076142131979695</v>
      </c>
      <c r="T31" s="432">
        <f t="shared" si="13"/>
        <v>4.37956204379562</v>
      </c>
      <c r="U31" s="432">
        <f t="shared" si="13"/>
        <v>2</v>
      </c>
      <c r="V31" s="432">
        <f t="shared" si="13"/>
        <v>0.7843137254901961</v>
      </c>
      <c r="W31" s="432">
        <f t="shared" si="13"/>
        <v>3.2407407407407405</v>
      </c>
      <c r="X31" s="432">
        <f t="shared" si="13"/>
        <v>2.3923444976076556</v>
      </c>
      <c r="Y31" s="432">
        <f t="shared" si="13"/>
        <v>3.061224489795918</v>
      </c>
      <c r="Z31" s="432">
        <f t="shared" si="13"/>
        <v>3.3980582524271843</v>
      </c>
      <c r="AA31" s="433">
        <f t="shared" si="13"/>
        <v>2.843601895734597</v>
      </c>
      <c r="AB31" s="433">
        <f t="shared" si="13"/>
        <v>1.0050251256281406</v>
      </c>
      <c r="AC31" s="433">
        <f t="shared" si="13"/>
        <v>1.2195121951219512</v>
      </c>
      <c r="AD31" s="433">
        <f t="shared" si="13"/>
        <v>1.1952191235059761</v>
      </c>
    </row>
    <row r="32" spans="1:30" ht="25.5" customHeight="1">
      <c r="A32" s="400"/>
      <c r="B32" s="400" t="s">
        <v>255</v>
      </c>
      <c r="C32" s="405">
        <f aca="true" t="shared" si="14" ref="C32:P32">C15+C16+C31</f>
        <v>45</v>
      </c>
      <c r="D32" s="405">
        <f t="shared" si="14"/>
        <v>45</v>
      </c>
      <c r="E32" s="405">
        <f t="shared" si="14"/>
        <v>9</v>
      </c>
      <c r="F32" s="405">
        <f t="shared" si="14"/>
        <v>10</v>
      </c>
      <c r="G32" s="405">
        <f t="shared" si="14"/>
        <v>22</v>
      </c>
      <c r="H32" s="405">
        <f t="shared" si="14"/>
        <v>17</v>
      </c>
      <c r="I32" s="405">
        <f t="shared" si="14"/>
        <v>34</v>
      </c>
      <c r="J32" s="405">
        <f t="shared" si="14"/>
        <v>27</v>
      </c>
      <c r="K32" s="405">
        <f t="shared" si="14"/>
        <v>20</v>
      </c>
      <c r="L32" s="405">
        <f t="shared" si="14"/>
        <v>17</v>
      </c>
      <c r="M32" s="405">
        <f t="shared" si="14"/>
        <v>21</v>
      </c>
      <c r="N32" s="405">
        <f t="shared" si="14"/>
        <v>24</v>
      </c>
      <c r="O32" s="405">
        <f t="shared" si="14"/>
        <v>25</v>
      </c>
      <c r="P32" s="405">
        <f t="shared" si="14"/>
        <v>16</v>
      </c>
      <c r="Q32" s="436">
        <f aca="true" t="shared" si="15" ref="Q32:V32">SUM(Q15:Q44)</f>
        <v>15.845070422535212</v>
      </c>
      <c r="R32" s="436">
        <f t="shared" si="15"/>
        <v>15.306122448979592</v>
      </c>
      <c r="S32" s="436">
        <f t="shared" si="15"/>
        <v>4.568527918781726</v>
      </c>
      <c r="T32" s="436">
        <f t="shared" si="15"/>
        <v>7.299270072992701</v>
      </c>
      <c r="U32" s="436">
        <f t="shared" si="15"/>
        <v>8.8</v>
      </c>
      <c r="V32" s="436">
        <f t="shared" si="15"/>
        <v>6.666666666666667</v>
      </c>
      <c r="W32" s="436">
        <f aca="true" t="shared" si="16" ref="W32:AD32">W15+W16+W31</f>
        <v>15.74074074074074</v>
      </c>
      <c r="X32" s="436">
        <f t="shared" si="16"/>
        <v>12.91866028708134</v>
      </c>
      <c r="Y32" s="436">
        <f t="shared" si="16"/>
        <v>10.204081632653061</v>
      </c>
      <c r="Z32" s="436">
        <f t="shared" si="16"/>
        <v>8.252427184466018</v>
      </c>
      <c r="AA32" s="436">
        <f t="shared" si="16"/>
        <v>9.95260663507109</v>
      </c>
      <c r="AB32" s="436">
        <f t="shared" si="16"/>
        <v>12.06030150753769</v>
      </c>
      <c r="AC32" s="436">
        <f t="shared" si="16"/>
        <v>10.16260162601626</v>
      </c>
      <c r="AD32" s="436">
        <f t="shared" si="16"/>
        <v>6.374501992031872</v>
      </c>
    </row>
    <row r="33" spans="1:30" ht="15" customHeight="1">
      <c r="A33" s="401" t="s">
        <v>236</v>
      </c>
      <c r="B33" s="430" t="s">
        <v>237</v>
      </c>
      <c r="C33" s="431">
        <v>22</v>
      </c>
      <c r="D33" s="431">
        <v>15</v>
      </c>
      <c r="E33" s="431">
        <v>13</v>
      </c>
      <c r="F33" s="431">
        <v>11</v>
      </c>
      <c r="G33" s="431">
        <v>13</v>
      </c>
      <c r="H33" s="431">
        <v>17</v>
      </c>
      <c r="I33" s="431">
        <v>3</v>
      </c>
      <c r="J33" s="431">
        <v>5</v>
      </c>
      <c r="K33" s="431">
        <v>0</v>
      </c>
      <c r="L33" s="431">
        <v>2</v>
      </c>
      <c r="M33" s="431">
        <v>0</v>
      </c>
      <c r="N33" s="431">
        <v>2</v>
      </c>
      <c r="O33" s="431">
        <v>3</v>
      </c>
      <c r="P33" s="431">
        <v>1</v>
      </c>
      <c r="Q33" s="432">
        <f aca="true" t="shared" si="17" ref="Q33:AD33">(C33/C38)*100</f>
        <v>7.746478873239436</v>
      </c>
      <c r="R33" s="432">
        <f t="shared" si="17"/>
        <v>5.1020408163265305</v>
      </c>
      <c r="S33" s="432">
        <f t="shared" si="17"/>
        <v>6.598984771573605</v>
      </c>
      <c r="T33" s="432">
        <f t="shared" si="17"/>
        <v>8.02919708029197</v>
      </c>
      <c r="U33" s="432">
        <f t="shared" si="17"/>
        <v>5.2</v>
      </c>
      <c r="V33" s="432">
        <f t="shared" si="17"/>
        <v>6.666666666666667</v>
      </c>
      <c r="W33" s="432">
        <f t="shared" si="17"/>
        <v>1.3888888888888888</v>
      </c>
      <c r="X33" s="432">
        <f t="shared" si="17"/>
        <v>2.3923444976076556</v>
      </c>
      <c r="Y33" s="432">
        <f t="shared" si="17"/>
        <v>0</v>
      </c>
      <c r="Z33" s="432">
        <f t="shared" si="17"/>
        <v>0.9708737864077669</v>
      </c>
      <c r="AA33" s="433">
        <f t="shared" si="17"/>
        <v>0</v>
      </c>
      <c r="AB33" s="433">
        <f t="shared" si="17"/>
        <v>1.0050251256281406</v>
      </c>
      <c r="AC33" s="433">
        <f t="shared" si="17"/>
        <v>1.2195121951219512</v>
      </c>
      <c r="AD33" s="433">
        <f t="shared" si="17"/>
        <v>0.398406374501992</v>
      </c>
    </row>
    <row r="34" spans="1:30" ht="25.5">
      <c r="A34" s="401" t="s">
        <v>238</v>
      </c>
      <c r="B34" s="430" t="s">
        <v>239</v>
      </c>
      <c r="C34" s="431">
        <v>41</v>
      </c>
      <c r="D34" s="431">
        <v>191</v>
      </c>
      <c r="E34" s="431">
        <v>148</v>
      </c>
      <c r="F34" s="431">
        <v>103</v>
      </c>
      <c r="G34" s="431">
        <v>183</v>
      </c>
      <c r="H34" s="431">
        <v>178</v>
      </c>
      <c r="I34" s="431">
        <v>144</v>
      </c>
      <c r="J34" s="431">
        <v>130</v>
      </c>
      <c r="K34" s="431">
        <v>163</v>
      </c>
      <c r="L34" s="431">
        <v>163</v>
      </c>
      <c r="M34" s="431">
        <v>179</v>
      </c>
      <c r="N34" s="431">
        <v>159</v>
      </c>
      <c r="O34" s="431">
        <v>197</v>
      </c>
      <c r="P34" s="431">
        <v>199</v>
      </c>
      <c r="Q34" s="432">
        <f aca="true" t="shared" si="18" ref="Q34:AD34">(C34/C38)*100</f>
        <v>14.43661971830986</v>
      </c>
      <c r="R34" s="432">
        <f t="shared" si="18"/>
        <v>64.96598639455783</v>
      </c>
      <c r="S34" s="432">
        <f t="shared" si="18"/>
        <v>75.1269035532995</v>
      </c>
      <c r="T34" s="432">
        <f t="shared" si="18"/>
        <v>75.18248175182481</v>
      </c>
      <c r="U34" s="432">
        <f t="shared" si="18"/>
        <v>73.2</v>
      </c>
      <c r="V34" s="432">
        <f t="shared" si="18"/>
        <v>69.80392156862744</v>
      </c>
      <c r="W34" s="432">
        <f t="shared" si="18"/>
        <v>66.66666666666666</v>
      </c>
      <c r="X34" s="432">
        <f t="shared" si="18"/>
        <v>62.20095693779905</v>
      </c>
      <c r="Y34" s="432">
        <f t="shared" si="18"/>
        <v>83.16326530612244</v>
      </c>
      <c r="Z34" s="432">
        <f t="shared" si="18"/>
        <v>79.12621359223301</v>
      </c>
      <c r="AA34" s="433">
        <f t="shared" si="18"/>
        <v>84.83412322274881</v>
      </c>
      <c r="AB34" s="433">
        <f t="shared" si="18"/>
        <v>79.89949748743719</v>
      </c>
      <c r="AC34" s="433">
        <f t="shared" si="18"/>
        <v>80.08130081300813</v>
      </c>
      <c r="AD34" s="433">
        <f t="shared" si="18"/>
        <v>79.2828685258964</v>
      </c>
    </row>
    <row r="35" spans="1:30" ht="25.5">
      <c r="A35" s="401" t="s">
        <v>240</v>
      </c>
      <c r="B35" s="430" t="s">
        <v>241</v>
      </c>
      <c r="C35" s="431">
        <v>25</v>
      </c>
      <c r="D35" s="431">
        <v>2</v>
      </c>
      <c r="E35" s="431">
        <v>0</v>
      </c>
      <c r="F35" s="431">
        <v>0</v>
      </c>
      <c r="G35" s="431">
        <v>3</v>
      </c>
      <c r="H35" s="431">
        <v>6</v>
      </c>
      <c r="I35" s="455">
        <v>3</v>
      </c>
      <c r="J35" s="455">
        <v>2</v>
      </c>
      <c r="K35" s="455">
        <v>3</v>
      </c>
      <c r="L35" s="455">
        <v>3</v>
      </c>
      <c r="M35" s="455">
        <v>0</v>
      </c>
      <c r="N35" s="455">
        <v>3</v>
      </c>
      <c r="O35" s="455">
        <v>1</v>
      </c>
      <c r="P35" s="455">
        <v>1</v>
      </c>
      <c r="Q35" s="432">
        <f aca="true" t="shared" si="19" ref="Q35:AD35">(C35/C38)*100</f>
        <v>8.80281690140845</v>
      </c>
      <c r="R35" s="432">
        <f t="shared" si="19"/>
        <v>0.6802721088435374</v>
      </c>
      <c r="S35" s="432">
        <f t="shared" si="19"/>
        <v>0</v>
      </c>
      <c r="T35" s="432">
        <f t="shared" si="19"/>
        <v>0</v>
      </c>
      <c r="U35" s="432">
        <f t="shared" si="19"/>
        <v>1.2</v>
      </c>
      <c r="V35" s="432">
        <f t="shared" si="19"/>
        <v>2.3529411764705883</v>
      </c>
      <c r="W35" s="432">
        <f t="shared" si="19"/>
        <v>1.3888888888888888</v>
      </c>
      <c r="X35" s="432">
        <f t="shared" si="19"/>
        <v>0.9569377990430622</v>
      </c>
      <c r="Y35" s="432">
        <f t="shared" si="19"/>
        <v>1.530612244897959</v>
      </c>
      <c r="Z35" s="432">
        <f t="shared" si="19"/>
        <v>1.4563106796116505</v>
      </c>
      <c r="AA35" s="433">
        <f t="shared" si="19"/>
        <v>0</v>
      </c>
      <c r="AB35" s="433">
        <f t="shared" si="19"/>
        <v>1.507537688442211</v>
      </c>
      <c r="AC35" s="433">
        <f t="shared" si="19"/>
        <v>0.40650406504065045</v>
      </c>
      <c r="AD35" s="433">
        <f t="shared" si="19"/>
        <v>0.398406374501992</v>
      </c>
    </row>
    <row r="36" spans="1:30" ht="15">
      <c r="A36" s="401" t="s">
        <v>242</v>
      </c>
      <c r="B36" s="430" t="s">
        <v>243</v>
      </c>
      <c r="C36" s="431">
        <v>49</v>
      </c>
      <c r="D36" s="431">
        <v>24</v>
      </c>
      <c r="E36" s="431">
        <v>16</v>
      </c>
      <c r="F36" s="431">
        <v>10</v>
      </c>
      <c r="G36" s="431">
        <v>12</v>
      </c>
      <c r="H36" s="431">
        <v>15</v>
      </c>
      <c r="I36" s="455">
        <v>10</v>
      </c>
      <c r="J36" s="455">
        <v>15</v>
      </c>
      <c r="K36" s="455">
        <v>0</v>
      </c>
      <c r="L36" s="455">
        <v>6</v>
      </c>
      <c r="M36" s="455">
        <v>0</v>
      </c>
      <c r="N36" s="455">
        <v>6</v>
      </c>
      <c r="O36" s="455">
        <v>9</v>
      </c>
      <c r="P36" s="455">
        <v>4</v>
      </c>
      <c r="Q36" s="432">
        <f aca="true" t="shared" si="20" ref="Q36:AD36">(C36/C38)*100</f>
        <v>17.253521126760564</v>
      </c>
      <c r="R36" s="432">
        <f t="shared" si="20"/>
        <v>8.16326530612245</v>
      </c>
      <c r="S36" s="432">
        <f t="shared" si="20"/>
        <v>8.121827411167512</v>
      </c>
      <c r="T36" s="432">
        <f t="shared" si="20"/>
        <v>7.2992700729927</v>
      </c>
      <c r="U36" s="432">
        <f t="shared" si="20"/>
        <v>4.8</v>
      </c>
      <c r="V36" s="432">
        <f t="shared" si="20"/>
        <v>5.88235294117647</v>
      </c>
      <c r="W36" s="432">
        <f t="shared" si="20"/>
        <v>4.62962962962963</v>
      </c>
      <c r="X36" s="432">
        <f t="shared" si="20"/>
        <v>7.177033492822966</v>
      </c>
      <c r="Y36" s="432">
        <f t="shared" si="20"/>
        <v>0</v>
      </c>
      <c r="Z36" s="432">
        <f t="shared" si="20"/>
        <v>2.912621359223301</v>
      </c>
      <c r="AA36" s="433">
        <f t="shared" si="20"/>
        <v>0</v>
      </c>
      <c r="AB36" s="433">
        <f t="shared" si="20"/>
        <v>3.015075376884422</v>
      </c>
      <c r="AC36" s="433">
        <f t="shared" si="20"/>
        <v>3.6585365853658534</v>
      </c>
      <c r="AD36" s="433">
        <f t="shared" si="20"/>
        <v>1.593625498007968</v>
      </c>
    </row>
    <row r="37" spans="1:30" ht="15.75" thickBot="1">
      <c r="A37" s="406"/>
      <c r="B37" s="406" t="s">
        <v>256</v>
      </c>
      <c r="C37" s="434">
        <f aca="true" t="shared" si="21" ref="C37:V37">SUM(C33:C36)</f>
        <v>137</v>
      </c>
      <c r="D37" s="434">
        <f t="shared" si="21"/>
        <v>232</v>
      </c>
      <c r="E37" s="434">
        <f t="shared" si="21"/>
        <v>177</v>
      </c>
      <c r="F37" s="434">
        <f t="shared" si="21"/>
        <v>124</v>
      </c>
      <c r="G37" s="434">
        <f t="shared" si="21"/>
        <v>211</v>
      </c>
      <c r="H37" s="434">
        <f t="shared" si="21"/>
        <v>216</v>
      </c>
      <c r="I37" s="456">
        <f aca="true" t="shared" si="22" ref="I37:P37">SUM(I33:I36)</f>
        <v>160</v>
      </c>
      <c r="J37" s="456">
        <f t="shared" si="22"/>
        <v>152</v>
      </c>
      <c r="K37" s="456">
        <f t="shared" si="22"/>
        <v>166</v>
      </c>
      <c r="L37" s="456">
        <f t="shared" si="22"/>
        <v>174</v>
      </c>
      <c r="M37" s="456">
        <f t="shared" si="22"/>
        <v>179</v>
      </c>
      <c r="N37" s="456">
        <f>SUM(N33:N36)</f>
        <v>170</v>
      </c>
      <c r="O37" s="456">
        <f>SUM(O33:O36)</f>
        <v>210</v>
      </c>
      <c r="P37" s="456">
        <f t="shared" si="22"/>
        <v>205</v>
      </c>
      <c r="Q37" s="457">
        <f t="shared" si="21"/>
        <v>48.239436619718305</v>
      </c>
      <c r="R37" s="457">
        <f t="shared" si="21"/>
        <v>78.91156462585036</v>
      </c>
      <c r="S37" s="457">
        <f t="shared" si="21"/>
        <v>89.84771573604061</v>
      </c>
      <c r="T37" s="457">
        <f t="shared" si="21"/>
        <v>90.51094890510947</v>
      </c>
      <c r="U37" s="457">
        <f t="shared" si="21"/>
        <v>84.4</v>
      </c>
      <c r="V37" s="457">
        <f t="shared" si="21"/>
        <v>84.70588235294117</v>
      </c>
      <c r="W37" s="457">
        <f aca="true" t="shared" si="23" ref="W37:AD37">SUM(W33:W36)</f>
        <v>74.07407407407406</v>
      </c>
      <c r="X37" s="457">
        <f t="shared" si="23"/>
        <v>72.72727272727273</v>
      </c>
      <c r="Y37" s="457">
        <f t="shared" si="23"/>
        <v>84.69387755102039</v>
      </c>
      <c r="Z37" s="457">
        <f t="shared" si="23"/>
        <v>84.46601941747572</v>
      </c>
      <c r="AA37" s="457">
        <f t="shared" si="23"/>
        <v>84.83412322274881</v>
      </c>
      <c r="AB37" s="457">
        <f>SUM(AB33:AB36)</f>
        <v>85.42713567839196</v>
      </c>
      <c r="AC37" s="457">
        <f>SUM(AC33:AC36)</f>
        <v>85.36585365853658</v>
      </c>
      <c r="AD37" s="457">
        <f t="shared" si="23"/>
        <v>81.67330677290835</v>
      </c>
    </row>
    <row r="38" spans="1:30" ht="15.75" thickTop="1">
      <c r="A38" s="397"/>
      <c r="B38" s="397" t="s">
        <v>209</v>
      </c>
      <c r="C38" s="458">
        <f aca="true" t="shared" si="24" ref="C38:AD38">SUM(C37,C32,C14)</f>
        <v>284</v>
      </c>
      <c r="D38" s="458">
        <f t="shared" si="24"/>
        <v>294</v>
      </c>
      <c r="E38" s="458">
        <f t="shared" si="24"/>
        <v>197</v>
      </c>
      <c r="F38" s="458">
        <f t="shared" si="24"/>
        <v>137</v>
      </c>
      <c r="G38" s="458">
        <f t="shared" si="24"/>
        <v>250</v>
      </c>
      <c r="H38" s="458">
        <f t="shared" si="24"/>
        <v>255</v>
      </c>
      <c r="I38" s="458">
        <f t="shared" si="24"/>
        <v>216</v>
      </c>
      <c r="J38" s="458">
        <f t="shared" si="24"/>
        <v>209</v>
      </c>
      <c r="K38" s="458">
        <f t="shared" si="24"/>
        <v>196</v>
      </c>
      <c r="L38" s="458">
        <f t="shared" si="24"/>
        <v>206</v>
      </c>
      <c r="M38" s="458">
        <f t="shared" si="24"/>
        <v>211</v>
      </c>
      <c r="N38" s="458">
        <f t="shared" si="24"/>
        <v>199</v>
      </c>
      <c r="O38" s="458">
        <f t="shared" si="24"/>
        <v>246</v>
      </c>
      <c r="P38" s="458">
        <f t="shared" si="24"/>
        <v>251</v>
      </c>
      <c r="Q38" s="459">
        <f t="shared" si="24"/>
        <v>100</v>
      </c>
      <c r="R38" s="459">
        <f t="shared" si="24"/>
        <v>100.00000000000003</v>
      </c>
      <c r="S38" s="459">
        <f t="shared" si="24"/>
        <v>100</v>
      </c>
      <c r="T38" s="459">
        <f t="shared" si="24"/>
        <v>99.99999999999999</v>
      </c>
      <c r="U38" s="459">
        <f t="shared" si="24"/>
        <v>100</v>
      </c>
      <c r="V38" s="459">
        <f t="shared" si="24"/>
        <v>100</v>
      </c>
      <c r="W38" s="459">
        <f t="shared" si="24"/>
        <v>100</v>
      </c>
      <c r="X38" s="459">
        <f t="shared" si="24"/>
        <v>100</v>
      </c>
      <c r="Y38" s="459">
        <f t="shared" si="24"/>
        <v>99.99999999999999</v>
      </c>
      <c r="Z38" s="459">
        <f t="shared" si="24"/>
        <v>99.99999999999999</v>
      </c>
      <c r="AA38" s="459">
        <f t="shared" si="24"/>
        <v>100</v>
      </c>
      <c r="AB38" s="459">
        <f t="shared" si="24"/>
        <v>100</v>
      </c>
      <c r="AC38" s="459">
        <f t="shared" si="24"/>
        <v>99.99999999999999</v>
      </c>
      <c r="AD38" s="459">
        <f t="shared" si="24"/>
        <v>99.99999999999997</v>
      </c>
    </row>
    <row r="39" spans="1:29" ht="15.75">
      <c r="A39" s="372" t="s">
        <v>290</v>
      </c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226"/>
      <c r="AB39" s="226"/>
      <c r="AC39" s="226"/>
    </row>
    <row r="40" spans="1:29" ht="18.75">
      <c r="A40" s="370" t="s">
        <v>324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226"/>
      <c r="AB40" s="226"/>
      <c r="AC40" s="226"/>
    </row>
  </sheetData>
  <sheetProtection/>
  <mergeCells count="73">
    <mergeCell ref="AA4:AA6"/>
    <mergeCell ref="Y28:Y30"/>
    <mergeCell ref="C28:C30"/>
    <mergeCell ref="K28:K30"/>
    <mergeCell ref="J4:J6"/>
    <mergeCell ref="H28:H30"/>
    <mergeCell ref="A1:AD1"/>
    <mergeCell ref="A2:AD2"/>
    <mergeCell ref="A25:AD25"/>
    <mergeCell ref="R4:R6"/>
    <mergeCell ref="A27:A30"/>
    <mergeCell ref="Z4:Z6"/>
    <mergeCell ref="AB28:AB30"/>
    <mergeCell ref="Y4:Y6"/>
    <mergeCell ref="T29:T30"/>
    <mergeCell ref="U28:U30"/>
    <mergeCell ref="W4:W6"/>
    <mergeCell ref="AB4:AB6"/>
    <mergeCell ref="F5:F6"/>
    <mergeCell ref="K4:K6"/>
    <mergeCell ref="I4:I6"/>
    <mergeCell ref="M28:M30"/>
    <mergeCell ref="P28:P30"/>
    <mergeCell ref="E4:F4"/>
    <mergeCell ref="G28:G30"/>
    <mergeCell ref="T5:T6"/>
    <mergeCell ref="C27:P27"/>
    <mergeCell ref="H4:H6"/>
    <mergeCell ref="D28:D30"/>
    <mergeCell ref="E29:E30"/>
    <mergeCell ref="E5:E6"/>
    <mergeCell ref="P4:P6"/>
    <mergeCell ref="I28:I30"/>
    <mergeCell ref="J28:J30"/>
    <mergeCell ref="O28:O30"/>
    <mergeCell ref="N4:N6"/>
    <mergeCell ref="AC4:AC6"/>
    <mergeCell ref="AC28:AC30"/>
    <mergeCell ref="Q27:AD27"/>
    <mergeCell ref="AD4:AD6"/>
    <mergeCell ref="AA28:AA30"/>
    <mergeCell ref="X4:X6"/>
    <mergeCell ref="AD28:AD30"/>
    <mergeCell ref="B3:B6"/>
    <mergeCell ref="C3:P3"/>
    <mergeCell ref="Q3:AD3"/>
    <mergeCell ref="B27:B30"/>
    <mergeCell ref="F29:F30"/>
    <mergeCell ref="G4:G6"/>
    <mergeCell ref="S29:S30"/>
    <mergeCell ref="Q4:Q6"/>
    <mergeCell ref="L28:L30"/>
    <mergeCell ref="L4:L6"/>
    <mergeCell ref="S5:S6"/>
    <mergeCell ref="A39:Z39"/>
    <mergeCell ref="W28:W30"/>
    <mergeCell ref="X28:X30"/>
    <mergeCell ref="V28:V30"/>
    <mergeCell ref="O4:O6"/>
    <mergeCell ref="R28:R30"/>
    <mergeCell ref="Q28:Q30"/>
    <mergeCell ref="A3:A6"/>
    <mergeCell ref="E28:F28"/>
    <mergeCell ref="S28:T28"/>
    <mergeCell ref="N28:N30"/>
    <mergeCell ref="V4:V6"/>
    <mergeCell ref="A40:Z40"/>
    <mergeCell ref="M4:M6"/>
    <mergeCell ref="C4:C6"/>
    <mergeCell ref="D4:D6"/>
    <mergeCell ref="Z28:Z30"/>
    <mergeCell ref="S4:T4"/>
    <mergeCell ref="U4:U6"/>
  </mergeCells>
  <printOptions/>
  <pageMargins left="0.03937007874015748" right="0.03937007874015748" top="0.984251968503937" bottom="0.984251968503937" header="0.5118110236220472" footer="0.5118110236220472"/>
  <pageSetup fitToHeight="0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4">
      <selection activeCell="Q10" sqref="Q10"/>
    </sheetView>
  </sheetViews>
  <sheetFormatPr defaultColWidth="8.796875" defaultRowHeight="15"/>
  <cols>
    <col min="1" max="1" width="2.69921875" style="0" customWidth="1"/>
    <col min="2" max="2" width="24" style="0" customWidth="1"/>
    <col min="3" max="8" width="4.8984375" style="0" customWidth="1"/>
    <col min="9" max="9" width="5.59765625" style="0" customWidth="1"/>
    <col min="10" max="16" width="4.19921875" style="0" customWidth="1"/>
    <col min="17" max="17" width="5.796875" style="0" customWidth="1"/>
    <col min="18" max="18" width="4.19921875" style="0" customWidth="1"/>
  </cols>
  <sheetData>
    <row r="1" spans="1:18" ht="15">
      <c r="A1" s="259" t="s">
        <v>335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ht="36" customHeight="1">
      <c r="A2" s="386" t="s">
        <v>325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</row>
    <row r="3" spans="1:18" ht="15" customHeight="1">
      <c r="A3" s="381" t="s">
        <v>33</v>
      </c>
      <c r="B3" s="344" t="s">
        <v>298</v>
      </c>
      <c r="C3" s="360" t="s">
        <v>248</v>
      </c>
      <c r="D3" s="374"/>
      <c r="E3" s="374"/>
      <c r="F3" s="374"/>
      <c r="G3" s="374"/>
      <c r="H3" s="374"/>
      <c r="I3" s="374"/>
      <c r="J3" s="384"/>
      <c r="K3" s="360" t="s">
        <v>249</v>
      </c>
      <c r="L3" s="374"/>
      <c r="M3" s="374"/>
      <c r="N3" s="374"/>
      <c r="O3" s="374"/>
      <c r="P3" s="374"/>
      <c r="Q3" s="374"/>
      <c r="R3" s="361"/>
    </row>
    <row r="4" spans="1:18" ht="15">
      <c r="A4" s="382"/>
      <c r="B4" s="352"/>
      <c r="C4" s="344">
        <v>2013</v>
      </c>
      <c r="D4" s="344">
        <v>2014</v>
      </c>
      <c r="E4" s="344">
        <v>2015</v>
      </c>
      <c r="F4" s="344">
        <v>2016</v>
      </c>
      <c r="G4" s="344">
        <v>2017</v>
      </c>
      <c r="H4" s="344">
        <v>2018</v>
      </c>
      <c r="I4" s="344">
        <v>2019</v>
      </c>
      <c r="J4" s="344">
        <v>2020</v>
      </c>
      <c r="K4" s="344">
        <v>2013</v>
      </c>
      <c r="L4" s="344">
        <v>2014</v>
      </c>
      <c r="M4" s="344">
        <v>2015</v>
      </c>
      <c r="N4" s="344">
        <v>2016</v>
      </c>
      <c r="O4" s="344">
        <v>2017</v>
      </c>
      <c r="P4" s="344">
        <v>2018</v>
      </c>
      <c r="Q4" s="344">
        <v>2019</v>
      </c>
      <c r="R4" s="344">
        <v>2020</v>
      </c>
    </row>
    <row r="5" spans="1:18" ht="15" customHeight="1">
      <c r="A5" s="38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</row>
    <row r="6" spans="1:18" ht="15.75" thickBot="1">
      <c r="A6" s="38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</row>
    <row r="7" spans="1:18" ht="26.25" thickTop="1">
      <c r="A7" s="164" t="s">
        <v>215</v>
      </c>
      <c r="B7" s="173" t="s">
        <v>216</v>
      </c>
      <c r="C7" s="156">
        <v>3</v>
      </c>
      <c r="D7" s="156">
        <v>0</v>
      </c>
      <c r="E7" s="156">
        <v>0</v>
      </c>
      <c r="F7" s="156">
        <v>2</v>
      </c>
      <c r="G7" s="184"/>
      <c r="H7" s="184"/>
      <c r="I7" s="184"/>
      <c r="J7" s="184"/>
      <c r="K7" s="176">
        <f>(C7/C24)*100</f>
        <v>8.333333333333332</v>
      </c>
      <c r="L7" s="176">
        <f>(D7/D24)*100</f>
        <v>0</v>
      </c>
      <c r="M7" s="176">
        <f>(E7/E24)*100</f>
        <v>0</v>
      </c>
      <c r="N7" s="176">
        <f>(F7/F24)*100</f>
        <v>5.714285714285714</v>
      </c>
      <c r="O7" s="185"/>
      <c r="P7" s="185"/>
      <c r="Q7" s="185"/>
      <c r="R7" s="185"/>
    </row>
    <row r="8" spans="1:18" ht="27.75" customHeight="1">
      <c r="A8" s="167" t="s">
        <v>217</v>
      </c>
      <c r="B8" s="175" t="s">
        <v>218</v>
      </c>
      <c r="C8" s="159">
        <v>0</v>
      </c>
      <c r="D8" s="159">
        <v>0</v>
      </c>
      <c r="E8" s="159">
        <v>0</v>
      </c>
      <c r="F8" s="159">
        <v>0</v>
      </c>
      <c r="G8" s="159"/>
      <c r="H8" s="159"/>
      <c r="I8" s="159"/>
      <c r="J8" s="159"/>
      <c r="K8" s="176">
        <f>(C8/C24)*100</f>
        <v>0</v>
      </c>
      <c r="L8" s="176">
        <f>(D8/D24)*100</f>
        <v>0</v>
      </c>
      <c r="M8" s="176">
        <f>(E8/E24)*100</f>
        <v>0</v>
      </c>
      <c r="N8" s="176">
        <f>(F8/F24)*100</f>
        <v>0</v>
      </c>
      <c r="O8" s="185"/>
      <c r="P8" s="185"/>
      <c r="Q8" s="185"/>
      <c r="R8" s="185"/>
    </row>
    <row r="9" spans="1:18" ht="25.5">
      <c r="A9" s="167" t="s">
        <v>219</v>
      </c>
      <c r="B9" s="175" t="s">
        <v>220</v>
      </c>
      <c r="C9" s="159">
        <v>0</v>
      </c>
      <c r="D9" s="159">
        <v>0</v>
      </c>
      <c r="E9" s="159">
        <v>0</v>
      </c>
      <c r="F9" s="159">
        <v>1</v>
      </c>
      <c r="G9" s="159"/>
      <c r="H9" s="159"/>
      <c r="I9" s="159"/>
      <c r="J9" s="159"/>
      <c r="K9" s="176">
        <f>(C9/C24)*100</f>
        <v>0</v>
      </c>
      <c r="L9" s="176">
        <f>(D9/D24)*100</f>
        <v>0</v>
      </c>
      <c r="M9" s="176">
        <f>(E9/E24)*100</f>
        <v>0</v>
      </c>
      <c r="N9" s="176">
        <f>(F9/F24)*100</f>
        <v>2.857142857142857</v>
      </c>
      <c r="O9" s="185"/>
      <c r="P9" s="185"/>
      <c r="Q9" s="185"/>
      <c r="R9" s="185"/>
    </row>
    <row r="10" spans="1:18" ht="39.75" customHeight="1">
      <c r="A10" s="167" t="s">
        <v>221</v>
      </c>
      <c r="B10" s="175" t="s">
        <v>222</v>
      </c>
      <c r="C10" s="159">
        <v>1</v>
      </c>
      <c r="D10" s="159">
        <v>0</v>
      </c>
      <c r="E10" s="159">
        <v>1</v>
      </c>
      <c r="F10" s="159">
        <v>0</v>
      </c>
      <c r="G10" s="159"/>
      <c r="H10" s="159"/>
      <c r="I10" s="159"/>
      <c r="J10" s="159"/>
      <c r="K10" s="176">
        <f>(C10/C24)*100</f>
        <v>2.7777777777777777</v>
      </c>
      <c r="L10" s="176">
        <f>(D10/D24)*100</f>
        <v>0</v>
      </c>
      <c r="M10" s="176">
        <f>(E10/E24)*100</f>
        <v>3.3333333333333335</v>
      </c>
      <c r="N10" s="176">
        <f>(F10/F24)*100</f>
        <v>0</v>
      </c>
      <c r="O10" s="185"/>
      <c r="P10" s="185"/>
      <c r="Q10" s="185"/>
      <c r="R10" s="185"/>
    </row>
    <row r="11" spans="1:18" ht="38.25">
      <c r="A11" s="167" t="s">
        <v>223</v>
      </c>
      <c r="B11" s="175" t="s">
        <v>224</v>
      </c>
      <c r="C11" s="159">
        <v>0</v>
      </c>
      <c r="D11" s="159">
        <v>0</v>
      </c>
      <c r="E11" s="159">
        <v>0</v>
      </c>
      <c r="F11" s="159">
        <v>0</v>
      </c>
      <c r="G11" s="159"/>
      <c r="H11" s="159"/>
      <c r="I11" s="159"/>
      <c r="J11" s="159"/>
      <c r="K11" s="176">
        <f>(C11/C24)*100</f>
        <v>0</v>
      </c>
      <c r="L11" s="176">
        <f>(D11/D24)*100</f>
        <v>0</v>
      </c>
      <c r="M11" s="176">
        <f>(E11/E24)*100</f>
        <v>0</v>
      </c>
      <c r="N11" s="176">
        <f>(F11/F24)*100</f>
        <v>0</v>
      </c>
      <c r="O11" s="185"/>
      <c r="P11" s="185"/>
      <c r="Q11" s="185"/>
      <c r="R11" s="185"/>
    </row>
    <row r="12" spans="1:18" ht="15">
      <c r="A12" s="167" t="s">
        <v>225</v>
      </c>
      <c r="B12" s="175" t="s">
        <v>226</v>
      </c>
      <c r="C12" s="159">
        <v>0</v>
      </c>
      <c r="D12" s="159">
        <v>0</v>
      </c>
      <c r="E12" s="159">
        <v>0</v>
      </c>
      <c r="F12" s="159">
        <v>0</v>
      </c>
      <c r="G12" s="186"/>
      <c r="H12" s="186"/>
      <c r="I12" s="186"/>
      <c r="J12" s="186"/>
      <c r="K12" s="176">
        <f>(C12/C24)*100</f>
        <v>0</v>
      </c>
      <c r="L12" s="176">
        <f>(D12/D24)*100</f>
        <v>0</v>
      </c>
      <c r="M12" s="176">
        <f>(E12/E24)*100</f>
        <v>0</v>
      </c>
      <c r="N12" s="176">
        <f>(F12/F24)*100</f>
        <v>0</v>
      </c>
      <c r="O12" s="185"/>
      <c r="P12" s="185"/>
      <c r="Q12" s="185"/>
      <c r="R12" s="185"/>
    </row>
    <row r="13" spans="1:18" ht="39.75" customHeight="1">
      <c r="A13" s="401" t="s">
        <v>227</v>
      </c>
      <c r="B13" s="430" t="s">
        <v>228</v>
      </c>
      <c r="C13" s="431">
        <v>0</v>
      </c>
      <c r="D13" s="431">
        <v>0</v>
      </c>
      <c r="E13" s="431">
        <v>0</v>
      </c>
      <c r="F13" s="431">
        <v>0</v>
      </c>
      <c r="G13" s="431"/>
      <c r="H13" s="431"/>
      <c r="I13" s="431"/>
      <c r="J13" s="431"/>
      <c r="K13" s="432">
        <f>(C13/C24)*100</f>
        <v>0</v>
      </c>
      <c r="L13" s="432">
        <f>(D13/D24)*100</f>
        <v>0</v>
      </c>
      <c r="M13" s="432">
        <f>(E13/E24)*100</f>
        <v>0</v>
      </c>
      <c r="N13" s="432">
        <f>(F13/F24)*100</f>
        <v>0</v>
      </c>
      <c r="O13" s="433"/>
      <c r="P13" s="433"/>
      <c r="Q13" s="433"/>
      <c r="R13" s="433"/>
    </row>
    <row r="14" spans="1:18" ht="39" customHeight="1">
      <c r="A14" s="400"/>
      <c r="B14" s="400" t="s">
        <v>254</v>
      </c>
      <c r="C14" s="434">
        <f>SUM(C7:C13)</f>
        <v>4</v>
      </c>
      <c r="D14" s="434">
        <f>SUM(D7:D13)</f>
        <v>0</v>
      </c>
      <c r="E14" s="434">
        <f>SUM(E7:E13)</f>
        <v>1</v>
      </c>
      <c r="F14" s="434">
        <f>SUM(F7:F13)</f>
        <v>3</v>
      </c>
      <c r="G14" s="435"/>
      <c r="H14" s="435"/>
      <c r="I14" s="435"/>
      <c r="J14" s="435"/>
      <c r="K14" s="436">
        <f>SUM(K7:K13)</f>
        <v>11.11111111111111</v>
      </c>
      <c r="L14" s="436">
        <f>SUM(L7:L13)</f>
        <v>0</v>
      </c>
      <c r="M14" s="436">
        <f>SUM(M7:M13)</f>
        <v>3.3333333333333335</v>
      </c>
      <c r="N14" s="436">
        <f>SUM(N7:N13)</f>
        <v>8.571428571428571</v>
      </c>
      <c r="O14" s="436"/>
      <c r="P14" s="436"/>
      <c r="Q14" s="436"/>
      <c r="R14" s="436"/>
    </row>
    <row r="15" spans="1:18" ht="38.25">
      <c r="A15" s="401" t="s">
        <v>229</v>
      </c>
      <c r="B15" s="430" t="s">
        <v>230</v>
      </c>
      <c r="C15" s="437">
        <v>0</v>
      </c>
      <c r="D15" s="437">
        <v>1</v>
      </c>
      <c r="E15" s="437">
        <v>0</v>
      </c>
      <c r="F15" s="437">
        <v>0</v>
      </c>
      <c r="G15" s="437"/>
      <c r="H15" s="437"/>
      <c r="I15" s="437"/>
      <c r="J15" s="437"/>
      <c r="K15" s="432">
        <f>(C15/C24)*100</f>
        <v>0</v>
      </c>
      <c r="L15" s="432">
        <f>(D15/D24)*100</f>
        <v>3.571428571428571</v>
      </c>
      <c r="M15" s="432">
        <f>(E15/E24)*100</f>
        <v>0</v>
      </c>
      <c r="N15" s="432">
        <f>(F15/F24)*100</f>
        <v>0</v>
      </c>
      <c r="O15" s="432"/>
      <c r="P15" s="432"/>
      <c r="Q15" s="432"/>
      <c r="R15" s="432"/>
    </row>
    <row r="16" spans="1:18" ht="38.25">
      <c r="A16" s="401" t="s">
        <v>231</v>
      </c>
      <c r="B16" s="430" t="s">
        <v>232</v>
      </c>
      <c r="C16" s="431">
        <v>0</v>
      </c>
      <c r="D16" s="431">
        <v>0</v>
      </c>
      <c r="E16" s="431">
        <v>0</v>
      </c>
      <c r="F16" s="431">
        <v>0</v>
      </c>
      <c r="G16" s="431"/>
      <c r="H16" s="431"/>
      <c r="I16" s="431"/>
      <c r="J16" s="431"/>
      <c r="K16" s="432">
        <f>(C16/C24)*100</f>
        <v>0</v>
      </c>
      <c r="L16" s="432">
        <f>(D16/D24)*100</f>
        <v>0</v>
      </c>
      <c r="M16" s="432">
        <f>(E16/E24)*100</f>
        <v>0</v>
      </c>
      <c r="N16" s="432">
        <f>(F16/F24)*100</f>
        <v>0</v>
      </c>
      <c r="O16" s="432"/>
      <c r="P16" s="432"/>
      <c r="Q16" s="432"/>
      <c r="R16" s="432"/>
    </row>
    <row r="17" spans="1:18" ht="38.25">
      <c r="A17" s="401" t="s">
        <v>233</v>
      </c>
      <c r="B17" s="430" t="s">
        <v>288</v>
      </c>
      <c r="C17" s="454">
        <v>0</v>
      </c>
      <c r="D17" s="454">
        <v>0</v>
      </c>
      <c r="E17" s="454">
        <v>0</v>
      </c>
      <c r="F17" s="454">
        <v>0</v>
      </c>
      <c r="G17" s="431"/>
      <c r="H17" s="431"/>
      <c r="I17" s="431"/>
      <c r="J17" s="431"/>
      <c r="K17" s="432">
        <f>(C17/C24)*100</f>
        <v>0</v>
      </c>
      <c r="L17" s="432">
        <f>(D17/D24)*100</f>
        <v>0</v>
      </c>
      <c r="M17" s="432">
        <f>(E17/E24)*100</f>
        <v>0</v>
      </c>
      <c r="N17" s="432">
        <f>(F17/F24)*100</f>
        <v>0</v>
      </c>
      <c r="O17" s="432"/>
      <c r="P17" s="432"/>
      <c r="Q17" s="432"/>
      <c r="R17" s="432"/>
    </row>
    <row r="18" spans="1:18" ht="25.5" customHeight="1">
      <c r="A18" s="400"/>
      <c r="B18" s="400" t="s">
        <v>255</v>
      </c>
      <c r="C18" s="405">
        <f>C15+C16+C17</f>
        <v>0</v>
      </c>
      <c r="D18" s="405">
        <f>D15+D16+D17</f>
        <v>1</v>
      </c>
      <c r="E18" s="405">
        <f>E15+E16+E17</f>
        <v>0</v>
      </c>
      <c r="F18" s="405">
        <f>SUM(F15:F17)</f>
        <v>0</v>
      </c>
      <c r="G18" s="405"/>
      <c r="H18" s="405"/>
      <c r="I18" s="405"/>
      <c r="J18" s="405"/>
      <c r="K18" s="436">
        <f>SUM(K15:K17)</f>
        <v>0</v>
      </c>
      <c r="L18" s="436">
        <f>L15+L16+L17</f>
        <v>3.571428571428571</v>
      </c>
      <c r="M18" s="436">
        <f>M15+M16+M17</f>
        <v>0</v>
      </c>
      <c r="N18" s="436">
        <f>SUM(N15:N17)</f>
        <v>0</v>
      </c>
      <c r="O18" s="436"/>
      <c r="P18" s="436"/>
      <c r="Q18" s="436"/>
      <c r="R18" s="436"/>
    </row>
    <row r="19" spans="1:18" ht="39" customHeight="1">
      <c r="A19" s="401" t="s">
        <v>236</v>
      </c>
      <c r="B19" s="430" t="s">
        <v>237</v>
      </c>
      <c r="C19" s="431">
        <v>3</v>
      </c>
      <c r="D19" s="431">
        <v>0</v>
      </c>
      <c r="E19" s="431">
        <v>2</v>
      </c>
      <c r="F19" s="431">
        <v>2</v>
      </c>
      <c r="G19" s="431"/>
      <c r="H19" s="431"/>
      <c r="I19" s="431"/>
      <c r="J19" s="431"/>
      <c r="K19" s="432">
        <f>(C19/C24)*100</f>
        <v>8.333333333333332</v>
      </c>
      <c r="L19" s="432">
        <f>(D19/D24)*100</f>
        <v>0</v>
      </c>
      <c r="M19" s="432">
        <f>(E19/E24)*100</f>
        <v>6.666666666666667</v>
      </c>
      <c r="N19" s="432">
        <f>(F19/F24)*100</f>
        <v>5.714285714285714</v>
      </c>
      <c r="O19" s="432"/>
      <c r="P19" s="432"/>
      <c r="Q19" s="432"/>
      <c r="R19" s="432"/>
    </row>
    <row r="20" spans="1:18" ht="25.5">
      <c r="A20" s="401" t="s">
        <v>238</v>
      </c>
      <c r="B20" s="430" t="s">
        <v>239</v>
      </c>
      <c r="C20" s="431">
        <v>22</v>
      </c>
      <c r="D20" s="431">
        <v>22</v>
      </c>
      <c r="E20" s="431">
        <v>20</v>
      </c>
      <c r="F20" s="431">
        <v>25</v>
      </c>
      <c r="G20" s="431"/>
      <c r="H20" s="431"/>
      <c r="I20" s="431"/>
      <c r="J20" s="431"/>
      <c r="K20" s="432">
        <f>(C20/C24)*100</f>
        <v>61.111111111111114</v>
      </c>
      <c r="L20" s="432">
        <f>(D20/D24)*100</f>
        <v>78.57142857142857</v>
      </c>
      <c r="M20" s="432">
        <f>(E20/E24)*100</f>
        <v>66.66666666666666</v>
      </c>
      <c r="N20" s="432">
        <f>(F20/F24)*100</f>
        <v>71.42857142857143</v>
      </c>
      <c r="O20" s="432"/>
      <c r="P20" s="432"/>
      <c r="Q20" s="432"/>
      <c r="R20" s="432"/>
    </row>
    <row r="21" spans="1:18" ht="25.5">
      <c r="A21" s="401" t="s">
        <v>240</v>
      </c>
      <c r="B21" s="430" t="s">
        <v>241</v>
      </c>
      <c r="C21" s="431">
        <v>3</v>
      </c>
      <c r="D21" s="431">
        <v>1</v>
      </c>
      <c r="E21" s="431">
        <v>3</v>
      </c>
      <c r="F21" s="431">
        <v>2</v>
      </c>
      <c r="G21" s="455"/>
      <c r="H21" s="455"/>
      <c r="I21" s="455"/>
      <c r="J21" s="455"/>
      <c r="K21" s="432">
        <f>(C21/C24)*100</f>
        <v>8.333333333333332</v>
      </c>
      <c r="L21" s="432">
        <f>(D21/D24)*100</f>
        <v>3.571428571428571</v>
      </c>
      <c r="M21" s="432">
        <f>(E21/E24)*100</f>
        <v>10</v>
      </c>
      <c r="N21" s="432">
        <f>(F21/F24)*100</f>
        <v>5.714285714285714</v>
      </c>
      <c r="O21" s="432"/>
      <c r="P21" s="432"/>
      <c r="Q21" s="432"/>
      <c r="R21" s="432"/>
    </row>
    <row r="22" spans="1:18" ht="15">
      <c r="A22" s="401" t="s">
        <v>242</v>
      </c>
      <c r="B22" s="430" t="s">
        <v>243</v>
      </c>
      <c r="C22" s="431">
        <v>4</v>
      </c>
      <c r="D22" s="431">
        <v>4</v>
      </c>
      <c r="E22" s="431">
        <v>4</v>
      </c>
      <c r="F22" s="431">
        <v>3</v>
      </c>
      <c r="G22" s="455"/>
      <c r="H22" s="455"/>
      <c r="I22" s="455"/>
      <c r="J22" s="455"/>
      <c r="K22" s="432">
        <f>(C22/C24)*100</f>
        <v>11.11111111111111</v>
      </c>
      <c r="L22" s="432">
        <f>(D22/D24)*100</f>
        <v>14.285714285714285</v>
      </c>
      <c r="M22" s="432">
        <f>(E22/E24)*100</f>
        <v>13.333333333333334</v>
      </c>
      <c r="N22" s="432">
        <f>(F22/F24)*100</f>
        <v>8.571428571428571</v>
      </c>
      <c r="O22" s="432"/>
      <c r="P22" s="432"/>
      <c r="Q22" s="432"/>
      <c r="R22" s="432"/>
    </row>
    <row r="23" spans="1:18" ht="15.75" thickBot="1">
      <c r="A23" s="406"/>
      <c r="B23" s="406" t="s">
        <v>256</v>
      </c>
      <c r="C23" s="434">
        <f>SUM(C19:C22)</f>
        <v>32</v>
      </c>
      <c r="D23" s="434">
        <f>SUM(D19:D22)</f>
        <v>27</v>
      </c>
      <c r="E23" s="434">
        <f>SUM(E19:E22)</f>
        <v>29</v>
      </c>
      <c r="F23" s="434">
        <f>SUM(F19:F22)</f>
        <v>32</v>
      </c>
      <c r="G23" s="456"/>
      <c r="H23" s="456"/>
      <c r="I23" s="456"/>
      <c r="J23" s="456"/>
      <c r="K23" s="457">
        <f>SUM(K19:K22)</f>
        <v>88.88888888888889</v>
      </c>
      <c r="L23" s="457">
        <f>SUM(L19:L22)</f>
        <v>96.42857142857142</v>
      </c>
      <c r="M23" s="457">
        <f>SUM(M19:M22)</f>
        <v>96.66666666666666</v>
      </c>
      <c r="N23" s="457">
        <f>SUM(N19:N22)</f>
        <v>91.42857142857142</v>
      </c>
      <c r="O23" s="457"/>
      <c r="P23" s="457"/>
      <c r="Q23" s="457"/>
      <c r="R23" s="457"/>
    </row>
    <row r="24" spans="1:18" ht="15.75" thickTop="1">
      <c r="A24" s="397"/>
      <c r="B24" s="397" t="s">
        <v>209</v>
      </c>
      <c r="C24" s="458">
        <f>SUM(C23,C18,C14)</f>
        <v>36</v>
      </c>
      <c r="D24" s="458">
        <f>SUM(D23,D18,D14)</f>
        <v>28</v>
      </c>
      <c r="E24" s="458">
        <f>SUM(E23,E18,E14)</f>
        <v>30</v>
      </c>
      <c r="F24" s="458">
        <f>SUM(F23,F18,F14)</f>
        <v>35</v>
      </c>
      <c r="G24" s="458"/>
      <c r="H24" s="458"/>
      <c r="I24" s="458"/>
      <c r="J24" s="458"/>
      <c r="K24" s="459">
        <f>SUM(K23,K18,K14)</f>
        <v>100</v>
      </c>
      <c r="L24" s="459">
        <f>SUM(L23,L18,L14)</f>
        <v>99.99999999999999</v>
      </c>
      <c r="M24" s="459">
        <f>SUM(M23,M18,M14)</f>
        <v>99.99999999999999</v>
      </c>
      <c r="N24" s="459">
        <f>SUM(N23,N18,N14)</f>
        <v>99.99999999999999</v>
      </c>
      <c r="O24" s="459"/>
      <c r="P24" s="459"/>
      <c r="Q24" s="459"/>
      <c r="R24" s="459"/>
    </row>
    <row r="25" spans="1:18" ht="15.75">
      <c r="A25" s="372"/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</row>
    <row r="26" spans="1:18" ht="18.75">
      <c r="A26" s="370"/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</row>
  </sheetData>
  <sheetProtection/>
  <mergeCells count="24">
    <mergeCell ref="G4:G6"/>
    <mergeCell ref="H4:H6"/>
    <mergeCell ref="I4:I6"/>
    <mergeCell ref="J4:J6"/>
    <mergeCell ref="A25:R25"/>
    <mergeCell ref="A26:R26"/>
    <mergeCell ref="E4:E6"/>
    <mergeCell ref="D4:D6"/>
    <mergeCell ref="C4:C6"/>
    <mergeCell ref="P4:P6"/>
    <mergeCell ref="Q4:Q6"/>
    <mergeCell ref="R4:R6"/>
    <mergeCell ref="K4:K6"/>
    <mergeCell ref="L4:L6"/>
    <mergeCell ref="A1:R1"/>
    <mergeCell ref="A2:R2"/>
    <mergeCell ref="A3:A6"/>
    <mergeCell ref="B3:B6"/>
    <mergeCell ref="C3:J3"/>
    <mergeCell ref="K3:R3"/>
    <mergeCell ref="M4:M6"/>
    <mergeCell ref="N4:N6"/>
    <mergeCell ref="O4:O6"/>
    <mergeCell ref="F4:F6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7">
      <selection activeCell="A63" sqref="A63"/>
    </sheetView>
  </sheetViews>
  <sheetFormatPr defaultColWidth="8.796875" defaultRowHeight="15"/>
  <cols>
    <col min="1" max="1" width="22.796875" style="0" customWidth="1"/>
    <col min="2" max="2" width="14" style="0" customWidth="1"/>
    <col min="3" max="3" width="15.19921875" style="0" customWidth="1"/>
    <col min="4" max="4" width="11.59765625" style="0" customWidth="1"/>
    <col min="5" max="5" width="0.1015625" style="0" customWidth="1"/>
    <col min="6" max="6" width="8.8984375" style="0" hidden="1" customWidth="1"/>
  </cols>
  <sheetData>
    <row r="1" spans="1:6" ht="15">
      <c r="A1" s="334" t="s">
        <v>274</v>
      </c>
      <c r="B1" s="334"/>
      <c r="C1" s="334"/>
      <c r="D1" s="334"/>
      <c r="E1" s="334"/>
      <c r="F1" s="334"/>
    </row>
    <row r="2" spans="1:6" ht="45" customHeight="1">
      <c r="A2" s="387" t="s">
        <v>357</v>
      </c>
      <c r="B2" s="387"/>
      <c r="C2" s="387"/>
      <c r="D2" s="387"/>
      <c r="E2" s="387"/>
      <c r="F2" s="387"/>
    </row>
    <row r="3" spans="1:6" ht="42.75" customHeight="1">
      <c r="A3" s="388" t="s">
        <v>348</v>
      </c>
      <c r="B3" s="389"/>
      <c r="C3" s="389"/>
      <c r="D3" s="389"/>
      <c r="E3" s="389"/>
      <c r="F3" s="390"/>
    </row>
    <row r="4" spans="1:4" ht="28.5">
      <c r="A4" s="255" t="s">
        <v>284</v>
      </c>
      <c r="B4" s="255" t="s">
        <v>296</v>
      </c>
      <c r="C4" s="255" t="s">
        <v>257</v>
      </c>
      <c r="D4" s="255" t="s">
        <v>258</v>
      </c>
    </row>
    <row r="5" spans="1:4" s="249" customFormat="1" ht="15">
      <c r="A5" s="252" t="s">
        <v>260</v>
      </c>
      <c r="B5" s="253">
        <v>0</v>
      </c>
      <c r="C5" s="253">
        <v>0</v>
      </c>
      <c r="D5" s="253">
        <v>0</v>
      </c>
    </row>
    <row r="6" spans="1:4" ht="30">
      <c r="A6" s="252" t="s">
        <v>292</v>
      </c>
      <c r="B6" s="253">
        <v>0</v>
      </c>
      <c r="C6" s="253">
        <v>0</v>
      </c>
      <c r="D6" s="253">
        <v>0</v>
      </c>
    </row>
    <row r="7" spans="1:4" ht="15">
      <c r="A7" s="391" t="s">
        <v>293</v>
      </c>
      <c r="B7" s="392">
        <v>0</v>
      </c>
      <c r="C7" s="392">
        <v>0</v>
      </c>
      <c r="D7" s="392">
        <v>0</v>
      </c>
    </row>
    <row r="8" spans="1:4" ht="15">
      <c r="A8" s="391"/>
      <c r="B8" s="392"/>
      <c r="C8" s="392"/>
      <c r="D8" s="392"/>
    </row>
    <row r="9" spans="1:4" ht="29.25" customHeight="1">
      <c r="A9" s="252" t="s">
        <v>261</v>
      </c>
      <c r="B9" s="253">
        <v>0</v>
      </c>
      <c r="C9" s="253">
        <v>0</v>
      </c>
      <c r="D9" s="253">
        <v>0</v>
      </c>
    </row>
    <row r="10" spans="1:4" ht="30">
      <c r="A10" s="252" t="s">
        <v>262</v>
      </c>
      <c r="B10" s="253">
        <v>0</v>
      </c>
      <c r="C10" s="253">
        <v>0</v>
      </c>
      <c r="D10" s="253">
        <v>0</v>
      </c>
    </row>
    <row r="11" spans="1:4" ht="15">
      <c r="A11" s="252" t="s">
        <v>263</v>
      </c>
      <c r="B11" s="253">
        <v>0</v>
      </c>
      <c r="C11" s="253">
        <v>0</v>
      </c>
      <c r="D11" s="253">
        <v>0</v>
      </c>
    </row>
    <row r="12" spans="1:4" ht="15">
      <c r="A12" s="252" t="s">
        <v>264</v>
      </c>
      <c r="B12" s="253">
        <v>0</v>
      </c>
      <c r="C12" s="253">
        <v>0</v>
      </c>
      <c r="D12" s="253">
        <v>0</v>
      </c>
    </row>
    <row r="13" spans="1:4" ht="29.25" customHeight="1">
      <c r="A13" s="252" t="s">
        <v>265</v>
      </c>
      <c r="B13" s="253">
        <v>0</v>
      </c>
      <c r="C13" s="253">
        <v>0</v>
      </c>
      <c r="D13" s="253">
        <v>0</v>
      </c>
    </row>
    <row r="14" spans="1:4" ht="22.5" customHeight="1">
      <c r="A14" s="252" t="s">
        <v>266</v>
      </c>
      <c r="B14" s="253">
        <v>0</v>
      </c>
      <c r="C14" s="253">
        <v>0</v>
      </c>
      <c r="D14" s="253">
        <v>0</v>
      </c>
    </row>
    <row r="15" spans="1:4" ht="15">
      <c r="A15" s="252" t="s">
        <v>295</v>
      </c>
      <c r="B15" s="253">
        <v>0</v>
      </c>
      <c r="C15" s="253">
        <v>0</v>
      </c>
      <c r="D15" s="253">
        <v>0</v>
      </c>
    </row>
    <row r="16" spans="1:4" ht="15">
      <c r="A16" s="252" t="s">
        <v>294</v>
      </c>
      <c r="B16" s="253">
        <v>0</v>
      </c>
      <c r="C16" s="253">
        <v>0</v>
      </c>
      <c r="D16" s="253">
        <v>0</v>
      </c>
    </row>
    <row r="17" spans="1:4" ht="15">
      <c r="A17" s="252" t="s">
        <v>267</v>
      </c>
      <c r="B17" s="253">
        <v>0</v>
      </c>
      <c r="C17" s="253">
        <v>0</v>
      </c>
      <c r="D17" s="253">
        <v>0</v>
      </c>
    </row>
    <row r="18" spans="1:4" ht="15">
      <c r="A18" s="252" t="s">
        <v>285</v>
      </c>
      <c r="B18" s="253">
        <v>0</v>
      </c>
      <c r="C18" s="253">
        <v>0</v>
      </c>
      <c r="D18" s="253">
        <v>0</v>
      </c>
    </row>
    <row r="19" spans="1:4" ht="15">
      <c r="A19" s="252" t="s">
        <v>358</v>
      </c>
      <c r="B19" s="253">
        <v>0</v>
      </c>
      <c r="C19" s="253">
        <v>0</v>
      </c>
      <c r="D19" s="253">
        <v>0</v>
      </c>
    </row>
    <row r="20" spans="1:4" ht="29.25" customHeight="1">
      <c r="A20" s="252" t="s">
        <v>269</v>
      </c>
      <c r="B20" s="253">
        <v>0</v>
      </c>
      <c r="C20" s="253">
        <v>0</v>
      </c>
      <c r="D20" s="253">
        <v>0</v>
      </c>
    </row>
    <row r="21" spans="1:4" ht="45">
      <c r="A21" s="252" t="s">
        <v>270</v>
      </c>
      <c r="B21" s="253">
        <v>0</v>
      </c>
      <c r="C21" s="253">
        <v>0</v>
      </c>
      <c r="D21" s="253">
        <v>0</v>
      </c>
    </row>
    <row r="22" spans="1:4" ht="29.25" customHeight="1">
      <c r="A22" s="252" t="s">
        <v>271</v>
      </c>
      <c r="B22" s="253">
        <v>0</v>
      </c>
      <c r="C22" s="253">
        <v>0</v>
      </c>
      <c r="D22" s="253">
        <v>0</v>
      </c>
    </row>
    <row r="23" spans="1:4" ht="15">
      <c r="A23" s="391" t="s">
        <v>272</v>
      </c>
      <c r="B23" s="392">
        <v>0</v>
      </c>
      <c r="C23" s="392">
        <v>0</v>
      </c>
      <c r="D23" s="392">
        <v>0</v>
      </c>
    </row>
    <row r="24" spans="1:4" ht="15">
      <c r="A24" s="391"/>
      <c r="B24" s="392"/>
      <c r="C24" s="392"/>
      <c r="D24" s="392"/>
    </row>
    <row r="25" spans="1:4" ht="15">
      <c r="A25" s="254" t="s">
        <v>273</v>
      </c>
      <c r="B25" s="255">
        <f>SUM(B5:B24)</f>
        <v>0</v>
      </c>
      <c r="C25" s="255">
        <f>SUM(C5:C24)</f>
        <v>0</v>
      </c>
      <c r="D25" s="255">
        <f>SUM(D5:D24)</f>
        <v>0</v>
      </c>
    </row>
    <row r="26" spans="1:4" ht="15">
      <c r="A26" s="250"/>
      <c r="B26" s="251"/>
      <c r="C26" s="251"/>
      <c r="D26" s="251"/>
    </row>
    <row r="27" spans="1:4" ht="15">
      <c r="A27" s="250"/>
      <c r="B27" s="251"/>
      <c r="C27" s="251"/>
      <c r="D27" s="251"/>
    </row>
    <row r="28" spans="1:4" ht="15">
      <c r="A28" s="250"/>
      <c r="B28" s="251"/>
      <c r="C28" s="251"/>
      <c r="D28" s="251"/>
    </row>
    <row r="29" spans="1:4" ht="15">
      <c r="A29" s="250"/>
      <c r="B29" s="251"/>
      <c r="C29" s="251"/>
      <c r="D29" s="251"/>
    </row>
    <row r="30" spans="1:4" ht="15">
      <c r="A30" s="250"/>
      <c r="B30" s="251"/>
      <c r="C30" s="251"/>
      <c r="D30" s="251"/>
    </row>
    <row r="31" spans="1:4" ht="15">
      <c r="A31" s="250"/>
      <c r="B31" s="251"/>
      <c r="C31" s="251"/>
      <c r="D31" s="251"/>
    </row>
    <row r="33" spans="1:4" ht="44.25" customHeight="1">
      <c r="A33" s="393" t="s">
        <v>349</v>
      </c>
      <c r="B33" s="394"/>
      <c r="C33" s="394"/>
      <c r="D33" s="395"/>
    </row>
    <row r="34" spans="1:4" ht="28.5">
      <c r="A34" s="255" t="s">
        <v>284</v>
      </c>
      <c r="B34" s="255" t="s">
        <v>296</v>
      </c>
      <c r="C34" s="255" t="s">
        <v>257</v>
      </c>
      <c r="D34" s="255" t="s">
        <v>258</v>
      </c>
    </row>
    <row r="35" spans="1:4" ht="15">
      <c r="A35" s="391" t="s">
        <v>260</v>
      </c>
      <c r="B35" s="392">
        <v>0</v>
      </c>
      <c r="C35" s="392">
        <v>1</v>
      </c>
      <c r="D35" s="392">
        <v>0</v>
      </c>
    </row>
    <row r="36" spans="1:4" ht="15">
      <c r="A36" s="391"/>
      <c r="B36" s="392"/>
      <c r="C36" s="392"/>
      <c r="D36" s="392"/>
    </row>
    <row r="37" spans="1:4" ht="29.25" customHeight="1">
      <c r="A37" s="252" t="s">
        <v>292</v>
      </c>
      <c r="B37" s="253">
        <v>1</v>
      </c>
      <c r="C37" s="253">
        <v>1</v>
      </c>
      <c r="D37" s="253">
        <v>3</v>
      </c>
    </row>
    <row r="38" spans="1:4" ht="44.25" customHeight="1">
      <c r="A38" s="252" t="s">
        <v>275</v>
      </c>
      <c r="B38" s="253">
        <v>3</v>
      </c>
      <c r="C38" s="253">
        <v>0</v>
      </c>
      <c r="D38" s="253">
        <v>28</v>
      </c>
    </row>
    <row r="39" spans="1:4" ht="15" customHeight="1">
      <c r="A39" s="252" t="s">
        <v>293</v>
      </c>
      <c r="B39" s="253">
        <v>3</v>
      </c>
      <c r="C39" s="253">
        <v>1</v>
      </c>
      <c r="D39" s="253">
        <v>5</v>
      </c>
    </row>
    <row r="40" spans="1:4" ht="29.25" customHeight="1">
      <c r="A40" s="252" t="s">
        <v>261</v>
      </c>
      <c r="B40" s="253">
        <v>2</v>
      </c>
      <c r="C40" s="253">
        <v>0</v>
      </c>
      <c r="D40" s="253">
        <v>29</v>
      </c>
    </row>
    <row r="41" spans="1:4" ht="30">
      <c r="A41" s="252" t="s">
        <v>262</v>
      </c>
      <c r="B41" s="253">
        <v>0</v>
      </c>
      <c r="C41" s="253">
        <v>0</v>
      </c>
      <c r="D41" s="253">
        <v>17</v>
      </c>
    </row>
    <row r="42" spans="1:4" ht="29.25" customHeight="1">
      <c r="A42" s="252" t="s">
        <v>263</v>
      </c>
      <c r="B42" s="253">
        <v>3</v>
      </c>
      <c r="C42" s="253">
        <v>0</v>
      </c>
      <c r="D42" s="253">
        <v>15</v>
      </c>
    </row>
    <row r="43" spans="1:4" ht="29.25" customHeight="1">
      <c r="A43" s="391" t="s">
        <v>264</v>
      </c>
      <c r="B43" s="392">
        <v>1</v>
      </c>
      <c r="C43" s="392">
        <v>0</v>
      </c>
      <c r="D43" s="392">
        <v>21</v>
      </c>
    </row>
    <row r="44" spans="1:4" ht="15">
      <c r="A44" s="391"/>
      <c r="B44" s="392"/>
      <c r="C44" s="392"/>
      <c r="D44" s="392"/>
    </row>
    <row r="45" spans="1:4" ht="29.25" customHeight="1">
      <c r="A45" s="252" t="s">
        <v>276</v>
      </c>
      <c r="B45" s="253">
        <v>0</v>
      </c>
      <c r="C45" s="253">
        <v>1</v>
      </c>
      <c r="D45" s="253">
        <v>18</v>
      </c>
    </row>
    <row r="46" spans="1:4" ht="44.25" customHeight="1">
      <c r="A46" s="252" t="s">
        <v>266</v>
      </c>
      <c r="B46" s="253">
        <v>4</v>
      </c>
      <c r="C46" s="253">
        <v>1</v>
      </c>
      <c r="D46" s="253">
        <v>15</v>
      </c>
    </row>
    <row r="47" spans="1:4" ht="24" customHeight="1">
      <c r="A47" s="391" t="s">
        <v>277</v>
      </c>
      <c r="B47" s="392">
        <v>0</v>
      </c>
      <c r="C47" s="392">
        <v>0</v>
      </c>
      <c r="D47" s="392">
        <v>5</v>
      </c>
    </row>
    <row r="48" spans="1:4" ht="15.75" customHeight="1" hidden="1" thickBot="1">
      <c r="A48" s="391"/>
      <c r="B48" s="392"/>
      <c r="C48" s="392"/>
      <c r="D48" s="392"/>
    </row>
    <row r="49" spans="1:4" ht="15">
      <c r="A49" s="252" t="s">
        <v>334</v>
      </c>
      <c r="B49" s="253">
        <v>2</v>
      </c>
      <c r="C49" s="253">
        <v>0</v>
      </c>
      <c r="D49" s="253">
        <v>2</v>
      </c>
    </row>
    <row r="50" spans="1:4" ht="29.25" customHeight="1">
      <c r="A50" s="252" t="s">
        <v>278</v>
      </c>
      <c r="B50" s="253">
        <v>0</v>
      </c>
      <c r="C50" s="253">
        <v>0</v>
      </c>
      <c r="D50" s="253">
        <v>1</v>
      </c>
    </row>
    <row r="51" spans="1:4" ht="15" customHeight="1">
      <c r="A51" s="391" t="s">
        <v>285</v>
      </c>
      <c r="B51" s="392">
        <v>5</v>
      </c>
      <c r="C51" s="392">
        <v>0</v>
      </c>
      <c r="D51" s="392">
        <v>27</v>
      </c>
    </row>
    <row r="52" spans="1:4" ht="15">
      <c r="A52" s="391"/>
      <c r="B52" s="392"/>
      <c r="C52" s="392"/>
      <c r="D52" s="392"/>
    </row>
    <row r="53" spans="1:4" ht="29.25" customHeight="1">
      <c r="A53" s="252" t="s">
        <v>268</v>
      </c>
      <c r="B53" s="253">
        <v>3</v>
      </c>
      <c r="C53" s="253">
        <v>0</v>
      </c>
      <c r="D53" s="253">
        <v>5</v>
      </c>
    </row>
    <row r="54" spans="1:4" ht="29.25" customHeight="1">
      <c r="A54" s="252" t="s">
        <v>269</v>
      </c>
      <c r="B54" s="253">
        <v>2</v>
      </c>
      <c r="C54" s="253">
        <v>0</v>
      </c>
      <c r="D54" s="253">
        <v>16</v>
      </c>
    </row>
    <row r="55" spans="1:4" ht="45">
      <c r="A55" s="252" t="s">
        <v>270</v>
      </c>
      <c r="B55" s="253">
        <v>2</v>
      </c>
      <c r="C55" s="253">
        <v>0</v>
      </c>
      <c r="D55" s="253">
        <v>9</v>
      </c>
    </row>
    <row r="56" spans="1:4" ht="29.25" customHeight="1">
      <c r="A56" s="252" t="s">
        <v>271</v>
      </c>
      <c r="B56" s="253">
        <v>3</v>
      </c>
      <c r="C56" s="253">
        <v>0</v>
      </c>
      <c r="D56" s="253">
        <v>30</v>
      </c>
    </row>
    <row r="57" spans="1:4" ht="15">
      <c r="A57" s="252" t="s">
        <v>355</v>
      </c>
      <c r="B57" s="253">
        <v>1</v>
      </c>
      <c r="C57" s="253">
        <v>0</v>
      </c>
      <c r="D57" s="253">
        <v>0</v>
      </c>
    </row>
    <row r="58" spans="1:4" ht="15">
      <c r="A58" s="254" t="s">
        <v>279</v>
      </c>
      <c r="B58" s="255">
        <f>SUM(B35:B57)</f>
        <v>35</v>
      </c>
      <c r="C58" s="255">
        <f>SUM(C35:C57)</f>
        <v>5</v>
      </c>
      <c r="D58" s="255">
        <f>SUM(D35:D57)</f>
        <v>246</v>
      </c>
    </row>
    <row r="59" spans="2:4" ht="15">
      <c r="B59" s="246"/>
      <c r="C59" s="246"/>
      <c r="D59" s="246"/>
    </row>
  </sheetData>
  <sheetProtection/>
  <mergeCells count="28">
    <mergeCell ref="A23:A24"/>
    <mergeCell ref="B23:B24"/>
    <mergeCell ref="C23:C24"/>
    <mergeCell ref="D23:D24"/>
    <mergeCell ref="A33:D33"/>
    <mergeCell ref="A7:A8"/>
    <mergeCell ref="B7:B8"/>
    <mergeCell ref="C7:C8"/>
    <mergeCell ref="D7:D8"/>
    <mergeCell ref="D47:D48"/>
    <mergeCell ref="A43:A44"/>
    <mergeCell ref="B43:B44"/>
    <mergeCell ref="C43:C44"/>
    <mergeCell ref="D43:D44"/>
    <mergeCell ref="A35:A36"/>
    <mergeCell ref="B35:B36"/>
    <mergeCell ref="C35:C36"/>
    <mergeCell ref="D35:D36"/>
    <mergeCell ref="A1:F1"/>
    <mergeCell ref="A2:F2"/>
    <mergeCell ref="A3:F3"/>
    <mergeCell ref="A51:A52"/>
    <mergeCell ref="B51:B52"/>
    <mergeCell ref="C51:C52"/>
    <mergeCell ref="D51:D52"/>
    <mergeCell ref="A47:A48"/>
    <mergeCell ref="B47:B48"/>
    <mergeCell ref="C47:C4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="85" zoomScaleNormal="85" zoomScalePageLayoutView="0" workbookViewId="0" topLeftCell="A13">
      <selection activeCell="A47" sqref="A47:E47"/>
    </sheetView>
  </sheetViews>
  <sheetFormatPr defaultColWidth="8.796875" defaultRowHeight="15"/>
  <cols>
    <col min="1" max="1" width="5.69921875" style="0" customWidth="1"/>
    <col min="2" max="2" width="40" style="0" customWidth="1"/>
    <col min="3" max="4" width="6.59765625" style="0" customWidth="1"/>
    <col min="5" max="5" width="11.796875" style="0" customWidth="1"/>
  </cols>
  <sheetData>
    <row r="1" spans="1:5" ht="15">
      <c r="A1" s="259" t="s">
        <v>281</v>
      </c>
      <c r="B1" s="259"/>
      <c r="C1" s="259"/>
      <c r="D1" s="259"/>
      <c r="E1" s="259"/>
    </row>
    <row r="2" spans="1:5" ht="15.75">
      <c r="A2" s="277" t="s">
        <v>339</v>
      </c>
      <c r="B2" s="277"/>
      <c r="C2" s="277"/>
      <c r="D2" s="277"/>
      <c r="E2" s="277"/>
    </row>
    <row r="3" spans="1:5" ht="15.75" thickBot="1">
      <c r="A3" s="21"/>
      <c r="B3" s="22"/>
      <c r="C3" s="22"/>
      <c r="D3" s="22"/>
      <c r="E3" s="22"/>
    </row>
    <row r="4" spans="1:5" ht="15">
      <c r="A4" s="271" t="s">
        <v>33</v>
      </c>
      <c r="B4" s="275" t="s">
        <v>34</v>
      </c>
      <c r="C4" s="269" t="s">
        <v>35</v>
      </c>
      <c r="D4" s="270"/>
      <c r="E4" s="23" t="s">
        <v>36</v>
      </c>
    </row>
    <row r="5" spans="1:5" ht="15.75" thickBot="1">
      <c r="A5" s="272"/>
      <c r="B5" s="276"/>
      <c r="C5" s="24" t="s">
        <v>340</v>
      </c>
      <c r="D5" s="24" t="s">
        <v>337</v>
      </c>
      <c r="E5" s="25" t="s">
        <v>341</v>
      </c>
    </row>
    <row r="6" spans="1:5" ht="15.75" thickTop="1">
      <c r="A6" s="26" t="s">
        <v>37</v>
      </c>
      <c r="B6" s="27" t="s">
        <v>38</v>
      </c>
      <c r="C6" s="28">
        <v>10</v>
      </c>
      <c r="D6" s="28">
        <v>7</v>
      </c>
      <c r="E6" s="35">
        <f>(C6-D6)/D6*100</f>
        <v>42.857142857142854</v>
      </c>
    </row>
    <row r="7" spans="1:5" ht="15">
      <c r="A7" s="26" t="s">
        <v>39</v>
      </c>
      <c r="B7" s="30" t="s">
        <v>40</v>
      </c>
      <c r="C7" s="31">
        <v>0</v>
      </c>
      <c r="D7" s="31">
        <v>0</v>
      </c>
      <c r="E7" s="36">
        <v>0</v>
      </c>
    </row>
    <row r="8" spans="1:5" ht="15">
      <c r="A8" s="32" t="s">
        <v>41</v>
      </c>
      <c r="B8" s="33" t="s">
        <v>42</v>
      </c>
      <c r="C8" s="34">
        <v>0</v>
      </c>
      <c r="D8" s="34">
        <v>0</v>
      </c>
      <c r="E8" s="36">
        <v>0</v>
      </c>
    </row>
    <row r="9" spans="1:5" ht="15">
      <c r="A9" s="26" t="s">
        <v>43</v>
      </c>
      <c r="B9" s="30" t="s">
        <v>44</v>
      </c>
      <c r="C9" s="31">
        <v>9</v>
      </c>
      <c r="D9" s="31">
        <v>11</v>
      </c>
      <c r="E9" s="36">
        <f>(C9-D9)/D9*100</f>
        <v>-18.181818181818183</v>
      </c>
    </row>
    <row r="10" spans="1:5" ht="15">
      <c r="A10" s="26" t="s">
        <v>45</v>
      </c>
      <c r="B10" s="30" t="s">
        <v>304</v>
      </c>
      <c r="C10" s="31">
        <v>0</v>
      </c>
      <c r="D10" s="31">
        <v>0</v>
      </c>
      <c r="E10" s="36">
        <v>0</v>
      </c>
    </row>
    <row r="11" spans="1:5" ht="15">
      <c r="A11" s="37" t="s">
        <v>47</v>
      </c>
      <c r="B11" s="30" t="s">
        <v>48</v>
      </c>
      <c r="C11" s="239">
        <v>4</v>
      </c>
      <c r="D11" s="31">
        <v>1</v>
      </c>
      <c r="E11" s="35">
        <f>(C11-D11)/D11*100</f>
        <v>300</v>
      </c>
    </row>
    <row r="12" spans="1:5" ht="15">
      <c r="A12" s="26" t="s">
        <v>49</v>
      </c>
      <c r="B12" s="30" t="s">
        <v>50</v>
      </c>
      <c r="C12" s="34">
        <v>1</v>
      </c>
      <c r="D12" s="34">
        <v>0</v>
      </c>
      <c r="E12" s="36">
        <v>100</v>
      </c>
    </row>
    <row r="13" spans="1:5" ht="15">
      <c r="A13" s="26" t="s">
        <v>308</v>
      </c>
      <c r="B13" s="30" t="s">
        <v>309</v>
      </c>
      <c r="C13" s="34">
        <v>0</v>
      </c>
      <c r="D13" s="34">
        <v>0</v>
      </c>
      <c r="E13" s="35">
        <v>0</v>
      </c>
    </row>
    <row r="14" spans="1:5" ht="15">
      <c r="A14" s="38" t="s">
        <v>310</v>
      </c>
      <c r="B14" s="30" t="s">
        <v>311</v>
      </c>
      <c r="C14" s="31">
        <v>0</v>
      </c>
      <c r="D14" s="31">
        <v>0</v>
      </c>
      <c r="E14" s="36">
        <v>0</v>
      </c>
    </row>
    <row r="15" spans="1:5" ht="15">
      <c r="A15" s="26" t="s">
        <v>51</v>
      </c>
      <c r="B15" s="30" t="s">
        <v>52</v>
      </c>
      <c r="C15" s="31">
        <v>0</v>
      </c>
      <c r="D15" s="31">
        <v>0</v>
      </c>
      <c r="E15" s="36">
        <v>0</v>
      </c>
    </row>
    <row r="16" spans="1:5" ht="15.75" thickBot="1">
      <c r="A16" s="39" t="s">
        <v>53</v>
      </c>
      <c r="B16" s="40" t="s">
        <v>54</v>
      </c>
      <c r="C16" s="41">
        <v>442</v>
      </c>
      <c r="D16" s="41">
        <v>520</v>
      </c>
      <c r="E16" s="36">
        <f>(C16-D16)/D16*100</f>
        <v>-15</v>
      </c>
    </row>
    <row r="17" spans="1:5" ht="15.75" thickBot="1">
      <c r="A17" s="43"/>
      <c r="B17" s="44" t="s">
        <v>55</v>
      </c>
      <c r="C17" s="45">
        <f>SUM(C6:C16)</f>
        <v>466</v>
      </c>
      <c r="D17" s="45">
        <f>SUM(D6:D16)</f>
        <v>539</v>
      </c>
      <c r="E17" s="206">
        <f>(C17-D17)/D17*100</f>
        <v>-13.543599257884972</v>
      </c>
    </row>
    <row r="18" spans="1:5" ht="15.75" thickBot="1">
      <c r="A18" s="22"/>
      <c r="B18" s="22"/>
      <c r="C18" s="22"/>
      <c r="D18" s="46"/>
      <c r="E18" s="47"/>
    </row>
    <row r="19" spans="1:5" ht="15">
      <c r="A19" s="271" t="s">
        <v>33</v>
      </c>
      <c r="B19" s="273" t="s">
        <v>56</v>
      </c>
      <c r="C19" s="269" t="s">
        <v>35</v>
      </c>
      <c r="D19" s="270"/>
      <c r="E19" s="23" t="s">
        <v>36</v>
      </c>
    </row>
    <row r="20" spans="1:5" ht="15.75" thickBot="1">
      <c r="A20" s="272"/>
      <c r="B20" s="274"/>
      <c r="C20" s="24" t="s">
        <v>340</v>
      </c>
      <c r="D20" s="24" t="s">
        <v>337</v>
      </c>
      <c r="E20" s="25" t="s">
        <v>341</v>
      </c>
    </row>
    <row r="21" spans="1:5" ht="15.75" thickTop="1">
      <c r="A21" s="26" t="s">
        <v>57</v>
      </c>
      <c r="B21" s="30" t="s">
        <v>58</v>
      </c>
      <c r="C21" s="48">
        <v>0</v>
      </c>
      <c r="D21" s="48">
        <v>0</v>
      </c>
      <c r="E21" s="29">
        <v>0</v>
      </c>
    </row>
    <row r="22" spans="1:5" ht="15">
      <c r="A22" s="26" t="s">
        <v>59</v>
      </c>
      <c r="B22" s="30" t="s">
        <v>40</v>
      </c>
      <c r="C22" s="49">
        <v>0</v>
      </c>
      <c r="D22" s="49">
        <v>0</v>
      </c>
      <c r="E22" s="29">
        <v>0</v>
      </c>
    </row>
    <row r="23" spans="1:5" ht="15">
      <c r="A23" s="32" t="s">
        <v>60</v>
      </c>
      <c r="B23" s="50" t="s">
        <v>42</v>
      </c>
      <c r="C23" s="49">
        <v>0</v>
      </c>
      <c r="D23" s="49">
        <v>0</v>
      </c>
      <c r="E23" s="36">
        <v>0</v>
      </c>
    </row>
    <row r="24" spans="1:5" ht="15">
      <c r="A24" s="32" t="s">
        <v>61</v>
      </c>
      <c r="B24" s="30" t="s">
        <v>62</v>
      </c>
      <c r="C24" s="49">
        <v>0</v>
      </c>
      <c r="D24" s="49">
        <v>0</v>
      </c>
      <c r="E24" s="36">
        <v>0</v>
      </c>
    </row>
    <row r="25" spans="1:5" ht="15">
      <c r="A25" s="37" t="s">
        <v>63</v>
      </c>
      <c r="B25" s="30" t="s">
        <v>48</v>
      </c>
      <c r="C25" s="49">
        <v>0</v>
      </c>
      <c r="D25" s="49">
        <v>0</v>
      </c>
      <c r="E25" s="36">
        <v>0</v>
      </c>
    </row>
    <row r="26" spans="1:5" ht="15">
      <c r="A26" s="26" t="s">
        <v>64</v>
      </c>
      <c r="B26" s="30" t="s">
        <v>50</v>
      </c>
      <c r="C26" s="51">
        <v>0</v>
      </c>
      <c r="D26" s="51">
        <v>0</v>
      </c>
      <c r="E26" s="36">
        <v>0</v>
      </c>
    </row>
    <row r="27" spans="1:5" ht="15">
      <c r="A27" s="216" t="s">
        <v>65</v>
      </c>
      <c r="B27" s="217" t="s">
        <v>75</v>
      </c>
      <c r="C27" s="218">
        <v>0</v>
      </c>
      <c r="D27" s="218">
        <v>0</v>
      </c>
      <c r="E27" s="36">
        <v>0</v>
      </c>
    </row>
    <row r="28" spans="1:5" ht="15.75" thickBot="1">
      <c r="A28" s="52" t="s">
        <v>65</v>
      </c>
      <c r="B28" s="53" t="s">
        <v>66</v>
      </c>
      <c r="C28" s="54">
        <v>0</v>
      </c>
      <c r="D28" s="54">
        <v>0</v>
      </c>
      <c r="E28" s="36">
        <v>0</v>
      </c>
    </row>
    <row r="29" spans="1:5" ht="15.75" thickBot="1">
      <c r="A29" s="43"/>
      <c r="B29" s="44" t="s">
        <v>67</v>
      </c>
      <c r="C29" s="55">
        <f>SUM(C21:C28)</f>
        <v>0</v>
      </c>
      <c r="D29" s="55">
        <f>SUM(D21:D28)</f>
        <v>0</v>
      </c>
      <c r="E29" s="56">
        <v>0</v>
      </c>
    </row>
    <row r="30" spans="1:5" ht="15.75" thickBot="1">
      <c r="A30" s="22"/>
      <c r="B30" s="22"/>
      <c r="C30" s="22"/>
      <c r="D30" s="22"/>
      <c r="E30" s="22"/>
    </row>
    <row r="31" spans="1:5" ht="15">
      <c r="A31" s="271" t="s">
        <v>33</v>
      </c>
      <c r="B31" s="275" t="s">
        <v>312</v>
      </c>
      <c r="C31" s="269" t="s">
        <v>35</v>
      </c>
      <c r="D31" s="270"/>
      <c r="E31" s="23" t="s">
        <v>36</v>
      </c>
    </row>
    <row r="32" spans="1:5" ht="15.75" thickBot="1">
      <c r="A32" s="272"/>
      <c r="B32" s="276"/>
      <c r="C32" s="24" t="s">
        <v>340</v>
      </c>
      <c r="D32" s="24" t="s">
        <v>337</v>
      </c>
      <c r="E32" s="25" t="s">
        <v>341</v>
      </c>
    </row>
    <row r="33" spans="1:5" ht="15.75" thickTop="1">
      <c r="A33" s="26" t="s">
        <v>68</v>
      </c>
      <c r="B33" s="30" t="s">
        <v>58</v>
      </c>
      <c r="C33" s="57">
        <v>0</v>
      </c>
      <c r="D33" s="57">
        <v>0</v>
      </c>
      <c r="E33" s="58">
        <v>0</v>
      </c>
    </row>
    <row r="34" spans="1:5" ht="15">
      <c r="A34" s="26" t="s">
        <v>69</v>
      </c>
      <c r="B34" s="33" t="s">
        <v>40</v>
      </c>
      <c r="C34" s="49">
        <v>0</v>
      </c>
      <c r="D34" s="49">
        <v>0</v>
      </c>
      <c r="E34" s="36">
        <v>0</v>
      </c>
    </row>
    <row r="35" spans="1:5" ht="15">
      <c r="A35" s="32" t="s">
        <v>70</v>
      </c>
      <c r="B35" s="59" t="s">
        <v>42</v>
      </c>
      <c r="C35" s="49">
        <v>0</v>
      </c>
      <c r="D35" s="49">
        <v>0</v>
      </c>
      <c r="E35" s="36">
        <v>0</v>
      </c>
    </row>
    <row r="36" spans="1:5" ht="15">
      <c r="A36" s="37" t="s">
        <v>71</v>
      </c>
      <c r="B36" s="33" t="s">
        <v>48</v>
      </c>
      <c r="C36" s="49">
        <v>1</v>
      </c>
      <c r="D36" s="49">
        <v>0</v>
      </c>
      <c r="E36" s="36">
        <v>100</v>
      </c>
    </row>
    <row r="37" spans="1:5" ht="15">
      <c r="A37" s="26" t="s">
        <v>72</v>
      </c>
      <c r="B37" s="33" t="s">
        <v>73</v>
      </c>
      <c r="C37" s="60">
        <v>0</v>
      </c>
      <c r="D37" s="60">
        <v>0</v>
      </c>
      <c r="E37" s="36">
        <v>0</v>
      </c>
    </row>
    <row r="38" spans="1:5" ht="15">
      <c r="A38" s="37" t="s">
        <v>74</v>
      </c>
      <c r="B38" s="33" t="s">
        <v>75</v>
      </c>
      <c r="C38" s="49">
        <v>0</v>
      </c>
      <c r="D38" s="49">
        <v>0</v>
      </c>
      <c r="E38" s="36">
        <v>0</v>
      </c>
    </row>
    <row r="39" spans="1:5" ht="15.75" thickBot="1">
      <c r="A39" s="52" t="s">
        <v>74</v>
      </c>
      <c r="B39" s="61" t="s">
        <v>66</v>
      </c>
      <c r="C39" s="54">
        <v>0</v>
      </c>
      <c r="D39" s="54">
        <v>0</v>
      </c>
      <c r="E39" s="42">
        <v>0</v>
      </c>
    </row>
    <row r="40" spans="1:5" ht="15.75" thickBot="1">
      <c r="A40" s="43"/>
      <c r="B40" s="62" t="s">
        <v>76</v>
      </c>
      <c r="C40" s="55">
        <f>SUM(C33:C38)</f>
        <v>1</v>
      </c>
      <c r="D40" s="55">
        <f>SUM(D33:D38)</f>
        <v>0</v>
      </c>
      <c r="E40" s="56">
        <f>SUM(E33:E39)</f>
        <v>100</v>
      </c>
    </row>
    <row r="41" spans="1:5" ht="15">
      <c r="A41" s="22"/>
      <c r="B41" s="22"/>
      <c r="C41" s="22"/>
      <c r="D41" s="22"/>
      <c r="E41" s="22"/>
    </row>
    <row r="47" spans="1:5" ht="15">
      <c r="A47" s="259" t="s">
        <v>281</v>
      </c>
      <c r="B47" s="259"/>
      <c r="C47" s="259"/>
      <c r="D47" s="259"/>
      <c r="E47" s="259"/>
    </row>
    <row r="48" ht="15.75" thickBot="1"/>
    <row r="49" spans="1:5" ht="15">
      <c r="A49" s="271" t="s">
        <v>33</v>
      </c>
      <c r="B49" s="273" t="s">
        <v>313</v>
      </c>
      <c r="C49" s="269" t="s">
        <v>35</v>
      </c>
      <c r="D49" s="270"/>
      <c r="E49" s="23" t="s">
        <v>36</v>
      </c>
    </row>
    <row r="50" spans="1:5" ht="15.75" thickBot="1">
      <c r="A50" s="272"/>
      <c r="B50" s="274"/>
      <c r="C50" s="24" t="s">
        <v>340</v>
      </c>
      <c r="D50" s="24" t="s">
        <v>337</v>
      </c>
      <c r="E50" s="25" t="s">
        <v>341</v>
      </c>
    </row>
    <row r="51" spans="1:5" ht="15.75" thickTop="1">
      <c r="A51" s="26" t="s">
        <v>77</v>
      </c>
      <c r="B51" s="30" t="s">
        <v>58</v>
      </c>
      <c r="C51" s="48">
        <v>0</v>
      </c>
      <c r="D51" s="48">
        <v>0</v>
      </c>
      <c r="E51" s="58">
        <v>0</v>
      </c>
    </row>
    <row r="52" spans="1:5" ht="15">
      <c r="A52" s="26" t="s">
        <v>78</v>
      </c>
      <c r="B52" s="30" t="s">
        <v>40</v>
      </c>
      <c r="C52" s="49">
        <v>0</v>
      </c>
      <c r="D52" s="49">
        <v>0</v>
      </c>
      <c r="E52" s="36">
        <v>0</v>
      </c>
    </row>
    <row r="53" spans="1:5" ht="15">
      <c r="A53" s="32" t="s">
        <v>79</v>
      </c>
      <c r="B53" s="63" t="s">
        <v>42</v>
      </c>
      <c r="C53" s="49">
        <v>0</v>
      </c>
      <c r="D53" s="49">
        <v>0</v>
      </c>
      <c r="E53" s="36">
        <v>0</v>
      </c>
    </row>
    <row r="54" spans="1:5" ht="15">
      <c r="A54" s="37" t="s">
        <v>80</v>
      </c>
      <c r="B54" s="30" t="s">
        <v>48</v>
      </c>
      <c r="C54" s="49">
        <v>0</v>
      </c>
      <c r="D54" s="49">
        <v>0</v>
      </c>
      <c r="E54" s="36">
        <v>0</v>
      </c>
    </row>
    <row r="55" spans="1:5" ht="15">
      <c r="A55" s="26" t="s">
        <v>81</v>
      </c>
      <c r="B55" s="30" t="s">
        <v>50</v>
      </c>
      <c r="C55" s="51">
        <v>0</v>
      </c>
      <c r="D55" s="51">
        <v>0</v>
      </c>
      <c r="E55" s="36">
        <v>0</v>
      </c>
    </row>
    <row r="56" spans="1:5" ht="15.75" thickBot="1">
      <c r="A56" s="52" t="s">
        <v>82</v>
      </c>
      <c r="B56" s="61" t="s">
        <v>66</v>
      </c>
      <c r="C56" s="54">
        <v>0</v>
      </c>
      <c r="D56" s="54">
        <v>0</v>
      </c>
      <c r="E56" s="42">
        <v>0</v>
      </c>
    </row>
    <row r="57" spans="1:5" ht="15.75" thickBot="1">
      <c r="A57" s="43"/>
      <c r="B57" s="44" t="s">
        <v>83</v>
      </c>
      <c r="C57" s="55">
        <f>SUM(C51:C56)</f>
        <v>0</v>
      </c>
      <c r="D57" s="55">
        <f>SUM(D51:D56)</f>
        <v>0</v>
      </c>
      <c r="E57" s="56">
        <v>0</v>
      </c>
    </row>
    <row r="58" spans="1:5" ht="15.75" thickBot="1">
      <c r="A58" s="64"/>
      <c r="B58" s="65"/>
      <c r="C58" s="46"/>
      <c r="D58" s="46"/>
      <c r="E58" s="47"/>
    </row>
    <row r="59" spans="1:5" ht="15.75" thickBot="1">
      <c r="A59" s="66"/>
      <c r="B59" s="62" t="s">
        <v>84</v>
      </c>
      <c r="C59" s="67">
        <f>C17+C40</f>
        <v>467</v>
      </c>
      <c r="D59" s="67">
        <f>D17</f>
        <v>539</v>
      </c>
      <c r="E59" s="68">
        <f>(C59-D59)/D59*100</f>
        <v>-13.358070500927644</v>
      </c>
    </row>
  </sheetData>
  <sheetProtection/>
  <mergeCells count="15">
    <mergeCell ref="B31:B32"/>
    <mergeCell ref="C31:D31"/>
    <mergeCell ref="A2:E2"/>
    <mergeCell ref="A4:A5"/>
    <mergeCell ref="B4:B5"/>
    <mergeCell ref="A47:E47"/>
    <mergeCell ref="C4:D4"/>
    <mergeCell ref="A49:A50"/>
    <mergeCell ref="B49:B50"/>
    <mergeCell ref="C49:D49"/>
    <mergeCell ref="A1:E1"/>
    <mergeCell ref="A19:A20"/>
    <mergeCell ref="B19:B20"/>
    <mergeCell ref="C19:D19"/>
    <mergeCell ref="A31:A3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" sqref="A2:E2"/>
    </sheetView>
  </sheetViews>
  <sheetFormatPr defaultColWidth="8.796875" defaultRowHeight="15"/>
  <cols>
    <col min="1" max="1" width="9.59765625" style="0" customWidth="1"/>
    <col min="2" max="2" width="32.296875" style="0" customWidth="1"/>
    <col min="3" max="4" width="8.296875" style="0" customWidth="1"/>
    <col min="5" max="5" width="10.59765625" style="0" customWidth="1"/>
    <col min="7" max="7" width="8.8984375" style="0" customWidth="1"/>
  </cols>
  <sheetData>
    <row r="1" spans="1:5" ht="15">
      <c r="A1" s="259" t="s">
        <v>0</v>
      </c>
      <c r="B1" s="259"/>
      <c r="C1" s="259"/>
      <c r="D1" s="259"/>
      <c r="E1" s="259"/>
    </row>
    <row r="2" spans="1:5" ht="15.75">
      <c r="A2" s="277" t="s">
        <v>85</v>
      </c>
      <c r="B2" s="278"/>
      <c r="C2" s="278"/>
      <c r="D2" s="278"/>
      <c r="E2" s="278"/>
    </row>
    <row r="3" spans="1:5" ht="16.5" thickBot="1">
      <c r="A3" s="69"/>
      <c r="B3" s="70"/>
      <c r="C3" s="70"/>
      <c r="D3" s="70"/>
      <c r="E3" s="71"/>
    </row>
    <row r="4" spans="1:5" ht="15">
      <c r="A4" s="279" t="s">
        <v>33</v>
      </c>
      <c r="B4" s="282" t="s">
        <v>86</v>
      </c>
      <c r="C4" s="285" t="s">
        <v>87</v>
      </c>
      <c r="D4" s="286"/>
      <c r="E4" s="289" t="s">
        <v>36</v>
      </c>
    </row>
    <row r="5" spans="1:5" ht="15">
      <c r="A5" s="280"/>
      <c r="B5" s="283"/>
      <c r="C5" s="287"/>
      <c r="D5" s="288"/>
      <c r="E5" s="290"/>
    </row>
    <row r="6" spans="1:5" ht="29.25" thickBot="1">
      <c r="A6" s="281"/>
      <c r="B6" s="284"/>
      <c r="C6" s="72" t="s">
        <v>340</v>
      </c>
      <c r="D6" s="72" t="s">
        <v>337</v>
      </c>
      <c r="E6" s="73" t="s">
        <v>341</v>
      </c>
    </row>
    <row r="7" spans="1:5" ht="16.5" thickTop="1">
      <c r="A7" s="74" t="s">
        <v>88</v>
      </c>
      <c r="B7" s="75" t="s">
        <v>89</v>
      </c>
      <c r="C7" s="76">
        <v>2</v>
      </c>
      <c r="D7" s="76">
        <v>0</v>
      </c>
      <c r="E7" s="236">
        <v>200</v>
      </c>
    </row>
    <row r="8" spans="1:5" ht="15.75">
      <c r="A8" s="74" t="s">
        <v>90</v>
      </c>
      <c r="B8" s="78" t="s">
        <v>91</v>
      </c>
      <c r="C8" s="76">
        <v>13</v>
      </c>
      <c r="D8" s="76">
        <v>5</v>
      </c>
      <c r="E8" s="237">
        <f aca="true" t="shared" si="0" ref="E8:E14">(C8-D8)/D8*100</f>
        <v>160</v>
      </c>
    </row>
    <row r="9" spans="1:5" ht="15.75">
      <c r="A9" s="74" t="s">
        <v>92</v>
      </c>
      <c r="B9" s="78" t="s">
        <v>93</v>
      </c>
      <c r="C9" s="79">
        <v>14</v>
      </c>
      <c r="D9" s="79">
        <v>22</v>
      </c>
      <c r="E9" s="238">
        <f t="shared" si="0"/>
        <v>-36.36363636363637</v>
      </c>
    </row>
    <row r="10" spans="1:5" ht="15.75">
      <c r="A10" s="74" t="s">
        <v>94</v>
      </c>
      <c r="B10" s="78" t="s">
        <v>95</v>
      </c>
      <c r="C10" s="76">
        <v>1</v>
      </c>
      <c r="D10" s="76">
        <v>8</v>
      </c>
      <c r="E10" s="238">
        <f t="shared" si="0"/>
        <v>-87.5</v>
      </c>
    </row>
    <row r="11" spans="1:5" ht="15.75">
      <c r="A11" s="74" t="s">
        <v>96</v>
      </c>
      <c r="B11" s="78" t="s">
        <v>97</v>
      </c>
      <c r="C11" s="76">
        <v>7</v>
      </c>
      <c r="D11" s="76">
        <v>9</v>
      </c>
      <c r="E11" s="238">
        <f t="shared" si="0"/>
        <v>-22.22222222222222</v>
      </c>
    </row>
    <row r="12" spans="1:5" ht="15.75">
      <c r="A12" s="74" t="s">
        <v>98</v>
      </c>
      <c r="B12" s="78" t="s">
        <v>99</v>
      </c>
      <c r="C12" s="76">
        <v>83</v>
      </c>
      <c r="D12" s="76">
        <v>87</v>
      </c>
      <c r="E12" s="238">
        <f t="shared" si="0"/>
        <v>-4.597701149425287</v>
      </c>
    </row>
    <row r="13" spans="1:5" ht="15.75">
      <c r="A13" s="74" t="s">
        <v>100</v>
      </c>
      <c r="B13" s="78" t="s">
        <v>101</v>
      </c>
      <c r="C13" s="76">
        <v>38</v>
      </c>
      <c r="D13" s="76">
        <v>19</v>
      </c>
      <c r="E13" s="236">
        <f t="shared" si="0"/>
        <v>100</v>
      </c>
    </row>
    <row r="14" spans="1:5" ht="15.75">
      <c r="A14" s="74" t="s">
        <v>102</v>
      </c>
      <c r="B14" s="78" t="s">
        <v>103</v>
      </c>
      <c r="C14" s="76">
        <v>3</v>
      </c>
      <c r="D14" s="76">
        <v>3</v>
      </c>
      <c r="E14" s="236">
        <f t="shared" si="0"/>
        <v>0</v>
      </c>
    </row>
    <row r="15" spans="1:5" ht="15.75">
      <c r="A15" s="74" t="s">
        <v>104</v>
      </c>
      <c r="B15" s="78" t="s">
        <v>105</v>
      </c>
      <c r="C15" s="76">
        <v>0</v>
      </c>
      <c r="D15" s="76">
        <v>0</v>
      </c>
      <c r="E15" s="236">
        <v>0</v>
      </c>
    </row>
    <row r="16" spans="1:5" ht="15.75">
      <c r="A16" s="74" t="s">
        <v>106</v>
      </c>
      <c r="B16" s="78" t="s">
        <v>107</v>
      </c>
      <c r="C16" s="76">
        <v>0</v>
      </c>
      <c r="D16" s="76">
        <v>0</v>
      </c>
      <c r="E16" s="77">
        <v>0</v>
      </c>
    </row>
    <row r="17" spans="1:5" ht="15.75">
      <c r="A17" s="74" t="s">
        <v>108</v>
      </c>
      <c r="B17" s="78" t="s">
        <v>109</v>
      </c>
      <c r="C17" s="76">
        <v>0</v>
      </c>
      <c r="D17" s="76">
        <v>0</v>
      </c>
      <c r="E17" s="77">
        <v>0</v>
      </c>
    </row>
    <row r="18" spans="1:5" ht="15.75">
      <c r="A18" s="74" t="s">
        <v>110</v>
      </c>
      <c r="B18" s="78" t="s">
        <v>111</v>
      </c>
      <c r="C18" s="76">
        <v>0</v>
      </c>
      <c r="D18" s="76">
        <v>0</v>
      </c>
      <c r="E18" s="77">
        <v>0</v>
      </c>
    </row>
    <row r="19" spans="1:5" ht="15.75">
      <c r="A19" s="74" t="s">
        <v>112</v>
      </c>
      <c r="B19" s="78" t="s">
        <v>113</v>
      </c>
      <c r="C19" s="76">
        <v>0</v>
      </c>
      <c r="D19" s="76">
        <v>0</v>
      </c>
      <c r="E19" s="77">
        <v>0</v>
      </c>
    </row>
    <row r="20" spans="1:5" ht="16.5" thickBot="1">
      <c r="A20" s="80" t="s">
        <v>114</v>
      </c>
      <c r="B20" s="81" t="s">
        <v>115</v>
      </c>
      <c r="C20" s="82">
        <v>0</v>
      </c>
      <c r="D20" s="82">
        <v>0</v>
      </c>
      <c r="E20" s="77">
        <v>0</v>
      </c>
    </row>
    <row r="21" spans="1:5" ht="15.75" thickBot="1">
      <c r="A21" s="83"/>
      <c r="B21" s="84" t="s">
        <v>116</v>
      </c>
      <c r="C21" s="85">
        <f>SUM(C7:C20)</f>
        <v>161</v>
      </c>
      <c r="D21" s="85">
        <f>SUM(D7:D20)</f>
        <v>153</v>
      </c>
      <c r="E21" s="86">
        <f>(C21-D21)/D21*100</f>
        <v>5.228758169934641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" sqref="A2:E2"/>
    </sheetView>
  </sheetViews>
  <sheetFormatPr defaultColWidth="8.796875" defaultRowHeight="15"/>
  <cols>
    <col min="1" max="1" width="4.09765625" style="0" customWidth="1"/>
    <col min="2" max="2" width="40.796875" style="0" customWidth="1"/>
    <col min="3" max="4" width="7.3984375" style="0" customWidth="1"/>
    <col min="5" max="5" width="10.19921875" style="0" customWidth="1"/>
  </cols>
  <sheetData>
    <row r="1" spans="1:5" ht="15">
      <c r="A1" s="259" t="s">
        <v>280</v>
      </c>
      <c r="B1" s="259"/>
      <c r="C1" s="259"/>
      <c r="D1" s="259"/>
      <c r="E1" s="259"/>
    </row>
    <row r="2" spans="1:5" ht="15.75">
      <c r="A2" s="277" t="s">
        <v>117</v>
      </c>
      <c r="B2" s="277"/>
      <c r="C2" s="277"/>
      <c r="D2" s="277"/>
      <c r="E2" s="277"/>
    </row>
    <row r="3" spans="1:5" ht="15.75" thickBot="1">
      <c r="A3" s="87"/>
      <c r="B3" s="22"/>
      <c r="C3" s="22"/>
      <c r="D3" s="22"/>
      <c r="E3" s="88"/>
    </row>
    <row r="4" spans="1:5" ht="15">
      <c r="A4" s="279" t="s">
        <v>33</v>
      </c>
      <c r="B4" s="291" t="s">
        <v>118</v>
      </c>
      <c r="C4" s="294" t="s">
        <v>87</v>
      </c>
      <c r="D4" s="295"/>
      <c r="E4" s="298" t="s">
        <v>36</v>
      </c>
    </row>
    <row r="5" spans="1:5" ht="15">
      <c r="A5" s="280"/>
      <c r="B5" s="292"/>
      <c r="C5" s="296"/>
      <c r="D5" s="297"/>
      <c r="E5" s="299"/>
    </row>
    <row r="6" spans="1:5" ht="29.25" thickBot="1">
      <c r="A6" s="281"/>
      <c r="B6" s="293"/>
      <c r="C6" s="89" t="s">
        <v>340</v>
      </c>
      <c r="D6" s="90" t="s">
        <v>337</v>
      </c>
      <c r="E6" s="91" t="s">
        <v>341</v>
      </c>
    </row>
    <row r="7" spans="1:5" ht="16.5" thickTop="1">
      <c r="A7" s="92" t="s">
        <v>119</v>
      </c>
      <c r="B7" s="93" t="s">
        <v>120</v>
      </c>
      <c r="C7" s="94">
        <v>0</v>
      </c>
      <c r="D7" s="94">
        <v>0</v>
      </c>
      <c r="E7" s="95">
        <v>0</v>
      </c>
    </row>
    <row r="8" spans="1:5" ht="15.75">
      <c r="A8" s="92" t="s">
        <v>121</v>
      </c>
      <c r="B8" s="93" t="s">
        <v>122</v>
      </c>
      <c r="C8" s="94">
        <v>0</v>
      </c>
      <c r="D8" s="94">
        <v>0</v>
      </c>
      <c r="E8" s="95">
        <v>0</v>
      </c>
    </row>
    <row r="9" spans="1:5" ht="15.75">
      <c r="A9" s="92" t="s">
        <v>123</v>
      </c>
      <c r="B9" s="93" t="s">
        <v>124</v>
      </c>
      <c r="C9" s="94">
        <v>0</v>
      </c>
      <c r="D9" s="94">
        <v>0</v>
      </c>
      <c r="E9" s="95">
        <v>0</v>
      </c>
    </row>
    <row r="10" spans="1:5" ht="15.75">
      <c r="A10" s="92" t="s">
        <v>125</v>
      </c>
      <c r="B10" s="93" t="s">
        <v>126</v>
      </c>
      <c r="C10" s="94">
        <v>0</v>
      </c>
      <c r="D10" s="94">
        <v>0</v>
      </c>
      <c r="E10" s="95">
        <v>0</v>
      </c>
    </row>
    <row r="11" spans="1:5" ht="15.75">
      <c r="A11" s="92" t="s">
        <v>127</v>
      </c>
      <c r="B11" s="93" t="s">
        <v>128</v>
      </c>
      <c r="C11" s="94">
        <v>0</v>
      </c>
      <c r="D11" s="94">
        <v>0</v>
      </c>
      <c r="E11" s="95">
        <v>0</v>
      </c>
    </row>
    <row r="12" spans="1:5" ht="15.75">
      <c r="A12" s="92" t="s">
        <v>129</v>
      </c>
      <c r="B12" s="93" t="s">
        <v>130</v>
      </c>
      <c r="C12" s="94">
        <v>0</v>
      </c>
      <c r="D12" s="94">
        <v>0</v>
      </c>
      <c r="E12" s="95">
        <v>0</v>
      </c>
    </row>
    <row r="13" spans="1:5" ht="15.75">
      <c r="A13" s="92" t="s">
        <v>131</v>
      </c>
      <c r="B13" s="93" t="s">
        <v>132</v>
      </c>
      <c r="C13" s="94">
        <v>0</v>
      </c>
      <c r="D13" s="94">
        <v>0</v>
      </c>
      <c r="E13" s="95">
        <v>0</v>
      </c>
    </row>
    <row r="14" spans="1:5" ht="15.75">
      <c r="A14" s="92" t="s">
        <v>133</v>
      </c>
      <c r="B14" s="93" t="s">
        <v>134</v>
      </c>
      <c r="C14" s="94">
        <v>0</v>
      </c>
      <c r="D14" s="94">
        <v>0</v>
      </c>
      <c r="E14" s="95">
        <v>0</v>
      </c>
    </row>
    <row r="15" spans="1:5" ht="15.75">
      <c r="A15" s="92" t="s">
        <v>135</v>
      </c>
      <c r="B15" s="93" t="s">
        <v>136</v>
      </c>
      <c r="C15" s="94">
        <v>0</v>
      </c>
      <c r="D15" s="94">
        <v>0</v>
      </c>
      <c r="E15" s="95">
        <v>0</v>
      </c>
    </row>
    <row r="16" spans="1:5" ht="15.75">
      <c r="A16" s="92" t="s">
        <v>137</v>
      </c>
      <c r="B16" s="93" t="s">
        <v>138</v>
      </c>
      <c r="C16" s="94">
        <v>0</v>
      </c>
      <c r="D16" s="94">
        <v>0</v>
      </c>
      <c r="E16" s="95">
        <v>0</v>
      </c>
    </row>
    <row r="17" spans="1:5" ht="15.75">
      <c r="A17" s="92" t="s">
        <v>139</v>
      </c>
      <c r="B17" s="93" t="s">
        <v>140</v>
      </c>
      <c r="C17" s="94">
        <v>0</v>
      </c>
      <c r="D17" s="94">
        <v>0</v>
      </c>
      <c r="E17" s="95">
        <v>0</v>
      </c>
    </row>
    <row r="18" spans="1:5" ht="15.75">
      <c r="A18" s="92" t="s">
        <v>141</v>
      </c>
      <c r="B18" s="93" t="s">
        <v>142</v>
      </c>
      <c r="C18" s="94">
        <v>0</v>
      </c>
      <c r="D18" s="94">
        <v>0</v>
      </c>
      <c r="E18" s="95">
        <v>0</v>
      </c>
    </row>
    <row r="19" spans="1:5" ht="15.75">
      <c r="A19" s="92" t="s">
        <v>143</v>
      </c>
      <c r="B19" s="93" t="s">
        <v>144</v>
      </c>
      <c r="C19" s="94">
        <v>0</v>
      </c>
      <c r="D19" s="94">
        <v>0</v>
      </c>
      <c r="E19" s="95">
        <v>0</v>
      </c>
    </row>
    <row r="20" spans="1:5" ht="15.75">
      <c r="A20" s="92" t="s">
        <v>145</v>
      </c>
      <c r="B20" s="93" t="s">
        <v>146</v>
      </c>
      <c r="C20" s="94">
        <v>0</v>
      </c>
      <c r="D20" s="94">
        <v>0</v>
      </c>
      <c r="E20" s="95">
        <v>0</v>
      </c>
    </row>
    <row r="21" spans="1:5" ht="15.75">
      <c r="A21" s="92" t="s">
        <v>147</v>
      </c>
      <c r="B21" s="93" t="s">
        <v>148</v>
      </c>
      <c r="C21" s="94">
        <v>161</v>
      </c>
      <c r="D21" s="94">
        <v>153</v>
      </c>
      <c r="E21" s="203">
        <f>((C21-D21)/D21)*100</f>
        <v>5.228758169934641</v>
      </c>
    </row>
    <row r="22" spans="1:5" ht="15.75">
      <c r="A22" s="92" t="s">
        <v>149</v>
      </c>
      <c r="B22" s="93" t="s">
        <v>150</v>
      </c>
      <c r="C22" s="94">
        <v>0</v>
      </c>
      <c r="D22" s="94">
        <v>0</v>
      </c>
      <c r="E22" s="95">
        <v>0</v>
      </c>
    </row>
    <row r="23" spans="1:5" ht="15.75">
      <c r="A23" s="92" t="s">
        <v>151</v>
      </c>
      <c r="B23" s="93" t="s">
        <v>152</v>
      </c>
      <c r="C23" s="94">
        <v>0</v>
      </c>
      <c r="D23" s="94">
        <v>0</v>
      </c>
      <c r="E23" s="95">
        <v>0</v>
      </c>
    </row>
    <row r="24" spans="1:5" ht="15.75">
      <c r="A24" s="92" t="s">
        <v>153</v>
      </c>
      <c r="B24" s="93" t="s">
        <v>154</v>
      </c>
      <c r="C24" s="94">
        <v>0</v>
      </c>
      <c r="D24" s="94">
        <v>0</v>
      </c>
      <c r="E24" s="95">
        <v>0</v>
      </c>
    </row>
    <row r="25" spans="1:5" ht="16.5" thickBot="1">
      <c r="A25" s="92" t="s">
        <v>155</v>
      </c>
      <c r="B25" s="93" t="s">
        <v>156</v>
      </c>
      <c r="C25" s="94">
        <v>0</v>
      </c>
      <c r="D25" s="94">
        <v>0</v>
      </c>
      <c r="E25" s="95">
        <v>0</v>
      </c>
    </row>
    <row r="26" spans="1:5" ht="15.75" thickBot="1">
      <c r="A26" s="96"/>
      <c r="B26" s="97" t="s">
        <v>116</v>
      </c>
      <c r="C26" s="98">
        <f>SUM(C7:C25)</f>
        <v>161</v>
      </c>
      <c r="D26" s="98">
        <f>SUM(D7:D25)</f>
        <v>153</v>
      </c>
      <c r="E26" s="204">
        <f>((C26-D26)/D26)*100</f>
        <v>5.228758169934641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2" sqref="A2:G2"/>
    </sheetView>
  </sheetViews>
  <sheetFormatPr defaultColWidth="8.796875" defaultRowHeight="15"/>
  <cols>
    <col min="1" max="1" width="31.796875" style="0" customWidth="1"/>
    <col min="2" max="3" width="4.8984375" style="0" customWidth="1"/>
    <col min="4" max="4" width="4.3984375" style="0" customWidth="1"/>
    <col min="5" max="6" width="5.8984375" style="0" customWidth="1"/>
    <col min="7" max="7" width="6.59765625" style="0" customWidth="1"/>
  </cols>
  <sheetData>
    <row r="1" spans="1:8" ht="15">
      <c r="A1" s="314" t="s">
        <v>1</v>
      </c>
      <c r="B1" s="315"/>
      <c r="C1" s="315"/>
      <c r="D1" s="315"/>
      <c r="E1" s="315"/>
      <c r="F1" s="315"/>
      <c r="G1" s="315"/>
      <c r="H1" s="188"/>
    </row>
    <row r="2" spans="1:8" ht="15.75">
      <c r="A2" s="316" t="s">
        <v>301</v>
      </c>
      <c r="B2" s="317"/>
      <c r="C2" s="317"/>
      <c r="D2" s="317"/>
      <c r="E2" s="317"/>
      <c r="F2" s="317"/>
      <c r="G2" s="318"/>
      <c r="H2" s="188"/>
    </row>
    <row r="3" spans="1:7" ht="15">
      <c r="A3" s="310" t="s">
        <v>157</v>
      </c>
      <c r="B3" s="301" t="s">
        <v>158</v>
      </c>
      <c r="C3" s="302"/>
      <c r="D3" s="303" t="s">
        <v>159</v>
      </c>
      <c r="E3" s="300" t="s">
        <v>160</v>
      </c>
      <c r="F3" s="300"/>
      <c r="G3" s="312" t="s">
        <v>159</v>
      </c>
    </row>
    <row r="4" spans="1:7" ht="15.75">
      <c r="A4" s="310"/>
      <c r="B4" s="308"/>
      <c r="C4" s="309"/>
      <c r="D4" s="303"/>
      <c r="E4" s="102"/>
      <c r="F4" s="103"/>
      <c r="G4" s="312"/>
    </row>
    <row r="5" spans="1:7" ht="15.75" thickBot="1">
      <c r="A5" s="311"/>
      <c r="B5" s="104">
        <v>2016</v>
      </c>
      <c r="C5" s="104">
        <v>2015</v>
      </c>
      <c r="D5" s="304"/>
      <c r="E5" s="104">
        <v>2016</v>
      </c>
      <c r="F5" s="104">
        <v>2015</v>
      </c>
      <c r="G5" s="313"/>
    </row>
    <row r="6" spans="1:7" ht="16.5" thickTop="1">
      <c r="A6" s="105" t="s">
        <v>38</v>
      </c>
      <c r="B6" s="106">
        <v>0</v>
      </c>
      <c r="C6" s="106">
        <v>0</v>
      </c>
      <c r="D6" s="107">
        <f aca="true" t="shared" si="0" ref="D6:D12">B6-C6</f>
        <v>0</v>
      </c>
      <c r="E6" s="108">
        <v>0</v>
      </c>
      <c r="F6" s="109">
        <v>0</v>
      </c>
      <c r="G6" s="110">
        <f aca="true" t="shared" si="1" ref="G6:G12">E6-F6</f>
        <v>0</v>
      </c>
    </row>
    <row r="7" spans="1:7" ht="15.75">
      <c r="A7" s="105" t="s">
        <v>40</v>
      </c>
      <c r="B7" s="106">
        <v>0</v>
      </c>
      <c r="C7" s="106">
        <v>0</v>
      </c>
      <c r="D7" s="107">
        <f t="shared" si="0"/>
        <v>0</v>
      </c>
      <c r="E7" s="108">
        <v>0</v>
      </c>
      <c r="F7" s="108">
        <v>0</v>
      </c>
      <c r="G7" s="110">
        <f t="shared" si="1"/>
        <v>0</v>
      </c>
    </row>
    <row r="8" spans="1:7" ht="15.75">
      <c r="A8" s="111" t="s">
        <v>46</v>
      </c>
      <c r="B8" s="106">
        <v>0</v>
      </c>
      <c r="C8" s="106">
        <v>0</v>
      </c>
      <c r="D8" s="107">
        <f t="shared" si="0"/>
        <v>0</v>
      </c>
      <c r="E8" s="108">
        <v>0</v>
      </c>
      <c r="F8" s="108">
        <v>0</v>
      </c>
      <c r="G8" s="110">
        <f t="shared" si="1"/>
        <v>0</v>
      </c>
    </row>
    <row r="9" spans="1:7" ht="15.75">
      <c r="A9" s="112" t="s">
        <v>48</v>
      </c>
      <c r="B9" s="106">
        <v>0</v>
      </c>
      <c r="C9" s="106">
        <v>0</v>
      </c>
      <c r="D9" s="107">
        <f t="shared" si="0"/>
        <v>0</v>
      </c>
      <c r="E9" s="108">
        <v>0</v>
      </c>
      <c r="F9" s="108">
        <v>0</v>
      </c>
      <c r="G9" s="110">
        <f t="shared" si="1"/>
        <v>0</v>
      </c>
    </row>
    <row r="10" spans="1:7" ht="15.75">
      <c r="A10" s="105" t="s">
        <v>161</v>
      </c>
      <c r="B10" s="106">
        <v>0</v>
      </c>
      <c r="C10" s="106">
        <v>0</v>
      </c>
      <c r="D10" s="107">
        <f t="shared" si="0"/>
        <v>0</v>
      </c>
      <c r="E10" s="108">
        <v>0</v>
      </c>
      <c r="F10" s="108">
        <v>0</v>
      </c>
      <c r="G10" s="110">
        <f t="shared" si="1"/>
        <v>0</v>
      </c>
    </row>
    <row r="11" spans="1:7" ht="16.5" thickBot="1">
      <c r="A11" s="105" t="s">
        <v>50</v>
      </c>
      <c r="B11" s="106">
        <v>0</v>
      </c>
      <c r="C11" s="106">
        <v>0</v>
      </c>
      <c r="D11" s="107">
        <f t="shared" si="0"/>
        <v>0</v>
      </c>
      <c r="E11" s="108">
        <v>0</v>
      </c>
      <c r="F11" s="108">
        <v>0</v>
      </c>
      <c r="G11" s="110">
        <f t="shared" si="1"/>
        <v>0</v>
      </c>
    </row>
    <row r="12" spans="1:7" ht="16.5" thickBot="1" thickTop="1">
      <c r="A12" s="113" t="s">
        <v>162</v>
      </c>
      <c r="B12" s="114">
        <f>SUM(B6:B11)</f>
        <v>0</v>
      </c>
      <c r="C12" s="115">
        <f>SUM(C6:C11)</f>
        <v>0</v>
      </c>
      <c r="D12" s="116">
        <f t="shared" si="0"/>
        <v>0</v>
      </c>
      <c r="E12" s="117">
        <f>SUM(E6:E11)</f>
        <v>0</v>
      </c>
      <c r="F12" s="118">
        <f>SUM(F6:F11)</f>
        <v>0</v>
      </c>
      <c r="G12" s="119">
        <f t="shared" si="1"/>
        <v>0</v>
      </c>
    </row>
    <row r="13" spans="1:7" ht="15">
      <c r="A13" s="120"/>
      <c r="B13" s="121"/>
      <c r="C13" s="121"/>
      <c r="D13" s="121"/>
      <c r="E13" s="121"/>
      <c r="F13" s="121"/>
      <c r="G13" s="122"/>
    </row>
    <row r="14" spans="1:7" ht="15.75">
      <c r="A14" s="305" t="s">
        <v>302</v>
      </c>
      <c r="B14" s="306"/>
      <c r="C14" s="306"/>
      <c r="D14" s="306"/>
      <c r="E14" s="306"/>
      <c r="F14" s="306"/>
      <c r="G14" s="307"/>
    </row>
    <row r="15" spans="1:7" ht="16.5" thickBot="1">
      <c r="A15" s="99"/>
      <c r="B15" s="123"/>
      <c r="C15" s="123"/>
      <c r="D15" s="123"/>
      <c r="E15" s="123"/>
      <c r="F15" s="123"/>
      <c r="G15" s="124"/>
    </row>
    <row r="16" spans="1:7" ht="15">
      <c r="A16" s="310" t="s">
        <v>157</v>
      </c>
      <c r="B16" s="301" t="s">
        <v>158</v>
      </c>
      <c r="C16" s="302"/>
      <c r="D16" s="303" t="s">
        <v>159</v>
      </c>
      <c r="E16" s="300" t="s">
        <v>160</v>
      </c>
      <c r="F16" s="300"/>
      <c r="G16" s="312" t="s">
        <v>159</v>
      </c>
    </row>
    <row r="17" spans="1:7" ht="15.75">
      <c r="A17" s="310"/>
      <c r="B17" s="308"/>
      <c r="C17" s="309"/>
      <c r="D17" s="303"/>
      <c r="E17" s="102"/>
      <c r="F17" s="103"/>
      <c r="G17" s="312"/>
    </row>
    <row r="18" spans="1:7" ht="15.75" thickBot="1">
      <c r="A18" s="311"/>
      <c r="B18" s="104">
        <v>2016</v>
      </c>
      <c r="C18" s="104">
        <v>2015</v>
      </c>
      <c r="D18" s="304"/>
      <c r="E18" s="104">
        <v>2016</v>
      </c>
      <c r="F18" s="104">
        <v>2015</v>
      </c>
      <c r="G18" s="313"/>
    </row>
    <row r="19" spans="1:7" ht="16.5" thickTop="1">
      <c r="A19" s="105" t="s">
        <v>38</v>
      </c>
      <c r="B19" s="106">
        <v>0</v>
      </c>
      <c r="C19" s="106">
        <v>0</v>
      </c>
      <c r="D19" s="107">
        <f>B19-C19</f>
        <v>0</v>
      </c>
      <c r="E19" s="125">
        <v>0</v>
      </c>
      <c r="F19" s="126">
        <v>0</v>
      </c>
      <c r="G19" s="110">
        <f>E19-F19</f>
        <v>0</v>
      </c>
    </row>
    <row r="20" spans="1:7" ht="15.75">
      <c r="A20" s="112" t="s">
        <v>48</v>
      </c>
      <c r="B20" s="106">
        <v>0</v>
      </c>
      <c r="C20" s="106">
        <v>0</v>
      </c>
      <c r="D20" s="107">
        <f>B20-C20</f>
        <v>0</v>
      </c>
      <c r="E20" s="125">
        <v>0</v>
      </c>
      <c r="F20" s="125">
        <v>0</v>
      </c>
      <c r="G20" s="110">
        <f>E20-F20</f>
        <v>0</v>
      </c>
    </row>
    <row r="21" spans="1:7" ht="16.5" thickBot="1">
      <c r="A21" s="105" t="s">
        <v>50</v>
      </c>
      <c r="B21" s="106">
        <v>0</v>
      </c>
      <c r="C21" s="106">
        <v>0</v>
      </c>
      <c r="D21" s="107">
        <f>B21-C21</f>
        <v>0</v>
      </c>
      <c r="E21" s="125">
        <v>0</v>
      </c>
      <c r="F21" s="125">
        <v>0</v>
      </c>
      <c r="G21" s="110">
        <f>E21-F21</f>
        <v>0</v>
      </c>
    </row>
    <row r="22" spans="1:7" ht="16.5" thickBot="1" thickTop="1">
      <c r="A22" s="127" t="s">
        <v>163</v>
      </c>
      <c r="B22" s="128">
        <f>SUM(B19:B21)</f>
        <v>0</v>
      </c>
      <c r="C22" s="128">
        <f>SUM(C19:C21)</f>
        <v>0</v>
      </c>
      <c r="D22" s="129">
        <f>B22-C22</f>
        <v>0</v>
      </c>
      <c r="E22" s="130">
        <f>SUM(E19:E21)</f>
        <v>0</v>
      </c>
      <c r="F22" s="130">
        <f>SUM(F19:F21)</f>
        <v>0</v>
      </c>
      <c r="G22" s="131">
        <f>E22-F22</f>
        <v>0</v>
      </c>
    </row>
    <row r="23" spans="1:7" ht="16.5" thickBot="1" thickTop="1">
      <c r="A23" s="113" t="s">
        <v>164</v>
      </c>
      <c r="B23" s="114">
        <v>0</v>
      </c>
      <c r="C23" s="114">
        <v>0</v>
      </c>
      <c r="D23" s="116">
        <v>0</v>
      </c>
      <c r="E23" s="132">
        <v>0</v>
      </c>
      <c r="F23" s="132">
        <v>0</v>
      </c>
      <c r="G23" s="119">
        <v>0</v>
      </c>
    </row>
    <row r="24" spans="1:7" ht="15">
      <c r="A24" s="120"/>
      <c r="B24" s="121"/>
      <c r="C24" s="121"/>
      <c r="D24" s="121"/>
      <c r="E24" s="121"/>
      <c r="F24" s="121"/>
      <c r="G24" s="122"/>
    </row>
    <row r="25" spans="1:7" ht="15.75">
      <c r="A25" s="305" t="s">
        <v>303</v>
      </c>
      <c r="B25" s="306"/>
      <c r="C25" s="306"/>
      <c r="D25" s="306"/>
      <c r="E25" s="306"/>
      <c r="F25" s="306"/>
      <c r="G25" s="307"/>
    </row>
    <row r="26" spans="1:7" ht="15.75" thickBot="1">
      <c r="A26" s="99"/>
      <c r="B26" s="100"/>
      <c r="C26" s="100"/>
      <c r="D26" s="100"/>
      <c r="E26" s="100"/>
      <c r="F26" s="100"/>
      <c r="G26" s="101"/>
    </row>
    <row r="27" spans="1:7" ht="15.75">
      <c r="A27" s="133"/>
      <c r="B27" s="301" t="s">
        <v>158</v>
      </c>
      <c r="C27" s="302"/>
      <c r="D27" s="303" t="s">
        <v>159</v>
      </c>
      <c r="E27" s="300" t="s">
        <v>160</v>
      </c>
      <c r="F27" s="300"/>
      <c r="G27" s="312" t="s">
        <v>159</v>
      </c>
    </row>
    <row r="28" spans="1:7" ht="15.75">
      <c r="A28" s="134" t="s">
        <v>165</v>
      </c>
      <c r="B28" s="308"/>
      <c r="C28" s="309"/>
      <c r="D28" s="303"/>
      <c r="E28" s="102"/>
      <c r="F28" s="103"/>
      <c r="G28" s="312"/>
    </row>
    <row r="29" spans="1:7" ht="15.75" thickBot="1">
      <c r="A29" s="135"/>
      <c r="B29" s="104">
        <v>2016</v>
      </c>
      <c r="C29" s="104">
        <v>2015</v>
      </c>
      <c r="D29" s="304"/>
      <c r="E29" s="104">
        <v>2016</v>
      </c>
      <c r="F29" s="104">
        <v>2015</v>
      </c>
      <c r="G29" s="313"/>
    </row>
    <row r="30" spans="1:7" ht="16.5" thickTop="1">
      <c r="A30" s="105" t="s">
        <v>166</v>
      </c>
      <c r="B30" s="106">
        <v>0</v>
      </c>
      <c r="C30" s="106">
        <v>0</v>
      </c>
      <c r="D30" s="107">
        <f aca="true" t="shared" si="2" ref="D30:D36">B30-C30</f>
        <v>0</v>
      </c>
      <c r="E30" s="108">
        <v>0</v>
      </c>
      <c r="F30" s="109">
        <v>0</v>
      </c>
      <c r="G30" s="110">
        <f aca="true" t="shared" si="3" ref="G30:G36">E30-F30</f>
        <v>0</v>
      </c>
    </row>
    <row r="31" spans="1:7" ht="15.75">
      <c r="A31" s="105" t="s">
        <v>113</v>
      </c>
      <c r="B31" s="106">
        <v>0</v>
      </c>
      <c r="C31" s="106">
        <v>0</v>
      </c>
      <c r="D31" s="107">
        <f t="shared" si="2"/>
        <v>0</v>
      </c>
      <c r="E31" s="108">
        <v>0</v>
      </c>
      <c r="F31" s="108">
        <v>0</v>
      </c>
      <c r="G31" s="110">
        <f t="shared" si="3"/>
        <v>0</v>
      </c>
    </row>
    <row r="32" spans="1:7" ht="15.75">
      <c r="A32" s="105" t="s">
        <v>167</v>
      </c>
      <c r="B32" s="106">
        <v>0</v>
      </c>
      <c r="C32" s="106">
        <v>0</v>
      </c>
      <c r="D32" s="107">
        <f t="shared" si="2"/>
        <v>0</v>
      </c>
      <c r="E32" s="108">
        <v>0</v>
      </c>
      <c r="F32" s="108">
        <v>0</v>
      </c>
      <c r="G32" s="110">
        <f t="shared" si="3"/>
        <v>0</v>
      </c>
    </row>
    <row r="33" spans="1:7" ht="15.75">
      <c r="A33" s="105" t="s">
        <v>168</v>
      </c>
      <c r="B33" s="106">
        <v>0</v>
      </c>
      <c r="C33" s="106">
        <v>0</v>
      </c>
      <c r="D33" s="107">
        <f t="shared" si="2"/>
        <v>0</v>
      </c>
      <c r="E33" s="108">
        <v>0</v>
      </c>
      <c r="F33" s="108">
        <v>0</v>
      </c>
      <c r="G33" s="110">
        <f t="shared" si="3"/>
        <v>0</v>
      </c>
    </row>
    <row r="34" spans="1:7" ht="15.75">
      <c r="A34" s="105" t="s">
        <v>304</v>
      </c>
      <c r="B34" s="106">
        <v>0</v>
      </c>
      <c r="C34" s="106">
        <v>0</v>
      </c>
      <c r="D34" s="107">
        <f t="shared" si="2"/>
        <v>0</v>
      </c>
      <c r="E34" s="108">
        <v>0</v>
      </c>
      <c r="F34" s="108">
        <v>0</v>
      </c>
      <c r="G34" s="110">
        <f t="shared" si="3"/>
        <v>0</v>
      </c>
    </row>
    <row r="35" spans="1:7" ht="16.5" thickBot="1">
      <c r="A35" s="105" t="s">
        <v>305</v>
      </c>
      <c r="B35" s="136">
        <v>0</v>
      </c>
      <c r="C35" s="136">
        <v>0</v>
      </c>
      <c r="D35" s="107">
        <f t="shared" si="2"/>
        <v>0</v>
      </c>
      <c r="E35" s="137">
        <v>0</v>
      </c>
      <c r="F35" s="137">
        <v>0</v>
      </c>
      <c r="G35" s="110">
        <f t="shared" si="3"/>
        <v>0</v>
      </c>
    </row>
    <row r="36" spans="1:7" ht="16.5" thickBot="1" thickTop="1">
      <c r="A36" s="138" t="s">
        <v>162</v>
      </c>
      <c r="B36" s="139">
        <f>SUM(B30:B35)</f>
        <v>0</v>
      </c>
      <c r="C36" s="139">
        <f>SUM(C30:C35)</f>
        <v>0</v>
      </c>
      <c r="D36" s="140">
        <f t="shared" si="2"/>
        <v>0</v>
      </c>
      <c r="E36" s="141">
        <f>SUM(E30:E35)</f>
        <v>0</v>
      </c>
      <c r="F36" s="141">
        <f>SUM(F30:F35)</f>
        <v>0</v>
      </c>
      <c r="G36" s="142">
        <f t="shared" si="3"/>
        <v>0</v>
      </c>
    </row>
    <row r="37" spans="1:7" ht="16.5" thickTop="1">
      <c r="A37" s="105" t="s">
        <v>166</v>
      </c>
      <c r="B37" s="106">
        <v>0</v>
      </c>
      <c r="C37" s="106">
        <v>0</v>
      </c>
      <c r="D37" s="107">
        <f aca="true" t="shared" si="4" ref="D37:D42">B37-C37</f>
        <v>0</v>
      </c>
      <c r="E37" s="108">
        <v>0</v>
      </c>
      <c r="F37" s="109">
        <v>0</v>
      </c>
      <c r="G37" s="110">
        <f aca="true" t="shared" si="5" ref="G37:G42">E37-F37</f>
        <v>0</v>
      </c>
    </row>
    <row r="38" spans="1:7" ht="15.75">
      <c r="A38" s="105" t="s">
        <v>113</v>
      </c>
      <c r="B38" s="106">
        <v>0</v>
      </c>
      <c r="C38" s="106">
        <v>0</v>
      </c>
      <c r="D38" s="107">
        <f t="shared" si="4"/>
        <v>0</v>
      </c>
      <c r="E38" s="108">
        <v>0</v>
      </c>
      <c r="F38" s="108">
        <v>0</v>
      </c>
      <c r="G38" s="110">
        <f t="shared" si="5"/>
        <v>0</v>
      </c>
    </row>
    <row r="39" spans="1:7" ht="15.75">
      <c r="A39" s="105" t="s">
        <v>167</v>
      </c>
      <c r="B39" s="106">
        <v>0</v>
      </c>
      <c r="C39" s="106">
        <v>0</v>
      </c>
      <c r="D39" s="107">
        <f t="shared" si="4"/>
        <v>0</v>
      </c>
      <c r="E39" s="108">
        <v>0</v>
      </c>
      <c r="F39" s="108">
        <v>0</v>
      </c>
      <c r="G39" s="110">
        <f t="shared" si="5"/>
        <v>0</v>
      </c>
    </row>
    <row r="40" spans="1:7" ht="15.75">
      <c r="A40" s="105" t="s">
        <v>168</v>
      </c>
      <c r="B40" s="106">
        <v>0</v>
      </c>
      <c r="C40" s="106">
        <v>0</v>
      </c>
      <c r="D40" s="107">
        <f t="shared" si="4"/>
        <v>0</v>
      </c>
      <c r="E40" s="108">
        <v>0</v>
      </c>
      <c r="F40" s="108">
        <v>0</v>
      </c>
      <c r="G40" s="110">
        <f t="shared" si="5"/>
        <v>0</v>
      </c>
    </row>
    <row r="41" spans="1:7" ht="15.75">
      <c r="A41" s="105" t="s">
        <v>304</v>
      </c>
      <c r="B41" s="106">
        <v>0</v>
      </c>
      <c r="C41" s="106">
        <v>0</v>
      </c>
      <c r="D41" s="107">
        <f t="shared" si="4"/>
        <v>0</v>
      </c>
      <c r="E41" s="108">
        <v>0</v>
      </c>
      <c r="F41" s="108">
        <v>0</v>
      </c>
      <c r="G41" s="110">
        <f t="shared" si="5"/>
        <v>0</v>
      </c>
    </row>
    <row r="42" spans="1:7" ht="16.5" thickBot="1">
      <c r="A42" s="208" t="s">
        <v>305</v>
      </c>
      <c r="B42" s="209">
        <v>0</v>
      </c>
      <c r="C42" s="209">
        <v>0</v>
      </c>
      <c r="D42" s="212">
        <f t="shared" si="4"/>
        <v>0</v>
      </c>
      <c r="E42" s="137">
        <v>0</v>
      </c>
      <c r="F42" s="137">
        <v>0</v>
      </c>
      <c r="G42" s="215">
        <f t="shared" si="5"/>
        <v>0</v>
      </c>
    </row>
    <row r="43" spans="1:7" ht="16.5" thickBot="1" thickTop="1">
      <c r="A43" s="207" t="s">
        <v>169</v>
      </c>
      <c r="B43" s="205">
        <f>SUM(B42:B42)</f>
        <v>0</v>
      </c>
      <c r="C43" s="210">
        <f>SUM(C42:C42)</f>
        <v>0</v>
      </c>
      <c r="D43" s="211">
        <f>B43-C43</f>
        <v>0</v>
      </c>
      <c r="E43" s="213">
        <f>SUM(E42:E42)</f>
        <v>0</v>
      </c>
      <c r="F43" s="213">
        <f>SUM(F42:F42)</f>
        <v>0</v>
      </c>
      <c r="G43" s="214">
        <f>E43-F43</f>
        <v>0</v>
      </c>
    </row>
    <row r="44" spans="1:7" ht="15.75" thickTop="1">
      <c r="A44" s="22"/>
      <c r="B44" s="187"/>
      <c r="C44" s="22"/>
      <c r="D44" s="187"/>
      <c r="E44" s="187"/>
      <c r="F44" s="187"/>
      <c r="G44" s="187"/>
    </row>
  </sheetData>
  <sheetProtection/>
  <mergeCells count="21">
    <mergeCell ref="G27:G29"/>
    <mergeCell ref="G3:G5"/>
    <mergeCell ref="D16:D18"/>
    <mergeCell ref="B28:C28"/>
    <mergeCell ref="G16:G18"/>
    <mergeCell ref="A1:G1"/>
    <mergeCell ref="A2:G2"/>
    <mergeCell ref="A3:A5"/>
    <mergeCell ref="B3:C3"/>
    <mergeCell ref="D3:D5"/>
    <mergeCell ref="A25:G25"/>
    <mergeCell ref="E27:F27"/>
    <mergeCell ref="E3:F3"/>
    <mergeCell ref="E16:F16"/>
    <mergeCell ref="B27:C27"/>
    <mergeCell ref="D27:D29"/>
    <mergeCell ref="B16:C16"/>
    <mergeCell ref="A14:G14"/>
    <mergeCell ref="B17:C17"/>
    <mergeCell ref="B4:C4"/>
    <mergeCell ref="A16:A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:E2"/>
    </sheetView>
  </sheetViews>
  <sheetFormatPr defaultColWidth="8.796875" defaultRowHeight="15"/>
  <cols>
    <col min="1" max="1" width="3.69921875" style="0" customWidth="1"/>
    <col min="2" max="2" width="39.59765625" style="0" customWidth="1"/>
    <col min="3" max="3" width="7.796875" style="0" customWidth="1"/>
    <col min="4" max="4" width="8.19921875" style="0" customWidth="1"/>
    <col min="5" max="5" width="10.8984375" style="0" customWidth="1"/>
  </cols>
  <sheetData>
    <row r="1" spans="1:5" ht="15">
      <c r="A1" s="259" t="s">
        <v>2</v>
      </c>
      <c r="B1" s="259"/>
      <c r="C1" s="259"/>
      <c r="D1" s="259"/>
      <c r="E1" s="259"/>
    </row>
    <row r="2" spans="1:5" ht="15.75">
      <c r="A2" s="277" t="s">
        <v>170</v>
      </c>
      <c r="B2" s="278"/>
      <c r="C2" s="278"/>
      <c r="D2" s="278"/>
      <c r="E2" s="278"/>
    </row>
    <row r="3" spans="1:5" ht="15.75" thickBot="1">
      <c r="A3" s="143"/>
      <c r="B3" s="22"/>
      <c r="C3" s="22"/>
      <c r="D3" s="22"/>
      <c r="E3" s="88"/>
    </row>
    <row r="4" spans="1:5" ht="15.75" thickBot="1">
      <c r="A4" s="327" t="s">
        <v>33</v>
      </c>
      <c r="B4" s="327" t="s">
        <v>171</v>
      </c>
      <c r="C4" s="144" t="s">
        <v>172</v>
      </c>
      <c r="D4" s="145"/>
      <c r="E4" s="146" t="s">
        <v>36</v>
      </c>
    </row>
    <row r="5" spans="1:5" ht="15">
      <c r="A5" s="328"/>
      <c r="B5" s="328"/>
      <c r="C5" s="330" t="s">
        <v>340</v>
      </c>
      <c r="D5" s="330" t="s">
        <v>337</v>
      </c>
      <c r="E5" s="319" t="s">
        <v>341</v>
      </c>
    </row>
    <row r="6" spans="1:5" ht="15.75" thickBot="1">
      <c r="A6" s="329"/>
      <c r="B6" s="329"/>
      <c r="C6" s="331"/>
      <c r="D6" s="331"/>
      <c r="E6" s="320"/>
    </row>
    <row r="7" spans="1:5" ht="15.75">
      <c r="A7" s="192">
        <v>21</v>
      </c>
      <c r="B7" s="193" t="s">
        <v>173</v>
      </c>
      <c r="C7" s="191">
        <v>0</v>
      </c>
      <c r="D7" s="191">
        <v>0</v>
      </c>
      <c r="E7" s="147">
        <v>0</v>
      </c>
    </row>
    <row r="8" spans="1:5" ht="15.75">
      <c r="A8" s="194">
        <v>22</v>
      </c>
      <c r="B8" s="195" t="s">
        <v>174</v>
      </c>
      <c r="C8" s="190">
        <v>0</v>
      </c>
      <c r="D8" s="190">
        <v>0</v>
      </c>
      <c r="E8" s="147">
        <v>0</v>
      </c>
    </row>
    <row r="9" spans="1:5" ht="15.75">
      <c r="A9" s="194">
        <v>23</v>
      </c>
      <c r="B9" s="195" t="s">
        <v>314</v>
      </c>
      <c r="C9" s="190">
        <v>0</v>
      </c>
      <c r="D9" s="190">
        <v>0</v>
      </c>
      <c r="E9" s="147">
        <v>0</v>
      </c>
    </row>
    <row r="10" spans="1:5" ht="15.75">
      <c r="A10" s="194">
        <v>24</v>
      </c>
      <c r="B10" s="195" t="s">
        <v>175</v>
      </c>
      <c r="C10" s="190">
        <v>0</v>
      </c>
      <c r="D10" s="190">
        <v>0</v>
      </c>
      <c r="E10" s="147">
        <v>0</v>
      </c>
    </row>
    <row r="11" spans="1:5" ht="15.75">
      <c r="A11" s="194">
        <v>25</v>
      </c>
      <c r="B11" s="195" t="s">
        <v>176</v>
      </c>
      <c r="C11" s="190">
        <v>0</v>
      </c>
      <c r="D11" s="190">
        <v>0</v>
      </c>
      <c r="E11" s="147">
        <v>0</v>
      </c>
    </row>
    <row r="12" spans="1:5" ht="15.75">
      <c r="A12" s="194">
        <v>26</v>
      </c>
      <c r="B12" s="195" t="s">
        <v>177</v>
      </c>
      <c r="C12" s="190">
        <v>0</v>
      </c>
      <c r="D12" s="190">
        <v>0</v>
      </c>
      <c r="E12" s="147">
        <v>0</v>
      </c>
    </row>
    <row r="13" spans="1:5" ht="15.75">
      <c r="A13" s="194">
        <v>31</v>
      </c>
      <c r="B13" s="195" t="s">
        <v>178</v>
      </c>
      <c r="C13" s="190">
        <v>0</v>
      </c>
      <c r="D13" s="190">
        <v>0</v>
      </c>
      <c r="E13" s="147">
        <v>0</v>
      </c>
    </row>
    <row r="14" spans="1:5" ht="15.75">
      <c r="A14" s="197">
        <v>32</v>
      </c>
      <c r="B14" s="196" t="s">
        <v>179</v>
      </c>
      <c r="C14" s="190">
        <v>0</v>
      </c>
      <c r="D14" s="190">
        <v>0</v>
      </c>
      <c r="E14" s="147">
        <v>0</v>
      </c>
    </row>
    <row r="15" spans="1:7" ht="15.75">
      <c r="A15" s="194">
        <v>33</v>
      </c>
      <c r="B15" s="195" t="s">
        <v>180</v>
      </c>
      <c r="C15" s="190">
        <v>0</v>
      </c>
      <c r="D15" s="190">
        <v>0</v>
      </c>
      <c r="E15" s="147">
        <v>0</v>
      </c>
      <c r="G15" s="188"/>
    </row>
    <row r="16" spans="1:5" ht="15.75">
      <c r="A16" s="194">
        <v>42</v>
      </c>
      <c r="B16" s="195" t="s">
        <v>181</v>
      </c>
      <c r="C16" s="190">
        <v>0</v>
      </c>
      <c r="D16" s="190">
        <v>0</v>
      </c>
      <c r="E16" s="147">
        <v>0</v>
      </c>
    </row>
    <row r="17" spans="1:5" ht="15.75">
      <c r="A17" s="194">
        <v>43</v>
      </c>
      <c r="B17" s="195" t="s">
        <v>315</v>
      </c>
      <c r="C17" s="190">
        <v>0</v>
      </c>
      <c r="D17" s="190">
        <v>0</v>
      </c>
      <c r="E17" s="147">
        <v>0</v>
      </c>
    </row>
    <row r="18" spans="1:5" ht="15.75">
      <c r="A18" s="194">
        <v>47</v>
      </c>
      <c r="B18" s="195" t="s">
        <v>316</v>
      </c>
      <c r="C18" s="190">
        <v>0</v>
      </c>
      <c r="D18" s="190">
        <v>0</v>
      </c>
      <c r="E18" s="147">
        <v>0</v>
      </c>
    </row>
    <row r="19" spans="1:5" ht="15.75">
      <c r="A19" s="194">
        <v>48</v>
      </c>
      <c r="B19" s="195" t="s">
        <v>182</v>
      </c>
      <c r="C19" s="190">
        <v>0</v>
      </c>
      <c r="D19" s="190">
        <v>0</v>
      </c>
      <c r="E19" s="147">
        <v>0</v>
      </c>
    </row>
    <row r="20" spans="1:5" ht="15.75">
      <c r="A20" s="197">
        <v>49</v>
      </c>
      <c r="B20" s="196" t="s">
        <v>183</v>
      </c>
      <c r="C20" s="190">
        <v>0</v>
      </c>
      <c r="D20" s="190">
        <v>0</v>
      </c>
      <c r="E20" s="147">
        <v>0</v>
      </c>
    </row>
    <row r="21" spans="1:5" ht="15.75">
      <c r="A21" s="197">
        <v>50</v>
      </c>
      <c r="B21" s="196" t="s">
        <v>184</v>
      </c>
      <c r="C21" s="190">
        <v>0</v>
      </c>
      <c r="D21" s="190">
        <v>0</v>
      </c>
      <c r="E21" s="147">
        <v>0</v>
      </c>
    </row>
    <row r="22" spans="1:5" ht="16.5" thickBot="1">
      <c r="A22" s="198">
        <v>51</v>
      </c>
      <c r="B22" s="199" t="s">
        <v>185</v>
      </c>
      <c r="C22" s="190">
        <v>0</v>
      </c>
      <c r="D22" s="190">
        <v>0</v>
      </c>
      <c r="E22" s="235">
        <v>0</v>
      </c>
    </row>
    <row r="23" spans="1:5" ht="16.5" thickBot="1">
      <c r="A23" s="321" t="s">
        <v>282</v>
      </c>
      <c r="B23" s="322"/>
      <c r="C23" s="148">
        <f>SUM(C7:C22)</f>
        <v>0</v>
      </c>
      <c r="D23" s="148">
        <f>SUM(D7:D22)</f>
        <v>0</v>
      </c>
      <c r="E23" s="148">
        <f>SUM(E7:E22)</f>
        <v>0</v>
      </c>
    </row>
    <row r="24" spans="1:5" ht="16.5" thickBot="1">
      <c r="A24" s="323" t="s">
        <v>317</v>
      </c>
      <c r="B24" s="324"/>
      <c r="C24" s="149">
        <v>0</v>
      </c>
      <c r="D24" s="149">
        <v>0</v>
      </c>
      <c r="E24" s="149">
        <v>0</v>
      </c>
    </row>
    <row r="25" spans="1:5" ht="16.5" thickBot="1">
      <c r="A25" s="323" t="s">
        <v>318</v>
      </c>
      <c r="B25" s="324"/>
      <c r="C25" s="149">
        <v>0</v>
      </c>
      <c r="D25" s="149">
        <v>0</v>
      </c>
      <c r="E25" s="149">
        <v>0</v>
      </c>
    </row>
    <row r="26" spans="1:5" ht="15.75" thickBot="1">
      <c r="A26" s="325" t="s">
        <v>319</v>
      </c>
      <c r="B26" s="326"/>
      <c r="C26" s="150">
        <v>0</v>
      </c>
      <c r="D26" s="150">
        <v>0</v>
      </c>
      <c r="E26" s="150">
        <v>0</v>
      </c>
    </row>
    <row r="27" spans="1:5" ht="15">
      <c r="A27" s="22"/>
      <c r="B27" s="22"/>
      <c r="C27" s="22"/>
      <c r="D27" s="22"/>
      <c r="E27" s="22"/>
    </row>
  </sheetData>
  <sheetProtection/>
  <mergeCells count="11">
    <mergeCell ref="D5:D6"/>
    <mergeCell ref="E5:E6"/>
    <mergeCell ref="A23:B23"/>
    <mergeCell ref="A24:B24"/>
    <mergeCell ref="A25:B25"/>
    <mergeCell ref="A26:B26"/>
    <mergeCell ref="A1:E1"/>
    <mergeCell ref="A2:E2"/>
    <mergeCell ref="A4:A6"/>
    <mergeCell ref="B4:B6"/>
    <mergeCell ref="C5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T6" sqref="T6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16" width="4.3984375" style="0" customWidth="1"/>
  </cols>
  <sheetData>
    <row r="1" spans="1:16" ht="15">
      <c r="A1" s="334" t="s">
        <v>186</v>
      </c>
      <c r="B1" s="335"/>
      <c r="C1" s="335"/>
      <c r="D1" s="335"/>
      <c r="E1" s="335"/>
      <c r="F1" s="335"/>
      <c r="G1" s="335"/>
      <c r="H1" s="335"/>
      <c r="I1" s="335"/>
      <c r="J1" s="335"/>
      <c r="K1" s="336"/>
      <c r="L1" s="336"/>
      <c r="M1" s="336"/>
      <c r="N1" s="336"/>
      <c r="O1" s="336"/>
      <c r="P1" s="336"/>
    </row>
    <row r="2" spans="1:11" ht="15">
      <c r="A2" s="152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6" ht="15.75">
      <c r="A3" s="332" t="s">
        <v>320</v>
      </c>
      <c r="B3" s="332"/>
      <c r="C3" s="332"/>
      <c r="D3" s="332"/>
      <c r="E3" s="332"/>
      <c r="F3" s="332"/>
      <c r="G3" s="332"/>
      <c r="H3" s="332"/>
      <c r="I3" s="332"/>
      <c r="J3" s="332"/>
      <c r="K3" s="337"/>
      <c r="L3" s="337"/>
      <c r="M3" s="337"/>
      <c r="N3" s="337"/>
      <c r="O3" s="337"/>
      <c r="P3" s="337"/>
    </row>
    <row r="4" spans="1:11" ht="15.75">
      <c r="A4" s="332" t="s">
        <v>342</v>
      </c>
      <c r="B4" s="332"/>
      <c r="C4" s="332"/>
      <c r="D4" s="332"/>
      <c r="E4" s="332"/>
      <c r="F4" s="332"/>
      <c r="G4" s="332"/>
      <c r="H4" s="332"/>
      <c r="I4" s="332"/>
      <c r="J4" s="332"/>
      <c r="K4" s="200"/>
    </row>
    <row r="5" spans="1:11" ht="1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201"/>
    </row>
    <row r="6" spans="1:16" ht="39" thickBot="1">
      <c r="A6" s="153" t="s">
        <v>33</v>
      </c>
      <c r="B6" s="153" t="s">
        <v>187</v>
      </c>
      <c r="C6" s="153">
        <v>2004</v>
      </c>
      <c r="D6" s="153">
        <v>2005</v>
      </c>
      <c r="E6" s="153">
        <v>2006</v>
      </c>
      <c r="F6" s="153">
        <v>2007</v>
      </c>
      <c r="G6" s="153">
        <v>2008</v>
      </c>
      <c r="H6" s="153">
        <v>2009</v>
      </c>
      <c r="I6" s="153">
        <v>2010</v>
      </c>
      <c r="J6" s="153">
        <v>2011</v>
      </c>
      <c r="K6" s="153">
        <v>2012</v>
      </c>
      <c r="L6" s="153">
        <v>2013</v>
      </c>
      <c r="M6" s="153">
        <v>2014</v>
      </c>
      <c r="N6" s="153">
        <v>2015</v>
      </c>
      <c r="O6" s="153">
        <v>2016</v>
      </c>
      <c r="P6" s="153" t="s">
        <v>27</v>
      </c>
    </row>
    <row r="7" spans="1:16" ht="15.75" thickTop="1">
      <c r="A7" s="154" t="s">
        <v>188</v>
      </c>
      <c r="B7" s="155" t="s">
        <v>189</v>
      </c>
      <c r="C7" s="156">
        <v>0</v>
      </c>
      <c r="D7" s="156">
        <v>0</v>
      </c>
      <c r="E7" s="156">
        <v>0</v>
      </c>
      <c r="F7" s="156">
        <v>0</v>
      </c>
      <c r="G7" s="156">
        <v>0</v>
      </c>
      <c r="H7" s="156">
        <v>0</v>
      </c>
      <c r="I7" s="156">
        <v>0</v>
      </c>
      <c r="J7" s="156">
        <f aca="true" t="shared" si="0" ref="J7:J17">SUM(B7:I7)</f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f aca="true" t="shared" si="1" ref="P7:P17">SUM(E7:L7)</f>
        <v>0</v>
      </c>
    </row>
    <row r="8" spans="1:16" ht="25.5">
      <c r="A8" s="157" t="s">
        <v>190</v>
      </c>
      <c r="B8" s="158" t="s">
        <v>191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f t="shared" si="0"/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f t="shared" si="1"/>
        <v>0</v>
      </c>
    </row>
    <row r="9" spans="1:16" ht="25.5">
      <c r="A9" s="157" t="s">
        <v>32</v>
      </c>
      <c r="B9" s="158" t="s">
        <v>192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9">
        <v>1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f t="shared" si="1"/>
        <v>1</v>
      </c>
    </row>
    <row r="10" spans="1:16" ht="25.5">
      <c r="A10" s="157" t="s">
        <v>193</v>
      </c>
      <c r="B10" s="158" t="s">
        <v>194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9">
        <f t="shared" si="0"/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f t="shared" si="1"/>
        <v>0</v>
      </c>
    </row>
    <row r="11" spans="1:16" ht="15">
      <c r="A11" s="157" t="s">
        <v>195</v>
      </c>
      <c r="B11" s="158" t="s">
        <v>196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9">
        <f t="shared" si="0"/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f t="shared" si="1"/>
        <v>0</v>
      </c>
    </row>
    <row r="12" spans="1:16" ht="25.5">
      <c r="A12" s="157" t="s">
        <v>197</v>
      </c>
      <c r="B12" s="158" t="s">
        <v>198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9">
        <f t="shared" si="0"/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f t="shared" si="1"/>
        <v>0</v>
      </c>
    </row>
    <row r="13" spans="1:16" ht="25.5">
      <c r="A13" s="157" t="s">
        <v>199</v>
      </c>
      <c r="B13" s="158" t="s">
        <v>200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9">
        <f t="shared" si="0"/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f t="shared" si="1"/>
        <v>0</v>
      </c>
    </row>
    <row r="14" spans="1:16" ht="25.5">
      <c r="A14" s="157" t="s">
        <v>201</v>
      </c>
      <c r="B14" s="158" t="s">
        <v>202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9">
        <f t="shared" si="0"/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f t="shared" si="1"/>
        <v>0</v>
      </c>
    </row>
    <row r="15" spans="1:16" ht="15">
      <c r="A15" s="157" t="s">
        <v>203</v>
      </c>
      <c r="B15" s="158" t="s">
        <v>204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9">
        <f t="shared" si="0"/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f t="shared" si="1"/>
        <v>0</v>
      </c>
    </row>
    <row r="16" spans="1:16" ht="15">
      <c r="A16" s="157" t="s">
        <v>205</v>
      </c>
      <c r="B16" s="158" t="s">
        <v>206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9">
        <f t="shared" si="0"/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f t="shared" si="1"/>
        <v>0</v>
      </c>
    </row>
    <row r="17" spans="1:16" ht="15.75" thickBot="1">
      <c r="A17" s="160" t="s">
        <v>207</v>
      </c>
      <c r="B17" s="161" t="s">
        <v>208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9">
        <f t="shared" si="0"/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f t="shared" si="1"/>
        <v>0</v>
      </c>
    </row>
    <row r="18" spans="1:16" ht="15.75" thickTop="1">
      <c r="A18" s="396"/>
      <c r="B18" s="397" t="s">
        <v>209</v>
      </c>
      <c r="C18" s="398">
        <f aca="true" t="shared" si="2" ref="C18:J18">SUM(C7:C17)</f>
        <v>0</v>
      </c>
      <c r="D18" s="398">
        <f t="shared" si="2"/>
        <v>0</v>
      </c>
      <c r="E18" s="398">
        <f t="shared" si="2"/>
        <v>0</v>
      </c>
      <c r="F18" s="398">
        <f t="shared" si="2"/>
        <v>0</v>
      </c>
      <c r="G18" s="398">
        <f t="shared" si="2"/>
        <v>0</v>
      </c>
      <c r="H18" s="398">
        <f t="shared" si="2"/>
        <v>0</v>
      </c>
      <c r="I18" s="398">
        <f>SUM(I7:I17)</f>
        <v>0</v>
      </c>
      <c r="J18" s="398">
        <f t="shared" si="2"/>
        <v>1</v>
      </c>
      <c r="K18" s="398">
        <v>0</v>
      </c>
      <c r="L18" s="398">
        <v>0</v>
      </c>
      <c r="M18" s="398">
        <v>0</v>
      </c>
      <c r="N18" s="398">
        <v>0</v>
      </c>
      <c r="O18" s="398">
        <v>0</v>
      </c>
      <c r="P18" s="398">
        <f>SUM(P7:P17)</f>
        <v>1</v>
      </c>
    </row>
    <row r="20" spans="1:17" ht="15">
      <c r="A20" s="338" t="s">
        <v>291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40"/>
      <c r="L20" s="337"/>
      <c r="M20" s="337"/>
      <c r="N20" s="337"/>
      <c r="O20" s="337"/>
      <c r="P20" s="337"/>
      <c r="Q20" s="337"/>
    </row>
    <row r="23" ht="15">
      <c r="C23" s="202"/>
    </row>
  </sheetData>
  <sheetProtection/>
  <mergeCells count="5">
    <mergeCell ref="A4:J4"/>
    <mergeCell ref="A5:J5"/>
    <mergeCell ref="A1:P1"/>
    <mergeCell ref="A3:P3"/>
    <mergeCell ref="A20:Q2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B28" sqref="B28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8" width="4.3984375" style="0" customWidth="1"/>
    <col min="9" max="9" width="4.59765625" style="0" customWidth="1"/>
    <col min="10" max="15" width="4.3984375" style="0" customWidth="1"/>
    <col min="16" max="16" width="4.296875" style="0" customWidth="1"/>
  </cols>
  <sheetData>
    <row r="1" spans="2:25" ht="15">
      <c r="B1" s="20"/>
      <c r="C1" s="20"/>
      <c r="D1" s="20"/>
      <c r="E1" s="20"/>
      <c r="F1" s="20"/>
      <c r="G1" s="162"/>
      <c r="H1" s="162"/>
      <c r="I1" s="162"/>
      <c r="J1" s="162"/>
      <c r="P1" s="20" t="s">
        <v>210</v>
      </c>
      <c r="R1" s="20"/>
      <c r="S1" s="20"/>
      <c r="T1" s="20"/>
      <c r="U1" s="20"/>
      <c r="V1" s="20"/>
      <c r="W1" s="20"/>
      <c r="X1" s="162"/>
      <c r="Y1" s="162"/>
    </row>
    <row r="2" spans="1:10" ht="15">
      <c r="A2" s="20"/>
      <c r="B2" s="20"/>
      <c r="C2" s="20"/>
      <c r="D2" s="20"/>
      <c r="E2" s="20"/>
      <c r="F2" s="20"/>
      <c r="G2" s="162"/>
      <c r="H2" s="162"/>
      <c r="I2" s="162"/>
      <c r="J2" s="162"/>
    </row>
    <row r="3" spans="1:16" ht="15">
      <c r="A3" s="346" t="s">
        <v>343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</row>
    <row r="4" spans="1:16" ht="15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23" ht="15.75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</row>
    <row r="6" spans="1:16" ht="15">
      <c r="A6" s="341" t="s">
        <v>33</v>
      </c>
      <c r="B6" s="341" t="s">
        <v>211</v>
      </c>
      <c r="C6" s="341">
        <v>2004</v>
      </c>
      <c r="D6" s="341">
        <v>2005</v>
      </c>
      <c r="E6" s="341">
        <v>2006</v>
      </c>
      <c r="F6" s="341"/>
      <c r="G6" s="341">
        <v>2007</v>
      </c>
      <c r="H6" s="341">
        <v>2008</v>
      </c>
      <c r="I6" s="341">
        <v>2009</v>
      </c>
      <c r="J6" s="341">
        <v>2010</v>
      </c>
      <c r="K6" s="341">
        <v>2011</v>
      </c>
      <c r="L6" s="341">
        <v>2012</v>
      </c>
      <c r="M6" s="341">
        <v>2013</v>
      </c>
      <c r="N6" s="341">
        <v>2014</v>
      </c>
      <c r="O6" s="344">
        <v>2015</v>
      </c>
      <c r="P6" s="341">
        <v>2016</v>
      </c>
    </row>
    <row r="7" spans="1:16" ht="15">
      <c r="A7" s="341"/>
      <c r="B7" s="341"/>
      <c r="C7" s="341"/>
      <c r="D7" s="341"/>
      <c r="E7" s="342" t="s">
        <v>212</v>
      </c>
      <c r="F7" s="342" t="s">
        <v>213</v>
      </c>
      <c r="G7" s="341"/>
      <c r="H7" s="341"/>
      <c r="I7" s="341"/>
      <c r="J7" s="341"/>
      <c r="K7" s="341"/>
      <c r="L7" s="341"/>
      <c r="M7" s="341"/>
      <c r="N7" s="341"/>
      <c r="O7" s="345"/>
      <c r="P7" s="341"/>
    </row>
    <row r="8" spans="1:16" ht="15">
      <c r="A8" s="341"/>
      <c r="B8" s="341"/>
      <c r="C8" s="341"/>
      <c r="D8" s="341"/>
      <c r="E8" s="343"/>
      <c r="F8" s="343"/>
      <c r="G8" s="341"/>
      <c r="H8" s="341"/>
      <c r="I8" s="341"/>
      <c r="J8" s="341"/>
      <c r="K8" s="341"/>
      <c r="L8" s="341"/>
      <c r="M8" s="341"/>
      <c r="N8" s="341"/>
      <c r="O8" s="343"/>
      <c r="P8" s="341"/>
    </row>
    <row r="9" spans="1:16" ht="15">
      <c r="A9" s="157" t="s">
        <v>188</v>
      </c>
      <c r="B9" s="158" t="s">
        <v>189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</row>
    <row r="10" spans="1:16" ht="25.5">
      <c r="A10" s="157" t="s">
        <v>190</v>
      </c>
      <c r="B10" s="158" t="s">
        <v>191</v>
      </c>
      <c r="C10" s="159">
        <v>0</v>
      </c>
      <c r="D10" s="159">
        <v>0</v>
      </c>
      <c r="E10" s="159">
        <v>1</v>
      </c>
      <c r="F10" s="159">
        <v>0</v>
      </c>
      <c r="G10" s="159">
        <v>0</v>
      </c>
      <c r="H10" s="159">
        <v>0</v>
      </c>
      <c r="I10" s="159">
        <v>3</v>
      </c>
      <c r="J10" s="159">
        <v>1</v>
      </c>
      <c r="K10" s="159">
        <v>1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</row>
    <row r="11" spans="1:16" ht="25.5">
      <c r="A11" s="157" t="s">
        <v>32</v>
      </c>
      <c r="B11" s="158" t="s">
        <v>192</v>
      </c>
      <c r="C11" s="159">
        <v>0</v>
      </c>
      <c r="D11" s="159">
        <v>0</v>
      </c>
      <c r="E11" s="159">
        <v>0</v>
      </c>
      <c r="F11" s="159">
        <v>0</v>
      </c>
      <c r="G11" s="159">
        <v>1</v>
      </c>
      <c r="H11" s="159">
        <v>5</v>
      </c>
      <c r="I11" s="159">
        <v>1</v>
      </c>
      <c r="J11" s="159">
        <v>1</v>
      </c>
      <c r="K11" s="159">
        <v>3</v>
      </c>
      <c r="L11" s="159">
        <v>1</v>
      </c>
      <c r="M11" s="159">
        <v>1</v>
      </c>
      <c r="N11" s="159">
        <v>0</v>
      </c>
      <c r="O11" s="159">
        <v>0</v>
      </c>
      <c r="P11" s="241">
        <v>1</v>
      </c>
    </row>
    <row r="12" spans="1:16" ht="25.5">
      <c r="A12" s="157" t="s">
        <v>193</v>
      </c>
      <c r="B12" s="158" t="s">
        <v>194</v>
      </c>
      <c r="C12" s="159">
        <v>0</v>
      </c>
      <c r="D12" s="159">
        <v>0</v>
      </c>
      <c r="E12" s="159">
        <v>0</v>
      </c>
      <c r="F12" s="159">
        <v>1</v>
      </c>
      <c r="G12" s="159">
        <v>1</v>
      </c>
      <c r="H12" s="159">
        <v>2</v>
      </c>
      <c r="I12" s="159">
        <v>5</v>
      </c>
      <c r="J12" s="159">
        <v>3</v>
      </c>
      <c r="K12" s="159">
        <v>1</v>
      </c>
      <c r="L12" s="159">
        <v>1</v>
      </c>
      <c r="M12" s="159">
        <v>0</v>
      </c>
      <c r="N12" s="159">
        <v>0</v>
      </c>
      <c r="O12" s="159">
        <v>0</v>
      </c>
      <c r="P12" s="159">
        <v>0</v>
      </c>
    </row>
    <row r="13" spans="1:16" ht="15">
      <c r="A13" s="157" t="s">
        <v>195</v>
      </c>
      <c r="B13" s="158" t="s">
        <v>196</v>
      </c>
      <c r="C13" s="159">
        <v>1</v>
      </c>
      <c r="D13" s="159">
        <v>0</v>
      </c>
      <c r="E13" s="159">
        <v>0</v>
      </c>
      <c r="F13" s="159">
        <v>0</v>
      </c>
      <c r="G13" s="159">
        <v>1</v>
      </c>
      <c r="H13" s="159">
        <v>0</v>
      </c>
      <c r="I13" s="159">
        <v>6</v>
      </c>
      <c r="J13" s="159">
        <v>1</v>
      </c>
      <c r="K13" s="159">
        <v>2</v>
      </c>
      <c r="L13" s="159">
        <v>0</v>
      </c>
      <c r="M13" s="159">
        <v>1</v>
      </c>
      <c r="N13" s="159">
        <v>1</v>
      </c>
      <c r="O13" s="159">
        <v>0</v>
      </c>
      <c r="P13" s="159">
        <v>0</v>
      </c>
    </row>
    <row r="14" spans="1:16" ht="25.5">
      <c r="A14" s="157" t="s">
        <v>197</v>
      </c>
      <c r="B14" s="158" t="s">
        <v>198</v>
      </c>
      <c r="C14" s="159">
        <v>0</v>
      </c>
      <c r="D14" s="159">
        <v>0</v>
      </c>
      <c r="E14" s="159">
        <v>0</v>
      </c>
      <c r="F14" s="159">
        <v>0</v>
      </c>
      <c r="G14" s="159">
        <v>1</v>
      </c>
      <c r="H14" s="159">
        <v>0</v>
      </c>
      <c r="I14" s="159">
        <v>1</v>
      </c>
      <c r="J14" s="159">
        <v>1</v>
      </c>
      <c r="K14" s="159">
        <v>0</v>
      </c>
      <c r="L14" s="159">
        <v>1</v>
      </c>
      <c r="M14" s="159">
        <v>0</v>
      </c>
      <c r="N14" s="159">
        <v>0</v>
      </c>
      <c r="O14" s="159">
        <v>0</v>
      </c>
      <c r="P14" s="159">
        <v>0</v>
      </c>
    </row>
    <row r="15" spans="1:16" ht="25.5">
      <c r="A15" s="157" t="s">
        <v>199</v>
      </c>
      <c r="B15" s="158" t="s">
        <v>200</v>
      </c>
      <c r="C15" s="159">
        <v>0</v>
      </c>
      <c r="D15" s="159">
        <v>1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</row>
    <row r="16" spans="1:16" ht="25.5">
      <c r="A16" s="157" t="s">
        <v>201</v>
      </c>
      <c r="B16" s="158" t="s">
        <v>202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</row>
    <row r="17" spans="1:16" ht="15">
      <c r="A17" s="157" t="s">
        <v>203</v>
      </c>
      <c r="B17" s="158" t="s">
        <v>204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</row>
    <row r="18" spans="1:16" ht="15">
      <c r="A18" s="157" t="s">
        <v>205</v>
      </c>
      <c r="B18" s="158" t="s">
        <v>206</v>
      </c>
      <c r="C18" s="159">
        <v>0</v>
      </c>
      <c r="D18" s="159">
        <v>0</v>
      </c>
      <c r="E18" s="159">
        <v>0</v>
      </c>
      <c r="F18" s="159">
        <v>0</v>
      </c>
      <c r="G18" s="159">
        <v>1</v>
      </c>
      <c r="H18" s="159">
        <v>0</v>
      </c>
      <c r="I18" s="159">
        <v>1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</row>
    <row r="19" spans="1:16" ht="15">
      <c r="A19" s="157" t="s">
        <v>207</v>
      </c>
      <c r="B19" s="158" t="s">
        <v>208</v>
      </c>
      <c r="C19" s="159">
        <v>0</v>
      </c>
      <c r="D19" s="159">
        <v>0</v>
      </c>
      <c r="E19" s="159">
        <v>0</v>
      </c>
      <c r="F19" s="159">
        <v>0</v>
      </c>
      <c r="G19" s="159">
        <v>1</v>
      </c>
      <c r="H19" s="159">
        <v>0</v>
      </c>
      <c r="I19" s="159">
        <v>1</v>
      </c>
      <c r="J19" s="159">
        <v>2</v>
      </c>
      <c r="K19" s="159">
        <v>1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</row>
    <row r="20" spans="1:16" ht="15">
      <c r="A20" s="399"/>
      <c r="B20" s="400" t="s">
        <v>209</v>
      </c>
      <c r="C20" s="401">
        <f aca="true" t="shared" si="0" ref="C20:J20">SUM(C9:C19)</f>
        <v>1</v>
      </c>
      <c r="D20" s="401">
        <f t="shared" si="0"/>
        <v>1</v>
      </c>
      <c r="E20" s="401">
        <f t="shared" si="0"/>
        <v>1</v>
      </c>
      <c r="F20" s="401">
        <f t="shared" si="0"/>
        <v>1</v>
      </c>
      <c r="G20" s="401">
        <f t="shared" si="0"/>
        <v>6</v>
      </c>
      <c r="H20" s="401">
        <f t="shared" si="0"/>
        <v>7</v>
      </c>
      <c r="I20" s="401">
        <f>SUM(I9:I19)</f>
        <v>18</v>
      </c>
      <c r="J20" s="401">
        <f t="shared" si="0"/>
        <v>9</v>
      </c>
      <c r="K20" s="401">
        <f aca="true" t="shared" si="1" ref="K20:P20">SUM(K9:K19)</f>
        <v>8</v>
      </c>
      <c r="L20" s="401">
        <f t="shared" si="1"/>
        <v>3</v>
      </c>
      <c r="M20" s="401">
        <f t="shared" si="1"/>
        <v>2</v>
      </c>
      <c r="N20" s="401">
        <f t="shared" si="1"/>
        <v>1</v>
      </c>
      <c r="O20" s="401">
        <f t="shared" si="1"/>
        <v>0</v>
      </c>
      <c r="P20" s="401">
        <f t="shared" si="1"/>
        <v>1</v>
      </c>
    </row>
    <row r="22" spans="1:15" ht="15.75">
      <c r="A22" s="348" t="s">
        <v>321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37"/>
      <c r="L22" s="337"/>
      <c r="M22" s="162"/>
      <c r="N22" s="162"/>
      <c r="O22" s="162"/>
    </row>
  </sheetData>
  <sheetProtection/>
  <mergeCells count="20">
    <mergeCell ref="O6:O8"/>
    <mergeCell ref="N6:N8"/>
    <mergeCell ref="A3:P4"/>
    <mergeCell ref="I6:I8"/>
    <mergeCell ref="P6:P8"/>
    <mergeCell ref="A22:L22"/>
    <mergeCell ref="L6:L8"/>
    <mergeCell ref="A5:W5"/>
    <mergeCell ref="A6:A8"/>
    <mergeCell ref="B6:B8"/>
    <mergeCell ref="C6:C8"/>
    <mergeCell ref="M6:M8"/>
    <mergeCell ref="D6:D8"/>
    <mergeCell ref="J6:J8"/>
    <mergeCell ref="K6:K8"/>
    <mergeCell ref="E7:E8"/>
    <mergeCell ref="F7:F8"/>
    <mergeCell ref="E6:F6"/>
    <mergeCell ref="G6:G8"/>
    <mergeCell ref="H6:H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R15" sqref="R15"/>
    </sheetView>
  </sheetViews>
  <sheetFormatPr defaultColWidth="8.796875" defaultRowHeight="15"/>
  <cols>
    <col min="1" max="1" width="4.3984375" style="0" customWidth="1"/>
    <col min="2" max="2" width="31.09765625" style="0" customWidth="1"/>
    <col min="3" max="15" width="4.3984375" style="0" customWidth="1"/>
  </cols>
  <sheetData>
    <row r="1" spans="2:24" ht="15"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 t="s">
        <v>259</v>
      </c>
      <c r="N1" s="245" t="s">
        <v>356</v>
      </c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4" ht="1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15.75">
      <c r="A3" s="351" t="s">
        <v>320</v>
      </c>
      <c r="B3" s="351"/>
      <c r="C3" s="351"/>
      <c r="D3" s="351"/>
      <c r="E3" s="351"/>
      <c r="F3" s="351"/>
      <c r="G3" s="351"/>
      <c r="H3" s="351"/>
      <c r="I3" s="351"/>
      <c r="J3" s="337"/>
      <c r="K3" s="337"/>
      <c r="L3" s="337"/>
      <c r="M3" s="337"/>
      <c r="N3" s="337"/>
      <c r="O3" s="337"/>
      <c r="P3" s="163"/>
      <c r="Q3" s="163"/>
      <c r="R3" s="163"/>
      <c r="S3" s="163"/>
      <c r="T3" s="163"/>
      <c r="U3" s="163"/>
      <c r="V3" s="163"/>
      <c r="W3" s="163"/>
      <c r="X3" s="163"/>
    </row>
    <row r="4" spans="1:24" ht="15.75">
      <c r="A4" s="351" t="s">
        <v>342</v>
      </c>
      <c r="B4" s="351"/>
      <c r="C4" s="351"/>
      <c r="D4" s="351"/>
      <c r="E4" s="351"/>
      <c r="F4" s="351"/>
      <c r="G4" s="351"/>
      <c r="H4" s="351"/>
      <c r="I4" s="351"/>
      <c r="J4" s="337"/>
      <c r="K4" s="337"/>
      <c r="L4" s="337"/>
      <c r="M4" s="337"/>
      <c r="N4" s="337"/>
      <c r="O4" s="337"/>
      <c r="P4" s="163"/>
      <c r="Q4" s="163"/>
      <c r="R4" s="163"/>
      <c r="S4" s="163"/>
      <c r="T4" s="163"/>
      <c r="U4" s="163"/>
      <c r="V4" s="163"/>
      <c r="W4" s="163"/>
      <c r="X4" s="163"/>
    </row>
    <row r="5" spans="1:24" ht="22.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</row>
    <row r="6" spans="1:15" ht="37.5" customHeight="1" thickBot="1">
      <c r="A6" s="243" t="s">
        <v>33</v>
      </c>
      <c r="B6" s="243" t="s">
        <v>214</v>
      </c>
      <c r="C6" s="243">
        <v>2004</v>
      </c>
      <c r="D6" s="243">
        <v>2005</v>
      </c>
      <c r="E6" s="243">
        <v>2006</v>
      </c>
      <c r="F6" s="243">
        <v>2007</v>
      </c>
      <c r="G6" s="243">
        <v>2008</v>
      </c>
      <c r="H6" s="243">
        <v>2009</v>
      </c>
      <c r="I6" s="243">
        <v>2010</v>
      </c>
      <c r="J6" s="243">
        <v>2011</v>
      </c>
      <c r="K6" s="243">
        <v>2012</v>
      </c>
      <c r="L6" s="243">
        <v>2013</v>
      </c>
      <c r="M6" s="243">
        <v>2014</v>
      </c>
      <c r="N6" s="243">
        <v>2015</v>
      </c>
      <c r="O6" s="243">
        <v>2016</v>
      </c>
    </row>
    <row r="7" spans="1:15" ht="15.75" thickTop="1">
      <c r="A7" s="164" t="s">
        <v>215</v>
      </c>
      <c r="B7" s="155" t="s">
        <v>216</v>
      </c>
      <c r="C7" s="165">
        <v>0</v>
      </c>
      <c r="D7" s="165">
        <v>0</v>
      </c>
      <c r="E7" s="166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  <c r="M7" s="165">
        <v>0</v>
      </c>
      <c r="N7" s="165">
        <v>0</v>
      </c>
      <c r="O7" s="165">
        <v>0</v>
      </c>
    </row>
    <row r="8" spans="1:15" ht="25.5">
      <c r="A8" s="167" t="s">
        <v>217</v>
      </c>
      <c r="B8" s="158" t="s">
        <v>218</v>
      </c>
      <c r="C8" s="168">
        <v>0</v>
      </c>
      <c r="D8" s="168">
        <v>0</v>
      </c>
      <c r="E8" s="169">
        <v>0</v>
      </c>
      <c r="F8" s="168">
        <v>0</v>
      </c>
      <c r="G8" s="168">
        <v>0</v>
      </c>
      <c r="H8" s="168">
        <v>0</v>
      </c>
      <c r="I8" s="168">
        <v>0</v>
      </c>
      <c r="J8" s="168">
        <v>1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</row>
    <row r="9" spans="1:15" ht="25.5">
      <c r="A9" s="167" t="s">
        <v>219</v>
      </c>
      <c r="B9" s="158" t="s">
        <v>220</v>
      </c>
      <c r="C9" s="168">
        <v>0</v>
      </c>
      <c r="D9" s="168">
        <v>0</v>
      </c>
      <c r="E9" s="169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</row>
    <row r="10" spans="1:15" ht="25.5">
      <c r="A10" s="167" t="s">
        <v>221</v>
      </c>
      <c r="B10" s="158" t="s">
        <v>222</v>
      </c>
      <c r="C10" s="168">
        <v>0</v>
      </c>
      <c r="D10" s="168">
        <v>0</v>
      </c>
      <c r="E10" s="169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</row>
    <row r="11" spans="1:15" ht="25.5">
      <c r="A11" s="167" t="s">
        <v>223</v>
      </c>
      <c r="B11" s="158" t="s">
        <v>224</v>
      </c>
      <c r="C11" s="168">
        <v>0</v>
      </c>
      <c r="D11" s="168">
        <v>0</v>
      </c>
      <c r="E11" s="169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</row>
    <row r="12" spans="1:15" ht="15">
      <c r="A12" s="167" t="s">
        <v>225</v>
      </c>
      <c r="B12" s="158" t="s">
        <v>226</v>
      </c>
      <c r="C12" s="168">
        <v>0</v>
      </c>
      <c r="D12" s="168">
        <v>0</v>
      </c>
      <c r="E12" s="169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</row>
    <row r="13" spans="1:15" ht="25.5">
      <c r="A13" s="401" t="s">
        <v>227</v>
      </c>
      <c r="B13" s="402" t="s">
        <v>228</v>
      </c>
      <c r="C13" s="403">
        <v>0</v>
      </c>
      <c r="D13" s="403">
        <v>0</v>
      </c>
      <c r="E13" s="404">
        <v>0</v>
      </c>
      <c r="F13" s="403">
        <v>0</v>
      </c>
      <c r="G13" s="403">
        <v>0</v>
      </c>
      <c r="H13" s="403">
        <v>0</v>
      </c>
      <c r="I13" s="403">
        <v>0</v>
      </c>
      <c r="J13" s="403">
        <v>0</v>
      </c>
      <c r="K13" s="403">
        <v>0</v>
      </c>
      <c r="L13" s="403">
        <v>0</v>
      </c>
      <c r="M13" s="403">
        <v>0</v>
      </c>
      <c r="N13" s="403">
        <v>0</v>
      </c>
      <c r="O13" s="403">
        <v>0</v>
      </c>
    </row>
    <row r="14" spans="1:15" ht="25.5">
      <c r="A14" s="400"/>
      <c r="B14" s="400" t="s">
        <v>322</v>
      </c>
      <c r="C14" s="405">
        <f aca="true" t="shared" si="0" ref="C14:J14">SUM(C7:C13)</f>
        <v>0</v>
      </c>
      <c r="D14" s="405">
        <f t="shared" si="0"/>
        <v>0</v>
      </c>
      <c r="E14" s="405">
        <f t="shared" si="0"/>
        <v>0</v>
      </c>
      <c r="F14" s="405">
        <f t="shared" si="0"/>
        <v>0</v>
      </c>
      <c r="G14" s="405">
        <f t="shared" si="0"/>
        <v>0</v>
      </c>
      <c r="H14" s="405">
        <f t="shared" si="0"/>
        <v>0</v>
      </c>
      <c r="I14" s="405">
        <f t="shared" si="0"/>
        <v>0</v>
      </c>
      <c r="J14" s="405">
        <f t="shared" si="0"/>
        <v>1</v>
      </c>
      <c r="K14" s="405">
        <v>0</v>
      </c>
      <c r="L14" s="405">
        <v>0</v>
      </c>
      <c r="M14" s="405">
        <v>0</v>
      </c>
      <c r="N14" s="405">
        <v>0</v>
      </c>
      <c r="O14" s="405">
        <v>0</v>
      </c>
    </row>
    <row r="15" spans="1:15" ht="25.5">
      <c r="A15" s="401" t="s">
        <v>229</v>
      </c>
      <c r="B15" s="402" t="s">
        <v>230</v>
      </c>
      <c r="C15" s="403">
        <v>0</v>
      </c>
      <c r="D15" s="403">
        <v>0</v>
      </c>
      <c r="E15" s="404">
        <v>0</v>
      </c>
      <c r="F15" s="403">
        <v>0</v>
      </c>
      <c r="G15" s="403">
        <v>0</v>
      </c>
      <c r="H15" s="403">
        <v>0</v>
      </c>
      <c r="I15" s="403">
        <v>0</v>
      </c>
      <c r="J15" s="403">
        <v>0</v>
      </c>
      <c r="K15" s="403">
        <v>0</v>
      </c>
      <c r="L15" s="403">
        <v>0</v>
      </c>
      <c r="M15" s="403">
        <v>0</v>
      </c>
      <c r="N15" s="403">
        <v>0</v>
      </c>
      <c r="O15" s="403">
        <v>0</v>
      </c>
    </row>
    <row r="16" spans="1:15" ht="25.5">
      <c r="A16" s="401" t="s">
        <v>231</v>
      </c>
      <c r="B16" s="402" t="s">
        <v>232</v>
      </c>
      <c r="C16" s="403">
        <v>0</v>
      </c>
      <c r="D16" s="403">
        <v>0</v>
      </c>
      <c r="E16" s="404">
        <v>0</v>
      </c>
      <c r="F16" s="403">
        <v>0</v>
      </c>
      <c r="G16" s="403">
        <v>0</v>
      </c>
      <c r="H16" s="403">
        <v>0</v>
      </c>
      <c r="I16" s="403">
        <v>0</v>
      </c>
      <c r="J16" s="403">
        <v>0</v>
      </c>
      <c r="K16" s="403">
        <v>0</v>
      </c>
      <c r="L16" s="403">
        <v>0</v>
      </c>
      <c r="M16" s="403">
        <v>0</v>
      </c>
      <c r="N16" s="403">
        <v>0</v>
      </c>
      <c r="O16" s="403">
        <v>0</v>
      </c>
    </row>
    <row r="17" spans="1:15" ht="25.5">
      <c r="A17" s="401" t="s">
        <v>233</v>
      </c>
      <c r="B17" s="402" t="s">
        <v>234</v>
      </c>
      <c r="C17" s="403">
        <v>0</v>
      </c>
      <c r="D17" s="403">
        <v>0</v>
      </c>
      <c r="E17" s="404">
        <v>0</v>
      </c>
      <c r="F17" s="403">
        <v>0</v>
      </c>
      <c r="G17" s="403">
        <v>0</v>
      </c>
      <c r="H17" s="403">
        <v>0</v>
      </c>
      <c r="I17" s="403">
        <v>0</v>
      </c>
      <c r="J17" s="403">
        <v>0</v>
      </c>
      <c r="K17" s="403">
        <v>0</v>
      </c>
      <c r="L17" s="403">
        <v>0</v>
      </c>
      <c r="M17" s="403">
        <v>0</v>
      </c>
      <c r="N17" s="403">
        <v>0</v>
      </c>
      <c r="O17" s="403">
        <v>0</v>
      </c>
    </row>
    <row r="18" spans="1:15" ht="25.5">
      <c r="A18" s="400"/>
      <c r="B18" s="400" t="s">
        <v>235</v>
      </c>
      <c r="C18" s="405">
        <f aca="true" t="shared" si="1" ref="C18:O18">SUM(C15:C17)</f>
        <v>0</v>
      </c>
      <c r="D18" s="405">
        <f t="shared" si="1"/>
        <v>0</v>
      </c>
      <c r="E18" s="405">
        <f t="shared" si="1"/>
        <v>0</v>
      </c>
      <c r="F18" s="405">
        <f t="shared" si="1"/>
        <v>0</v>
      </c>
      <c r="G18" s="405">
        <f t="shared" si="1"/>
        <v>0</v>
      </c>
      <c r="H18" s="405">
        <f t="shared" si="1"/>
        <v>0</v>
      </c>
      <c r="I18" s="405">
        <f t="shared" si="1"/>
        <v>0</v>
      </c>
      <c r="J18" s="405">
        <f t="shared" si="1"/>
        <v>0</v>
      </c>
      <c r="K18" s="405">
        <f t="shared" si="1"/>
        <v>0</v>
      </c>
      <c r="L18" s="405">
        <f t="shared" si="1"/>
        <v>0</v>
      </c>
      <c r="M18" s="405">
        <f t="shared" si="1"/>
        <v>0</v>
      </c>
      <c r="N18" s="405">
        <f t="shared" si="1"/>
        <v>0</v>
      </c>
      <c r="O18" s="405">
        <f t="shared" si="1"/>
        <v>0</v>
      </c>
    </row>
    <row r="19" spans="1:15" ht="25.5">
      <c r="A19" s="401" t="s">
        <v>236</v>
      </c>
      <c r="B19" s="402" t="s">
        <v>237</v>
      </c>
      <c r="C19" s="403">
        <v>0</v>
      </c>
      <c r="D19" s="403">
        <v>0</v>
      </c>
      <c r="E19" s="404">
        <v>0</v>
      </c>
      <c r="F19" s="403">
        <v>0</v>
      </c>
      <c r="G19" s="403">
        <v>0</v>
      </c>
      <c r="H19" s="403">
        <v>0</v>
      </c>
      <c r="I19" s="403">
        <v>0</v>
      </c>
      <c r="J19" s="403">
        <v>0</v>
      </c>
      <c r="K19" s="403">
        <v>0</v>
      </c>
      <c r="L19" s="403">
        <v>0</v>
      </c>
      <c r="M19" s="403">
        <v>0</v>
      </c>
      <c r="N19" s="403">
        <v>0</v>
      </c>
      <c r="O19" s="403">
        <v>0</v>
      </c>
    </row>
    <row r="20" spans="1:15" ht="25.5">
      <c r="A20" s="401" t="s">
        <v>238</v>
      </c>
      <c r="B20" s="402" t="s">
        <v>239</v>
      </c>
      <c r="C20" s="403">
        <v>0</v>
      </c>
      <c r="D20" s="403">
        <v>0</v>
      </c>
      <c r="E20" s="404">
        <v>0</v>
      </c>
      <c r="F20" s="403">
        <v>0</v>
      </c>
      <c r="G20" s="403">
        <v>0</v>
      </c>
      <c r="H20" s="403">
        <v>0</v>
      </c>
      <c r="I20" s="403">
        <v>0</v>
      </c>
      <c r="J20" s="403">
        <v>0</v>
      </c>
      <c r="K20" s="403">
        <v>0</v>
      </c>
      <c r="L20" s="403">
        <v>0</v>
      </c>
      <c r="M20" s="403">
        <v>0</v>
      </c>
      <c r="N20" s="403">
        <v>0</v>
      </c>
      <c r="O20" s="403">
        <v>0</v>
      </c>
    </row>
    <row r="21" spans="1:15" ht="15">
      <c r="A21" s="401" t="s">
        <v>240</v>
      </c>
      <c r="B21" s="402" t="s">
        <v>241</v>
      </c>
      <c r="C21" s="403">
        <v>0</v>
      </c>
      <c r="D21" s="403">
        <v>0</v>
      </c>
      <c r="E21" s="404">
        <v>0</v>
      </c>
      <c r="F21" s="403">
        <v>0</v>
      </c>
      <c r="G21" s="403">
        <v>0</v>
      </c>
      <c r="H21" s="403">
        <v>0</v>
      </c>
      <c r="I21" s="403">
        <v>0</v>
      </c>
      <c r="J21" s="403">
        <v>0</v>
      </c>
      <c r="K21" s="403">
        <v>0</v>
      </c>
      <c r="L21" s="403">
        <v>0</v>
      </c>
      <c r="M21" s="403">
        <v>0</v>
      </c>
      <c r="N21" s="403">
        <v>0</v>
      </c>
      <c r="O21" s="403">
        <v>0</v>
      </c>
    </row>
    <row r="22" spans="1:15" ht="15">
      <c r="A22" s="401" t="s">
        <v>242</v>
      </c>
      <c r="B22" s="402" t="s">
        <v>243</v>
      </c>
      <c r="C22" s="403">
        <v>0</v>
      </c>
      <c r="D22" s="403">
        <v>0</v>
      </c>
      <c r="E22" s="404">
        <v>0</v>
      </c>
      <c r="F22" s="403">
        <v>0</v>
      </c>
      <c r="G22" s="403">
        <v>0</v>
      </c>
      <c r="H22" s="403">
        <v>0</v>
      </c>
      <c r="I22" s="403">
        <v>0</v>
      </c>
      <c r="J22" s="403">
        <v>0</v>
      </c>
      <c r="K22" s="403">
        <v>0</v>
      </c>
      <c r="L22" s="403">
        <v>0</v>
      </c>
      <c r="M22" s="403">
        <v>0</v>
      </c>
      <c r="N22" s="403">
        <v>0</v>
      </c>
      <c r="O22" s="403">
        <v>0</v>
      </c>
    </row>
    <row r="23" spans="1:15" ht="15.75" thickBot="1">
      <c r="A23" s="406"/>
      <c r="B23" s="406" t="s">
        <v>244</v>
      </c>
      <c r="C23" s="407">
        <f aca="true" t="shared" si="2" ref="C23:O23">SUM(C19:C22)</f>
        <v>0</v>
      </c>
      <c r="D23" s="407">
        <f t="shared" si="2"/>
        <v>0</v>
      </c>
      <c r="E23" s="407">
        <f t="shared" si="2"/>
        <v>0</v>
      </c>
      <c r="F23" s="407">
        <f t="shared" si="2"/>
        <v>0</v>
      </c>
      <c r="G23" s="407">
        <f t="shared" si="2"/>
        <v>0</v>
      </c>
      <c r="H23" s="407">
        <f t="shared" si="2"/>
        <v>0</v>
      </c>
      <c r="I23" s="407">
        <f t="shared" si="2"/>
        <v>0</v>
      </c>
      <c r="J23" s="407">
        <f t="shared" si="2"/>
        <v>0</v>
      </c>
      <c r="K23" s="407">
        <f t="shared" si="2"/>
        <v>0</v>
      </c>
      <c r="L23" s="407">
        <f t="shared" si="2"/>
        <v>0</v>
      </c>
      <c r="M23" s="407">
        <f t="shared" si="2"/>
        <v>0</v>
      </c>
      <c r="N23" s="407">
        <f t="shared" si="2"/>
        <v>0</v>
      </c>
      <c r="O23" s="407">
        <f t="shared" si="2"/>
        <v>0</v>
      </c>
    </row>
    <row r="24" spans="1:15" ht="15.75" thickTop="1">
      <c r="A24" s="397"/>
      <c r="B24" s="397" t="s">
        <v>209</v>
      </c>
      <c r="C24" s="408">
        <f aca="true" t="shared" si="3" ref="C24:O24">C14+C18+C23</f>
        <v>0</v>
      </c>
      <c r="D24" s="408">
        <f t="shared" si="3"/>
        <v>0</v>
      </c>
      <c r="E24" s="408">
        <f t="shared" si="3"/>
        <v>0</v>
      </c>
      <c r="F24" s="408">
        <f t="shared" si="3"/>
        <v>0</v>
      </c>
      <c r="G24" s="408">
        <f t="shared" si="3"/>
        <v>0</v>
      </c>
      <c r="H24" s="408">
        <f t="shared" si="3"/>
        <v>0</v>
      </c>
      <c r="I24" s="408">
        <f t="shared" si="3"/>
        <v>0</v>
      </c>
      <c r="J24" s="408">
        <f t="shared" si="3"/>
        <v>1</v>
      </c>
      <c r="K24" s="408">
        <f t="shared" si="3"/>
        <v>0</v>
      </c>
      <c r="L24" s="408">
        <f t="shared" si="3"/>
        <v>0</v>
      </c>
      <c r="M24" s="408">
        <f t="shared" si="3"/>
        <v>0</v>
      </c>
      <c r="N24" s="408">
        <f t="shared" si="3"/>
        <v>0</v>
      </c>
      <c r="O24" s="408">
        <f t="shared" si="3"/>
        <v>0</v>
      </c>
    </row>
    <row r="26" spans="1:15" ht="15">
      <c r="A26" s="338" t="s">
        <v>291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0"/>
      <c r="L26" s="340"/>
      <c r="M26" s="340"/>
      <c r="N26" s="340"/>
      <c r="O26" s="340"/>
    </row>
  </sheetData>
  <sheetProtection/>
  <mergeCells count="3">
    <mergeCell ref="A3:O3"/>
    <mergeCell ref="A4:O4"/>
    <mergeCell ref="A26:O26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Kuntova Gabriela</cp:lastModifiedBy>
  <cp:lastPrinted>2017-05-17T10:47:12Z</cp:lastPrinted>
  <dcterms:created xsi:type="dcterms:W3CDTF">2001-03-06T09:40:04Z</dcterms:created>
  <dcterms:modified xsi:type="dcterms:W3CDTF">2017-05-17T10:47:35Z</dcterms:modified>
  <cp:category/>
  <cp:version/>
  <cp:contentType/>
  <cp:contentStatus/>
</cp:coreProperties>
</file>