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700" tabRatio="853" firstSheet="3" activeTab="4"/>
  </bookViews>
  <sheets>
    <sheet name="T1_Pick_List" sheetId="1" state="hidden" r:id="rId1"/>
    <sheet name="Pokyny – čítajte ako prvé" sheetId="22" r:id="rId2"/>
    <sheet name="Komponenty" sheetId="2" r:id="rId3"/>
    <sheet name="Opatrenia" sheetId="3" r:id="rId4"/>
    <sheet name="T1 Míľniky a ciele" sheetId="4" r:id="rId5"/>
    <sheet name="T2 Ekolog., digital, a náklady" sheetId="5" r:id="rId6"/>
    <sheet name="C9_I1" sheetId="18" r:id="rId7"/>
    <sheet name="C9_I2" sheetId="17" r:id="rId8"/>
    <sheet name="C9_I3" sheetId="16" r:id="rId9"/>
    <sheet name="C9_I4" sheetId="20" r:id="rId10"/>
    <sheet name="C9_I5" sheetId="21" r:id="rId11"/>
    <sheet name="C9_I6" sheetId="24" r:id="rId12"/>
    <sheet name="C9_I7" sheetId="23" r:id="rId13"/>
    <sheet name="T3a Vplyv (kvalitatívny)" sheetId="6" r:id="rId14"/>
    <sheet name="T3b Vplyv (kvantitatívny)" sheetId="7" r:id="rId15"/>
    <sheet name="T4a Základné investície – vstup" sheetId="8" r:id="rId16"/>
    <sheet name="T4b Zákl. investície – zobraz." sheetId="9" r:id="rId17"/>
  </sheets>
  <definedNames>
    <definedName name="_ftn1" localSheetId="11">'C9_I6'!$C$8</definedName>
    <definedName name="_ftnref1" localSheetId="11">'C9_I6'!$C$5</definedName>
  </definedNames>
  <calcPr calcId="152511"/>
  <customWorkbookViews>
    <customWorkbookView name="AFMAN Emiel (ECFIN) - Personal View" guid="{317D3D83-AACA-40F7-8006-3175597A202A}" mergeInterval="0" personalView="1" maximized="1" xWindow="-11" yWindow="-11" windowWidth="2326" windowHeight="1258" tabRatio="792" activeSheetId="4"/>
    <customWorkbookView name="KAMERTA Markita (ECFIN) - Personal View" guid="{BA2EDF17-FDDF-46B2-A4BE-72FB311EBCAF}" mergeInterval="0" personalView="1" maximized="1" xWindow="-9" yWindow="-9" windowWidth="1938" windowHeight="1048" tabRatio="792" activeSheetId="2"/>
    <customWorkbookView name="VANYOLOS Istvan (ECFIN) - Personal View" guid="{587CB59E-8194-466A-825B-36D9E2C9E12C}" mergeInterval="0" personalView="1" xWindow="2" yWindow="2" windowWidth="1364" windowHeight="726" tabRatio="792" activeSheetId="5"/>
    <customWorkbookView name="LOPES David (ECFIN) - Personal View" guid="{DF4DF86E-F87E-4853-B44F-4F4D647D71FF}" mergeInterval="0" personalView="1" maximized="1" xWindow="-8" yWindow="-8" windowWidth="2576" windowHeight="1066" tabRatio="792"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21" l="1"/>
  <c r="H4" i="20"/>
  <c r="E4" i="21"/>
  <c r="E4" i="20"/>
  <c r="H7" i="24"/>
  <c r="E7" i="24"/>
  <c r="C32" i="24"/>
  <c r="B32" i="24"/>
  <c r="D31" i="24"/>
  <c r="D30" i="24"/>
  <c r="D29" i="24"/>
  <c r="D28" i="24"/>
  <c r="D27" i="24"/>
  <c r="C22" i="24"/>
  <c r="B22" i="24"/>
  <c r="D21" i="24"/>
  <c r="D20" i="24"/>
  <c r="D41" i="24"/>
  <c r="C41" i="24"/>
  <c r="B41" i="24"/>
  <c r="E40" i="24"/>
  <c r="E39" i="24"/>
  <c r="E38" i="24"/>
  <c r="E37" i="24"/>
  <c r="F16" i="24"/>
  <c r="F15" i="24"/>
  <c r="D32" i="24" l="1"/>
  <c r="E41" i="24"/>
  <c r="H5" i="24" l="1"/>
  <c r="H6" i="24"/>
  <c r="H4" i="24"/>
  <c r="AF13" i="5" l="1"/>
  <c r="AE13" i="5"/>
  <c r="E3" i="23"/>
  <c r="D3" i="23"/>
  <c r="H8" i="16" l="1"/>
  <c r="E11" i="16" l="1"/>
  <c r="E11" i="17"/>
  <c r="E10" i="17" l="1"/>
  <c r="H6" i="17" l="1"/>
  <c r="E8" i="17"/>
  <c r="B8" i="16"/>
  <c r="H11" i="16" s="1"/>
  <c r="C42" i="17"/>
  <c r="B42" i="17"/>
  <c r="E34" i="17"/>
  <c r="D34" i="17"/>
  <c r="C34" i="17"/>
  <c r="B34" i="17"/>
  <c r="H26" i="17"/>
  <c r="G26" i="17"/>
  <c r="E26" i="17"/>
  <c r="C26" i="17"/>
  <c r="B26" i="17"/>
  <c r="E9" i="17"/>
  <c r="H9" i="17" s="1"/>
  <c r="H8" i="17"/>
  <c r="H10" i="17" s="1"/>
  <c r="E7" i="17"/>
  <c r="H7" i="17" s="1"/>
  <c r="B5" i="17" l="1"/>
  <c r="H5" i="17" s="1"/>
  <c r="E4" i="18" l="1"/>
  <c r="H10" i="16" l="1"/>
  <c r="H9" i="16"/>
  <c r="H7" i="16"/>
  <c r="H6" i="16"/>
  <c r="H5" i="16"/>
  <c r="H4" i="16"/>
  <c r="E6" i="18"/>
  <c r="E5" i="18"/>
  <c r="H5" i="18" s="1"/>
  <c r="E4" i="17" l="1"/>
  <c r="H4" i="17" s="1"/>
  <c r="B4" i="20" l="1"/>
  <c r="G15" i="20"/>
  <c r="F15" i="20"/>
  <c r="C15" i="20"/>
  <c r="D15" i="20"/>
  <c r="E15" i="20"/>
  <c r="B15" i="20"/>
  <c r="F13" i="20"/>
  <c r="G13" i="20"/>
  <c r="F14" i="20"/>
  <c r="G14" i="20"/>
  <c r="E14" i="20"/>
  <c r="E13" i="20"/>
  <c r="D14" i="20"/>
  <c r="D13" i="20"/>
  <c r="B13" i="20"/>
  <c r="F10" i="20"/>
  <c r="G10" i="20"/>
  <c r="E10" i="20"/>
  <c r="D10" i="20"/>
  <c r="B10" i="20"/>
  <c r="F12" i="20"/>
  <c r="G12" i="20"/>
  <c r="E12" i="20"/>
  <c r="D12" i="20"/>
  <c r="C12" i="20"/>
  <c r="B12" i="20"/>
  <c r="G11" i="20"/>
  <c r="F11" i="20"/>
  <c r="B4" i="21"/>
  <c r="G13" i="21"/>
  <c r="F13" i="21"/>
  <c r="C13" i="21"/>
  <c r="D13" i="21"/>
  <c r="E13" i="21"/>
  <c r="B13" i="21"/>
  <c r="G12" i="21"/>
  <c r="F12" i="21"/>
  <c r="E12" i="21"/>
  <c r="D12" i="21"/>
  <c r="G11" i="21"/>
  <c r="F11" i="21"/>
  <c r="G10" i="21"/>
  <c r="F10" i="21"/>
  <c r="G9" i="21"/>
  <c r="F9" i="21"/>
  <c r="D11" i="18" l="1"/>
  <c r="B4" i="18" s="1"/>
  <c r="H4" i="18" s="1"/>
  <c r="E7" i="18" l="1"/>
  <c r="B6" i="18"/>
  <c r="H6" i="18" s="1"/>
  <c r="H7" i="18" s="1"/>
  <c r="E10" i="16" l="1"/>
  <c r="B10" i="16"/>
  <c r="B4" i="16" l="1"/>
  <c r="B5" i="16"/>
  <c r="B6" i="16"/>
  <c r="B7" i="16"/>
  <c r="AF8" i="5" l="1"/>
  <c r="AE11" i="5" l="1"/>
  <c r="AF11" i="5"/>
  <c r="AF7" i="5" l="1"/>
  <c r="AF9" i="5"/>
  <c r="AE7" i="5"/>
  <c r="AE9" i="5"/>
  <c r="AE10" i="5" l="1"/>
  <c r="AF10" i="5"/>
  <c r="AF6" i="5"/>
  <c r="AE6" i="5"/>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 i="1"/>
  <c r="M5" i="9" l="1"/>
  <c r="M6" i="9"/>
  <c r="M7" i="9"/>
  <c r="M8" i="9"/>
  <c r="M9" i="9"/>
  <c r="M10" i="9"/>
  <c r="M11" i="9"/>
  <c r="M12" i="9"/>
  <c r="M13" i="9"/>
  <c r="M14" i="9"/>
  <c r="M15" i="9"/>
  <c r="M16" i="9"/>
  <c r="M17" i="9"/>
  <c r="M4" i="9"/>
  <c r="G17" i="9" l="1"/>
  <c r="H17" i="9"/>
  <c r="I17" i="9"/>
  <c r="J17" i="9"/>
  <c r="K17" i="9"/>
  <c r="L17" i="9"/>
  <c r="F17" i="9"/>
  <c r="C17" i="9"/>
  <c r="D17" i="9"/>
  <c r="B17" i="9"/>
  <c r="E17" i="9" l="1"/>
  <c r="G15" i="9"/>
  <c r="H15" i="9"/>
  <c r="I15" i="9"/>
  <c r="J15" i="9"/>
  <c r="K15" i="9"/>
  <c r="L15" i="9"/>
  <c r="F15" i="9"/>
  <c r="E11" i="9" l="1"/>
  <c r="E9" i="9"/>
  <c r="K76" i="8"/>
  <c r="L13" i="9" s="1"/>
  <c r="J76" i="8"/>
  <c r="K13" i="9" s="1"/>
  <c r="I76" i="8"/>
  <c r="J13" i="9" s="1"/>
  <c r="H76" i="8"/>
  <c r="I13" i="9" s="1"/>
  <c r="G76" i="8"/>
  <c r="H13" i="9" s="1"/>
  <c r="F76" i="8"/>
  <c r="G13" i="9" s="1"/>
  <c r="E76" i="8"/>
  <c r="F13" i="9" s="1"/>
  <c r="D76" i="8"/>
  <c r="D13" i="9" s="1"/>
  <c r="C76" i="8"/>
  <c r="C13" i="9" s="1"/>
  <c r="B76" i="8"/>
  <c r="B13" i="9" s="1"/>
  <c r="K67" i="8"/>
  <c r="L12" i="9" s="1"/>
  <c r="J67" i="8"/>
  <c r="K12" i="9" s="1"/>
  <c r="I67" i="8"/>
  <c r="J12" i="9" s="1"/>
  <c r="H67" i="8"/>
  <c r="I12" i="9" s="1"/>
  <c r="G67" i="8"/>
  <c r="H12" i="9" s="1"/>
  <c r="F67" i="8"/>
  <c r="G12" i="9" s="1"/>
  <c r="E67" i="8"/>
  <c r="F12" i="9" s="1"/>
  <c r="D67" i="8"/>
  <c r="D12" i="9" s="1"/>
  <c r="C67" i="8"/>
  <c r="C12" i="9" s="1"/>
  <c r="B67" i="8"/>
  <c r="B12" i="9" s="1"/>
  <c r="E12" i="9" s="1"/>
  <c r="K60" i="8"/>
  <c r="L11" i="9" s="1"/>
  <c r="J60" i="8"/>
  <c r="K11" i="9" s="1"/>
  <c r="I60" i="8"/>
  <c r="J11" i="9" s="1"/>
  <c r="H60" i="8"/>
  <c r="I11" i="9" s="1"/>
  <c r="G60" i="8"/>
  <c r="H11" i="9" s="1"/>
  <c r="F60" i="8"/>
  <c r="G11" i="9" s="1"/>
  <c r="E60" i="8"/>
  <c r="F11" i="9" s="1"/>
  <c r="D60" i="8"/>
  <c r="D11" i="9" s="1"/>
  <c r="C60" i="8"/>
  <c r="C11" i="9" s="1"/>
  <c r="B60" i="8"/>
  <c r="B11" i="9" s="1"/>
  <c r="K53" i="8"/>
  <c r="L10" i="9" s="1"/>
  <c r="J53" i="8"/>
  <c r="K10" i="9" s="1"/>
  <c r="I53" i="8"/>
  <c r="J10" i="9" s="1"/>
  <c r="H53" i="8"/>
  <c r="I10" i="9" s="1"/>
  <c r="G53" i="8"/>
  <c r="H10" i="9" s="1"/>
  <c r="F53" i="8"/>
  <c r="G10" i="9" s="1"/>
  <c r="E53" i="8"/>
  <c r="F10" i="9" s="1"/>
  <c r="D53" i="8"/>
  <c r="D10" i="9" s="1"/>
  <c r="C53" i="8"/>
  <c r="C10" i="9" s="1"/>
  <c r="B53" i="8"/>
  <c r="B10" i="9" s="1"/>
  <c r="E10" i="9" s="1"/>
  <c r="K46" i="8"/>
  <c r="L9" i="9" s="1"/>
  <c r="J46" i="8"/>
  <c r="K9" i="9" s="1"/>
  <c r="I46" i="8"/>
  <c r="J9" i="9" s="1"/>
  <c r="H46" i="8"/>
  <c r="I9" i="9" s="1"/>
  <c r="G46" i="8"/>
  <c r="H9" i="9" s="1"/>
  <c r="F46" i="8"/>
  <c r="G9" i="9" s="1"/>
  <c r="E46" i="8"/>
  <c r="F9" i="9" s="1"/>
  <c r="D46" i="8"/>
  <c r="D9" i="9" s="1"/>
  <c r="C46" i="8"/>
  <c r="C9" i="9" s="1"/>
  <c r="B46" i="8"/>
  <c r="B9" i="9" s="1"/>
  <c r="K39" i="8"/>
  <c r="L8" i="9" s="1"/>
  <c r="J39" i="8"/>
  <c r="K8" i="9" s="1"/>
  <c r="I39" i="8"/>
  <c r="J8" i="9" s="1"/>
  <c r="H39" i="8"/>
  <c r="I8" i="9" s="1"/>
  <c r="G39" i="8"/>
  <c r="H8" i="9" s="1"/>
  <c r="F39" i="8"/>
  <c r="G8" i="9" s="1"/>
  <c r="E39" i="8"/>
  <c r="F8" i="9" s="1"/>
  <c r="D39" i="8"/>
  <c r="D8" i="9" s="1"/>
  <c r="C39" i="8"/>
  <c r="C8" i="9" s="1"/>
  <c r="B39" i="8"/>
  <c r="B8" i="9" s="1"/>
  <c r="E8" i="9" s="1"/>
  <c r="K29" i="8"/>
  <c r="L7" i="9" s="1"/>
  <c r="J29" i="8"/>
  <c r="K7" i="9" s="1"/>
  <c r="I29" i="8"/>
  <c r="J7" i="9" s="1"/>
  <c r="H29" i="8"/>
  <c r="I7" i="9" s="1"/>
  <c r="G29" i="8"/>
  <c r="H7" i="9" s="1"/>
  <c r="F29" i="8"/>
  <c r="G7" i="9" s="1"/>
  <c r="E29" i="8"/>
  <c r="F7" i="9" s="1"/>
  <c r="D29" i="8"/>
  <c r="D7" i="9" s="1"/>
  <c r="C29" i="8"/>
  <c r="C7" i="9" s="1"/>
  <c r="B29" i="8"/>
  <c r="B7" i="9" s="1"/>
  <c r="E7" i="9" s="1"/>
  <c r="K22" i="8"/>
  <c r="L6" i="9" s="1"/>
  <c r="J22" i="8"/>
  <c r="K6" i="9" s="1"/>
  <c r="I22" i="8"/>
  <c r="J6" i="9" s="1"/>
  <c r="H22" i="8"/>
  <c r="I6" i="9" s="1"/>
  <c r="G22" i="8"/>
  <c r="H6" i="9" s="1"/>
  <c r="F22" i="8"/>
  <c r="G6" i="9" s="1"/>
  <c r="E22" i="8"/>
  <c r="F6" i="9" s="1"/>
  <c r="D22" i="8"/>
  <c r="D6" i="9" s="1"/>
  <c r="C22" i="8"/>
  <c r="C6" i="9" s="1"/>
  <c r="B22" i="8"/>
  <c r="B6" i="9" s="1"/>
  <c r="E6" i="9" s="1"/>
  <c r="K16" i="8"/>
  <c r="L5" i="9" s="1"/>
  <c r="J16" i="8"/>
  <c r="K5" i="9" s="1"/>
  <c r="I16" i="8"/>
  <c r="J5" i="9" s="1"/>
  <c r="H16" i="8"/>
  <c r="I5" i="9" s="1"/>
  <c r="G16" i="8"/>
  <c r="H5" i="9" s="1"/>
  <c r="F16" i="8"/>
  <c r="G5" i="9" s="1"/>
  <c r="E16" i="8"/>
  <c r="F5" i="9" s="1"/>
  <c r="D16" i="8"/>
  <c r="D5" i="9" s="1"/>
  <c r="E5" i="9" s="1"/>
  <c r="C16" i="8"/>
  <c r="C5" i="9" s="1"/>
  <c r="B16" i="8"/>
  <c r="B5" i="9" s="1"/>
  <c r="K7" i="8"/>
  <c r="L4" i="9" s="1"/>
  <c r="J7" i="8"/>
  <c r="K4" i="9" s="1"/>
  <c r="I7" i="8"/>
  <c r="J4" i="9" s="1"/>
  <c r="H7" i="8"/>
  <c r="I4" i="9" s="1"/>
  <c r="G7" i="8"/>
  <c r="H4" i="9" s="1"/>
  <c r="F7" i="8"/>
  <c r="G4" i="9" s="1"/>
  <c r="E7" i="8"/>
  <c r="F4" i="9" s="1"/>
  <c r="D7" i="8"/>
  <c r="D4" i="9" s="1"/>
  <c r="C7" i="8"/>
  <c r="C4" i="9" s="1"/>
  <c r="B7" i="8"/>
  <c r="K6" i="8" l="1"/>
  <c r="F14" i="9"/>
  <c r="F16" i="9" s="1"/>
  <c r="F18" i="9" s="1"/>
  <c r="C14" i="9"/>
  <c r="C16" i="9" s="1"/>
  <c r="C18" i="9" s="1"/>
  <c r="L14" i="9"/>
  <c r="L16" i="9" s="1"/>
  <c r="L18" i="9" s="1"/>
  <c r="D6" i="8"/>
  <c r="I14" i="9"/>
  <c r="I16" i="9" s="1"/>
  <c r="I18" i="9" s="1"/>
  <c r="M18" i="9" s="1"/>
  <c r="E13" i="9"/>
  <c r="B6" i="8"/>
  <c r="B4" i="9"/>
  <c r="J6" i="8"/>
  <c r="K14" i="9"/>
  <c r="K16" i="9" s="1"/>
  <c r="K18" i="9" s="1"/>
  <c r="E6" i="8"/>
  <c r="I6" i="8"/>
  <c r="J14" i="9"/>
  <c r="J16" i="9" s="1"/>
  <c r="J18" i="9" s="1"/>
  <c r="F6" i="8"/>
  <c r="G6" i="8"/>
  <c r="C6" i="8"/>
  <c r="H6" i="8"/>
  <c r="H14" i="9"/>
  <c r="H16" i="9" s="1"/>
  <c r="H18" i="9" s="1"/>
  <c r="D14" i="9"/>
  <c r="D16" i="9" s="1"/>
  <c r="D18" i="9" s="1"/>
  <c r="E4" i="9" l="1"/>
  <c r="B14" i="9"/>
  <c r="B16" i="9" s="1"/>
  <c r="B18" i="9" s="1"/>
  <c r="G14" i="9"/>
  <c r="G16" i="9" s="1"/>
  <c r="G18" i="9" s="1"/>
  <c r="E14" i="9" l="1"/>
  <c r="E16" i="9" s="1"/>
  <c r="E18" i="9" s="1"/>
</calcChain>
</file>

<file path=xl/comments1.xml><?xml version="1.0" encoding="utf-8"?>
<comments xmlns="http://schemas.openxmlformats.org/spreadsheetml/2006/main">
  <authors>
    <author>Autor</author>
  </authors>
  <commentList>
    <comment ref="E4" authorId="0" shapeId="0">
      <text>
        <r>
          <rPr>
            <b/>
            <sz val="9"/>
            <color indexed="81"/>
            <rFont val="Segoe UI"/>
            <family val="2"/>
            <charset val="238"/>
          </rPr>
          <t>Autor:</t>
        </r>
        <r>
          <rPr>
            <sz val="9"/>
            <color indexed="81"/>
            <rFont val="Segoe UI"/>
            <family val="2"/>
            <charset val="238"/>
          </rPr>
          <t xml:space="preserve">
iba 569 projektov ročne s hodnotou aspoň 1000 eur - dať do quantitative targets</t>
        </r>
      </text>
    </comment>
    <comment ref="E11" authorId="0" shapeId="0">
      <text>
        <r>
          <rPr>
            <b/>
            <sz val="9"/>
            <color indexed="81"/>
            <rFont val="Segoe UI"/>
            <family val="2"/>
            <charset val="238"/>
          </rPr>
          <t>Autor:</t>
        </r>
        <r>
          <rPr>
            <sz val="9"/>
            <color indexed="81"/>
            <rFont val="Segoe UI"/>
            <family val="2"/>
            <charset val="238"/>
          </rPr>
          <t xml:space="preserve">
cieľ do Milestones&amp;targets, aby sme zreálnili počet podporených projektov spolupráce, a to vynechaním veľkého počtu miniprojektov do 1000 eur, ktoré nevieme zaručiť, že budú prihlásené do schémy podpory</t>
        </r>
      </text>
    </comment>
  </commentList>
</comments>
</file>

<file path=xl/comments2.xml><?xml version="1.0" encoding="utf-8"?>
<comments xmlns="http://schemas.openxmlformats.org/spreadsheetml/2006/main">
  <authors>
    <author>Autor</author>
  </authors>
  <commentList>
    <comment ref="E8" authorId="0" shapeId="0">
      <text>
        <r>
          <rPr>
            <b/>
            <sz val="9"/>
            <color indexed="81"/>
            <rFont val="Segoe UI"/>
            <family val="2"/>
            <charset val="238"/>
          </rPr>
          <t>Autor:</t>
        </r>
        <r>
          <rPr>
            <sz val="9"/>
            <color indexed="81"/>
            <rFont val="Segoe UI"/>
            <family val="2"/>
            <charset val="238"/>
          </rPr>
          <t xml:space="preserve">
v jednom veľkom projekte môže byť odhadom  podporených 10 výskumníkov</t>
        </r>
      </text>
    </comment>
  </commentList>
</comments>
</file>

<file path=xl/comments3.xml><?xml version="1.0" encoding="utf-8"?>
<comments xmlns="http://schemas.openxmlformats.org/spreadsheetml/2006/main">
  <authors>
    <author>Autor</author>
  </authors>
  <commentList>
    <comment ref="A3" authorId="0" shapeId="0">
      <text>
        <r>
          <rPr>
            <b/>
            <sz val="9"/>
            <color indexed="81"/>
            <rFont val="Segoe UI"/>
            <family val="2"/>
            <charset val="238"/>
          </rPr>
          <t>Autor:</t>
        </r>
        <r>
          <rPr>
            <sz val="9"/>
            <color indexed="81"/>
            <rFont val="Segoe UI"/>
            <family val="2"/>
            <charset val="238"/>
          </rPr>
          <t xml:space="preserve">
Popis jednotlivých uvažovaných modulov a funkcionalít v popise v komponente</t>
        </r>
      </text>
    </comment>
  </commentList>
</comments>
</file>

<file path=xl/sharedStrings.xml><?xml version="1.0" encoding="utf-8"?>
<sst xmlns="http://schemas.openxmlformats.org/spreadsheetml/2006/main" count="1766" uniqueCount="1288">
  <si>
    <t>Related reform or investment</t>
  </si>
  <si>
    <t>Unit of measure</t>
  </si>
  <si>
    <t>Climate Tag</t>
  </si>
  <si>
    <t>Environmental Tag</t>
  </si>
  <si>
    <t>Yes</t>
  </si>
  <si>
    <t>No</t>
  </si>
  <si>
    <t>Investment</t>
  </si>
  <si>
    <t>Reform</t>
  </si>
  <si>
    <t>Yes/No</t>
  </si>
  <si>
    <t>Measure or 
Investment</t>
  </si>
  <si>
    <t>Milestone or 
Target</t>
  </si>
  <si>
    <t>Milestone</t>
  </si>
  <si>
    <t>Target</t>
  </si>
  <si>
    <t>Quarters</t>
  </si>
  <si>
    <t>Q1</t>
  </si>
  <si>
    <t>Q2</t>
  </si>
  <si>
    <t>Q3</t>
  </si>
  <si>
    <t>Q4</t>
  </si>
  <si>
    <t>Select Component</t>
  </si>
  <si>
    <t>2 - Example: Housing market</t>
  </si>
  <si>
    <t>01.1 - Executive and legislative organs, financial and fiscal affairs, external affairs</t>
  </si>
  <si>
    <t>01.2 - Foreign economic aid</t>
  </si>
  <si>
    <t>01.3 - General services</t>
  </si>
  <si>
    <t>01.4 - Basic research</t>
  </si>
  <si>
    <t>01.5 - R&amp;D General public services</t>
  </si>
  <si>
    <t>01.6 - General public services n.e.c.</t>
  </si>
  <si>
    <t>01.7 - Public debt transactions</t>
  </si>
  <si>
    <t>01.8 - Transfers of a general character between different levels of government</t>
  </si>
  <si>
    <t>02.1 - Military defence</t>
  </si>
  <si>
    <t>02.2 - Civil defence</t>
  </si>
  <si>
    <t>02.3 - Foreign military aid</t>
  </si>
  <si>
    <t>02.4 - R&amp;D Defence</t>
  </si>
  <si>
    <t>02.5 - Defence n.e.c.</t>
  </si>
  <si>
    <t>03.1 - Police services</t>
  </si>
  <si>
    <t>03.2 - Fire-protection services</t>
  </si>
  <si>
    <t>03.3 - Law courts</t>
  </si>
  <si>
    <t>03.4 - Prisons</t>
  </si>
  <si>
    <t>03.5 - R&amp;D Public order and safety</t>
  </si>
  <si>
    <t>03.6 - Public order and safety n.e.c.</t>
  </si>
  <si>
    <t>04.1 - General economic, commercial and labour affairs</t>
  </si>
  <si>
    <t>04.2 - Agriculture, forestry, fishing and hunting</t>
  </si>
  <si>
    <t>04.3 - Fuel and energy</t>
  </si>
  <si>
    <t>04.4 - Mining, manufacturing and construction</t>
  </si>
  <si>
    <t>04.5 - Transport</t>
  </si>
  <si>
    <t>04.6 - Communication</t>
  </si>
  <si>
    <t>04.7 - Other industries</t>
  </si>
  <si>
    <t>04.8 - R&amp;D Economic affairs</t>
  </si>
  <si>
    <t>04.9 - Economic affairs n.e.c.</t>
  </si>
  <si>
    <t>05.1 - Waste management</t>
  </si>
  <si>
    <t>05.2 - Waste water management</t>
  </si>
  <si>
    <t>05.3 - Pollution abatement</t>
  </si>
  <si>
    <t>05.4 - Protection of biodiversity and landscape</t>
  </si>
  <si>
    <t>05.5 - R&amp;D Environmental protection</t>
  </si>
  <si>
    <t>05.6 - Environmental protection n.e.c.</t>
  </si>
  <si>
    <t>06.1 - Housing development</t>
  </si>
  <si>
    <t>06.2 - Community development</t>
  </si>
  <si>
    <t>06.3 - Water supply</t>
  </si>
  <si>
    <t>06.4 - Street lighting</t>
  </si>
  <si>
    <t>06.5 - R&amp;D Housing and community amenities</t>
  </si>
  <si>
    <t>06.6 - Housing and community amenities n.e.c.</t>
  </si>
  <si>
    <t>07.1 - Medical products, appliances and equipment</t>
  </si>
  <si>
    <t>07.2 - Outpatient services</t>
  </si>
  <si>
    <t>07.3 - Hospital services</t>
  </si>
  <si>
    <t>07.4 - Public health services</t>
  </si>
  <si>
    <t>07.5 - R&amp;D Health</t>
  </si>
  <si>
    <t>07.6 - Health n.e.c.</t>
  </si>
  <si>
    <t>08.1 - Recreational and sporting services</t>
  </si>
  <si>
    <t>08.2 - Cultural services</t>
  </si>
  <si>
    <t>08.3 - Broadcasting and publishing services</t>
  </si>
  <si>
    <t>08.4 - Religious and other community services</t>
  </si>
  <si>
    <t>08.5 - R&amp;D Recreation, culture and religion</t>
  </si>
  <si>
    <t>08.6 - Recreation, culture and religion n.e.c.</t>
  </si>
  <si>
    <t>09.1 - Pre-primary and primary education</t>
  </si>
  <si>
    <t>09.2 - Secondary education</t>
  </si>
  <si>
    <t>09.3 - Post-secondary non-tertiary education</t>
  </si>
  <si>
    <t>09.4 - Tertiary education</t>
  </si>
  <si>
    <t>09.5 - Education not definable by level</t>
  </si>
  <si>
    <t>09.6 - Subsidiary services to education</t>
  </si>
  <si>
    <t>09.7 - R&amp;D Education</t>
  </si>
  <si>
    <t>09.8 - Education n.e.c.</t>
  </si>
  <si>
    <t>10.1 - Sickness and disability</t>
  </si>
  <si>
    <t>10.2 - Old age</t>
  </si>
  <si>
    <t>10.3 - Survivors</t>
  </si>
  <si>
    <t>10.4 - Family and children</t>
  </si>
  <si>
    <t>10.5 - Unemployment</t>
  </si>
  <si>
    <t>10.6 - Housing</t>
  </si>
  <si>
    <t>10.7 - Social exclusion n.e.c.</t>
  </si>
  <si>
    <t>10.8 - R&amp;D Social protection</t>
  </si>
  <si>
    <t>10.9 - Social protection n.e.c.</t>
  </si>
  <si>
    <t>https://ec.europa.eu/eurostat/statistics-explained/index.php?title=Glossary:Classification_of_the_functions_of_government_(COFOG)</t>
  </si>
  <si>
    <t>Number</t>
  </si>
  <si>
    <t>% (Percentage)</t>
  </si>
  <si>
    <t>COFOG level 2</t>
  </si>
  <si>
    <t>Not relevant</t>
  </si>
  <si>
    <t>Yes/Null</t>
  </si>
  <si>
    <t>Loans/Grants</t>
  </si>
  <si>
    <t>Loans</t>
  </si>
  <si>
    <t>Grants</t>
  </si>
  <si>
    <t>a. Green transition</t>
  </si>
  <si>
    <t>b. Digital transformation</t>
  </si>
  <si>
    <t>c. Smart, sustainable and inclusive growth</t>
  </si>
  <si>
    <t>d. Social and territorial cohesion</t>
  </si>
  <si>
    <t>e. Health, and economic, social and institutional resilience</t>
  </si>
  <si>
    <t>f. Policies for the next generation</t>
  </si>
  <si>
    <t>Policy pillar</t>
  </si>
  <si>
    <t>Digital Tag</t>
  </si>
  <si>
    <t>Select Intervention field (Green)</t>
  </si>
  <si>
    <t>Select Intervention field (Digital)</t>
  </si>
  <si>
    <t>1 - 051 - Very High-Capacity broadband network (backbone/backhaul network)</t>
  </si>
  <si>
    <t>1 - 052 - Very High-Capacity broadband network (access/local loop with a performance equivalent to an optical fibre installation up to the distribution point at the serving location for multi-dwelling premises)</t>
  </si>
  <si>
    <t>1 - 053 - Very High-Capacity broadband network (access/local loop with a performance equivalent to an optical fibre installation up to the distribution point at the serving location for homes and business premises)</t>
  </si>
  <si>
    <t>1 - 054 - Very High-Capacity broadband network (access/local loop with a performance equivalent to an optical fibre installation up to the base station for advanced wireless communication)</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</si>
  <si>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</si>
  <si>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1 - 054ter - Mobile data connectivity with wide territorial coverage</t>
  </si>
  <si>
    <t>2 - 009bis - Investment in digital-related R&amp;I activities (including excellence research centres, industrial research, experimental development, feasibility studies, acquisition of fixed or intangible assets for digital related R&amp;I activities)</t>
  </si>
  <si>
    <t>3 - 012 - IT services and applications for digital skills and digital inclusion</t>
  </si>
  <si>
    <t>3 - 016 - Skills development for smart specialisation, industrial transition, entrepreneurship, and adaptability of enterprises to change</t>
  </si>
  <si>
    <t>3 - 099 - Specific support for youth employment and socio-economic integration of young people</t>
  </si>
  <si>
    <t>3 - 100 - Support for self-employment and business start-up</t>
  </si>
  <si>
    <t>3 - 108 - Support for the development of digital skills</t>
  </si>
  <si>
    <t>4 - 011 - Government ICT solutions, e-services, applications</t>
  </si>
  <si>
    <t>4 - 011bis - Government ICT solutions, e-services, applications compliant with GHG emission reduction or energy efficiency criteria</t>
  </si>
  <si>
    <t>4 - 011quater - Digitalisation of Justice Systems</t>
  </si>
  <si>
    <t>4 - 011ter - Deployment of the European digital identity scheme for public and private use</t>
  </si>
  <si>
    <t>4 - 013 - e-Health services and applications (including e-Care, Internet of Things for physical activity and ambient assisted living)</t>
  </si>
  <si>
    <t>4 - 033 - Smart Energy Systems (including smart grids and ICT systems) and related storage</t>
  </si>
  <si>
    <t>4 - 063 - Digitalisation of transport: road</t>
  </si>
  <si>
    <t>4 - 063bis - Digitalisation of transport when dedicated in part to GHG emissions reduction: road</t>
  </si>
  <si>
    <t>4 - 070 - Digitalisation of transport: rail</t>
  </si>
  <si>
    <t>4 - 071 - European Rail Traffic Management System (ERTMS)</t>
  </si>
  <si>
    <t>4 - 076 - Digitalisation of urban transport</t>
  </si>
  <si>
    <t>4 - 076bis - Digitalisation of transport when dedicated in part to GHG emissions reduction: urban transport</t>
  </si>
  <si>
    <t>4 - 084 - Digitising transport: other transport modes</t>
  </si>
  <si>
    <t>4 - 084bis - Digitising transport when dedicated in part to GHG emissions reduction: other transport modes</t>
  </si>
  <si>
    <t>4 - 095 - Digitalisation in health care</t>
  </si>
  <si>
    <t>5 - 010 - Digitising SMEs (including e-Commerce, e-Business and networked business processes, digital innovation hubs, living labs, web entrepreneurs and ICT start-ups, B2B)</t>
  </si>
  <si>
    <t>5 - 010bis - Digitising large enterprises (including e-Commerce, e-Business and networked business processes, digital innovation hubs, living labs, web entrepreneurs and ICT start-ups, B2B)</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</si>
  <si>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</si>
  <si>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5 - 014 - Business infrastructure for SMEs (including industrial parks and sites)</t>
  </si>
  <si>
    <t>5 - 015 - SME business development and internationalisation, including productive investments47</t>
  </si>
  <si>
    <t>5 - 017 - Advanced support services for SMEs and groups of SMEs (including management, marketing and design services)47</t>
  </si>
  <si>
    <t>5 - 018 - Incubation, support to spin offs and spin outs and start ups47</t>
  </si>
  <si>
    <t>5 - 019 - Support for innovation clusters including between businesses, research organisations and public authorities and business networks primarily benefiting SMEs47 [8]</t>
  </si>
  <si>
    <t>5 - 020 - Innovation processes in SMEs (process, organisational, marketing, co-creation, user and demand driven innovation) 47</t>
  </si>
  <si>
    <t>5 - 021 - Technology transfer and cooperation between enterprises, research centres and higher education sector 47</t>
  </si>
  <si>
    <t xml:space="preserve">5 - 021bis - Support to digital content production and distribution </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</si>
  <si>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</si>
  <si>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 xml:space="preserve">6 - 021quinquies - Development and deployment of cybersecurity technologies, measures and support facilities for public and private sector users. </t>
  </si>
  <si>
    <t xml:space="preserve">6 - 021ter - Development of highly specialised support services and facilities for public administrations and businesses (national HPC Competence Centres, Cyber Centres, AI testing and experimentation facilities, blockchain, Internet of Things, etc.)  </t>
  </si>
  <si>
    <t>6 - 055 - Other types of ICT infrastructure (including large-scale computer resources/equipment, data centres, sensors and other wireless equipment)</t>
  </si>
  <si>
    <t>6 - 055bis - Other types of ICT infrastructure (including large-scale computer resources/equipment, data centres, sensors and other wireless equipment) compliant with the carbon emission reduction and energy efficiency criteria (footnote 7).</t>
  </si>
  <si>
    <t>7 - 027bis - Investment in technologies, skills, infrastructures and solutions that improve the energy efficiency and ensure climate neutrality of data centres and networks.</t>
  </si>
  <si>
    <t>3 - Example: Digital plan</t>
  </si>
  <si>
    <t>001 - Investment in fixed assets, including research infrastructure, in micro enterprises directly linked to research and innovation activities</t>
  </si>
  <si>
    <t>002 - Investment in fixed assets, including research infrastructure, in small and medium-sized enterprises (including private research centres) directly linked to research and innovation activities</t>
  </si>
  <si>
    <t>002 bis1 - Investment in fixed assets in large, including research infrastructure, enterprises[1] directly linked to research and innovation activities</t>
  </si>
  <si>
    <t>003 - Investment in fixed assets, including research infrastructure,  in public research centres and higher education directly linked to research and innovation activities</t>
  </si>
  <si>
    <t>004 - Investment in intangible assets in micro enterprises directly linked to research and innovation activities</t>
  </si>
  <si>
    <t>005 - Investment in intangible assets in small and medium-sized enterprises (including private research centres) directly linked to research and innovation activities</t>
  </si>
  <si>
    <t>005bis1 - Investment in intangible assets in large enterprises directly linked to research and innovation activities</t>
  </si>
  <si>
    <t>006 - Investment in intangible assets in public research centres and higher education directly linked to research and innovation activities</t>
  </si>
  <si>
    <t>007 - Research and innovation activities in micro enterprises including networking (industrial research, experimental development, feasibility studies)</t>
  </si>
  <si>
    <t>008 - Research and innovation activities in small and medium-sized enterprises, including networking</t>
  </si>
  <si>
    <t>008bis1 - Research and innovation activities in large enterprises, including networking</t>
  </si>
  <si>
    <t>009 - Research and innovation activities in public research centres, higher education and centres of competence including networking (industrial research, experimental development, feasibility studies)</t>
  </si>
  <si>
    <t>010 - Digitising SMEs (including e-Commerce, e-Business and networked business processes, digital innovation hubs, living labs, web entrepreneurs and ICT start-ups, B2B)</t>
  </si>
  <si>
    <t>010bis1 - Digitising large enterprises (including e-Commerce, e-Business and networked business processes, digital innovation hubs, living labs, web entrepreneurs and ICT start-ups, B2B)</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</si>
  <si>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</si>
  <si>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011 - Government ICT solutions, e-services, applications</t>
  </si>
  <si>
    <t>011bis - Government ICT solutions, e-services, applications compliant with GHG emission reduction or energy efficiency criteria (see footnote 2)</t>
  </si>
  <si>
    <t>012 - IT services and applications for digital skills and digital inclusion</t>
  </si>
  <si>
    <t>013 - e-Health services and applications (including e-Care, Internet of Things for physical activity and ambient assisted living)</t>
  </si>
  <si>
    <t>014 - Business infrastructure for SMEs (including industrial parks and sites)</t>
  </si>
  <si>
    <t>015 - SME business development and internationalisation, including productive investments</t>
  </si>
  <si>
    <t>015bis - Support for large enterprises through financial instruments, including productive investments</t>
  </si>
  <si>
    <t>016 - Skills development for smart specialisation, industrial transition, entrepreneurship, and adaptability of enterprises to change</t>
  </si>
  <si>
    <t>017 - Advanced support services for SMEs and groups of SMEs (including management, marketing and design services)</t>
  </si>
  <si>
    <t>018 - Incubation, support to spin offs and spin outs and start ups</t>
  </si>
  <si>
    <t>019 - Support for Innovation clusters including between businesses, research organisations and public authorities and business networks primarily benefiting SMEs</t>
  </si>
  <si>
    <t>020 - Innovation processes in SMEs (process, organisational, marketing, co-creation, user and demand driven innovation)</t>
  </si>
  <si>
    <t>021 - Technology transfer and cooperation between enterprises, research centres and higher education sector</t>
  </si>
  <si>
    <t xml:space="preserve">022 - Research and innovation processes, technology transfer and cooperation between enterprises focusing on the low carbon economy, resilience and adaptation to climate change </t>
  </si>
  <si>
    <t>023 - Research and innovation processes, technology transfer and cooperation between enterprises focusing on circular economy</t>
  </si>
  <si>
    <t>024 - Energy efficiency and demonstration projects in SMEs and supporting measures</t>
  </si>
  <si>
    <t>024bis - Energy efficiency and demonstration projects in large enterprises and supporting measures</t>
  </si>
  <si>
    <t>024ter - Energy efficiency and demonstration projects in SMEs or large enterprises and supporting measures compliant with energy efficiency criteria[3]</t>
  </si>
  <si>
    <t>025 - Energy efficiency renovation of existing housing stock, demonstration projects and supporting measures</t>
  </si>
  <si>
    <t>025bis - Energy efficiency renovation of existing housing stock, demonstration projects and supporting measures compliant with energy efficiency criteria[4]</t>
  </si>
  <si>
    <t>025ter - Construction of new energy efficient buildings[5]</t>
  </si>
  <si>
    <t xml:space="preserve">026 - Energy efficiency renovation or energy efficiency measures regarding public infrastructure, demonstration projects and supporting measures </t>
  </si>
  <si>
    <t>026bis - Energy efficiency renovation or energy efficiency measures regarding public infrastructure, demonstration projects and supporting measures compliant with energy efficiency criteria [6]</t>
  </si>
  <si>
    <t>027 - Support to enterprises that provide services contributing to the low carbon economy and to resilience to climate change including awareness-raising measures</t>
  </si>
  <si>
    <t>028 - Renewable energy: wind</t>
  </si>
  <si>
    <t>029 - Renewable energy: solar</t>
  </si>
  <si>
    <t>030 - Renewable energy: biomass[7]</t>
  </si>
  <si>
    <t>030bis - Renewable energy: biomass with high GHG savings[8]</t>
  </si>
  <si>
    <t>031 - Renewable energy: marine</t>
  </si>
  <si>
    <t xml:space="preserve">032 - Other renewable energy (including geothermal energy) </t>
  </si>
  <si>
    <t>033 - Smart Energy Systems (including smart grids and ICT systems) and related storage.</t>
  </si>
  <si>
    <t>034 - High efficiency co-generation, district heating and cooling</t>
  </si>
  <si>
    <t>034bis0 - High efficiency co-generation, efficient district heating and cooling with low lifecycle emissions[9]</t>
  </si>
  <si>
    <t>034bis1 - Replacement of coal-based heating systems by gas-based heating systems for climate mitigation purposes</t>
  </si>
  <si>
    <t>034bis2 - Distribution and transport of natural gas substituting coal</t>
  </si>
  <si>
    <t>035 - Adaptation to climate change measures and prevention and management of climate related risks: floods (including awareness raising, civil protection and disaster management systems, infrastructures and ecosystem based approaches)</t>
  </si>
  <si>
    <t>036 - Adaptation to climate change measures and prevention and management of climate related risks: fires (including awareness raising, civil protection and disaster management systems, infrastructures and ecosystem based approaches)</t>
  </si>
  <si>
    <t>037 - Adaptation to climate change measures and prevention and management of climate related risks: others, e.g. storms and drought (including awareness raising, civil protection and disaster management systems, infrastructures and ecosystem based approaches)</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</si>
  <si>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</si>
  <si>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039 - Provision of water for human consumption (extraction, treatment, storage and distribution infrastructure, efficiency measures, drinking water supply)</t>
  </si>
  <si>
    <t>039bis - Provision of water for human consumption (extraction, treatment, storage and distribution infrastructure, efficiency measures, drinking water supply) compliant with efficiency criteria[10]</t>
  </si>
  <si>
    <t>040 - Water management and water resource conservation (including river basin management, specific climate change adaptation measures, reuse, leakage reduction)</t>
  </si>
  <si>
    <t>041 - Waste water collection and treatment</t>
  </si>
  <si>
    <t>041bis - Waste water collection and treatment compliant with energy efficiency criteria[11]</t>
  </si>
  <si>
    <t>042 - Household waste management: prevention, minimisation, sorting, reuse, recycling measures</t>
  </si>
  <si>
    <t>042bis - Household waste management: residual waste management</t>
  </si>
  <si>
    <t>044 - Commercial, industrial waste management: prevention, minimisation, sorting, reuse, recycling measures</t>
  </si>
  <si>
    <t xml:space="preserve">044bis - Commercial, industrial waste management: residual and hazardous waste </t>
  </si>
  <si>
    <t>045 - Promoting the use of recycled materials as raw materials</t>
  </si>
  <si>
    <t>045bis - Use of recycled materials as raw materials compliant with the efficiency criteria[12]</t>
  </si>
  <si>
    <t>046 - Rehabilitation of industrial sites and contaminated land</t>
  </si>
  <si>
    <t>046bis - Rehabilitation of industrial sites and contaminated land compliant with efficiency criteria[13]</t>
  </si>
  <si>
    <t>047 - Support to environmentally-friendly production processes and resource efficiency in SMEs</t>
  </si>
  <si>
    <t>047bis - Support to environmentally-friendly production processes and resource efficiency in large enterprises</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</si>
  <si>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</si>
  <si>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</si>
  <si>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</si>
  <si>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</si>
  <si>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</si>
  <si>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</si>
  <si>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</si>
  <si>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</si>
  <si>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</si>
  <si>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</si>
  <si>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</si>
  <si>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</si>
  <si>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</si>
  <si>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</si>
  <si>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</si>
  <si>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</si>
  <si>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</si>
  <si>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</si>
  <si>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</si>
  <si>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</si>
  <si>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</si>
  <si>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</si>
  <si>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</si>
  <si>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</si>
  <si>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</si>
  <si>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</si>
  <si>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</si>
  <si>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</si>
  <si>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</si>
  <si>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</si>
  <si>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</si>
  <si>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</si>
  <si>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</si>
  <si>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</si>
  <si>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</si>
  <si>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</si>
  <si>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</si>
  <si>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</si>
  <si>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</si>
  <si>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</si>
  <si>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</si>
  <si>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</si>
  <si>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</si>
  <si>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</si>
  <si>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</si>
  <si>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</si>
  <si>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</si>
  <si>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</si>
  <si>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</si>
  <si>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</si>
  <si>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</si>
  <si>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</si>
  <si>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</si>
  <si>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</si>
  <si>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</si>
  <si>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</si>
  <si>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</si>
  <si>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</si>
  <si>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</si>
  <si>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</si>
  <si>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</si>
  <si>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</si>
  <si>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</si>
  <si>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</si>
  <si>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</si>
  <si>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</si>
  <si>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</si>
  <si>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</si>
  <si>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</si>
  <si>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</si>
  <si>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</si>
  <si>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</si>
  <si>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</si>
  <si>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</si>
  <si>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</si>
  <si>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</si>
  <si>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</si>
  <si>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</si>
  <si>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</si>
  <si>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</si>
  <si>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</si>
  <si>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</si>
  <si>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</si>
  <si>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</si>
  <si>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</si>
  <si>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</si>
  <si>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</si>
  <si>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</si>
  <si>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</si>
  <si>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</si>
  <si>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</si>
  <si>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</si>
  <si>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</si>
  <si>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</si>
  <si>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</si>
  <si>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</si>
  <si>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</si>
  <si>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</si>
  <si>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</si>
  <si>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</si>
  <si>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</si>
  <si>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</si>
  <si>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</si>
  <si>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</si>
  <si>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</si>
  <si>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</si>
  <si>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</si>
  <si>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</si>
  <si>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</si>
  <si>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</si>
  <si>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</si>
  <si>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t>Slov-lex</t>
  </si>
  <si>
    <t>MŠVVaŠ SR</t>
  </si>
  <si>
    <t>ÚV SR webová stránka</t>
  </si>
  <si>
    <t>Legislatívny proces</t>
  </si>
  <si>
    <t>Veľké projekty pre excelentých výskumníkov</t>
  </si>
  <si>
    <t>rok</t>
  </si>
  <si>
    <t>Digitálny voucher</t>
  </si>
  <si>
    <t>Patentový voucher</t>
  </si>
  <si>
    <t>CSR.2020.4; CSR.2019.3</t>
  </si>
  <si>
    <t>Posilní sa ekonomická a sociálna odolnosť vďaka väčšej inovatívnosti a teda aj prispôsobiteľnosti slovenského hospodárstva na ekonomické šoky</t>
  </si>
  <si>
    <t xml:space="preserve">1 - Efektívnejšie riadenie a posilnenie financovania Vedy, výskumu a inovácií - Investícia 1: Podpora medzinárodnej spolupráce a zapájania sa do projektov Horizon Europe a EIT </t>
  </si>
  <si>
    <t>1 - Efektívnejšie riadenie a posilnenie financovania Vedy, výskumu a inovácií - Investícia 3: Excelentná veda</t>
  </si>
  <si>
    <t xml:space="preserve">Cieľom komponentu je prostredníctvom zásadných reforiem a posilnenia financovania zlepšiť výskumný a vývojový výkon a inovačný potenciál Slovenskej republiky a tak posilniť jej konkurencieschopnosť. </t>
  </si>
  <si>
    <t xml:space="preserve">Tento komponent výrazne podporuje rast hospodárstva a tým aj tvorbu pracovných miest. A to prostredníctvom nových inovácií a investícií do výskumu a vývoja. </t>
  </si>
  <si>
    <t>Podporou investícií do výskumu a inovácií sa obnoví konkurencieschopnosť a zamestnanosť MSP zasiahnutých krízou.</t>
  </si>
  <si>
    <t/>
  </si>
  <si>
    <t>Včasné vyhlásenie výziev</t>
  </si>
  <si>
    <t>Investícia 3: Excelentná veda</t>
  </si>
  <si>
    <t>Schválená novela zákona 172/2005</t>
  </si>
  <si>
    <t>Zákon schválený v parlamente, on-line náhľad</t>
  </si>
  <si>
    <t>Schválenie Národnej stratégie výskumu, vývoja a inovácií vládou</t>
  </si>
  <si>
    <t>Zverejnené uznesenie vlády, on-line náhľad</t>
  </si>
  <si>
    <t>Investíciami do výskumu a inovácií sa dosiahne nielen vyššia konkurencieschopnosť podnikov, ale aj pracovné miesta s vyššími mzdami, stabilnejšou zamestnanosťou a rovnejšími príležitosťami na trhu práce. Pôjde o pracovné miesta, ktoré umožňujú prácu z domu a zosúladenie pracovného a rodinného života.</t>
  </si>
  <si>
    <t>Posilní sa teritoriálna kohézia slovenskej ekonomiky ako celku vďaka dobiehaniu EÚ v ukazovateli: HDP na obyvateľa ako % EÚ priemeru</t>
  </si>
  <si>
    <t>Náklady na schému digitálne vouchre vo výške 9 mil. eur vychádzajú z predpokladaných jednotkových nákladov na vouchre (15 tisíc) a odhadu absorpčnej kapacity 100 vouchrov ročne. Odhad absorpčnej kapacity vychádza zo skúseností z EŠIF programu (NP Kreativny priemyselpre oblasti IKT, architektúra, dizajn, reklama a marketing), kde vychádza priemerný počet podporených projektov 183 ročne.</t>
  </si>
  <si>
    <t>ESIF: NP Kreativny priemysel pre oblasti IKT, architektúra, dizajn, reklama a marketing</t>
  </si>
  <si>
    <t>Efektívnejšie riadenie a posilnenie financovania výskumu, vývoja a inovácií</t>
  </si>
  <si>
    <t>1 - Efektívnejšie riadenie a posilnenie financovania výskumu, vývoja a inovácií</t>
  </si>
  <si>
    <t>Investícia 1: Podpora medzinárodnej spolupráce a zapájania sa do projektov Horizont Európa a EIT</t>
  </si>
  <si>
    <t>Investícia 2: Podpora spolupráce firiem, akademického sektora a organizácií výskumu a vývoja</t>
  </si>
  <si>
    <t xml:space="preserve">Vláda schváli Národnú stratégiu podpory a rozvoja výskumu, vývoja a inovácií, ktorá bude záväzným dokumentom pre financovanie výskumu, vývoja a inovácií zo všetkých verejných zdrojov do roku 2030. Bude stavať na skúsenostiach z minulosti a ako strešný dokument zintegruje existujúce stratégie (napr. RIS3). Poskytne strategický rámec a smerovanie politiky výskumu, vývoja a inovácií, zadefinuje ciele a nástroje na ich dosiahnutie. </t>
  </si>
  <si>
    <t>Novely zákonov zmenia ústavy SAV na formu, ktorá umožní viaczdrojové financovanie, vrátane súkromného tak, aby bola zabezpečená plná ochrana duševného vlastníctva a finančnej profitability.</t>
  </si>
  <si>
    <t>1 - Efektívnejšie riadenie a posilnenie financovania výskumu, vývoja a inovácií - Investícia 1: Podpora medzinárodnej spolupráce a zapájania sa do projektov Horizont Európa a EIT</t>
  </si>
  <si>
    <t>1 - Efektívnejšie riadenie a posilnenie financovania výskumu, vývoja a inovácií - Investícia 2: Podpora spolupráce firiem, akademického sektora a organizácií výskumu a vývoja</t>
  </si>
  <si>
    <t>Správa Rady vlády pre vedu, techniku a inovácie</t>
  </si>
  <si>
    <t>Prekryv s EŠIF</t>
  </si>
  <si>
    <t>Sekretariát RVVTI</t>
  </si>
  <si>
    <t>1 - Efektívnejšie riadenie a posilnenie financovania výskumu, vývoja a inovácií - Investícia 3: Excelentná veda</t>
  </si>
  <si>
    <t xml:space="preserve">Záujem subjektov o spoluprácu. </t>
  </si>
  <si>
    <t xml:space="preserve">Záujem výskumníkov zo zahraničia o štipendiá </t>
  </si>
  <si>
    <t>Záujem oprávnených subjektov</t>
  </si>
  <si>
    <t>Názov schémy</t>
  </si>
  <si>
    <t xml:space="preserve">Štipendiá pre excelentných PhD. študentov (R1) </t>
  </si>
  <si>
    <t>Postdoktorandské štipendium (R2)</t>
  </si>
  <si>
    <t>Štipendium pre vedúcich výskumných pracovníkov (R4)</t>
  </si>
  <si>
    <t>Štipendium pre samostatných výskumných pracovníkov (R3)</t>
  </si>
  <si>
    <t>Benchmark</t>
  </si>
  <si>
    <t xml:space="preserve">(Mzdové náklady na výskumníka (vychádzajúc z programu SASPRO2)+náklady na mobilitu a na rodinu (500+500 eur; podľa SASPRO2) + náklady na výskum (1400 eur; podľa SASPRO2)*36 mesiacov </t>
  </si>
  <si>
    <t>(Mzdové náklady na výskumníka (vychádzajúc z programu SASPRO2)+náklady na mobilitu a na rodinu (500+500 eur; podľa SASPRO2) + náklady na výskum (1400 eur; podľa SASPRO2)*48 mesiacov + náklady na pokrytie 1 doktoranda  na 3 roky (1088*36)</t>
  </si>
  <si>
    <t>(Mzdové náklady na výskumníka (vychádzajúc z programu SASPRO2)+náklady na mobilitu a na rodinu (500+500 eur; podľa SASPRO2) + náklady na výskum (1400 eur; podľa SASPRO2)*60 mesiacov + náklady na pokrytie 3 doktorandov na 3 roky (3*1088*36)</t>
  </si>
  <si>
    <t>Program SASPRO2 (MSCA COFUND)</t>
  </si>
  <si>
    <t>Jednotková cena na 1 projekt/štipendium v EUR</t>
  </si>
  <si>
    <t>Aktuálna výška PhD. štipendia 940 eur upravená o výšku mzdového vývoja počas 3 rokov (priemer 5-ročného trvania programu) +  náklady na mobilitu (500 eur; podľa SASPRO2) + náklady na výskum (400 eur; podľa SASPRO2)*36 mesiacov</t>
  </si>
  <si>
    <t>Počet projektov/štipendií</t>
  </si>
  <si>
    <t>Zdôvodnenie nákladov</t>
  </si>
  <si>
    <t>Zdôvodnenie absorpčnej kapacity</t>
  </si>
  <si>
    <t>Celkový náklad</t>
  </si>
  <si>
    <t>CVTI, štatistická ročenka - vysoké školy, Tab.: Študujúci I., II. a III. stupňa podľa fakúlt a ročníkov</t>
  </si>
  <si>
    <t>100 štipendií ročne (alokovaných v roku 2022 a 2023) predstavuje 5,5% aktuálneho počtu PhD študentov v 1.ročníku (ku koncu roka 2020 bolo v 1 ročníku doktorandského štúdia 1810 študentov (1661 (verejné VŠ)+98 (súkromné VŠ)+51(štátne VŠ))</t>
  </si>
  <si>
    <t>CVTI, štatistická ročenka - vysoké školy, Tab.: Pedagogickí zamestnanci</t>
  </si>
  <si>
    <t>50 štipendií - alokovaných v roku 2022 predstavuje 1,9 % celkového počtu docentov na plný pracovný úväzok na VŠ, ktorých je 2599 (ďalší pracujú na SAV a iných oprávnených výskumných inštitútoch)</t>
  </si>
  <si>
    <t>75 štipendií ročne  (alokovaných v roku 2022 a 2023). Spolu 150 štipendií predstavuje 2,9% celkového počtu odborných asistentov na plný pracovný úväzok na VŠ, ktorých je 5222 (ďalší pracujú na SAV a iných oprávnených výskumných inštitútoch)</t>
  </si>
  <si>
    <t>25 štipendií - alokovaných v roku 2022 predstavuje 1,7 % celkového počtu docentov na plný pracovný úväzok na VŠ, ktorých je 1472 (ďalší pracujú na SAV a iných oprávnených výskumných inštitútoch)</t>
  </si>
  <si>
    <t xml:space="preserve">Priemerný príspevok na projekt v posledných ukončených výzvach Výskumnej agentúry: OPII-VA/DP/2020/9.2-01 (Podpora účasti slovenských výskumných inštitúcií v medzinárodných výskumných projektoch zameraných na boj proti pandémii vyvolanej ochorením COVID-19 - vo výške 1,876 mil.eur), OPII-VA/DP/2020/9.4-01 (Podpora mobilizácie a využitie potenciálu výskumných inštitúcií pri boji proti pandémii vyvolanej ochorením COVID-19 a znižovaní negatívnych následkov pandémie - vo výške 4,026 mil.eur)
</t>
  </si>
  <si>
    <t>Rozpis dotácií na nové a pokračujúce projekty VEGA na rok 2020</t>
  </si>
  <si>
    <t>SPOLU Investícia 3</t>
  </si>
  <si>
    <t>„Early stage“ výskumné granty</t>
  </si>
  <si>
    <t>Predpokladaný počet projektov je 100 ročne, čo je okolo 1% potenciálneho okruhu žiadateľov (5222 odborných asistentov a 3705 denných PhD. študentov na vysokých školách plus výskumníci v iných výskumných inštitúciách)</t>
  </si>
  <si>
    <t>CVTI, štatistická ročenka - vysoké školy, Tab.: Pedagogickí zamestnanci a Tab.: Študujúci I., II. a III. stupňa podľa fakúlt a ročníkov</t>
  </si>
  <si>
    <t>Výročná správa APVV, s.26</t>
  </si>
  <si>
    <t>Výška bola určená 50% priemerných bežných výdavkov na projekt vo všeobecnej výzve APVV z roku 2018</t>
  </si>
  <si>
    <t>Predpokladaný počet projektov podporených aj kapitálovými výdavkami je 20% z celkového počtu podporených projektov (okolo 150). Uvažuje sa o podpore 4x - v rokoch 2021 až 2024</t>
  </si>
  <si>
    <t>Poznámka</t>
  </si>
  <si>
    <t xml:space="preserve">„Matching“ granty pre výskumné inštitúcie ku zdrojom získaným od súkromného sektora v rámci výskumnej spolupráce. </t>
  </si>
  <si>
    <t>Jednotková cena na 1 projekt v EUR</t>
  </si>
  <si>
    <t>Počet projektov</t>
  </si>
  <si>
    <t>Komponent 9 - Investícia 1: Podpora medzinárodnej spolupráce a zapájania sa do projektov Horizont Európa a EIT</t>
  </si>
  <si>
    <t xml:space="preserve">„Matching“ granty pre výskumné inštitúcie alebo firmy ku zdrojom získaným v rámci programu Horizont 2020 a Horizont Európa. </t>
  </si>
  <si>
    <t>OPVaI-VA/DP/2018/1.1.2-01</t>
  </si>
  <si>
    <t>Zmluva uzavretá</t>
  </si>
  <si>
    <t>Národné poľnohospodárske a potravinárske centrum</t>
  </si>
  <si>
    <t>Podpora výskumu, vývoja a inovácií medzinárodných projektov NPPC schválených v programe H2020</t>
  </si>
  <si>
    <t>Národné poľnohospodárske a potravinárske centrum Celková hodnota</t>
  </si>
  <si>
    <t>Slovenská poľnohospodárska univerzita v Nitre</t>
  </si>
  <si>
    <t>Optimalizácia metód fenotypovania: budovanie národnej fenotypovacej platformy</t>
  </si>
  <si>
    <t>Slovenská poľnohospodárska univerzita v Nitre Celková hodnota</t>
  </si>
  <si>
    <t>Slovenská technická univerzita v Bratislave</t>
  </si>
  <si>
    <t>Predchádzanie prostredím urýchlenému praskaniu prostredníctvom optimalizácie povrchov</t>
  </si>
  <si>
    <t>Slovenská technická univerzita v Bratislave Celková hodnota</t>
  </si>
  <si>
    <t>Technická univerzita v Košiciach</t>
  </si>
  <si>
    <t>Rozšírenia pre podporu  účinnej exploatácie výstupov z H2020 projektov riešených na TUKE</t>
  </si>
  <si>
    <t>Technická univerzita v Košiciach Celková hodnota</t>
  </si>
  <si>
    <t>Univerzita Komenského v Bratislave</t>
  </si>
  <si>
    <t>TENSION - komplementárny projekt</t>
  </si>
  <si>
    <t>Univerzita Komenského v Bratislave Celková hodnota</t>
  </si>
  <si>
    <t>Ústav experimentálnej fyziky Slovenskej akadémie vied</t>
  </si>
  <si>
    <t>Kvantové materiály pri ultra-nízkych teplotách</t>
  </si>
  <si>
    <t>Ústav experimentálnej fyziky Slovenskej akadémie vied Celková hodnota</t>
  </si>
  <si>
    <t>Žilinská univerzita v Žiline</t>
  </si>
  <si>
    <t>Hodnota cestovného času a jej význam pre cestujúceho</t>
  </si>
  <si>
    <t>Žilinská univerzita v Žiline Celková hodnota</t>
  </si>
  <si>
    <t>Zmluva uzavretá Celková hodnota</t>
  </si>
  <si>
    <t>OPVaI-VA/DP/2018/1.1.2-01 Celková hodnota</t>
  </si>
  <si>
    <t>Kód výzvy</t>
  </si>
  <si>
    <t>Stav ŽoNFP</t>
  </si>
  <si>
    <t>Stav projektu</t>
  </si>
  <si>
    <t>Názov subjektu</t>
  </si>
  <si>
    <t>Názov projektu</t>
  </si>
  <si>
    <t>Součet z Počet</t>
  </si>
  <si>
    <t>Součet z Žiadaný NFP</t>
  </si>
  <si>
    <t>Součet z Schválený NFP</t>
  </si>
  <si>
    <t>Součet z Zazmluvnený NFP</t>
  </si>
  <si>
    <t xml:space="preserve">https://www.opvai.sk/sk/vyzvy/va/archiv/opvai-vadp2018112-01/ </t>
  </si>
  <si>
    <r>
      <t xml:space="preserve">Pilotný EIC akcelerátor v rámci SME Instrument
</t>
    </r>
    <r>
      <rPr>
        <i/>
        <sz val="12"/>
        <color theme="1"/>
        <rFont val="Calibri"/>
        <family val="2"/>
        <scheme val="minor"/>
      </rPr>
      <t>(v RRF je extrapolovaný dvojnásobok na obdobie 6 rokov)</t>
    </r>
    <r>
      <rPr>
        <b/>
        <sz val="12"/>
        <color theme="1"/>
        <rFont val="Calibri"/>
        <family val="2"/>
        <scheme val="minor"/>
      </rPr>
      <t xml:space="preserve">
</t>
    </r>
    <r>
      <rPr>
        <sz val="12"/>
        <color theme="1"/>
        <rFont val="Calibri"/>
        <family val="2"/>
        <scheme val="minor"/>
      </rPr>
      <t>https://www.opvai.sk/vyzvy/mh-sr/dopytovo-orientovane-projekty/zoznamy_schvalenych_zonfp/</t>
    </r>
  </si>
  <si>
    <t>Schválený príspevok</t>
  </si>
  <si>
    <t>Priemer na projekt</t>
  </si>
  <si>
    <t>Výzva OPVaI-MH/DP/2018/4.1.1-19  (2018 - 2020)</t>
  </si>
  <si>
    <t xml:space="preserve">OPVaI-MH/DP/2018/4.1.1-19 </t>
  </si>
  <si>
    <t>Výzva s kódom OPVaI-MH/DP/2018/4.1.1-19</t>
  </si>
  <si>
    <t>SPOLU Investícia 1</t>
  </si>
  <si>
    <t xml:space="preserve">Inovačný voucher </t>
  </si>
  <si>
    <t>Priemerná výška bola určená podľa najpodobnejšej "malej" schémy, a to VEGA, kde priemerná výška finančných prostriedkov na projekt ročne v roku 2020 dosiahla 9 808 eur.</t>
  </si>
  <si>
    <t>OPII-VA/DP/2020/9.2-01</t>
  </si>
  <si>
    <t>Neschválená (K)</t>
  </si>
  <si>
    <t>Schválená</t>
  </si>
  <si>
    <t>Biomedicínske centrum Slovenskej akadémie vied</t>
  </si>
  <si>
    <t>Rozvoj biotechnologického výskumného potenciálu Biomedicínskeho centra SAV na boj proti pandémii COVID-19 v synergii s Európskym vírusovým archívom globálneho významu podporovaným programom H2020</t>
  </si>
  <si>
    <t>Biomedicínske centrum Slovenskej akadémie vied Celková hodnota</t>
  </si>
  <si>
    <t>GENETON s.r.o.</t>
  </si>
  <si>
    <t>Pangenomika pre personalizovaný klinický manažment infikovaných osôb na základe identifikovaného virálneho genómu a ľudského exómu</t>
  </si>
  <si>
    <t>GENETON s.r.o. Celková hodnota</t>
  </si>
  <si>
    <t>Herb-Pharma Corporation s.r.o.</t>
  </si>
  <si>
    <t>Podpora výskumu pri boji proti pandémií vyvolanej ochorením COVID-19</t>
  </si>
  <si>
    <t>Herb-Pharma Corporation s.r.o. Celková hodnota</t>
  </si>
  <si>
    <t>MEDIREX GROUP ACADEMY n. o.</t>
  </si>
  <si>
    <t>Výskum progresívnych metód diagnostiky COVID-19 a biomarkerov umožňujúcich skorú detekciu jedincov so zvýšeným rizikom ťažkého priebehu ochorenia</t>
  </si>
  <si>
    <t>Závažné civilizačné ochorenia a COVID-19</t>
  </si>
  <si>
    <t>MEDIREX GROUP ACADEMY n. o. Celková hodnota</t>
  </si>
  <si>
    <t>Výskum a vývoj telemedicínskeho systému na podporu monitorovania možného šírenia ochorenia COVID-19 s cieľom rozvoja analytických nástrojov slúžiacich na znižovanie rizika nákazy</t>
  </si>
  <si>
    <t>Univerzita Pavla Jozefa Šafárika v Košiciach</t>
  </si>
  <si>
    <t>Nanočastice pre riešenie diagnosticko-terapeutických problémov s COVID-19 (NANOVIR)</t>
  </si>
  <si>
    <t>Univerzita Pavla Jozefa Šafárika v Košiciach Celková hodnota</t>
  </si>
  <si>
    <t>Identifikácia a možnosti implementácie nových technologických opatrení v doprave pre dosiahnutie bezpečnej mobility v čase pandémie spôsobenej ochorením COVID-19</t>
  </si>
  <si>
    <t>OPII-VA/DP/2020/9.2-01 Celková hodnota</t>
  </si>
  <si>
    <t>OPII-VA/DP/2020/9.4-01</t>
  </si>
  <si>
    <t>Administratívne overenie splnenia PPP ukončené</t>
  </si>
  <si>
    <t>Asseco Central Europe, a. s.</t>
  </si>
  <si>
    <t>Výskum a rozvoj telemedicínskych riešení na podporu boja proti pandémii vyvolanej ochorením COVID-19 a znižovaní jej negatívnych následkov monitorovaním zdravotného stavu ľudí za účelom eliminácie rizika nákazy u rizikových skupín obyvateľstva.</t>
  </si>
  <si>
    <t>Asseco Central Europe, a. s. Celková hodnota</t>
  </si>
  <si>
    <t>GLOBESY, s.r.o.</t>
  </si>
  <si>
    <t>Inteligentné technológie pre zabezpečenie zdravotného personálu prvej línie a  prevádzky zdravotných zariadení v čase šírenia ochorenia Covid-19</t>
  </si>
  <si>
    <t>GLOBESY, s.r.o. Celková hodnota</t>
  </si>
  <si>
    <t>Goldmann Systems, a.s.</t>
  </si>
  <si>
    <t>Telemedicína ako nástroj efektívneho manažmentu zdravotníckeho systému postihnutého pandémiou spôsobenou ochorením COVID -19</t>
  </si>
  <si>
    <t>Goldmann Systems, a.s. Celková hodnota</t>
  </si>
  <si>
    <t>CHIRANA Medical, a.s.</t>
  </si>
  <si>
    <t>Výskum a vývoj systému zefektívnenia ventilácie pacientov s COVID 19  alebo s iným nehomogénnym poškodením pľúc</t>
  </si>
  <si>
    <t>CHIRANA Medical, a.s. Celková hodnota</t>
  </si>
  <si>
    <t>SFÉRA, a.s.</t>
  </si>
  <si>
    <t>Life Defender – Ochranca života</t>
  </si>
  <si>
    <t>SFÉRA, a.s. Celková hodnota</t>
  </si>
  <si>
    <t>Strategický výskum v oblasti SMART monitoringu, liečby a preventívnej ochrany pred koronavírusom (SARS-CoV-2)</t>
  </si>
  <si>
    <t>Výskum a vývoj využiteľnosti autonómnych lietajúcich prostriedkov v boji proti pandémii spôsobenej COVID-19</t>
  </si>
  <si>
    <t>Nové možnosti laboratórnej diagnostiky a masívneho skríningu  SARS-Cov-2 a identifikácia mechanizmov správania sa vírusu v ľudskom organizme</t>
  </si>
  <si>
    <t>Nové možnosti manažmentu závažných ochorení v liečebno-preventívnej starostlivosti s ohľadom na bezpečnosť zdravotníckych profesionálov</t>
  </si>
  <si>
    <t>Analýza kardiovaskulárnej a imunologickej odpovede pacientov po prekonaní COVID-19 so zameraním na výskum nových diagnostických markerov a terapeutických prostriedkov</t>
  </si>
  <si>
    <t>Návrh a implementácia pokročilých metód ventilačnej liečby a diagnostiky vírusových pneumónii vrátane Covid-19 s možnosťou ich rýchleho osvojenia</t>
  </si>
  <si>
    <t>Univerzita sv. Cyrila a Metoda v Trnave vysoká škola</t>
  </si>
  <si>
    <t>Riešenie spoločenských ohrození v dôsledku pandémie ochorenia COVID-19</t>
  </si>
  <si>
    <t>Univerzita sv. Cyrila a Metoda v Trnave vysoká škola Celková hodnota</t>
  </si>
  <si>
    <t>Železničná spoločnosť Slovensko, a.s.</t>
  </si>
  <si>
    <t>Bezpečná mobilita v rámci pandémie spôsobenej ochorením COVID-19:  bezpečná prevádzka a využitie prostriedkov osobnej železničnej dopravy</t>
  </si>
  <si>
    <t>Železničná spoločnosť Slovensko, a.s. Celková hodnota</t>
  </si>
  <si>
    <t>Nezávislý výskum a vývoj technologických zostáv na báze produktov nositeľnej elektroniky, ako nástrojov zvyšovania hygienických štandardov v spoločnosti vystavenej vírusu spôsobujúceho ochorenie COVID-19</t>
  </si>
  <si>
    <t>Strategická implementácia aditívnych technológií na posilnenie intervenčných kapacít mimoriadnych udalostí vyvolaných pandémiou COVID-19</t>
  </si>
  <si>
    <t>OPII-VA/DP/2020/9.4-01 Celková hodnota</t>
  </si>
  <si>
    <t>Počet podaných projektov</t>
  </si>
  <si>
    <t>Počet podporených projektov</t>
  </si>
  <si>
    <t>Žiadaný príspevok celkovo</t>
  </si>
  <si>
    <t>Schváený príspevok celkovo</t>
  </si>
  <si>
    <t>Priemer žiadaného príspevku</t>
  </si>
  <si>
    <t>Priemer schváleného príspevku</t>
  </si>
  <si>
    <t>Výzva OPVaI-MH/DP/2018/1.2.2-17 - Digitálne Slovensko</t>
  </si>
  <si>
    <t>Výzva OPVaI-MH/DP/2018/1.2.2-15 - Inteligentné inovácie</t>
  </si>
  <si>
    <t>Výzva OPVaI-MH/DP/2018/1.2.2-21 - Inteligentné inovácie</t>
  </si>
  <si>
    <r>
      <t xml:space="preserve">Výzvy OP II (OP VaI) v gescii MH SR 2014 - 2020 - tematicky príbuzné investícii
</t>
    </r>
    <r>
      <rPr>
        <sz val="10"/>
        <color theme="1"/>
        <rFont val="Calibri"/>
        <family val="2"/>
        <scheme val="minor"/>
      </rPr>
      <t>(podľa ITMS 2014+) neverejná časť - http://www.itms.datacentrum.sk/itms-2014-2020-itms2014/itms2014-neverejna-cast-8e.html</t>
    </r>
  </si>
  <si>
    <t>OPVaI-MH/DP/2017/1.2.2-11 Celková hodnota</t>
  </si>
  <si>
    <t>OPVaI-MH/DP/2017/1.2.2-12</t>
  </si>
  <si>
    <t>Neschválená</t>
  </si>
  <si>
    <t>v Odbornom hodnotení</t>
  </si>
  <si>
    <t>APIS spol. s r.o.</t>
  </si>
  <si>
    <t>APLIK, spol. s r.o.</t>
  </si>
  <si>
    <t>Axxence Slovakia  s.r.o.</t>
  </si>
  <si>
    <t>BIOMIN, a.s.</t>
  </si>
  <si>
    <t>Confal a.s.</t>
  </si>
  <si>
    <t>Digital Systems a.s.</t>
  </si>
  <si>
    <t>ELCOM, spoločnosť s ručením obmedzeným, Prešov</t>
  </si>
  <si>
    <t>ENSTRA, a. s.</t>
  </si>
  <si>
    <t>GA Drilling, a.s.</t>
  </si>
  <si>
    <t>HELORO s.r.o.</t>
  </si>
  <si>
    <t>IS - Industry Solutions, a.s.</t>
  </si>
  <si>
    <t>KLARTEC, spol. s r.o.</t>
  </si>
  <si>
    <t>KYBERNETES s.r.o.</t>
  </si>
  <si>
    <t>MASAM, s.r.o.</t>
  </si>
  <si>
    <t>Mesnac European Research and Technical Centre s. r. o. skrátene „MERTC s.r.o.“</t>
  </si>
  <si>
    <t>PANARA, a.s.</t>
  </si>
  <si>
    <t>RADIXON s.r.o.</t>
  </si>
  <si>
    <t>RONA, a.s.</t>
  </si>
  <si>
    <t>SEEDSTAR spol. s r.o.</t>
  </si>
  <si>
    <t>SEZ Krompachy a.s.</t>
  </si>
  <si>
    <t>SL SLOVAKIA, a. s.</t>
  </si>
  <si>
    <t>SPINEA Technologies s.r.o.</t>
  </si>
  <si>
    <t>T - Industry, s.r.o.</t>
  </si>
  <si>
    <t>TATRAVAGÓNKA a.s.</t>
  </si>
  <si>
    <t>VÚEZ, a.s.</t>
  </si>
  <si>
    <t>Výskumný ústav zváračský</t>
  </si>
  <si>
    <t>ZTS Výskumno-vývojový ústav Košice, a.s. /v skratke: ZTS VVÚ KOŠICE a.s./</t>
  </si>
  <si>
    <t>Žilinská teplárenská, a.s.</t>
  </si>
  <si>
    <t>OPVaI-MH/DP/2018/1.2.2-15</t>
  </si>
  <si>
    <t>Projekt riadne ukončený (K)</t>
  </si>
  <si>
    <t>DREVOP, s.r.o., Dlhé nad Cirochou</t>
  </si>
  <si>
    <t>HERN s.r.o.</t>
  </si>
  <si>
    <t>CHYŽBET SK, s.r.o.</t>
  </si>
  <si>
    <t>Jozef Matejka Kovoobrábanie</t>
  </si>
  <si>
    <t>JT - PARTNER, s.r.o.</t>
  </si>
  <si>
    <t>MicroStep, spol. s r.o.</t>
  </si>
  <si>
    <t>ŠVEC a SPOL, s.r.o.</t>
  </si>
  <si>
    <t>TATRAPONK, spoločnosť s ručením obmedzeným</t>
  </si>
  <si>
    <t>XRAY, s.r.o.</t>
  </si>
  <si>
    <t>Projekt riadne ukončený (K) Celková hodnota</t>
  </si>
  <si>
    <t>AAH PLASTICS s.r.o.</t>
  </si>
  <si>
    <t>AR SHELVING, s.r.o.</t>
  </si>
  <si>
    <t>BURGMAIER Precision Slovakia, s.r.o.</t>
  </si>
  <si>
    <t>Eurotron component, a.s.</t>
  </si>
  <si>
    <t>FROST a.s. Prešov</t>
  </si>
  <si>
    <t>GABION CENTER s.r.o.</t>
  </si>
  <si>
    <t>HAJ SK, s.r.o.</t>
  </si>
  <si>
    <t>Herman Slovakia Production s.r.o.</t>
  </si>
  <si>
    <t>HoReCup, a.s.</t>
  </si>
  <si>
    <t>KOLIBA,a.s.</t>
  </si>
  <si>
    <t>LUNYS, s.r.o.</t>
  </si>
  <si>
    <t>M T J interiér, s.r.o.</t>
  </si>
  <si>
    <t>MiF, s.r.o.</t>
  </si>
  <si>
    <t>OMEGA METAL, s.r.o.</t>
  </si>
  <si>
    <t>PODVIHORLATSKÉ PEKÁRNE A CUKRÁRNE a.s.</t>
  </si>
  <si>
    <t>ProTech Service, s.r.o.</t>
  </si>
  <si>
    <t>RAJEC INDUSTRY, spol. s r.o.</t>
  </si>
  <si>
    <t>REA- S s.r.o.</t>
  </si>
  <si>
    <t>RENOST, s.r.o.</t>
  </si>
  <si>
    <t>RZET, s.r.o.</t>
  </si>
  <si>
    <t>Santo group s.r.o.</t>
  </si>
  <si>
    <t>SAVE-TECH, spol. s.r.o.</t>
  </si>
  <si>
    <t>SKIPPI Nitra, s.r.o.</t>
  </si>
  <si>
    <t>Slavia Industries, a. s.</t>
  </si>
  <si>
    <t>SLOVKARTON, s.r.o.</t>
  </si>
  <si>
    <t>Šarišské pekárne a cukrárne, akciová spoločnosť</t>
  </si>
  <si>
    <t>TEPRON spol. s r.o.</t>
  </si>
  <si>
    <t>TOMARK, s.r.o.</t>
  </si>
  <si>
    <t>TUBAPACK, a.s.</t>
  </si>
  <si>
    <t>V I K O  spol. s r.o.</t>
  </si>
  <si>
    <t>WUSAM, a.s.</t>
  </si>
  <si>
    <t>OPVaI-MH/DP/2018/1.2.2-15 Celková hodnota</t>
  </si>
  <si>
    <t>OPVaI-MH/DP/2017/1.2.2-12 Celková hodnota</t>
  </si>
  <si>
    <t>ABILITY, s.r.o.</t>
  </si>
  <si>
    <t xml:space="preserve"> Celková hodnota</t>
  </si>
  <si>
    <t>OPVaI-MH/DP/2018/1.2.2-17</t>
  </si>
  <si>
    <t>Ardaco, a.s.</t>
  </si>
  <si>
    <t>CASSOVIA HARDWARE, s.r.o.</t>
  </si>
  <si>
    <t>CASSOVIA SOFTWARE, s.r.o.</t>
  </si>
  <si>
    <t>CEIT, a.s.</t>
  </si>
  <si>
    <t>Centire s. r. o.</t>
  </si>
  <si>
    <t>EMIS s.r.o.</t>
  </si>
  <si>
    <t>Gratex International, a.s.</t>
  </si>
  <si>
    <t>iLO, s. r. o.</t>
  </si>
  <si>
    <t>IPESOFT spol. s r.o.</t>
  </si>
  <si>
    <t>MATSUKO s.r.o.</t>
  </si>
  <si>
    <t>Normex s.r.o.</t>
  </si>
  <si>
    <t>R-DAS, s. r. o.</t>
  </si>
  <si>
    <t>SOVA Digital a.s.</t>
  </si>
  <si>
    <t>VSL Software, a.s.</t>
  </si>
  <si>
    <t>OPVaI-MH/DP/2018/1.2.2-17 Celková hodnota</t>
  </si>
  <si>
    <t>OPVaI-MH/DP/2018/1.2.2-21</t>
  </si>
  <si>
    <t>3PACK group Žilina, s.r.o.</t>
  </si>
  <si>
    <t>Agro Lovinobaňa, s.r.o.</t>
  </si>
  <si>
    <t>AGROSEV, spol. s r.o.</t>
  </si>
  <si>
    <t>Albéa Slovakia, s.r.o.</t>
  </si>
  <si>
    <t>Anton Kajánek - Drevovýroba, spol. s r.o.</t>
  </si>
  <si>
    <t>ARMSTAV, s.r.o.</t>
  </si>
  <si>
    <t>ARTRA s.r.o.</t>
  </si>
  <si>
    <t>ATS Europe,s.r.o.</t>
  </si>
  <si>
    <t>Babičkin dvor, a.s.</t>
  </si>
  <si>
    <t>BMSV, spol. s r.o.</t>
  </si>
  <si>
    <t>CWT Metal s.r.o.</t>
  </si>
  <si>
    <t>Danfoss Power Solutions a.s.</t>
  </si>
  <si>
    <t>Démos trade, s.r.o.</t>
  </si>
  <si>
    <t>DIZETA SLOVAKIA s.r.o.</t>
  </si>
  <si>
    <t>ELASTIK, spol. s r.o.</t>
  </si>
  <si>
    <t>ELASTORSA SLOVAKIA s.r.o.</t>
  </si>
  <si>
    <t>EU Poultry s.r.o.</t>
  </si>
  <si>
    <t>Euroko, spol. s r.o.</t>
  </si>
  <si>
    <t>FOURLEAF s.r.o.</t>
  </si>
  <si>
    <t>Gasparik, s. r. o.</t>
  </si>
  <si>
    <t>HB STEEL, s.r.o.</t>
  </si>
  <si>
    <t>HESTA, spol. s r.o.</t>
  </si>
  <si>
    <t>HF NaJUS, a. s.</t>
  </si>
  <si>
    <t>HOLZWOOD s.r.o.</t>
  </si>
  <si>
    <t>HYKEMONT spol. s r.o.</t>
  </si>
  <si>
    <t>CH - PRINT, a.s.</t>
  </si>
  <si>
    <t>CHEMOSVIT STROJCHEM, s.r.o.</t>
  </si>
  <si>
    <t>Imrich Goliaš - LIANA-GOLF</t>
  </si>
  <si>
    <t>INFINITY GROUP a.s.</t>
  </si>
  <si>
    <t>Infoland s.r.o.</t>
  </si>
  <si>
    <t>Inovicom s.r.o.</t>
  </si>
  <si>
    <t>JOCHMAN s.r.o.</t>
  </si>
  <si>
    <t>KOVDAN, spol. s r.o.</t>
  </si>
  <si>
    <t>KOVOSTROJ a.s. Medzilaborce</t>
  </si>
  <si>
    <t>LAJMEX SLOVAKIA TRADING, spol. s r.o.</t>
  </si>
  <si>
    <t>Lindab a.s.</t>
  </si>
  <si>
    <t>MAJK s.r.o.</t>
  </si>
  <si>
    <t>MET-KOV s.r.o.</t>
  </si>
  <si>
    <t>MI PLASTIK PLUS a.s.</t>
  </si>
  <si>
    <t>MILK-AGRO, spol. s r.o.</t>
  </si>
  <si>
    <t>NPL-LH s. r. o.</t>
  </si>
  <si>
    <t>Prievidzské pekárne a cukrárne, a.s.</t>
  </si>
  <si>
    <t>PROCHEMICAL GROUP s. r. o.</t>
  </si>
  <si>
    <t>PROCHEMICAL s .r. o.</t>
  </si>
  <si>
    <t>Shellwood, s.r.o.</t>
  </si>
  <si>
    <t>Slavia Production Systems a.s.</t>
  </si>
  <si>
    <t>SOFER s. r. o.</t>
  </si>
  <si>
    <t>SOLIDSTAV OBCHODNÁ, s.r.o.</t>
  </si>
  <si>
    <t>STATON, s.r.o.</t>
  </si>
  <si>
    <t>SYNKLAD ENERGY, s.r.o.</t>
  </si>
  <si>
    <t>TAXON, s.r.o.</t>
  </si>
  <si>
    <t>THYMOS, spol. s r.o.</t>
  </si>
  <si>
    <t>Trend Technologies Slovakia, s. r. o.</t>
  </si>
  <si>
    <t>UEZ s.r.o.</t>
  </si>
  <si>
    <t>VALLOS, s.r.o.</t>
  </si>
  <si>
    <t>VAPOS ORAVA, s.r.o.</t>
  </si>
  <si>
    <t>VARIAKOV a.s.</t>
  </si>
  <si>
    <t>VENIS s.r.o.</t>
  </si>
  <si>
    <t>Viliam Nemčko FIRMA "ŠTART"</t>
  </si>
  <si>
    <t>VÚMZ SK, s.r.o.</t>
  </si>
  <si>
    <t>WAJDA, a. s.</t>
  </si>
  <si>
    <t>Woodensky SK, s.r.o.</t>
  </si>
  <si>
    <t>ZAMAZ, spol. s r.o.</t>
  </si>
  <si>
    <t>ZEOCEM, a.s.</t>
  </si>
  <si>
    <t>ZVARIUS s. r. o.</t>
  </si>
  <si>
    <t>v Administratívnom hodnotení</t>
  </si>
  <si>
    <t>STAVOPLAST, spol. s r.o.</t>
  </si>
  <si>
    <t>Agrorolstav s.r.o.</t>
  </si>
  <si>
    <t>AMH METAL, s.r.o.</t>
  </si>
  <si>
    <t>ANAJ SLOVAKIA s.r.o.</t>
  </si>
  <si>
    <t>BAVIT, s.r.o.</t>
  </si>
  <si>
    <t>BMZ a.s.</t>
  </si>
  <si>
    <t>BOTH, s.r.o.</t>
  </si>
  <si>
    <t>CALENDULA, a.s.</t>
  </si>
  <si>
    <t>CAPITULUM PLUS s.r.o.</t>
  </si>
  <si>
    <t>Cover 3S, s.r.o.</t>
  </si>
  <si>
    <t>Cronson, s.r.o.</t>
  </si>
  <si>
    <t>CRT ELECTRONIC s.r.o.</t>
  </si>
  <si>
    <t>Dalno Trade, s.r.o.</t>
  </si>
  <si>
    <t>DCP timber, s.r.o.</t>
  </si>
  <si>
    <t>DRU a.s.</t>
  </si>
  <si>
    <t>EG Market s.r.o.</t>
  </si>
  <si>
    <t>ELMAX ŽILINA, a.s.</t>
  </si>
  <si>
    <t>eMKa Plus, s.r.o.</t>
  </si>
  <si>
    <t>ESKol s.r.o.</t>
  </si>
  <si>
    <t>eTwo s.r.o.</t>
  </si>
  <si>
    <t>EUROSVIT, s.r.o.</t>
  </si>
  <si>
    <t>Farm Choice, s.r.o.</t>
  </si>
  <si>
    <t>FEROMAX s.r.o.</t>
  </si>
  <si>
    <t>G&amp;F energy s.r.o.</t>
  </si>
  <si>
    <t>GALMM s.r.o.</t>
  </si>
  <si>
    <t>GEPARD, s.r.o.</t>
  </si>
  <si>
    <t>GLASKO s.r.o. Prešov</t>
  </si>
  <si>
    <t>Glassgallery, s.r.o.</t>
  </si>
  <si>
    <t>GSM Partner spol. s r.o.</t>
  </si>
  <si>
    <t>H &amp; O Construktion, s.r.o.</t>
  </si>
  <si>
    <t>HAKOM, s.r.o.</t>
  </si>
  <si>
    <t>HALÁS - KOVOOBRÁBANIE s.r.o.</t>
  </si>
  <si>
    <t>HLogistic, s.r.o.</t>
  </si>
  <si>
    <t>HO&amp;PE FAMILY, s.r.o.</t>
  </si>
  <si>
    <t>CHARVÁT STROJÁRNE a.s.</t>
  </si>
  <si>
    <t>IMPORT s.r.o.</t>
  </si>
  <si>
    <t>Ing. Mária Kuťková ABC plus</t>
  </si>
  <si>
    <t>JAMEX, s.r.o.</t>
  </si>
  <si>
    <t>Jozef Oremus PEKÁREŇ BÁNOV</t>
  </si>
  <si>
    <t>Karol Gejdoš Galia</t>
  </si>
  <si>
    <t>Kipech Production Hotel, s.r.o.</t>
  </si>
  <si>
    <t>KLEMBER a SPOL, s.r.o.</t>
  </si>
  <si>
    <t>Kolonial Košice, a.s.</t>
  </si>
  <si>
    <t>KOMAD spol. s r.o.</t>
  </si>
  <si>
    <t>KRaF, s.r.o.</t>
  </si>
  <si>
    <t>LIBETO a.s.</t>
  </si>
  <si>
    <t>Liptovská potravinárska spoločnosť, s. r. o</t>
  </si>
  <si>
    <t>LITOGRAF s. r. o.</t>
  </si>
  <si>
    <t>LUMASEK s.r.o.</t>
  </si>
  <si>
    <t>LYCOS - Trnavské sladovne, spol. s r.o.</t>
  </si>
  <si>
    <t>M ä s p o m a spol. s r.o.</t>
  </si>
  <si>
    <t>MACH TRADE, spol. s r. o.</t>
  </si>
  <si>
    <t>MARTUS, s.r.o.</t>
  </si>
  <si>
    <t>MATADOR Industries, a. s.</t>
  </si>
  <si>
    <t>Metales, s.r.o.</t>
  </si>
  <si>
    <t>MICHATEK, k.s.</t>
  </si>
  <si>
    <t>MINTAL s.r.o.</t>
  </si>
  <si>
    <t>MISTER &amp; SOMMER , s.r.o.</t>
  </si>
  <si>
    <t>MPM steel s. r. o.</t>
  </si>
  <si>
    <t>MVM SK s. r. o.</t>
  </si>
  <si>
    <t>NÁBYTKÁR, s.r.o.</t>
  </si>
  <si>
    <t>NEALKO ORAVAN, spol. s r.o.</t>
  </si>
  <si>
    <t>NOTES, a.s.</t>
  </si>
  <si>
    <t>NOVAS MACHINERY s.r.o.</t>
  </si>
  <si>
    <t>P R O B U G A S a. s.</t>
  </si>
  <si>
    <t>Paciga s.r.o.</t>
  </si>
  <si>
    <t>PACK Trade, spol. s r.o.</t>
  </si>
  <si>
    <t>PASELL SLOVAKIA s.r.o.</t>
  </si>
  <si>
    <t>Pekáreň Judita Gulyásová s.r.o.</t>
  </si>
  <si>
    <t>PEKÁREŇ JURAJ OREMUS, spol. s r.o.</t>
  </si>
  <si>
    <t>PLASTKOVO s.r.o.</t>
  </si>
  <si>
    <t>POPRADSKÁ TLAČIAREŇ, VYDAVATEĽSTVO s. r. o.</t>
  </si>
  <si>
    <t>PREMETAL MON, s.r.o.</t>
  </si>
  <si>
    <t>Promont, s.r.o.</t>
  </si>
  <si>
    <t>PROTEAM, s. r. o.</t>
  </si>
  <si>
    <t>R &amp; D MOLD MACHINING s. r. o.</t>
  </si>
  <si>
    <t>RADVIL - STAV, s.r.o.</t>
  </si>
  <si>
    <t>RUSTIQUE, a.s.</t>
  </si>
  <si>
    <t>SEZ PLASET s.r.o.</t>
  </si>
  <si>
    <t>Siluma, spol. s r.o.</t>
  </si>
  <si>
    <t>SKL MECHANIC s.r.o.</t>
  </si>
  <si>
    <t>SLER, s. r. o.</t>
  </si>
  <si>
    <t>SLOFRA s.r.o.</t>
  </si>
  <si>
    <t>SLUŽBA NITRA, s.r.o.</t>
  </si>
  <si>
    <t>STILL MASS s.r.o.</t>
  </si>
  <si>
    <t>Stolárstvo u Kunaja, s.r.o.</t>
  </si>
  <si>
    <t>Technical Textiles, s. r. o.</t>
  </si>
  <si>
    <t>TFM Slovakia s.r.o.</t>
  </si>
  <si>
    <t>TOMA, s.r.o.</t>
  </si>
  <si>
    <t>TOSIT s.r.o.</t>
  </si>
  <si>
    <t>UK Rent s. r. o.</t>
  </si>
  <si>
    <t>V+S Welding, s.r.o.</t>
  </si>
  <si>
    <t>VADIN s.r.o.</t>
  </si>
  <si>
    <t>VALTEC spol.s r. o.</t>
  </si>
  <si>
    <t>VIENA INTERNATIONAL, s.r.o.</t>
  </si>
  <si>
    <t>VURAL a.s.</t>
  </si>
  <si>
    <t>WE Trade s. r. o.</t>
  </si>
  <si>
    <t>WINFER spol. s r.o.</t>
  </si>
  <si>
    <t>WP-TRADE, s.r.o.</t>
  </si>
  <si>
    <t>Xepap, spol. s r.o.</t>
  </si>
  <si>
    <t>ZÁMOČNÍCTVO GRANEC, s.r.o.</t>
  </si>
  <si>
    <t>Zlievareň presných odliatkov, s. r. o.</t>
  </si>
  <si>
    <t>ŽOS Trnava, a.s.</t>
  </si>
  <si>
    <t>OPVaI-MH/DP/2018/1.2.2-21 Celková hodnota</t>
  </si>
  <si>
    <t>OPVaI-VA/DP/2018/1.1.3-09</t>
  </si>
  <si>
    <t>Centrum vedecko-technických informácií SR</t>
  </si>
  <si>
    <t>Matematický ústav SAV</t>
  </si>
  <si>
    <t>UNIVERZITA J. SELYEHO</t>
  </si>
  <si>
    <t>Univerzita Konštantína Filozofa v Nitre</t>
  </si>
  <si>
    <t>OPVaI-VA/DP/2018/1.1.3-09 Celková hodnota</t>
  </si>
  <si>
    <t>Výzva OPVaI-VA/DP/2018/1.1.3-09 - VÝZVA NA PODPORU VÝSKUMNO-VÝVOJOVÝCH KAPACÍT V OBLASTI DIGITÁLNE SLOVENSKO A KREATÍVNY PRIEMYSEL</t>
  </si>
  <si>
    <t>Výskum a inovácie pre digitalizáciu ekonomiky</t>
  </si>
  <si>
    <t>Priemerná výška nákladov na projekt je odvodená od priemernej výšky nákladov vo výzvach z OP Výskum a inovácie, ktoré sú zameraním najviac podobné téme digitalizácie.</t>
  </si>
  <si>
    <t xml:space="preserve">http://www.itms.datacentrum.sk/itms-2014-2020-itms2014/itms2014-neverejna-cast-8e.html </t>
  </si>
  <si>
    <t>Absorpčná kapacita je určená ako 2/3 počtu prijímateľov z podobných výziev v roku 2018 z operačného programu Výskum a inovácie. Dôvodom je, aby sme neprekročili dokladovateľnú absorpčnú kapacitu z minulých projektov a zároveň aby sme sa zmestili do rozpočtu 135 mil. eur</t>
  </si>
  <si>
    <t>Výzva OPVaI-MH/DP/2018/1.2.2-12 - Priemysel</t>
  </si>
  <si>
    <t>Benchmarky z ITMS:</t>
  </si>
  <si>
    <t>OPVaI-MH/DP/2017/1.2.2-11</t>
  </si>
  <si>
    <t>CEIT Technical Innovation, s.r.o.</t>
  </si>
  <si>
    <t>DIAGO SF s.r.o.</t>
  </si>
  <si>
    <t>SHARK.AERO s. r. o.</t>
  </si>
  <si>
    <t>VUP, a.s.</t>
  </si>
  <si>
    <t>Stav ŽoNFP_Fáza</t>
  </si>
  <si>
    <t>Súčet z Zazmluvnený NFP</t>
  </si>
  <si>
    <t>OPVaI-MH/DP/2017/1.2.2-13</t>
  </si>
  <si>
    <t>QUADRA SYNERGY, s. r. o.</t>
  </si>
  <si>
    <t>McCarter a.s.</t>
  </si>
  <si>
    <t>TEKMAR SLOVENSKO, s.r.o.</t>
  </si>
  <si>
    <t>OPVaI-MH/DP/2017/1.2.2-13 Celková hodnota</t>
  </si>
  <si>
    <t>OPVaI-MH/DP/2017/1.2.2-13 - Zdravé potraviny a životné prostredie</t>
  </si>
  <si>
    <t>Výzva OPVaI-MH/DP/2018/1.2.2-11 - Doprava</t>
  </si>
  <si>
    <t>OPVaI-VA/DP/2018/1.2.1-04</t>
  </si>
  <si>
    <t>OPVaI-VA/DP/2018/1.2.1-04 Celková hodnota</t>
  </si>
  <si>
    <t>OPVaI-VA/DP/2018/1.2.1-06</t>
  </si>
  <si>
    <t>Národné lesnícke centrum</t>
  </si>
  <si>
    <t>SLOVENSKÉ BIOLOGICKÉ SLUŽBY, a.s.</t>
  </si>
  <si>
    <t>OPVaI-VA/DP/2018/1.2.1-06 Celková hodnota</t>
  </si>
  <si>
    <t>OPVaI-VA/DP/2018/1.2.1-04 - Doprava</t>
  </si>
  <si>
    <t>OPVaI-VA/DP/2018/1.2.1-06 - Zdravé potraviny a životné prostredie</t>
  </si>
  <si>
    <t>Výskum a inovácie pre dekarbonizáciu ekonomiky</t>
  </si>
  <si>
    <t>Celkový náklad (v mil.eur)</t>
  </si>
  <si>
    <t xml:space="preserve">Priemerná výška nákladov na projekt je odvodená ako polovica priemernej výšky nákladov vo výzvach z OP Výskum a inovácie, ktoré sú zameraním najviac podobné téme dekarbonizácie.Dôvodom je ovplyvnenie priemeru malým počtom veľkých projektov strategického výskumu </t>
  </si>
  <si>
    <t>https://ipa4sme.eu/</t>
  </si>
  <si>
    <r>
      <t xml:space="preserve">Podpora prostredníctvom inovačných vouchrov na MH SR (2013 - 2020)
</t>
    </r>
    <r>
      <rPr>
        <sz val="12"/>
        <color theme="1"/>
        <rFont val="Calibri"/>
        <family val="2"/>
        <scheme val="minor"/>
      </rPr>
      <t>(zo zdrojov štátneho rozpočtu)</t>
    </r>
    <r>
      <rPr>
        <b/>
        <sz val="12"/>
        <color theme="1"/>
        <rFont val="Calibri"/>
        <family val="2"/>
        <scheme val="minor"/>
      </rPr>
      <t xml:space="preserve"> - </t>
    </r>
    <r>
      <rPr>
        <sz val="12"/>
        <color theme="1"/>
        <rFont val="Calibri"/>
        <family val="2"/>
        <scheme val="minor"/>
      </rPr>
      <t>https://www.mhsr.sk/ministerstvo/dotacie</t>
    </r>
  </si>
  <si>
    <t>rozpočet</t>
  </si>
  <si>
    <t>počet podaných projektov</t>
  </si>
  <si>
    <t>z toho podniky nad 250 z.</t>
  </si>
  <si>
    <t>počet podporených projektov</t>
  </si>
  <si>
    <t>Požadovaná dotácia celkovo</t>
  </si>
  <si>
    <t>Schválená dotácia celkovo</t>
  </si>
  <si>
    <t>hodnota vouchra MSP</t>
  </si>
  <si>
    <t>-</t>
  </si>
  <si>
    <r>
      <t xml:space="preserve">Podpora prostredníctvom kreatívnych vouchrov SIEA 2018 - 2020
</t>
    </r>
    <r>
      <rPr>
        <sz val="12"/>
        <color theme="1"/>
        <rFont val="Calibri"/>
        <family val="2"/>
        <scheme val="minor"/>
      </rPr>
      <t>- celková alokácia 7 500 000 eur pre 1500 žiadateľov</t>
    </r>
    <r>
      <rPr>
        <b/>
        <sz val="12"/>
        <color theme="1"/>
        <rFont val="Calibri"/>
        <family val="2"/>
        <scheme val="minor"/>
      </rPr>
      <t xml:space="preserve"> z ESIF
(www.vytvor.me; https://innonews.blog/2020/02/20/termin-pre-ukoncenie-projektov-ziadatelov-o-kreativny-voucher-sa-predlzil-do-maja; https://www.edotacie.sk/clanky/termin-pre-ukoncenie-projektov-ziadatelov-o-kreativny-voucher-sa-predlzil-do-maja)</t>
    </r>
  </si>
  <si>
    <t>(v rámci NP Kreativny priemyselpre oblasti IKT, architektúra, dizajn, reklama a marketing)</t>
  </si>
  <si>
    <t>počet žiadostí</t>
  </si>
  <si>
    <t>počet podporených žiadostí</t>
  </si>
  <si>
    <t>požadovaná dotácia</t>
  </si>
  <si>
    <t>Schválená dotácia</t>
  </si>
  <si>
    <t xml:space="preserve">hodnota vouchra </t>
  </si>
  <si>
    <t>N/A</t>
  </si>
  <si>
    <t>1000 - 5000</t>
  </si>
  <si>
    <t>*1000 - 7 500 pre architekt.)</t>
  </si>
  <si>
    <t>Pilot vouchrovej podpory z ESIF (2021 - 2022)</t>
  </si>
  <si>
    <t>Oblasť</t>
  </si>
  <si>
    <t>predpokladaný počet subjektov</t>
  </si>
  <si>
    <t>alokácia</t>
  </si>
  <si>
    <t>hodnota vouchra</t>
  </si>
  <si>
    <t>Digitalizácia, digitálna transofmácia podnikov
(sprostredkovanie služieb ECDI zatiaľ 4)</t>
  </si>
  <si>
    <t>Inovatívne technológie
(support pre IPCEI projekty)</t>
  </si>
  <si>
    <t>konkurencieschopnosť regiónov - inovatívnosť podnikov
(pre BB SK v rámci Catching-up region)</t>
  </si>
  <si>
    <t>od 20 000 do 50 000</t>
  </si>
  <si>
    <t xml:space="preserve">Predpokladáme vyššiu absorpčnú kapacitu ako tomu bolo v prípade doterajšej schémy inovačných vouchrov, kde bolo priebežné čerpanie 39 prijímateľov ročne. Dôvodom je hlavne rozšírenie okruhu oprávnených poskytovateľov, navýšenie hodnoty vouchra, ale aj celkovej alokácie (vďaka čomu nebude nutné uzatvárať schému kvôli vyčerpaniu celkovej alokácie). </t>
  </si>
  <si>
    <t>https://www.minedu.sk/data/att/17966.xlsx</t>
  </si>
  <si>
    <t xml:space="preserve">Absorpčná kapacita vychádza z objemu zadokumentovanej spolupráce medzi vysokými školami a súkromným sektorom. Keďže k tomu je nutné pripočítať spolupráce súkromného sektora so SAV a inými nepodnikateľskými výskumnými organizáciami, je tento objem spolupráce navýšené pomerovo o 40%, čo odzrkadľuje pomer zamestnancov výskumu a vývoja vo verejnom sektore vo FTE (SAV + iné výskumné organizácie) podľa Štatistického úradu SR. </t>
  </si>
  <si>
    <t>Transformačné a inovačné konzorciá</t>
  </si>
  <si>
    <t>https://www.wwtf.at/upload/WWTF_impacteval2013_SelfevalReport.pdf ; https://innovationisrael.org.il/sites/default/files/ISRAEL%20Innovation%20Authority%20report%202019%20eng_0.pdf</t>
  </si>
  <si>
    <t xml:space="preserve"> Našim zámerom je založiť minimálne dve konzorcia v regiónoch s významným inovačným potenciálom – v Bratislave a v Košiciach. </t>
  </si>
  <si>
    <t>Identifikované a stanovené epertne.</t>
  </si>
  <si>
    <t>https://www.minedu.sk/data/att/17966.xlsx;  http://datacube.statistics.sk/#!/view/sk/VBD_SLOVSTAT/vt2023rs/v_vt2023rs_00_00_00_sk</t>
  </si>
  <si>
    <t>Rozhodnutie o výške obálky na investíciu je nižšie, ako je absorpčná schopnosť vzhľadom na snahu o dosiahnutie vyššej miery selektívnosti schémy. Absorpčnú kapacitu považujeme za dostatočnú na zvládnutie väčšieho počtu projektov vzhľadom na: a) príspevok na 2 výzvy súvisiace s CVID-om bol 75 mil.eur a bez problémov sa vyčerpal b) vysoký počet zrušených výziev na podporu priemyselných výskumno-vývojových centier a univerzitných vedeckých parkov navyše uvoľnil kapacity na riešenie nových projektov</t>
  </si>
  <si>
    <t>Projekty z iných krajín</t>
  </si>
  <si>
    <t>Thuringen innovation vouchers</t>
  </si>
  <si>
    <t xml:space="preserve"> https://ec.europa.eu/growth/tools-databases/regional-innovation-monitor/support-measure/innovation-vouchers-12</t>
  </si>
  <si>
    <t>link</t>
  </si>
  <si>
    <t>IPA4SME</t>
  </si>
  <si>
    <t>Podlaskie region R&amp;D vouchers</t>
  </si>
  <si>
    <t>https://ec.europa.eu/growth/tools-databases/regional-innovation-monitor/support-measure/rd-vouchers</t>
  </si>
  <si>
    <t>https://www.itms2014.sk/projekt?id=d5c2b674-a447-4699-b016-95b74209ccc2</t>
  </si>
  <si>
    <t>Benchmarky pre voucre</t>
  </si>
  <si>
    <t xml:space="preserve">Priemernú výšku podpory na jeden voucher odvádzame od podobného COSME projektu EÚ (IPA4SME) s číslom grantu: 836042. Pre oblasť Thuringen (Nemecko) nadobúdajú inovačné vouchre výšku od 1000 eur do 50000 eur. </t>
  </si>
  <si>
    <t>K jednotkovým nákladom na schému pripočítavame 1% náklady na administratívne náklady</t>
  </si>
  <si>
    <t xml:space="preserve">Podpora prípravy žiadostí do programu Horizont Európa </t>
  </si>
  <si>
    <t>Horizont 2020 Dashboard: Profil krajiny - Slovensko ku 13.4.2021</t>
  </si>
  <si>
    <t>Odhadovaná absorpčná kapacita je 50% celkového počtu podaných žiadostí zo Slovenska do predchádzajúceho programu Horizont 2020. Subjekty zo Slovenska podali do programu  Horizont 2020 spolu 3442 žiadostí. Súčasťou nákladov sú aj 2% na administratívne náklady spojené s riadením schémy.</t>
  </si>
  <si>
    <t>Pôvodná výzva bola otvorená iba 1 rok a oprávnené boli iba subjekty z menej rozvinutých regiónov. V prípade otvorenia výzvy po dobu minimálne 3 rokov očakávame trojnásobný dopyt. Rovnako očakávame zdvojnásobenie žiadostí v prípade otvorenie výzvy aj pre Bratislavský kraj, keďže ten tvorí viac ako polovicu výskumných kapacít krajiny (napr. SAV a veľké výskumné univerzity UK, STU). Súčasťou nákladov sú aj 2% na administratívne náklady spojené s riadením schémy.</t>
  </si>
  <si>
    <t>Súčasťou nákladov sú aj 2% na administratívne náklady spojené s riadením schémy.</t>
  </si>
  <si>
    <t>K jednotkovým nákladom na schému pripočítavame 2% náklady na administratívne náklady</t>
  </si>
  <si>
    <t>Absorpčná kapacita je odhadnutá z počtu prijímateľov z podobných výziev v roku 2018 z operačného programu Výskum a inovácie. Dôvodom je, aby sme neprekročili dokladovateľnú absorpčnú kapacitu z minulých projektov</t>
  </si>
  <si>
    <t xml:space="preserve">Priemerná výška podpory je nastavená podobne ako v prípade doterajších schém inovačných vouchrov vo výške 10000 eur. Zároveň je to pod limitom 5% z priemernej získanej výšky grantu (275 tisíc eur; v rámci Horizontu 2020 Slovensko získalo 132 mil. eur a podpísalo 480 grantových zmlúv podľa Horizont 2020 "Dashboard". Hranica 5% je stanovená podľa fínskeho programu "Horizon 2020 project preparation" https://www.businessfinland.fi/en/for-finnish-customers/services/funding/horizon2020-preparation-funding </t>
  </si>
  <si>
    <t>OPII-VA/DP/2020/9.2-01; OPII-VA/DP/2020/9.4-01</t>
  </si>
  <si>
    <t>Podpora projektov, ktoré získali ocenenie „Seal of Excellence“ a boli z Bratislavského kraja</t>
  </si>
  <si>
    <t>Počet firiem z Bratislavského kraja, ktoré získali "Seal of Excellence" aj vďaka podpore z EIC akcelerátora, dosiahol 11 za obdobie 3 rokov (2018-2020). Rovnaký počet podporených projektov, ktré by mohli získať "Seal of Excellence" očakávame aj v nasledujúcom obdoí 2021-2024. Ide o komplementaritu k EŠIF, keďže v novom programovom období sa predpokladá iba minimálna alokácia pre Bratislavsý kraj, ktorá by nepostačovala na podporu všetkých projektov.</t>
  </si>
  <si>
    <t>Stáže doktorandov a zamestnancov medzi podnikmi a akademickými výskumnými organizáciách</t>
  </si>
  <si>
    <t>https://www.ulapland.fi/loader.aspx?id=7c9f370c-5b0c-4934-a642-0cdb95a6f77e</t>
  </si>
  <si>
    <t xml:space="preserve">Jednotkové náklady sú odvodené od programu "MSCA Staff Exchanges" v Horizonte Európa, kde sú jednotkové náklady na osobomesiac 4600  eur. V tom sú zaapočítané náklady pre preloženého pracovníka, ale ja náklady pre hosťujúcu inštitúciu. Aby slovenský program nekonkuroval celoeurópskemu, počíta sa s nižšou dotáciou v prípade Slovenska. Predbežne na úrovni 3000 eur mesačne a priemernou dĺžkou pobytu 12 mesiacov. </t>
  </si>
  <si>
    <t xml:space="preserve">Absorpčná kapacita je stanovená konzervatívne na úrovni 100 ľudí, keďže ide o pilotné otestovanie programu. </t>
  </si>
  <si>
    <t xml:space="preserve">Predpokladáme identickú  (kvôli konzervatívnosti dokonca mierne nižšiu) absorpčnú kapacitu ako tomu je v prípade schémy z EŠIF 2014-2020 NP Kreativny priemysel pre oblasti IKT, architektúra, dizajn, reklama a marketing  kde bolo priebežné čerpanie 183 prijímateľov ročne.  </t>
  </si>
  <si>
    <t>Na zabezpečenie regrantingu a podporu navrhovaných aktivít bude vyčlenených 8 mil. EUR ročne / konzorcium. Na roky 2022 až 2026 to je spolu 40 mil EUR / konzorcium. K tomu treba pripočítať administratívnu réžiu a odmeny pre manažment konzorcia, ktoré sme rátali vo výške do 10% z preinvestovanej sumy (pre porovnanie, pri "Israel Innovation Agency" to predstavovalo 9,9% grantových nákladov a pri "Wiener Wissenschafts-, Forschungs- und Technologiefonds WWTF" 8,3%), v našom prípade to bude približne 4 milióny EUR za celé obdobie. Celkové náklady na jedno konzorcium by tak boli vo výške 45 miliónov EUR.Priemerná výška ročnej podpory bola v benchmarkovom projekte (Viedenský vedecký, výskumný a technologický fond; WWTF) 9,2 mil.eur počas rokov 2003-2013, k čomu sú nastavené aj naše predpoklady o 4 mil.eur ročne.</t>
  </si>
  <si>
    <t>Investícia 4: Výskum a inovácie pre dekarbonizáciu ekonomiky</t>
  </si>
  <si>
    <t>Investícia 5: Výskum a inovácie pre digitalizáciu ekonomiky</t>
  </si>
  <si>
    <t>1 - Efektívnejšie riadenie a posilnenie financovania výskumu, vývoja a inovácií - Investícia 4: Výskum a inovácie pre dekarbonizáciu ekonomiky</t>
  </si>
  <si>
    <t>1 - Efektívnejšie riadenie a posilnenie financovania výskumu, vývoja a inovácií - Investícia 5: Výskum a inovácie pre digitalizáciu ekonomiky</t>
  </si>
  <si>
    <t>Priemerná hodnota projektov z Bratislavského kraja, ktoré získali "Seal of excellence" a boli v rokoch 2018-2020 podporených v rámci pilotného akcelerátora EIC - výzva OPVaI-MH/DP/2018/4.1.1-19. Rovnaký objem projektov očakávame z Bratislavského kraja aj v nasledujúcom období.</t>
  </si>
  <si>
    <t>Výška jednotkových nákladov vychádza z projektov v podobnej výzve financovanej z EŠIF - výzva: OPVaI-VA/DP/2018/1.1.2-01 (Výzva na predkladanie žiadostí o poskytnutie nenávratného finančného príspevku na podporu výskumných medzinárodných projektov schválených v programe H2020)</t>
  </si>
  <si>
    <t>Hárok C9_I1</t>
  </si>
  <si>
    <t>Hárok C9_I2</t>
  </si>
  <si>
    <t>Hárok C9_I3</t>
  </si>
  <si>
    <t>Hárok C9_I4</t>
  </si>
  <si>
    <t>Hárok C9_I5</t>
  </si>
  <si>
    <t xml:space="preserve">Výška nákladov na jeden podporený projekt vychádza zo zadokumentovanej databázy spolupráce medzi vysokými školami a súkromným sektorom. </t>
  </si>
  <si>
    <t>MSCA Staff Exchanges;    COSME projekt (IPA4SME)</t>
  </si>
  <si>
    <t>Program SASPRO2 (MSCA COFUND);  EŠIF: OPII-VA/DP/2020/9.2-01 (Podpora účasti slovenských výskumných inštitúcií v medzinárodných výskumných projektoch zameraných na boj proti pandémii vyvolanej ochorením COVID-19), OPII-VA/DP/2020/9.4-01 (Podpora mobilizácie a využitie potenciálu výskumných inštitúcií pri boji proti pandémii vyvolanej ochorením COVID-19 a znižovaní negatívnych následkov pandémie)</t>
  </si>
  <si>
    <t>Priemerná výška nákladov na projekt aj absorpčá kapacita  sú odvodené od výšky nákladov vo výzvach z OP Výskum a inovácie, ktoré sú zameraním najviac podobné téme dekarbonizácie.Dôvodom je ovplyvnenie priemeru malým počtom veľkých projektov strategického výskumu. K jednotkovým nákladom na schému pripočítavame 2% náklady na administratívne náklady</t>
  </si>
  <si>
    <t>OPVaI-MH/DP/2018/1.2.2-11 - Doprava;  OPVaI-MH/DP/2018/1.2.2-12 - Priemysel;   OPVaI-MH/DP/2017/1.2.2-13 - Zdravé potraviny a životné prostredie;  OPVaI-VA/DP/2018/1.2.1-04 - Doprava;  OPVaI-VA/DP/2018/1.2.1-06 - Zdravé potraviny a životné prostredie</t>
  </si>
  <si>
    <t>OPVaI-MH/DP/2018/1.2.2-17 - Digitálne Slovensko;  OPVaI-MH/DP/2018/1.2.2-15 - Inteligentné inovácie; OPVaI-MH/DP/2018/1.2.2-21 - Inteligentné inovácie; OPVaI-VA/DP/2018/1.1.3-09</t>
  </si>
  <si>
    <t>SPOLU</t>
  </si>
  <si>
    <t>Cieľ pre M&amp;T</t>
  </si>
  <si>
    <t xml:space="preserve">Priemernú výšku podpory na jeden voucher odvádzame od podobného COSME projektu EÚ (IPA4SME) s číslom grantu: 836042 a od  skúseností s existujúcou podobnou schémou MH SR, kde hodnota vouchra dosahuje 10000 eur. Pre oblasť Thuringen (Nemecko) nadobúdajú inovačné vouchre výšku od 1000 eur do 50000 eur. </t>
  </si>
  <si>
    <t>Prijatie novely zákona č. 172/2005 o organizácii štátnej podpory pre výskum a vývoj.</t>
  </si>
  <si>
    <t xml:space="preserve">Schválenie Národnej stratégie výskumu, vývoja a inovácií vládou </t>
  </si>
  <si>
    <t xml:space="preserve">Prijatie záväznej metodológie pre aplikáciu princípov dobrého riadenia a efektívnosti (ako obdoby hodnoty za peniaze) vo výskume, vývoji a inováciách do Q3/2021
</t>
  </si>
  <si>
    <t>Schválenie novely zákona č.133/2002 o SAV a novely zákona č.243/2017 o verejnej výskumnej inštitúcii</t>
  </si>
  <si>
    <t>Spustenie aspoň 3 výziev na podporu participácie slovenských subjektov v programoch Horizont Európa a v medzinárodnom výskume</t>
  </si>
  <si>
    <t xml:space="preserve">Spustenie aspoň 5 výziev na podporu spolupráce firiem, akademického sektora a organizácií výskumu a vývoja </t>
  </si>
  <si>
    <t>Spustenie aspoň 6 výziev na podporu excelentného výskumu/výskumníkov</t>
  </si>
  <si>
    <t xml:space="preserve">Spustenie aspoň 2 výziev pre tematické dopytovo-orientované projekty na riešenie výziev zelenej transformácie a dekarbonizácie, ako aj odolnosť a prispôsobenie sa zmenám klímy. </t>
  </si>
  <si>
    <t>Dostatočný pokrok v riešení projektov</t>
  </si>
  <si>
    <t>Spustenie aspoň 2 výziev pre tematické dopytovo-orientované projekty na riešenie výziev digitálnej tranzície</t>
  </si>
  <si>
    <t xml:space="preserve">Náklady vychádzajú z predbežného predpokladu o čerpaní nástrojov.                                                 a.       Podpora projektov, ktoré získali ocenenie „Seal of Excellence“ a boli z Bratislavského kraja. Priemerná hodnota projektov z Bratislavského kraja, ktoré získali "Seal of excellence" a boli v rokoch 2018-2020 podporených v rámci pilotného akcelerátora EIC - výzva OPVaI-MH/DP/2018/4.1.1-19. Rovnaký objem projektov očakávame z Bratislavského kraja aj v nasledujúcom období.                                                                                                                                         b.      Podpora prípravy žiadostí do programu Horizont Európa. Priemerná výška podpory je nastavená podobne ako v prípade doterajších schém inovačných vouchrov vo výške 10000 eur. Zároveň je to pod limitom 5% z priemernej získanej výšky grantu . Odhadovaná absorpčná kapacita je 50% celkového počtu podaných žiadostí zo Slovenska do predchádzajúceho programu Horizont 2020. Súčasťou nákladov sú aj 2% na administratívne náklady spojené s riadením schémy.                                                                                                                                         c.       „Matching“ granty pre výskumné inštitúcie alebo firmy ku zdrojom získaným v rámci programu Horizont 2020 a Horizont Európa. Výška jednotkových nákladov vychádza z projektov v podobnej výzve financovanej z EŠIF - výzva: OPVaI-VA/DP/2018/1.1.2-01 (Výzva na predkladanie žiadostí o poskytnutie nenávratného finančného príspevku na podporu výskumných medzinárodných projektov schválených v programe H2020). Pôvodná výzva bola otvorená iba 1 rok a oprávnené boli iba subjekty z menej rozvinutých regiónov. V prípade otvorenia výzvy po dobu minimálne 3 rokov očakávame trojnásobný dopyt. Rovnako očakávame zdvojnásobenie žiadostí v prípade otvorenie výzvy aj pre Bratislavský kraj, keďže ten tvorí viac ako polovicu výskumných kapacít krajiny (napr. SAV a veľké výskumné univerzity UK, STU). Súčasťou nákladov sú aj 2% na administratívne náklady spojené s riadením schémy.                                                                 </t>
  </si>
  <si>
    <t>Všeobecné poznámky</t>
  </si>
  <si>
    <t>Účelom tohto excelového súboru, ktorý tvorí prílohu usmernenia k RRF, je zhromaždiť tzv. "štruktúrované údaje" o plánoch RRF s ohľadom na budúcu transpozíciu aktualizácií členskými štátmi v rámci webovej aplikácie.</t>
  </si>
  <si>
    <t>Preto je dôležité riadiť sa pokynmi a tak sa vyhnúť odosielaniu neplatných (neštruktúrovaných) informácií.</t>
  </si>
  <si>
    <r>
      <t>Hárky "</t>
    </r>
    <r>
      <rPr>
        <b/>
        <sz val="11"/>
        <color theme="1"/>
        <rFont val="Calibri"/>
        <family val="2"/>
        <scheme val="minor"/>
      </rPr>
      <t xml:space="preserve">Komponenty" a "Opatrenia" </t>
    </r>
    <r>
      <rPr>
        <b/>
        <sz val="11"/>
        <color rgb="FFFF0000"/>
        <rFont val="Calibri"/>
        <family val="2"/>
        <scheme val="minor"/>
      </rPr>
      <t>by sa mali vyplniť ako prvé</t>
    </r>
    <r>
      <rPr>
        <sz val="11"/>
        <rFont val="Calibri"/>
        <family val="2"/>
        <charset val="238"/>
        <scheme val="minor"/>
      </rPr>
      <t>,</t>
    </r>
    <r>
      <rPr>
        <b/>
        <sz val="11"/>
        <color rgb="FFFF0000"/>
        <rFont val="Calibri"/>
        <family val="2"/>
        <scheme val="minor"/>
      </rPr>
      <t xml:space="preserve"> </t>
    </r>
    <r>
      <rPr>
        <sz val="11"/>
        <rFont val="Calibri"/>
        <family val="2"/>
        <charset val="238"/>
        <scheme val="minor"/>
      </rPr>
      <t>keďže sa na ne odkazuje v hárkoch T1-&gt;T4.</t>
    </r>
  </si>
  <si>
    <t>Hárok  "Komponenty"</t>
  </si>
  <si>
    <t>Tento hárok obsahuje iba 2 stĺpce: jeden s poradovým číslom/ID komponentu a so skráteným názvom komponentu (voľný text).</t>
  </si>
  <si>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špeciálny komponent </t>
    </r>
    <r>
      <rPr>
        <sz val="11"/>
        <color theme="1"/>
        <rFont val="Calibri"/>
        <family val="2"/>
        <charset val="238"/>
        <scheme val="minor"/>
      </rPr>
      <t>používaný len v hárku "T3b Vplyv (kvantitatívny)".</t>
    </r>
  </si>
  <si>
    <t>Tento hárok by sa mal vyplniť ako prvý, keďže sa používa v hárku Opatrenia. Príklady by sa mali vymazať.</t>
  </si>
  <si>
    <t>Hárok "Opatrenia"</t>
  </si>
  <si>
    <r>
      <t xml:space="preserve">Tento hárok má samostatné poradové číslo/ID každého opatrenia a mal by </t>
    </r>
    <r>
      <rPr>
        <b/>
        <sz val="11"/>
        <color theme="1"/>
        <rFont val="Calibri"/>
        <family val="2"/>
        <charset val="238"/>
        <scheme val="minor"/>
      </rPr>
      <t>odkazovať na</t>
    </r>
    <r>
      <rPr>
        <sz val="11"/>
        <color theme="1"/>
        <rFont val="Calibri"/>
        <family val="2"/>
        <scheme val="minor"/>
      </rPr>
      <t xml:space="preserve"> </t>
    </r>
    <r>
      <rPr>
        <b/>
        <sz val="11"/>
        <color theme="1"/>
        <rFont val="Calibri"/>
        <family val="2"/>
        <charset val="238"/>
        <scheme val="minor"/>
      </rPr>
      <t>K</t>
    </r>
    <r>
      <rPr>
        <b/>
        <sz val="11"/>
        <color theme="1"/>
        <rFont val="Calibri"/>
        <family val="2"/>
        <scheme val="minor"/>
      </rPr>
      <t>omponenty prostredníctvom rolovacieho menu</t>
    </r>
    <r>
      <rPr>
        <sz val="11"/>
        <color theme="1"/>
        <rFont val="Calibri"/>
        <family val="2"/>
        <scheme val="minor"/>
      </rPr>
      <t xml:space="preserve">, </t>
    </r>
    <r>
      <rPr>
        <b/>
        <sz val="11"/>
        <color rgb="FFFF0000"/>
        <rFont val="Calibri"/>
        <family val="2"/>
        <charset val="238"/>
        <scheme val="minor"/>
      </rPr>
      <t>nie prostredníctvom informácií kopírovaných z iných zdrojov</t>
    </r>
    <r>
      <rPr>
        <b/>
        <sz val="11"/>
        <color theme="1"/>
        <rFont val="Calibri"/>
        <family val="2"/>
        <scheme val="minor"/>
      </rPr>
      <t>.</t>
    </r>
    <r>
      <rPr>
        <sz val="11"/>
        <color theme="1"/>
        <rFont val="Calibri"/>
        <family val="2"/>
        <scheme val="minor"/>
      </rPr>
      <t xml:space="preserve"> </t>
    </r>
  </si>
  <si>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špeciálne Opatrenie </t>
    </r>
    <r>
      <rPr>
        <sz val="11"/>
        <color theme="1"/>
        <rFont val="Calibri"/>
        <family val="2"/>
        <charset val="238"/>
        <scheme val="minor"/>
      </rPr>
      <t>používané len v  hárku</t>
    </r>
    <r>
      <rPr>
        <b/>
        <sz val="11"/>
        <color theme="1"/>
        <rFont val="Calibri"/>
        <family val="2"/>
        <scheme val="minor"/>
      </rPr>
      <t xml:space="preserve"> </t>
    </r>
    <r>
      <rPr>
        <sz val="11"/>
        <color theme="1"/>
        <rFont val="Calibri"/>
        <family val="2"/>
        <scheme val="minor"/>
      </rPr>
      <t>"T3b Vplyv (kvantitatívny)".</t>
    </r>
  </si>
  <si>
    <t>Skrátený názov každého opatrenia je v tomto hárku voľným textom. Príklady by sa mali vymazať.</t>
  </si>
  <si>
    <t>V prípade potreby kódovať "čiastkové opatrenia" na použitie v iných záložkách musíte zakódovať základné opatrenie aj čiastkové opatrenie, a označiť čiastkové opatrenie v stĺpci E.</t>
  </si>
  <si>
    <t>Poradové číslo</t>
  </si>
  <si>
    <t>Odkaz na komponent</t>
  </si>
  <si>
    <t>Reforma/Investícia</t>
  </si>
  <si>
    <t>1 - Príklad: Trh práce</t>
  </si>
  <si>
    <t>0 - Celkový</t>
  </si>
  <si>
    <t>2 - Príklad: Trh s nehnuteľnosťami</t>
  </si>
  <si>
    <t>3 - Príklad: Digitálny plán</t>
  </si>
  <si>
    <t>4 - Príklad: Budovy budúcnosti</t>
  </si>
  <si>
    <t xml:space="preserve">5 - Príklad: Udržateľná doprava </t>
  </si>
  <si>
    <t>Reforma</t>
  </si>
  <si>
    <t>Investícia</t>
  </si>
  <si>
    <t>Hárky T1-&gt;T4</t>
  </si>
  <si>
    <r>
      <t xml:space="preserve">Hárky T1 -&gt; T4 obsahujú </t>
    </r>
    <r>
      <rPr>
        <b/>
        <sz val="11"/>
        <color theme="1"/>
        <rFont val="Calibri"/>
        <family val="2"/>
        <charset val="238"/>
        <scheme val="minor"/>
      </rPr>
      <t>osobitné usmernenie</t>
    </r>
    <r>
      <rPr>
        <sz val="11"/>
        <color theme="1"/>
        <rFont val="Calibri"/>
        <family val="2"/>
        <scheme val="minor"/>
      </rPr>
      <t>, ako aj príklady, ktoré by sa mali vymazať.</t>
    </r>
  </si>
  <si>
    <r>
      <t xml:space="preserve">Každá z týchto záložiek obsahuje poradové číslo, ako aj </t>
    </r>
    <r>
      <rPr>
        <b/>
        <sz val="11"/>
        <color theme="1"/>
        <rFont val="Calibri"/>
        <family val="2"/>
        <charset val="238"/>
        <scheme val="minor"/>
      </rPr>
      <t>rolovacie menu</t>
    </r>
    <r>
      <rPr>
        <b/>
        <sz val="11"/>
        <color theme="1"/>
        <rFont val="Calibri"/>
        <family val="2"/>
        <scheme val="minor"/>
      </rPr>
      <t xml:space="preserve"> pre Súvisiace opatrenia, </t>
    </r>
    <r>
      <rPr>
        <sz val="11"/>
        <color theme="1"/>
        <rFont val="Calibri"/>
        <family val="2"/>
        <charset val="238"/>
        <scheme val="minor"/>
      </rPr>
      <t>čo je zreťazením Komponentu a Opatrenia.</t>
    </r>
  </si>
  <si>
    <r>
      <rPr>
        <b/>
        <sz val="11"/>
        <color theme="1"/>
        <rFont val="Calibri"/>
        <family val="2"/>
        <scheme val="minor"/>
      </rPr>
      <t xml:space="preserve">Použitie tohto rolovacieho menu </t>
    </r>
    <r>
      <rPr>
        <sz val="11"/>
        <color theme="1"/>
        <rFont val="Calibri"/>
        <family val="2"/>
        <charset val="238"/>
        <scheme val="minor"/>
      </rPr>
      <t>v hárkoch T1-&gt;T4</t>
    </r>
    <r>
      <rPr>
        <sz val="11"/>
        <color theme="1"/>
        <rFont val="Calibri"/>
        <family val="2"/>
        <scheme val="minor"/>
      </rPr>
      <t xml:space="preserve"> </t>
    </r>
    <r>
      <rPr>
        <b/>
        <sz val="11"/>
        <color theme="1"/>
        <rFont val="Calibri"/>
        <family val="2"/>
        <charset val="238"/>
        <scheme val="minor"/>
      </rPr>
      <t>je povinné</t>
    </r>
    <r>
      <rPr>
        <sz val="11"/>
        <color theme="1"/>
        <rFont val="Calibri"/>
        <family val="2"/>
        <scheme val="minor"/>
      </rPr>
      <t>.</t>
    </r>
  </si>
  <si>
    <r>
      <t xml:space="preserve">Hárok "T2 Ekológia, digitalizácia a náklady" je veľmi široký a má </t>
    </r>
    <r>
      <rPr>
        <b/>
        <sz val="11"/>
        <color theme="1"/>
        <rFont val="Calibri"/>
        <family val="2"/>
        <charset val="238"/>
        <scheme val="minor"/>
      </rPr>
      <t>vyhradenú časť pre</t>
    </r>
    <r>
      <rPr>
        <sz val="11"/>
        <color theme="1"/>
        <rFont val="Calibri"/>
        <family val="2"/>
        <scheme val="minor"/>
      </rPr>
      <t xml:space="preserve"> </t>
    </r>
    <r>
      <rPr>
        <b/>
        <sz val="11"/>
        <color theme="1"/>
        <rFont val="Calibri"/>
        <family val="2"/>
        <charset val="238"/>
        <scheme val="minor"/>
      </rPr>
      <t>Ekológiu a</t>
    </r>
    <r>
      <rPr>
        <b/>
        <sz val="11"/>
        <color theme="1"/>
        <rFont val="Calibri"/>
        <family val="2"/>
        <scheme val="minor"/>
      </rPr>
      <t xml:space="preserve"> digitalizáciu medzi stĺpcami Z a AF</t>
    </r>
    <r>
      <rPr>
        <sz val="11"/>
        <color theme="1"/>
        <rFont val="Calibri"/>
        <family val="2"/>
        <scheme val="minor"/>
      </rPr>
      <t>. Táto časť by mala vychádzať zo Súvisiacich opatrení kódovaných v stĺpci B. Stĺpce AE a AF sa počítajú vzorcom a nevyžadujú kódovanie.</t>
    </r>
  </si>
  <si>
    <r>
      <t xml:space="preserve">Hárok </t>
    </r>
    <r>
      <rPr>
        <b/>
        <sz val="11"/>
        <color theme="1"/>
        <rFont val="Calibri"/>
        <family val="2"/>
        <scheme val="minor"/>
      </rPr>
      <t>"T3b Vplyv (kvantitatívny)"</t>
    </r>
    <r>
      <rPr>
        <sz val="11"/>
        <color theme="1"/>
        <rFont val="Calibri"/>
        <family val="2"/>
        <scheme val="minor"/>
      </rPr>
      <t xml:space="preserve"> obsahuje osobitnú položku "Celkový plán", ktorý by sa nemal vymazať, ale používať.</t>
    </r>
  </si>
  <si>
    <r>
      <t xml:space="preserve">Hárok "T4b Základné investície – zobrazenie" </t>
    </r>
    <r>
      <rPr>
        <b/>
        <sz val="11"/>
        <color theme="1"/>
        <rFont val="Calibri"/>
        <family val="2"/>
        <scheme val="minor"/>
      </rPr>
      <t xml:space="preserve">nevyžaduje kódovanie </t>
    </r>
    <r>
      <rPr>
        <sz val="11"/>
        <color theme="1"/>
        <rFont val="Calibri"/>
        <family val="2"/>
        <charset val="238"/>
        <scheme val="minor"/>
      </rPr>
      <t>a slúži na vizualizáciu toho, čo je kódované v hárku "T4a - Základné investície – vstup".</t>
    </r>
  </si>
  <si>
    <t>Tabuľka 1. Míľniky a ciele</t>
  </si>
  <si>
    <t>Súvisiace opatrenia (reforma alebo investícia)</t>
  </si>
  <si>
    <t>Míľnik/Cieľ</t>
  </si>
  <si>
    <t>Míľnik</t>
  </si>
  <si>
    <t>Cieľ</t>
  </si>
  <si>
    <t>1 - Príklad: Trh práce - Príklad: Verejné registre pracovnoprávnych zákonov</t>
  </si>
  <si>
    <t>1 - Príklad: Trh práce - Príklad: Postupné znižovanie odpočtu dane v prípade SZČO</t>
  </si>
  <si>
    <t>1 - Príklad: Trh práce - Príklad: Povinné verejné invalidné poistenie v prípade SZČO</t>
  </si>
  <si>
    <t>2 - Príklad: Trh s nehnuteľnosťami - Príklad: Prechod na fiškálne neutrálny režim nehnuteľností používaných vlastníkmi</t>
  </si>
  <si>
    <t>2 - Príklad: Trh s nehnuteľnosťami - Príklad: Garančný fond pred predajom</t>
  </si>
  <si>
    <t>1 - Príklad: Trh práce - Príklad: Program rozvoja špecializovaných zručností so zameraním na ekologické a digitálne zručnosti</t>
  </si>
  <si>
    <t>1 - Príklad: Trh práce - Príklad: Program rozvoja špecializovaných zručností so zameraním na ekologické a digitálne zručnosti - čiastkové opatrenie</t>
  </si>
  <si>
    <t>Názov komponentu</t>
  </si>
  <si>
    <t>Celkový</t>
  </si>
  <si>
    <t>Opatrenie – skrátený názov</t>
  </si>
  <si>
    <t>Ide o čiastkové opatrenie
na označenie ako ekológia a digitalizácia?
(Zadajte áno alebo nevypĺňajte)</t>
  </si>
  <si>
    <t>Celkový vplyv plánu</t>
  </si>
  <si>
    <t>Áno</t>
  </si>
  <si>
    <t>Nie</t>
  </si>
  <si>
    <t>Úver</t>
  </si>
  <si>
    <t>Granty</t>
  </si>
  <si>
    <t>Percentá %</t>
  </si>
  <si>
    <t>Číslo</t>
  </si>
  <si>
    <t>022 - Výskumno-inovačné procesy, prenos technológií a spolupráca medzi podnikmi so zameraním na nízkouhlíkové hospodárstvo, odolnosť a adaptáciu na zmenu klímy</t>
  </si>
  <si>
    <t>021 - Prenos technológií a spolupráca medzi podnikmi, výskumnými strediskami a odvetvím vysokoškolského vzdelávania</t>
  </si>
  <si>
    <t>009 - Výskumno-inovačné činnosti vo verejných výskumných centrách, vysokoškolskom vzdelávaní a centrách kompetencií vrátane nadväzovania kontaktov (priemyselný výskum, experimentálny vývoj, štúdie uskutočniteľnosti)</t>
  </si>
  <si>
    <t>2 - 009bis - Investície do výskumných a inovačných činností súvisiacich s digitálnymi technológiami (vrátane výskumných centier excelentnosti, priemyselného výskumu, experimentálneho vývoja, štúdií uskutočniteľnosti, nadobudnutia fixných alebo nehmotných aktív pre činnosti v oblasti výskumu a inovácie súvisiace s digitálnymi technológiami)</t>
  </si>
  <si>
    <t>01.4 - Základný výskum</t>
  </si>
  <si>
    <t>04.8 - Výskum a vývoj v ekonomickej oblasti</t>
  </si>
  <si>
    <t>Uveďte prehľad príslušných míľnikov a cieľov. Pri míľnikoch uveďte kvalitatívne kritériá ich merania (konkrétne ustanovenia zákonov atď.). Pri cieľoch definujte kvantitatívne ukazovatele ich merania (merná jednotka, východisko, cieľ). V stĺpci zdroj údajov/metodika uveďte podrobnosti o databáze alebo zdroji informácií, ktoré sa použijú na meranie dosiahnutia míľnika/cieľa, ako aj vnútroštátny orgán, ktorý bude zodpovedný za realizáciu a podávanie správ o realizácii. V stĺpci mechanizmus overovania nakoniec uveďte podrobnosti o tom, ako sa bude objektívne preukazovať a overovať dosiahnutie míľnika/cieľa (zverejnenie zákonov v úradnom vestníku, zverejnenie výzvy na podávanie ponúk, fyzické umiestnenie zrekonštruovanej infraštruktúry atď.).</t>
  </si>
  <si>
    <t>Súvisiace opatrenie (reforma alebo investícia)</t>
  </si>
  <si>
    <t>Míľnik/cieľ</t>
  </si>
  <si>
    <t>Názov</t>
  </si>
  <si>
    <t>Kvalitatívne ukazovatele
(pre míľniky)</t>
  </si>
  <si>
    <t>Kvantitatívne ukazovatele
(pre ciele)</t>
  </si>
  <si>
    <t>Časový rámec dokončenia 
(uveďte štvrťrok a rok)</t>
  </si>
  <si>
    <t>Merná jednotka</t>
  </si>
  <si>
    <t>Východisko</t>
  </si>
  <si>
    <t>Štvrťrok</t>
  </si>
  <si>
    <t>Rok</t>
  </si>
  <si>
    <t>Zdroj údajov/ metodika</t>
  </si>
  <si>
    <t>Zodpovednosť za podávanie správ a realizáciu</t>
  </si>
  <si>
    <t>Opis a jasná definícia každého míľnika a cieľa</t>
  </si>
  <si>
    <t>Predpoklady/riziká</t>
  </si>
  <si>
    <t>Mechanizmus overovania</t>
  </si>
  <si>
    <t>Tabuľka 2. Odhadované náklady na plán a ekologický a digitálny vplyv</t>
  </si>
  <si>
    <t xml:space="preserve">Do tabuľky sa majú vyplniť očakávané náklady v EUR v bežných cenách. Táto tabuľka by mala poskytnúť zhrnutie kľúčových informácií o nákladoch na každú reformu/investíciu. Ďalšie, podrobnejšie informácie by sa mali poskytnúť osobitne. “Predpokladané náklady”: tu by sa mali uviesť len náklady, na ktoré sa žiadajú prostriedky RRF. “Financovanie z iných zdrojov”: tu uveďte zdroj a sumu v prípadoch, keď na tú istú  reformu/investíciu alebo úzko prepojenú reformu/investíciu budú pridelené alebo sa očakáva, že budú pridelené prostriedky z iných zdrojov (ktoré by nemali pokrývať rovnaké náklady). “Použitá metodika a opis nákladov”: stručne opíšte metodiku a uveďte hlavné činitele nákladov. “Zdroj metodiky” (ak existuje): uveďte odkazy na metodiku a zdroje údajov, ktoré ste použili. “Uviesť zdroj” a “Prípadný odkaz na predošlé programy EÚ” (podľa údajov o porovnateľných nákladoch): uveďte predošlé investičné/reformné projekty, ktoré sú referenčnými vo vzťahu k odhadu nákladov a zdroju nákladov pre tieto projekty. “Nezávislé overenie” (ak existuje): uveďte názov overujúcej organizácie/agentúry a odkaz na overovací dokument. </t>
  </si>
  <si>
    <t>Relevantné časové obdobie</t>
  </si>
  <si>
    <t>Od (dátum)</t>
  </si>
  <si>
    <t>Do (dátum)</t>
  </si>
  <si>
    <t>Odhadované náklady, na ktoré sa žiadajú prostriedky z RRF</t>
  </si>
  <si>
    <t>Celkové požiadavky</t>
  </si>
  <si>
    <t>Ak je k dispozícii: rozdelenie podľa rokov</t>
  </si>
  <si>
    <t>Suma (mil. EUR)</t>
  </si>
  <si>
    <t>Návratná finančná pomoc (pôžičky) /nenávratná finančná pomoc (granty)</t>
  </si>
  <si>
    <t>Financovanie z iných zdrojov (v súlade s článkom 8 nariadenia)</t>
  </si>
  <si>
    <t>Z iných programov EÚ</t>
  </si>
  <si>
    <t>Zo štátneho rozpočtu alebo z iných zdrojov</t>
  </si>
  <si>
    <r>
      <rPr>
        <b/>
        <sz val="11"/>
        <color theme="1"/>
        <rFont val="Times New Roman"/>
        <family val="1"/>
      </rPr>
      <t>Uviesť programy EÚ</t>
    </r>
    <r>
      <rPr>
        <b/>
        <i/>
        <sz val="11"/>
        <color theme="1"/>
        <rFont val="Times New Roman"/>
        <family val="1"/>
      </rPr>
      <t xml:space="preserve">
[Rozdelenie podľa programov, ak je to relevantné (napr. regionálny operačný program)]</t>
    </r>
  </si>
  <si>
    <t>Uviesť zdroj</t>
  </si>
  <si>
    <r>
      <t xml:space="preserve">COFOG úroveň 2. kategórie
</t>
    </r>
    <r>
      <rPr>
        <i/>
        <sz val="12"/>
        <color theme="1"/>
        <rFont val="Times New Roman"/>
        <family val="1"/>
      </rPr>
      <t>(alebo "Nie je relevantné" v prípade príjmového opatrenia)</t>
    </r>
  </si>
  <si>
    <t>Metodické informácie</t>
  </si>
  <si>
    <t>Použitá metodika a opis nákladov</t>
  </si>
  <si>
    <t>Porovnávacie údaje o nákladoch z predošlých reforiem/investícií</t>
  </si>
  <si>
    <t>Prípadný odkaz na predošlé programy EÚ</t>
  </si>
  <si>
    <t>Nezávislé overenie (odporúča sa)</t>
  </si>
  <si>
    <t>Názov overujúceho subjektu a odkaz na overenie</t>
  </si>
  <si>
    <t>Ekologické a digitálne ciele</t>
  </si>
  <si>
    <t>Uveďte, či 0 %, 40 % alebo 100 % reformy/investície prispieva k dosiahnutiu cieľa. V prípade reforiem/investícií a klimatických cieľov použite metodiku na sledovanie klímy, ako je stanovené v prílohe IIA a odôvodnite výber pre každú investíciu a každú reformu. Rovnakú metodiku použite v prípade reforiem/investícií súvisiacich s environmentálnymi  cieľmi. V prípade digitálnych cieľov použite metodiku stanovenú v prílohe III. Vo všetkých prípadoch uveďte relevantnú intervenčnú oblasť pre každú reformu/investíciu výberom tej najvhodnejšej, ktorá zohľadňuje povahu, zameranie, cieľ alebo očakávaný výsledok reformy/investície. Ak sa môžu použiť viaceré intervenčné oblasti, uveďte zdôvodnenie v opise komponentu. Vo všeobecnosti by sa reforme/investícii mala priradiť jedna intervenčná oblasť.</t>
  </si>
  <si>
    <t>Ekologické ciele</t>
  </si>
  <si>
    <t>Digitálne ciele</t>
  </si>
  <si>
    <t>Intervenčná oblasť</t>
  </si>
  <si>
    <t>Označenie pre
klímu</t>
  </si>
  <si>
    <t>Označenie pre životné prostredie</t>
  </si>
  <si>
    <t>Označenie pre digitalizáciu</t>
  </si>
  <si>
    <t>Označený príspevok RRF</t>
  </si>
  <si>
    <t>Oblasť klímy</t>
  </si>
  <si>
    <t>Oblasť digitalizácie</t>
  </si>
  <si>
    <t>Tabuľka 3a. Vplyv plánu (kvalitatívny)</t>
  </si>
  <si>
    <t>Uveďte prehľad, ako plán a jeho komponenty prispievajú k cieľom mechanizmu a spĺňajú hodnotiace kritéria uvedené v prílohe II nariadenia.</t>
  </si>
  <si>
    <t>Poadové číslo</t>
  </si>
  <si>
    <t>Komponent</t>
  </si>
  <si>
    <t>Relevantnosť</t>
  </si>
  <si>
    <t>Hlavné ciele politiky</t>
  </si>
  <si>
    <t>Opis očakávaných vplyvov opatrenia na:
(označenie zahŕňa príslušné kvantitatívne ukazovatele)</t>
  </si>
  <si>
    <r>
      <t xml:space="preserve">Riešené CSR (2.2)
</t>
    </r>
    <r>
      <rPr>
        <i/>
        <sz val="11"/>
        <color theme="1"/>
        <rFont val="Times New Roman"/>
        <family val="1"/>
      </rPr>
      <t>(oddelené pomocou ;)</t>
    </r>
  </si>
  <si>
    <t>Potenciál rastu a tvorba pracovných miest (2.3)</t>
  </si>
  <si>
    <t>Ekonomická, inštitucionálna a sociálna odolnosť (2.3)</t>
  </si>
  <si>
    <t>Implementácia európskeho piliera sociálnych práv (2.3)</t>
  </si>
  <si>
    <t>Zmiernenie hospodárskych a sociálnych dôsledkov krízy (2.3)</t>
  </si>
  <si>
    <t>Sociálna a územná súdržnosť a konvergencia (2.3)</t>
  </si>
  <si>
    <t>Trvalý vplyv (2.7)</t>
  </si>
  <si>
    <t>Tabuľka 3b. Vplyv plánu (kvantitatívny)</t>
  </si>
  <si>
    <t>Uveďte stručný opis a odhad vplyvu plánu a jeho komponentov alebo najdôležitejších opatrení (reformy/investície).</t>
  </si>
  <si>
    <r>
      <t xml:space="preserve">Kanály vplyvu
</t>
    </r>
    <r>
      <rPr>
        <i/>
        <sz val="12"/>
        <color theme="1"/>
        <rFont val="Times New Roman"/>
        <family val="1"/>
      </rPr>
      <t>Podrobný opis kanálov, prostredníctvom ktorých sa dosiahne očakávaný vplyv opatrení</t>
    </r>
  </si>
  <si>
    <t>Voľný text</t>
  </si>
  <si>
    <t>Riziká/výzvy</t>
  </si>
  <si>
    <r>
      <t xml:space="preserve">Kvantifikácia vplyvu (ak je k dispozícii)
</t>
    </r>
    <r>
      <rPr>
        <i/>
        <sz val="12"/>
        <color theme="1"/>
        <rFont val="Times New Roman"/>
        <family val="1"/>
      </rPr>
      <t>t. j. rozdiel v % oproti neutrálnej východiskovej hodnote v politike</t>
    </r>
  </si>
  <si>
    <t>Krátkodobý (na 2 roky)</t>
  </si>
  <si>
    <t>Strednodobý (na 5 rokov)</t>
  </si>
  <si>
    <t>Dlhodobý (na 20 rokov)</t>
  </si>
  <si>
    <t>HPD</t>
  </si>
  <si>
    <t>Zamestnanosť</t>
  </si>
  <si>
    <t>Saldo rozpočtu (pps)</t>
  </si>
  <si>
    <t>HDP</t>
  </si>
  <si>
    <t>Tabuľka 4a. Základné investície - vstup položiek COFOG úrovne II</t>
  </si>
  <si>
    <t>Vyplňte bunky zelenej farby (mil. EUR) a uveďte stručný opis výdavkov financovaných prostredníctvom grantov RRF s vplyvom na položky COFOG úrovne II.
Vyplňte len riadky, ktoré budú ovplyvnené výdavkami financovanými prostredníctvom grantov RRF v rokoch 2020 až 2026.</t>
  </si>
  <si>
    <t>HDP v bežných cenách</t>
  </si>
  <si>
    <t>Výdavky podporujúce rast financované prostredníctvom grantov RRF</t>
  </si>
  <si>
    <t>Celkové výdavky podporujúce rast ovplyvnené výdavkami financovanými prostredníctvom grantov RRF</t>
  </si>
  <si>
    <t>01 - Všeobecné verejné služby, z toho</t>
  </si>
  <si>
    <t>01.1 - Výkonné a zákonodarné orgány, finančné a rozpočtové záležitosti, zahraničné vzťahy</t>
  </si>
  <si>
    <t>01.2 - Zahraničná ekonomická pomoc</t>
  </si>
  <si>
    <t>01.3 - Všeobecné služby</t>
  </si>
  <si>
    <t>01.5 - Výskum a vývoj v oblasti všeobecných verejných služieb</t>
  </si>
  <si>
    <t>01.6 - Všeobecné verejné služby inde neklasifikované</t>
  </si>
  <si>
    <t>01.7 - Transakcie verejného dlhu</t>
  </si>
  <si>
    <t>01.8 - Transfery všeobecnej povahy medzi rôznymi úrovňami verejnej správy</t>
  </si>
  <si>
    <t>02 - Obrana, z toho</t>
  </si>
  <si>
    <t>02.1 - Vojenská obrana</t>
  </si>
  <si>
    <t>02.2 - Civilná ochrana</t>
  </si>
  <si>
    <t>02.3 - Zahraničná vojenská pomoc</t>
  </si>
  <si>
    <t>02.4 - Výskum a vývoj v oblasti obrany</t>
  </si>
  <si>
    <t>02.5 - Obrana inde neklasifikovaná</t>
  </si>
  <si>
    <t>03 - Verejný poriadok a bezpečnosť, z toho</t>
  </si>
  <si>
    <t>03.1 - Policajné služby</t>
  </si>
  <si>
    <t>03.2 - Služby protipožiarnej ochrany</t>
  </si>
  <si>
    <t>03.3 - Súdy</t>
  </si>
  <si>
    <t>03.4 - Väzenstvo</t>
  </si>
  <si>
    <t>03.5 - Výskum a vývoj v oblasti verejného poriadku a bezpečnosti</t>
  </si>
  <si>
    <t>03.6 - Verejný poriadok a bezpečnosť inde neklasifikované</t>
  </si>
  <si>
    <t>04 - Ekonomická oblasť, z toho</t>
  </si>
  <si>
    <t>04.1 - Všeobecná ekonomická, obchodná a pracovná oblasť</t>
  </si>
  <si>
    <t>04.2 - Poľnohospodárstvo, lesníctvo, rybné hospodárstvo a poľovníctvo</t>
  </si>
  <si>
    <t>04.3 - Palivá a energia</t>
  </si>
  <si>
    <t>04.4 - Ťažba, výroba a výstavba</t>
  </si>
  <si>
    <t>04.5 - Doprava</t>
  </si>
  <si>
    <t>04.6 - Komunikácia</t>
  </si>
  <si>
    <t>04.7 - Ostatné odvetvia</t>
  </si>
  <si>
    <t>04.9 - Ekonomická oblasť inde neklasifikovaná</t>
  </si>
  <si>
    <t>05 - Ochrana životného prostredia, z toho</t>
  </si>
  <si>
    <t>05.1 - Nakladanie s odpadmi</t>
  </si>
  <si>
    <t>05.2 - Nakladanie s odpadovými vodami</t>
  </si>
  <si>
    <t>05.3 - Znižovanie znečistenia</t>
  </si>
  <si>
    <t>05.4 - Ochrana biodiverzity a krajiny</t>
  </si>
  <si>
    <t>05.5 - Výskum a vývoj v oblasti ochrany životného prostredia</t>
  </si>
  <si>
    <t>05.6 - Ochrana životného prostredia inde neklasifikovaná</t>
  </si>
  <si>
    <t>06 - Bývanie a občianska vybavenosť, z toho</t>
  </si>
  <si>
    <t>06.1 - Rozvoj bývania</t>
  </si>
  <si>
    <t>06.2 - Rozvoj obcí</t>
  </si>
  <si>
    <t>06.3 - Zásobovanie vodou</t>
  </si>
  <si>
    <t>06.4 - Verejné osvetlenie</t>
  </si>
  <si>
    <t>06.5 - Výskum a vývoj v oblasti bývania a občianskej vybavenosti</t>
  </si>
  <si>
    <t>06.6 - Bývanie a občianska vybavenosť inde neklasifikovaná</t>
  </si>
  <si>
    <t>07- Zdravotníctvo, z toho</t>
  </si>
  <si>
    <t>07.1 - Zdravotnícke výrobky, prístroje a zariadenia</t>
  </si>
  <si>
    <t>07.2 - Ambulantná zdravotná starostlivosť</t>
  </si>
  <si>
    <t>07.3 - Ústavná zdravotná starostlivosť</t>
  </si>
  <si>
    <t>07.4 - Služby verejného zdravia</t>
  </si>
  <si>
    <t>07.5 - Výskum a vývoj v oblasti zdravotníctva</t>
  </si>
  <si>
    <t>07.6 - Zdravotníctvo inde neklasifikované</t>
  </si>
  <si>
    <t>08- Rekreácia, kultúra a náboženstvo, z toho</t>
  </si>
  <si>
    <t>08.1 - Rekreačné a športové služby</t>
  </si>
  <si>
    <t>08.2 - Kultúrne služby</t>
  </si>
  <si>
    <t>08.3 - Vysielacie a vydavateľské služby</t>
  </si>
  <si>
    <t>08.4 - Náboženské a iné spoločenské služby</t>
  </si>
  <si>
    <t>08.5 - Výskum a vývoj v oblasti rekreácie, kultúry a náboženstva</t>
  </si>
  <si>
    <t>08.6 - Rekreácia, kultúra a náboženstvo inde neklasifikované</t>
  </si>
  <si>
    <t>09- Vzdelávanie, z toho</t>
  </si>
  <si>
    <t>09.1 - Predprimárne a primárne vzdelávanie</t>
  </si>
  <si>
    <t>09.2 - Sekundárne vzdelávanie</t>
  </si>
  <si>
    <t>09.3 - Postsekundárne neterciárne vzdelávanie</t>
  </si>
  <si>
    <t>09.4 - Terciárne vzdelávanie</t>
  </si>
  <si>
    <t>09.5 - Vzdelávanie nedefinované podľa úrovne</t>
  </si>
  <si>
    <t>09.6 -Vedľajšie služby v školstve</t>
  </si>
  <si>
    <t>09.7 - Výskum a vývoj v oblasti vzdelávania</t>
  </si>
  <si>
    <t>09.8 - Vzdelávanie inde neklasifikované</t>
  </si>
  <si>
    <t>10 - Sociálne zabezpečenie, z toho</t>
  </si>
  <si>
    <t>10.1 - Choroba, invalidita</t>
  </si>
  <si>
    <t>10.2 - Staroba</t>
  </si>
  <si>
    <t>10.3 - Pozostalí</t>
  </si>
  <si>
    <t>10.4 - Rodina a deti</t>
  </si>
  <si>
    <t>10.5 - Nezamestnanosť</t>
  </si>
  <si>
    <t>10.6 - Bývanie</t>
  </si>
  <si>
    <t>10.7 - Sociálne vylúčenie inde neklasifikované</t>
  </si>
  <si>
    <t>10.8 - Výskum a vývoj v oblasti sociálneho zabezpečenia</t>
  </si>
  <si>
    <t>10.9 - Sociálne zabezpečenie inde neklasifikované</t>
  </si>
  <si>
    <t>glosár:</t>
  </si>
  <si>
    <t>Stručný opis výdavkov financovaných prostredníctvom grantov RRF s vplyvom na položku COFOG úrovne II</t>
  </si>
  <si>
    <t>Tabuľka 4b. Základné investície - zobrazenie položiek COFOG úrovne I</t>
  </si>
  <si>
    <r>
      <t xml:space="preserve">Výdavky podporujúce rast ovplyvnené výdavkami financovanými prostredníctvom grantov RRF, klasifikácia funkcií vlády (COFOG), referenčná úroveň za roky 2017 až 2019 a výdavky v rokoch 2020 až 2026
</t>
    </r>
    <r>
      <rPr>
        <i/>
        <sz val="12"/>
        <color theme="1"/>
        <rFont val="Times New Roman"/>
        <family val="1"/>
      </rPr>
      <t>(mil. EUR)</t>
    </r>
  </si>
  <si>
    <t>Všeobecné verejné služby</t>
  </si>
  <si>
    <t>Obrana</t>
  </si>
  <si>
    <t>Verejný poriadok a bezpečnosť</t>
  </si>
  <si>
    <t>Ekonomická oblasť</t>
  </si>
  <si>
    <t>ochrana životného prostredia</t>
  </si>
  <si>
    <t>Bývanie a občianska vybavenosť</t>
  </si>
  <si>
    <t>Zdravotníctvo</t>
  </si>
  <si>
    <t>Rekreácia, kultúra a náboženstvo</t>
  </si>
  <si>
    <t>Vzdelávanie</t>
  </si>
  <si>
    <t>Sociálne zabezpečenie</t>
  </si>
  <si>
    <t>Celkové výdavky podporujúce rast ovplyvnené výdavkami financovanými prostredníctvom grantov RRF (a)</t>
  </si>
  <si>
    <t>Výdavky podporujúce rast financované prostredníctvom grantov RRF (b)</t>
  </si>
  <si>
    <t>Výdavky podporujúce rast okrem výdavkov financovaných prostredníctvom grantov RRF (a-b)</t>
  </si>
  <si>
    <t>HDP v bežných cenách (c)</t>
  </si>
  <si>
    <t>Výdavky podporujúce rast okrem výdavkov financovaných prostredníctvom grantov RRF (a-b)/c</t>
  </si>
  <si>
    <t>Referenčná úroveň: priemer za roky 2017 až 2019</t>
  </si>
  <si>
    <t>Plánovaný priemer na roky 2020 až 2026</t>
  </si>
  <si>
    <t>Reforma 1: Reforma riadenia, hodnotenia a podpory v oblasti vedy, výskumu a inovácií</t>
  </si>
  <si>
    <t xml:space="preserve">Reforma 2: Reforma organizácie a financovania nepodnikateľských výskumných inštitúcií, najmä Slovenskej akadémie vied </t>
  </si>
  <si>
    <t>1 - Efektívnejšie riadenie a posilnenie financovania výskumu, vývoja a inovácií - Reforma 1: Reforma riadenia, hodnotenia a podpory v oblasti vedy, výskumu a inovácií</t>
  </si>
  <si>
    <t xml:space="preserve">1 - Efektívnejšie riadenie a posilnenie financovania výskumu, vývoja a inovácií - Reforma 2: Reforma organizácie a financovania nepodnikateľských výskumných inštitúcií, najmä Slovenskej akadémie vied </t>
  </si>
  <si>
    <t>Najmenej 95% spustených výziev súťažného financovania výskumu, vývoja a inovácií bude v súlade so schválenou Stratégiou výskumu, vývoja a inovácií a so schválenými princípmi dobrého riadenia a efektívnosti</t>
  </si>
  <si>
    <t xml:space="preserve">100% spustených výziev súťažného financovania výskumu, vývoja a inovácií v roku 2023 bude v súlade so schválenou Stratégiou výskumu, vývoja a inovácií a so schválenými princípmi dobrého riadenia a efektívnosti. </t>
  </si>
  <si>
    <t>Finančná podpora prihlášok a zapojených projektov v programoch Horizont Európa dosiahne najmenej 43 mil. eur v rámci výziev financovaných z fondu obnovy.</t>
  </si>
  <si>
    <t>Najmenej 2 500 podporených spoločných projektov spolupráce v rámci výziev financovaných z fondu obnovy a v rámci regrantingových schém Transformačných a inovačných konzorcií</t>
  </si>
  <si>
    <t>Najmenej 5 500 podporených spoločných projektov spolupráce v rámci výziev financovaných z fondu obnovy a v rámci regrantingových schém Transformačných a inovačných konzorcií</t>
  </si>
  <si>
    <t>Priemerná výška nákladov na projekt aj absorpčá kapacita  sú odvodené od výšky nákladov vo výzvach z OP Výskum a inovácie, ktoré sú zameraním najviac podobné téme dekarbonizácie. Dôvodom je ovplyvnenie priemeru malým počtom veľkých projektov strategického výskumu. K jednotkovým nákladom na schému pripočítavame 2% náklady na administratívne náklady</t>
  </si>
  <si>
    <t>Komponent 9 - Investícia 2: Podpora spolupráce firiem, akademického sektora a organizácií výskumu a vývoja</t>
  </si>
  <si>
    <t>Komponent 9 - Investícia 3: Excelentná veda</t>
  </si>
  <si>
    <t>Komponent 9 - Investícia 4: Výskum a inovácie pre dekarbonizáciu ekonomiky</t>
  </si>
  <si>
    <t>Komponent 9 - Investícia 5: Výskum a inovácie pre digitalizáciu ekonomiky</t>
  </si>
  <si>
    <t>Predchádzajúce projekty na podporu strategického výskumu neboli vzaté do úvahy kvôli vysokej priemernej hodnote projektov (okolo 9 mil. eur). Podobné veľké projekty navrhujeme kvôli stanoveniu demarkačných línií financovať z EŠIF. Iné "veľké projekty" na financovanie výskumu neboli v SR realizované (buď boli zrušené alebo sa týkali projektov zapojenia do H2020). Súčasťou nákladov sú aj 2% na administratívne náklady spojené s riadením schémy.</t>
  </si>
  <si>
    <t xml:space="preserve">Prvé grantové schémy realizované v novom informačnom systéme pre grantové hodnotenie výskumu a vývoja. </t>
  </si>
  <si>
    <t>Nákladová položka</t>
  </si>
  <si>
    <t>Jednotka</t>
  </si>
  <si>
    <t>IT systém</t>
  </si>
  <si>
    <t>Benchmarkom je cena projektov iných IT systémov, vrátane prevádzky - a to 3 projektov, ktoré majú podobnú charakteristiku ako požadovaný informačný systém: 1) majú charakter registra, ktorý slúži k obojstrannej elektronickej komunikácii medzi užívateľmi a úradom a odstraňuje potrebu papierovej komunikácie,  2) integruje a digitalizuje viaceré procesy v rámci jednej agendy do jednotného informačného systému a 3) je schopný komunikovať s inými informačnými systémami</t>
  </si>
  <si>
    <t>Benchmarkové IT projekty:</t>
  </si>
  <si>
    <t>Projekt</t>
  </si>
  <si>
    <t>Organizácia</t>
  </si>
  <si>
    <t>CAPEX (mil. eur)</t>
  </si>
  <si>
    <t>OPEX (mil. eur)</t>
  </si>
  <si>
    <t>TCO</t>
  </si>
  <si>
    <t>Linky</t>
  </si>
  <si>
    <t>(mil. eur, 10 rokov)</t>
  </si>
  <si>
    <t>Register zbraní a streliva</t>
  </si>
  <si>
    <t>MV SR</t>
  </si>
  <si>
    <t>7,2</t>
  </si>
  <si>
    <t>2,7</t>
  </si>
  <si>
    <t>9,9</t>
  </si>
  <si>
    <t xml:space="preserve">https://metais.vicepremier.gov.sk/studia/detail/d86d1d92-5c33-3d8f-f01c-553c540d4d26?tab=documents </t>
  </si>
  <si>
    <t>IS elektronických služieb RÚ</t>
  </si>
  <si>
    <t>ÚPREKAPS</t>
  </si>
  <si>
    <t>4,6</t>
  </si>
  <si>
    <t>2,9</t>
  </si>
  <si>
    <t>7,5</t>
  </si>
  <si>
    <t xml:space="preserve">https://metais.vicepremier.gov.sk/studia/detail/35f79cf2-e2f4-4afd-a566-e5acdfbf2294?tab=documents </t>
  </si>
  <si>
    <t>IS živnostenský register</t>
  </si>
  <si>
    <t>3,9</t>
  </si>
  <si>
    <t>1,8</t>
  </si>
  <si>
    <t>5,7</t>
  </si>
  <si>
    <t xml:space="preserve">https://metais.vicepremier.gov.sk/studia/detail/3ee46ad3-a9be-cd63-fc46-0a20b0cf30ef?tab=documents </t>
  </si>
  <si>
    <t>Priemer</t>
  </si>
  <si>
    <t>5,2</t>
  </si>
  <si>
    <t>7,7</t>
  </si>
  <si>
    <t>IT podpora jednotného grantového systému výskumu a vývoja</t>
  </si>
  <si>
    <t>Prevádzka (technický support počas 2022-2026)</t>
  </si>
  <si>
    <t>Cena za vývoj IT systému</t>
  </si>
  <si>
    <t>Hárok C9_I6</t>
  </si>
  <si>
    <t>Hárok C9_I7</t>
  </si>
  <si>
    <t>Investícia 7: IT podpora jednotného grantového systému výskumu a vývoja</t>
  </si>
  <si>
    <t>1 - Efektívnejšie riadenie a posilnenie financovania výskumu, vývoja a inovácií - Investícia 7: IT podpora jednotného grantového systému výskumu a vývoja</t>
  </si>
  <si>
    <t>Investícia 6: Finančné nástroje na podporu inovácií</t>
  </si>
  <si>
    <t>1 - Efektívnejšie riadenie a posilnenie financovania výskumu, vývoja a inovácií - Investícia 6: Finančné nástroje na podporu inovácií</t>
  </si>
  <si>
    <t>Spustenie aspoň 2 finančných nástrojov na podporu inovácií</t>
  </si>
  <si>
    <t>Odhadovaná predpokladanú priemernú výšku Mikroúveru 80.000 Eur bola stanovená ako priemer nákladov potrebných na investície v prípade „zelených pôžičiek“ a nákladov na výrobné MSP (pri počte 25 zamestnancov a potreby rozsiahlej digitalizácie - počet userov, digitalizácia skladu a skladových zásob, objednávkového systému, e-shopu a webovej schránky). Keďže takto špecifický produkt zatiaľ nebol poskytovaný ako benchmark vieme použiť len MP, z ktorého histórie realizácie http://www.sbagency.sk/vyrocne-spravy-1#.YH_msOgzaUk  sme vychádzali.</t>
  </si>
  <si>
    <t xml:space="preserve">http://www.sbagency.sk/vyrocne-spravy-1#.YH_msOgzaUk  </t>
  </si>
  <si>
    <t>Benchmarky</t>
  </si>
  <si>
    <r>
      <t xml:space="preserve">SIH - Investičná činnosť zo zdrojov OP VaI
</t>
    </r>
    <r>
      <rPr>
        <i/>
        <sz val="12"/>
        <color theme="1"/>
        <rFont val="Calibri"/>
        <family val="2"/>
        <scheme val="minor"/>
      </rPr>
      <t>(Správa o stave MSP - http://www.sbagency.sk/stav-maleho-a-stredneho-podnikania) ; Výročná správa SIH https://www.sih.sk/stranky/o-nas/dokumenty)</t>
    </r>
  </si>
  <si>
    <t>(NDF II. - National development fund)</t>
  </si>
  <si>
    <t>nástroj</t>
  </si>
  <si>
    <t>Celková alokácia</t>
  </si>
  <si>
    <t>Celkové investície</t>
  </si>
  <si>
    <t>Počet subjektov</t>
  </si>
  <si>
    <t>Priemerná investícia</t>
  </si>
  <si>
    <t>Seed kapitálové financovanie pre začínajúce, inovatívne MSP</t>
  </si>
  <si>
    <r>
      <rPr>
        <b/>
        <sz val="12"/>
        <color theme="1"/>
        <rFont val="Calibri"/>
        <family val="2"/>
        <scheme val="minor"/>
      </rPr>
      <t>SZRB Úvery pre MSP  (2016 - 2019)</t>
    </r>
    <r>
      <rPr>
        <sz val="11"/>
        <color theme="1"/>
        <rFont val="Calibri"/>
        <family val="2"/>
        <scheme val="minor"/>
      </rPr>
      <t xml:space="preserve">
</t>
    </r>
    <r>
      <rPr>
        <i/>
        <sz val="12"/>
        <color theme="1"/>
        <rFont val="Calibri"/>
        <family val="2"/>
        <scheme val="minor"/>
      </rPr>
      <t xml:space="preserve">(Správa o stave MSP - http://www.sbagency.sk/stav-maleho-a-stredneho-podnikania) </t>
    </r>
  </si>
  <si>
    <t>Schválené</t>
  </si>
  <si>
    <t>poskytnuté</t>
  </si>
  <si>
    <t>počet poskytnutých</t>
  </si>
  <si>
    <t>priemer</t>
  </si>
  <si>
    <r>
      <rPr>
        <b/>
        <sz val="12"/>
        <color theme="1"/>
        <rFont val="Calibri"/>
        <family val="2"/>
        <scheme val="minor"/>
      </rPr>
      <t>Národný holdingový fond - SBA (</t>
    </r>
    <r>
      <rPr>
        <sz val="11"/>
        <color theme="1"/>
        <rFont val="Calibri"/>
        <family val="2"/>
        <scheme val="minor"/>
      </rPr>
      <t xml:space="preserve">
</t>
    </r>
    <r>
      <rPr>
        <i/>
        <sz val="12"/>
        <color theme="1"/>
        <rFont val="Calibri"/>
        <family val="2"/>
        <scheme val="minor"/>
      </rPr>
      <t xml:space="preserve">(Správa o stave MSP - http://www.sbagency.sk/stav-maleho-a-stredneho-podnikania) </t>
    </r>
  </si>
  <si>
    <t>Počet podporených subjektov</t>
  </si>
  <si>
    <t>Objem celkových investícií</t>
  </si>
  <si>
    <t>Fond inovácií a technológií (20 000 - 1 500 000 eur)</t>
  </si>
  <si>
    <t>Slovenský rastový kapitálový fond (max. 2,3. mil. eur)</t>
  </si>
  <si>
    <r>
      <rPr>
        <b/>
        <sz val="12"/>
        <color theme="1"/>
        <rFont val="Calibri"/>
        <family val="2"/>
        <scheme val="minor"/>
      </rPr>
      <t>Mikropôžičkový program SBA</t>
    </r>
    <r>
      <rPr>
        <sz val="11"/>
        <color theme="1"/>
        <rFont val="Calibri"/>
        <family val="2"/>
        <scheme val="minor"/>
      </rPr>
      <t xml:space="preserve"> - (max. 50 000 eur)
(Správa o stave MSP - http://www.sbagency.sk/stav-maleho-a-stredneho-podnikania) </t>
    </r>
  </si>
  <si>
    <t>Suma hodnoty pôžičiek</t>
  </si>
  <si>
    <t>Priemerná pôžička</t>
  </si>
  <si>
    <t>Priame kapitálové financovanie pre rastové inovatívne MSP</t>
  </si>
  <si>
    <t>Vychádza z fondov SIHu na podporu začínajúcich podnikov, ktoré zahájili svoju činnosť začiatkom roka 2020. Rýchlosť implementácie presahuje predpokladané hodnoty stanovené vo verejnom obstarávaní. K dnešnému dňu bolo podporených 36 podnikov v celkovej zmluvnej výške viac než 22 mil. EUR (zdroj SIH; ešte nie je publikovaná výročná správa za rok 2020). Čerpanie prostriedkov je postupné v závislosti od odkladacích podmienok, ktoré sú stanovené v investičných zmluvách s cieľovými spoločnosťami. Priemerná očakávaná výška jednej investície je okolo 500 000. Tú používame ako benchmark.</t>
  </si>
  <si>
    <t>http://www.slovca.sk/files/attachments/central_and_eastern_europe_activity_report_2019%20(1).pdf</t>
  </si>
  <si>
    <t>Objem rizikového kapitálu dosahoval na Slovensku iba 0,035% HDP. Priemer v EÚ je 0,5% HDP a v CEE 0,175%. Aj napriek nárastu zdrojov v roku 2020 z EŠIF existuje ďalší nevyčerpaný potenciál, ktorý chceme nasýtiť.</t>
  </si>
  <si>
    <r>
      <t xml:space="preserve">Objem rizikového kapitálu dosahoval na Slovensku iba 0,035% HDP. Priemer v EÚ je 0,5% HDP a v CEE 0,175%. Aj napriek nárastu zdrojov v roku 2020 z EŠIF existuje ďalší nevyčerpaný potenciál, ktorý chceme nasýtiť.                                                                                                                       Pri určení absorpčnej kapacity finančných nástrojov sme vychádzali aj z prieskumov a správ o podnikateľskom prostredí v SR. Na zacielenie produktov na inovácie, digitalizáciu, eko témy ako aj využívanie alternatívnych foriem financovania, sme použili prieskum medzi podnikateľmi, ktorý jasne ukazuje, že uvedené zameranie je u MSP veľmi žiadané. Viď. Strana 17 </t>
    </r>
    <r>
      <rPr>
        <u/>
        <sz val="11"/>
        <color rgb="FF0000FF"/>
        <rFont val="Calibri"/>
        <family val="2"/>
        <charset val="238"/>
        <scheme val="minor"/>
      </rPr>
      <t>http://monitoringmsp.sk/wp-content/uploads/2020/06/Postoje-MSP-k-vyu%C5%BE%C3%ADvaniu-podporn%C3%BDch-programov-2020.pdf</t>
    </r>
    <r>
      <rPr>
        <sz val="11"/>
        <color theme="1"/>
        <rFont val="Calibri"/>
        <family val="2"/>
        <charset val="238"/>
        <scheme val="minor"/>
      </rPr>
      <t xml:space="preserve"> . Čo sa týka samotnej absorpčnej kapacity viac ako polovica oslovených MSP (53,8%) uvádza nedostatočný prístup k externým zdrojom financovania viď str. 37 </t>
    </r>
    <r>
      <rPr>
        <u/>
        <sz val="11"/>
        <color rgb="FF0000FF"/>
        <rFont val="Calibri"/>
        <family val="2"/>
        <charset val="238"/>
        <scheme val="minor"/>
      </rPr>
      <t>http://monitoringmsp.sk/wp-content/uploads/2020/04/Monitoring-uplat%C5%88ovania-princ%C3%ADpov-SBAfE.pdf</t>
    </r>
    <r>
      <rPr>
        <sz val="11"/>
        <color theme="1"/>
        <rFont val="Calibri"/>
        <family val="2"/>
        <charset val="238"/>
        <scheme val="minor"/>
      </rPr>
      <t xml:space="preserve"> . V ďalšom prieskume uvádzajú MSP ako tretí najväčší problém pri podnikaní prístup ku kapitálu vid str. 37 </t>
    </r>
    <r>
      <rPr>
        <u/>
        <sz val="11"/>
        <color rgb="FF0000FF"/>
        <rFont val="Calibri"/>
        <family val="2"/>
        <charset val="238"/>
        <scheme val="minor"/>
      </rPr>
      <t>http://monitoringmsp.sk/wp-content/uploads/2019/09/Prieskum-dospelej-popul%C3%A1cie-SR-GEM-2018.pdf</t>
    </r>
  </si>
  <si>
    <t>Pre určenie výšky priemerného kapitálového vstupu sme vychádzali zo skúseností pri realizácii existujúceho Programu rizikového kapitálu a taktiež z dát uvedených v prieskumoch SBA</t>
  </si>
  <si>
    <t>Na oslovenie klientov má SBA k dispozícii  portfólio  MSP, ktorí využívajú podporu, služby a produkty  Národného podnikateľského centra, prípadne štátne programy  SBA. Za roky 2017 – 2020 je evidovaných len v rámci NPC do 9000 jedinečných klientov.  Na výber a oslovenie cieľových klientov  sú k dispozícii organizované podujatia SBA zamerané na zelenú ekonomiku a digitalizáciu. V zmysle uvádzanej  analýzy využitia úverových zdrojov z verejného sektora v budúcnosti , plánuje  využiť 13% MSP úvery z verejného zdroja. Potenciál nášho porfólia je v zmysle uvedeného 1170 klientov .                 Už teraz evidujeme viac ako 60 klineotv ročne v tzv. mikropôžičkovom programe, ktorý je obmedzený maximálnou kapacitou a vyše 600 klientov ročne v úverovom programe SZRB (viď benchmarky nižšie).</t>
  </si>
  <si>
    <t>Mikropôžičkový program SBA; SZRB úery pre MSP</t>
  </si>
  <si>
    <t>K jednotkovým nákladom na schému pripočítavame 2% náklady na administratívne náklady. Odrátavame 450 tisíc eur kvôli zaokrúhľovaniu celej obálky na komponent 9.</t>
  </si>
  <si>
    <t>Správa o stave MSP - http://www.sbagency.sk/stav-maleho-a-stredneho-podnikania</t>
  </si>
  <si>
    <t>NDF II. (Seed kapitálové financovanie pre začínajúcich podnikateľov)</t>
  </si>
  <si>
    <t>NDF II. ; Národný holdingový fond SBA</t>
  </si>
  <si>
    <t>Vyplatená podpora aspoň 140 výskumným, vývojovým a inovačným projektom na riešenie výziev digitálnej transformácie.</t>
  </si>
  <si>
    <t xml:space="preserve">V rámci zverejnených výziev pre tematické dopytovo-orientované projekty na riešenie výziev digitálnej transformácie bude podporených a úspešne ukončených aspoň 155 projektov v rôznych fázach technologickej pripravenosti (TRL -1-9). </t>
  </si>
  <si>
    <t xml:space="preserve">V rámci vyhlásených výziev pre tematické dopytovo-orientované projekty na riešenie výziev digitálnej transformácie bude schválených aspoň 155 projektov v rôznych fázach technologickej pripravenosti (TRL -1-9). </t>
  </si>
  <si>
    <t>Výber aspoň 140 výskumných, vývojových a inovačných projektov na riešenie výziev digitálnej transformácie.</t>
  </si>
  <si>
    <t>Vyplatená podpora aspoň 27 výskumným, vývojovým a inovačným projektom na riešenie výziev zelenej transformácie a dekarbonizácie.</t>
  </si>
  <si>
    <t>Vyplatená podpora 30 výskumným, vývojovým a inovačným projektom na riešenie výziev zelenej transformácie a dekarbonizácie.V rámci zverejnených výziev pre tematické dopytovo-orientované projekty na riešenie výziev zelenej transformácie a dekarbonizácie bude podporených a úspešne ukončených 30 projektov v rôznych fázach technologickej pripravenosti (TRL -1-9).</t>
  </si>
  <si>
    <t>Výber aspoň 27 výskumných, vývojových a inovačných projektov na riešenie výziev zelenej transformácie a dekarbonizácie.</t>
  </si>
  <si>
    <t xml:space="preserve">Záujem subjektov o finančné nástroje </t>
  </si>
  <si>
    <t xml:space="preserve">Včasné založenie právcu fondu </t>
  </si>
  <si>
    <t>Hladký priebeh verejného obstarávania</t>
  </si>
  <si>
    <t xml:space="preserve">Spustený nový informačný systém pre grantové hodnotenie výskumu a vývoja tak, aby v ňom mohli byť realizované prvé výzvy. Informačný systém bude mať niekoľko vlastností/modulov, a to Modul na prepojenie s registrom zamestnancov vysokých škôl, prípadne zamestnancov vo VVI a ostatných sektorov vedy a techniky ;Modul na prepojenie s registrami organizácií pôsobiacich v oblasti VaV ; Modularita systému pre flexibilné využívanie rôznych systémov hodnotenia (súčasný systém hodnotenia, paenlové hodnotenie, hodnotenie s posudkami EK); Modul na prepojenie s registrom publikačných výstupov v oblasti hodnotenia projektov aj v oblasti reportu výsledkov projektu; Modul na prepojenie a komunikáciu s ITMS ; Modularitu systému z hľadiska variabilného nastavenia výziev </t>
  </si>
  <si>
    <t>SIH - Investičná činnosť zo zdrojov OP VaI</t>
  </si>
  <si>
    <t xml:space="preserve">Spustenie aspoň 2 výziev pre tematické dopytovo-orientované projekty na riešenie výziev digitálnej transformácie, čo pomôže napĺňať ambície EK v oblasti digitálnej autonómie. Podpora by mala smerovať do tém, ktoré sa očakávajú aj v tematických prioritách Horizont Európa, napr. 
• Priemyselné technológie (napr. automatizácia v priemysle)
• Kľúčové digitálne technológie (napr. kybernetická bezpečnosť; kvantové technológie v oblasti kybernetickej bezpečnosti, senzorov a internetu vecí; mikroelektronika a elektronické komponenty, cloudové riešenia )
• Umelá inteligencia a robotika
 Malo by ísť o viacero výziev pokrývajúcich celý výskumný a inovačný cyklus (TRL 1 až 9). </t>
  </si>
  <si>
    <t xml:space="preserve">Spustenie aspoň 2 výziev pre tematické dopytovo-orientované projekty na riešenie výziev zelenej transformácie a dekarbonizácie, ako aj odolnosť a prispôsobenie sa zmenám klímy. Podpora by mala smerovať do tém, ktoré sa očakávajú aj v tematických prioritách Horizont Európa, napr:
• Bezuhlíková energetika
• Elektrifikácia
• Vodík, batériové technológie a alternatívne palivá
• Nízkoemisné priemyselné procesy a materiály
 • Bio-ekonomika, udržateľné poľnohospodárstvo a lesníctvo. 
Malo by ísť o viacero výziev pokrývajúcich celý výskumný a inovačný cyklus (TRL 1 až 9). </t>
  </si>
  <si>
    <t xml:space="preserve">• Založenie aspoň 2 inovačných konzorcií do Q4 2022.
• Najmenej 4 000 podporených projektov spolupráce v rámci  matching grantov do Q2 2026 (alebo skôr) 
• Najmenej 100 podporených stáží medzi podnikmi a akademickými výskumnými organizáciami do Q2 2026
 • Poskytnutých a preplatených najmenej 1000 inovačných a patentových vouchrov do Q2 2026 (alebo skôr)
• Poskytnutých a preplatených najmenej 800 digitálnych vouchrov do Q2 2026 (alebo skôr) </t>
  </si>
  <si>
    <t xml:space="preserve">• Založenie aspoň 2 inovačných konzorcií do Q4 2022.
• Najmenej 2 000 podporených projektov spolupráce v rámci  matching grantov do Q4 2024 (alebo skôr)
• Najmenej 50 podporených stáží medzi podnikmi a akademickými výskumnými organizáciami do Q4 2024
• Poskytnutých a preplatených najmenej 500 inovačných a patentových vouchrov do Q4 2024 (alebo skôr) 
• Poskytnutých a preplatených najmenej 400 digitálnych vouchrov do Q4 2024 (alebo skôr) </t>
  </si>
  <si>
    <t xml:space="preserve">Spustenie aspoň 5 výziev na podporu spolupráce firiem, akademického sektora a organizácií výskumu a vývoja financovanej z fondu obnovy, napr.: 
• „Matching“ granty pre výskumné inštitúcie, ktoré nie sú zriadené za účelom podnikania ku zdrojom získaným od súkromného sektora v rámci výskumnej spolupráce.
• Stáže doktorandov a zamestnancov medzi podnikmi a akademickými výskumnými organizáciami 
• Transformačné a inovačné konzorciá
• Inovačné vouchre
• Digitálne vouchre  
• Patentové vouchre                                                                                                                                                                                   </t>
  </si>
  <si>
    <t xml:space="preserve">Náklady vychádzajú z predbežného predpokladu o čerpaní nástrojov. 
a. Náklady a absorpčná kapacita schémy "Matching" ku súkromným zdrojom vychádzajú z priemerného objemu investícií súkromného sektora do výskumu a vývoja realizovaného vo verejných inštitúciách Výška nákladov na jeden podporený projekt vychádza zo zadokumentovanej databázy spolupráce medzi vysokými školami a súkromným sektorom. Súčasťou nákladov sú aj 2% na administratívne náklady spojené s riadením schémy. 
b.  Stáže doktorandov a zamestnancov medzi podnikmi a akademickými výskumnými organizáciách. Jednotkové náklady sú odvodené od programu "MSCA Staff Exchanges"Súčasťou nákladov sú aj 2% na administratívne náklady spojené s riadením schémy. 
c. Transformačné a inovačné konzorciá. Výška podpory odzrkadľuje výšku v benchmarkovom projekte (Viedenský vedecký, výskumný a technologický fond; WWTF).
d. Inovačné vouchre a Patentové vouchre. Priemernú výšku podpory na jeden voucher odvádzame od podobného COSME projektu EÚ (IPA4SME) s číslom grantu: 836042 a od  skúseností s existujúcou podobnou schémou MH SR. </t>
  </si>
  <si>
    <t>Spustenie aspoň 6 výziev na podporu excelentného výskumu/výskumníkov financovaných z RRP, napr.:
•  Štipendiá pre excelentné PhD programy
• Postdoktorandské štipendiá
 • Štipendium pre samostatných výskumných pracovníkov
• Štipendium pre vedúcich výskumných pracovníkov
• Veľké projekty pre excelentných výskumníkov
• "Early stage" výskumné granty 
• Kapitálový "booster"  pre existujúce schémy podpory výskumu a vývoja</t>
  </si>
  <si>
    <t>Najmenej 1000 excelentných výskumníkov získa štipendium alebo bude zapojených do grantov v rámci Veľkých projektov pre excelentných výskumníkov, „early stage“ výskumných grantov alebo projektov výskumu a vývoja z existujúcich schém, ktoré získajú kapitálové financovanie z fondu obnovy</t>
  </si>
  <si>
    <t>Novela zákona posilní koordinačnú úlohu novej štruktúry riadenia výskumu, vývoja a inovácií (napr. zadefinuje úlohu Rady vlády SR pre vedu, techniku a inovácie a jej sekretariátu). Zákon bude upravovať rôzne typy verejnej podpory a zabezpečí tak koordináciu a konzistentnosť verejných intervencií.  Zákon umožní postupnú integráciu procesov a odborného hodnotenia projektov výskumu a vývoja a zjednodušenie a štandardizovanie procesov hodnotenia projektov vo výskume a vývoji.</t>
  </si>
  <si>
    <t>Podpora •  aspoň 425 štipendií pre výskumníkov v rôznych fázach kariéry (R1-R4)                                       
• výber 15 veľkých grantov pre excelentných výskumníkov
• aspoň 200 “Early stage” výskumných grantov pre mladých výskumných pracovníkov                        
• aspoň 90 projektov v rámci existujúcich schém podpory ýskumu a vývoja získa financovanie kapitálových výdavkov</t>
  </si>
  <si>
    <t>Poskytne sa:
•  aspoň 425 štipendií pre výskumníkov v rôznych fázach kariéry (R1-R4)
• výber 15 veľkých grantov pre excelentných výskumníkov
• aspoň 500 “Early stage” výskumných grantov pre mladých výskumných pracovníkov                      
• aspoň 120 projektov v rámci existujúcich schém výskumu a vývoja získa financovanie kapitálových výdavkov</t>
  </si>
  <si>
    <t>Najmenej 500 excelentných výskumníkov získa štipendium alebo bude zapojených do grantov v rámci Veľkých projektov pre excelentných výskumníkov, „early stage“ výskumných grantov alebo projektov výskumu a vývoja z existujúcich schém, ktoré získajú kapitálové financovanie z fondu obnovy</t>
  </si>
  <si>
    <t>Výška nákladov na projekt kapitálového vstupu do podnikov vychádza z doterajších schém, napr. Slovak Investment Holdingu (SIH). 
Odhadovaná predpokladanú priemernú výšku Mikroúveru 80.000 Eur bola stanovená ako priemer nákladov potrebných na investície v prípade „zelených pôžičiek“ a nákladov na výrobné MSP (pri počte 25 zamestnancov a potreby rozsiahlej digitalizácie - počet userov, digitalizácia skladu a skladových zásob, objednávkového systému, e-shopu a webovej schránky).</t>
  </si>
  <si>
    <t>Náklady vychádzajú z predbežného predpokladu o čerpaní nástrojov.
a. Náklady na schému Štipendiá pre excelentných výskumníkov sú vypočítané podľa nákladov podobnej schémy  SASPRO2 (MSCA COFUND)
b. Náklady schémy Veľké projekty pre excelentých výskumníkov vychádzajú z priemerného príspevku na projekt v posledných ukončených výzvach Výskumnej agentúry: OPII-VA/DP/2020/9.2-01 (Podpora účasti slovenských výskumných inštitúcií v medzinárodných výskumných projektoch zameraných na boj proti pandémii vyvolanej ochorením COVID-19 - vo výške 1,876 mil.eur), OPII-VA/DP/2020/9.4-01 (Podpora mobilizácie a využitie potenciálu výskumných inštitúcií pri boji proti pandémii vyvolanej ochorením COVID-19 a znižovaní negatívnych následkov pandémie - vo výške 4,026 mil.eur)
c. Náklady na schému „Early stage“  research granty vychádzajú z priemernej výšky  najpodobnejšej "malej" schémy, a to VEGA, kde priemerná výška finančných prostriedkov na projekt ročne v roku 2020 dosiahla 9 808 eur. 
d. Náklady na schému Kapitálový „booster“ pre výzvy na podporu výskumu a vývoja vychádzajú z priemernej ročnej alokácie na všeobecné výzvy APVV a existencii podpory počas 4 výziev.</t>
  </si>
  <si>
    <t xml:space="preserve">Kapitálový booster pre schémy na podporu výskumu a vývoja </t>
  </si>
  <si>
    <t>Mikroúvery - "zelená" a "digitálna" pôžička</t>
  </si>
  <si>
    <t>Kapitálové vstupy na podporu začínajúcich podnikov</t>
  </si>
  <si>
    <t>Kapitálové vstupy vo fáze rozvojového financovania</t>
  </si>
  <si>
    <t xml:space="preserve">Spustenie aspoň 3 výziev na podporu participácie slovenských subjektov v programoch Horizont Európa a v medzinárodnom výskume a financovaných z fondu obnovy: napr.
 • Schéma na podporu prípravy prihlášok do Horizontu Európa
• Schéma na podporu projektov, ktoré získali pečať excelentnosti alebo vysoké hodnotenie
• Schéma na “matching" financovanie úspešných projektov v H2020/Horizont Európa             </t>
  </si>
  <si>
    <t xml:space="preserve">Spustenie aspoň 2 finančných nástrojov na podporu inovácií v podnikoch, napr.:
•Kapitálový vstup v rannej fáze životného cyklu podnikov                                 • Kapitálový vstup do spoločností v rastovej fáze
• Mikropôžičky - „zelené" a "digitálne" pôžičky                         
</t>
  </si>
  <si>
    <t xml:space="preserve">Poskytnutá podpora prostredníctvom finančných nástrojov spolu 165 firmám. Z toho: 
o Zrealizovaná podpora 40 spoločnostiam vo forme  kapitálového vstupu
o Poskytnutie 125 „zelených“ alebo „digitálnych“ pôžičiek </t>
  </si>
  <si>
    <t xml:space="preserve">Výber aspoň 30 výskumných, vývojových a inovačných projektov na riešenie výziev zelenej transformácie a dekarbonizácie. V rámci vyhlásených výziev pre tematické dopytovo-orientované projekty na riešenie výziev zelenej transformácie a dekarbonizácie bude schválených 30 projektov v rôznych fázach technologickej pripravenosti (TRL -1-9).       </t>
  </si>
  <si>
    <t xml:space="preserve">Poskytnutá podpora prostredníctvom finančných nástrojov najmenej 150 firmám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</si>
</sst>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0"/>
    <numFmt numFmtId="165" formatCode="_-* #,##0\ _€_-;\-* #,##0\ _€_-;_-* &quot;-&quot;??\ _€_-;_-@_-"/>
    <numFmt numFmtId="166" formatCode="0.0000"/>
  </numFmts>
  <fonts count="7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b/>
      <sz val="10"/>
      <color theme="1"/>
      <name val="Calibri"/>
      <family val="2"/>
      <scheme val="minor"/>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color rgb="FF9C6500"/>
      <name val="Calibri"/>
      <family val="2"/>
      <scheme val="minor"/>
    </font>
    <font>
      <sz val="12"/>
      <color theme="0"/>
      <name val="Calibri"/>
      <family val="2"/>
      <scheme val="minor"/>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sz val="11"/>
      <color rgb="FF006100"/>
      <name val="Calibri"/>
      <family val="2"/>
      <charset val="238"/>
      <scheme val="minor"/>
    </font>
    <font>
      <sz val="10"/>
      <color theme="1"/>
      <name val="Calibri"/>
      <family val="2"/>
      <charset val="238"/>
      <scheme val="minor"/>
    </font>
    <font>
      <sz val="11"/>
      <color indexed="8"/>
      <name val="Calibri"/>
      <family val="2"/>
      <scheme val="minor"/>
    </font>
    <font>
      <u/>
      <sz val="10"/>
      <color theme="10"/>
      <name val="Calibri"/>
      <family val="2"/>
      <charset val="238"/>
      <scheme val="minor"/>
    </font>
    <font>
      <u/>
      <sz val="10"/>
      <color theme="10"/>
      <name val="Calibri"/>
      <family val="2"/>
      <scheme val="minor"/>
    </font>
    <font>
      <b/>
      <sz val="11"/>
      <color theme="1"/>
      <name val="Calibri"/>
      <family val="2"/>
      <charset val="238"/>
      <scheme val="minor"/>
    </font>
    <font>
      <b/>
      <sz val="10"/>
      <color theme="1"/>
      <name val="Calibri"/>
      <family val="2"/>
      <charset val="238"/>
      <scheme val="minor"/>
    </font>
    <font>
      <sz val="9"/>
      <name val="Calibri"/>
      <family val="2"/>
      <charset val="238"/>
    </font>
    <font>
      <b/>
      <sz val="9"/>
      <name val="Calibri"/>
      <family val="2"/>
      <charset val="238"/>
    </font>
    <font>
      <sz val="10"/>
      <name val="Calibri"/>
      <family val="2"/>
      <charset val="238"/>
    </font>
    <font>
      <b/>
      <sz val="10"/>
      <name val="Calibri"/>
      <family val="2"/>
      <charset val="238"/>
    </font>
    <font>
      <b/>
      <sz val="12"/>
      <color theme="1"/>
      <name val="Calibri"/>
      <family val="2"/>
      <scheme val="minor"/>
    </font>
    <font>
      <i/>
      <sz val="12"/>
      <color theme="1"/>
      <name val="Calibri"/>
      <family val="2"/>
      <scheme val="minor"/>
    </font>
    <font>
      <sz val="10"/>
      <color theme="1"/>
      <name val="Calibri"/>
      <family val="2"/>
      <scheme val="minor"/>
    </font>
    <font>
      <b/>
      <sz val="10"/>
      <color rgb="FFFF0000"/>
      <name val="Calibri"/>
      <family val="2"/>
      <scheme val="minor"/>
    </font>
    <font>
      <sz val="10"/>
      <color rgb="FFFF0000"/>
      <name val="Calibri"/>
      <family val="2"/>
      <scheme val="minor"/>
    </font>
    <font>
      <sz val="10"/>
      <name val="Calibri"/>
      <family val="2"/>
      <scheme val="minor"/>
    </font>
    <font>
      <sz val="9"/>
      <color indexed="81"/>
      <name val="Segoe UI"/>
      <family val="2"/>
      <charset val="238"/>
    </font>
    <font>
      <b/>
      <sz val="9"/>
      <color indexed="81"/>
      <name val="Segoe UI"/>
      <family val="2"/>
      <charset val="238"/>
    </font>
    <font>
      <sz val="11"/>
      <name val="Calibri"/>
      <family val="2"/>
      <charset val="238"/>
      <scheme val="minor"/>
    </font>
    <font>
      <b/>
      <sz val="11"/>
      <color rgb="FFFF0000"/>
      <name val="Calibri"/>
      <family val="2"/>
      <charset val="238"/>
      <scheme val="minor"/>
    </font>
    <font>
      <b/>
      <sz val="11"/>
      <color rgb="FF000000"/>
      <name val="Calibri"/>
      <family val="2"/>
      <charset val="238"/>
      <scheme val="minor"/>
    </font>
    <font>
      <b/>
      <sz val="10"/>
      <name val="Times New Roman"/>
      <family val="1"/>
      <charset val="238"/>
    </font>
    <font>
      <sz val="10"/>
      <name val="Times New Roman"/>
      <family val="1"/>
      <charset val="238"/>
    </font>
    <font>
      <sz val="10"/>
      <color theme="1"/>
      <name val="Times New Roman"/>
      <family val="1"/>
      <charset val="238"/>
    </font>
    <font>
      <b/>
      <sz val="10"/>
      <color rgb="FF000000"/>
      <name val="Calibri"/>
      <family val="2"/>
      <charset val="238"/>
    </font>
    <font>
      <sz val="10"/>
      <color rgb="FF000000"/>
      <name val="Calibri"/>
      <family val="2"/>
      <charset val="238"/>
    </font>
    <font>
      <u/>
      <sz val="11"/>
      <color rgb="FF0000FF"/>
      <name val="Calibri"/>
      <family val="2"/>
      <charset val="238"/>
      <scheme val="minor"/>
    </font>
    <font>
      <b/>
      <sz val="12"/>
      <color rgb="FFFF0000"/>
      <name val="Calibri"/>
      <family val="2"/>
      <scheme val="minor"/>
    </font>
    <font>
      <sz val="12"/>
      <color theme="1"/>
      <name val="Calibri"/>
      <family val="2"/>
      <charset val="238"/>
      <scheme val="minor"/>
    </font>
    <font>
      <sz val="11"/>
      <color theme="1"/>
      <name val="Arial Narrow"/>
      <family val="2"/>
      <charset val="238"/>
    </font>
    <font>
      <b/>
      <sz val="11"/>
      <color theme="1"/>
      <name val="Arial Narrow"/>
      <family val="2"/>
      <charset val="238"/>
    </font>
  </fonts>
  <fills count="21">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4" tint="0.39997558519241921"/>
        <bgColor indexed="64"/>
      </patternFill>
    </fill>
    <fill>
      <patternFill patternType="solid">
        <fgColor rgb="FFC6EFCE"/>
        <bgColor indexed="64"/>
      </patternFill>
    </fill>
  </fills>
  <borders count="3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ABABAB"/>
      </left>
      <right/>
      <top style="thin">
        <color rgb="FFABABAB"/>
      </top>
      <bottom/>
      <diagonal/>
    </border>
    <border>
      <left style="thin">
        <color indexed="64"/>
      </left>
      <right/>
      <top style="thin">
        <color rgb="FFABABAB"/>
      </top>
      <bottom/>
      <diagonal/>
    </border>
    <border>
      <left/>
      <right/>
      <top style="thin">
        <color rgb="FFABABAB"/>
      </top>
      <bottom/>
      <diagonal/>
    </border>
    <border>
      <left/>
      <right style="thin">
        <color indexed="64"/>
      </right>
      <top style="thin">
        <color rgb="FFABABAB"/>
      </top>
      <bottom/>
      <diagonal/>
    </border>
    <border>
      <left style="thin">
        <color indexed="64"/>
      </left>
      <right style="thin">
        <color indexed="64"/>
      </right>
      <top style="thin">
        <color indexed="65"/>
      </top>
      <bottom/>
      <diagonal/>
    </border>
    <border>
      <left style="thin">
        <color indexed="65"/>
      </left>
      <right/>
      <top style="thin">
        <color rgb="FFABABAB"/>
      </top>
      <bottom/>
      <diagonal/>
    </border>
    <border>
      <left style="thin">
        <color indexed="64"/>
      </left>
      <right style="thin">
        <color indexed="64"/>
      </right>
      <top style="thin">
        <color indexed="65"/>
      </top>
      <bottom style="thin">
        <color indexed="64"/>
      </bottom>
      <diagonal/>
    </border>
    <border>
      <left style="thin">
        <color indexed="65"/>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4"/>
      </left>
      <right style="thin">
        <color indexed="64"/>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style="thin">
        <color rgb="FFABABAB"/>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5">
    <xf numFmtId="0" fontId="0" fillId="0" borderId="0"/>
    <xf numFmtId="9" fontId="10" fillId="0" borderId="0" applyFon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44" fontId="10" fillId="0" borderId="0" applyFont="0" applyFill="0" applyBorder="0" applyAlignment="0" applyProtection="0"/>
    <xf numFmtId="0" fontId="20" fillId="0" borderId="0" applyNumberFormat="0" applyFill="0" applyBorder="0" applyAlignment="0" applyProtection="0"/>
    <xf numFmtId="0" fontId="24" fillId="10" borderId="0" applyNumberFormat="0" applyBorder="0" applyAlignment="0" applyProtection="0"/>
    <xf numFmtId="0" fontId="10" fillId="12" borderId="16" applyNumberFormat="0" applyFont="0" applyAlignment="0" applyProtection="0"/>
    <xf numFmtId="0" fontId="7" fillId="0" borderId="0"/>
    <xf numFmtId="0" fontId="40" fillId="0" borderId="0"/>
    <xf numFmtId="0" fontId="6" fillId="0" borderId="0"/>
    <xf numFmtId="43" fontId="10" fillId="0" borderId="0" applyFont="0" applyFill="0" applyBorder="0" applyAlignment="0" applyProtection="0"/>
    <xf numFmtId="0" fontId="11" fillId="2" borderId="0" applyNumberFormat="0" applyBorder="0" applyAlignment="0" applyProtection="0"/>
    <xf numFmtId="44" fontId="10" fillId="0" borderId="0" applyFont="0" applyFill="0" applyBorder="0" applyAlignment="0" applyProtection="0"/>
  </cellStyleXfs>
  <cellXfs count="410">
    <xf numFmtId="0" fontId="0" fillId="0" borderId="0" xfId="0"/>
    <xf numFmtId="0" fontId="0" fillId="0" borderId="0" xfId="0" applyFill="1"/>
    <xf numFmtId="0" fontId="13" fillId="0" borderId="0" xfId="0" applyFont="1"/>
    <xf numFmtId="0" fontId="12" fillId="3" borderId="0" xfId="3" applyBorder="1" applyAlignment="1">
      <alignment vertical="center" wrapText="1"/>
    </xf>
    <xf numFmtId="0" fontId="12"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12" fillId="4" borderId="0" xfId="4" applyBorder="1" applyAlignment="1">
      <alignment horizontal="center" vertical="center" wrapText="1"/>
    </xf>
    <xf numFmtId="9" fontId="0" fillId="0" borderId="0" xfId="0" applyNumberFormat="1" applyFill="1"/>
    <xf numFmtId="0" fontId="11" fillId="2" borderId="2" xfId="2" applyBorder="1"/>
    <xf numFmtId="0" fontId="11" fillId="2" borderId="2" xfId="2" applyBorder="1" applyAlignment="1">
      <alignment horizontal="center" vertical="center"/>
    </xf>
    <xf numFmtId="0" fontId="0" fillId="0" borderId="0" xfId="0" applyAlignment="1">
      <alignment horizontal="center"/>
    </xf>
    <xf numFmtId="9" fontId="0" fillId="0" borderId="0" xfId="1" applyFont="1"/>
    <xf numFmtId="0" fontId="11" fillId="2" borderId="2" xfId="2" applyBorder="1" applyAlignment="1">
      <alignment horizontal="center"/>
    </xf>
    <xf numFmtId="0" fontId="11" fillId="2" borderId="1" xfId="2" applyBorder="1"/>
    <xf numFmtId="9" fontId="11" fillId="2" borderId="1" xfId="1" applyFont="1" applyFill="1" applyBorder="1"/>
    <xf numFmtId="9" fontId="11" fillId="2" borderId="2" xfId="1" applyFont="1" applyFill="1" applyBorder="1"/>
    <xf numFmtId="0" fontId="11" fillId="2" borderId="1" xfId="2" applyBorder="1" applyAlignment="1">
      <alignment horizontal="center"/>
    </xf>
    <xf numFmtId="0" fontId="14" fillId="0" borderId="0" xfId="0" applyFont="1"/>
    <xf numFmtId="0" fontId="19" fillId="0" borderId="0" xfId="0" applyFont="1"/>
    <xf numFmtId="0" fontId="9" fillId="5" borderId="2" xfId="0" applyFont="1" applyFill="1" applyBorder="1" applyAlignment="1">
      <alignment vertical="center" wrapText="1"/>
    </xf>
    <xf numFmtId="0" fontId="0" fillId="0" borderId="0" xfId="0" applyAlignment="1">
      <alignment vertical="center"/>
    </xf>
    <xf numFmtId="0" fontId="14" fillId="0" borderId="0" xfId="0" applyFont="1" applyAlignment="1">
      <alignment vertical="center"/>
    </xf>
    <xf numFmtId="0" fontId="0" fillId="0" borderId="0" xfId="0" applyBorder="1" applyAlignment="1">
      <alignment vertical="center"/>
    </xf>
    <xf numFmtId="0" fontId="1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19" fillId="6" borderId="10" xfId="0" applyFont="1" applyFill="1" applyBorder="1" applyAlignment="1">
      <alignment horizontal="center" vertical="center"/>
    </xf>
    <xf numFmtId="0" fontId="21" fillId="0" borderId="0" xfId="6" applyFont="1" applyAlignment="1">
      <alignment vertical="center"/>
    </xf>
    <xf numFmtId="0" fontId="19" fillId="0" borderId="0" xfId="0" applyFont="1" applyAlignment="1">
      <alignment vertical="center"/>
    </xf>
    <xf numFmtId="0" fontId="19" fillId="0" borderId="0" xfId="0" applyFont="1" applyFill="1" applyBorder="1" applyAlignment="1">
      <alignment horizontal="right" vertical="center"/>
    </xf>
    <xf numFmtId="0" fontId="19" fillId="5" borderId="9" xfId="0" applyFont="1" applyFill="1" applyBorder="1" applyAlignment="1">
      <alignment vertical="center"/>
    </xf>
    <xf numFmtId="0" fontId="19" fillId="5" borderId="2" xfId="0" applyFont="1" applyFill="1" applyBorder="1" applyAlignment="1">
      <alignment vertical="center"/>
    </xf>
    <xf numFmtId="0" fontId="9" fillId="5" borderId="9" xfId="0" applyFont="1" applyFill="1" applyBorder="1" applyAlignment="1">
      <alignment vertical="center"/>
    </xf>
    <xf numFmtId="0" fontId="9" fillId="5" borderId="7" xfId="0" applyFont="1" applyFill="1" applyBorder="1" applyAlignment="1">
      <alignment horizontal="center" vertical="center"/>
    </xf>
    <xf numFmtId="0" fontId="9" fillId="5" borderId="9" xfId="0" applyFont="1" applyFill="1" applyBorder="1" applyAlignment="1">
      <alignment horizontal="center" vertical="center"/>
    </xf>
    <xf numFmtId="0" fontId="19" fillId="8" borderId="2" xfId="0" applyFont="1" applyFill="1" applyBorder="1" applyAlignment="1">
      <alignment vertical="center"/>
    </xf>
    <xf numFmtId="0" fontId="19" fillId="8" borderId="3" xfId="0" applyFont="1" applyFill="1" applyBorder="1" applyAlignment="1">
      <alignment vertical="center"/>
    </xf>
    <xf numFmtId="0" fontId="16" fillId="5" borderId="1" xfId="0" applyFont="1" applyFill="1" applyBorder="1" applyAlignment="1">
      <alignment vertical="center"/>
    </xf>
    <xf numFmtId="0" fontId="16" fillId="5" borderId="10" xfId="0" applyFont="1" applyFill="1" applyBorder="1" applyAlignment="1">
      <alignment vertical="center"/>
    </xf>
    <xf numFmtId="0" fontId="19" fillId="5" borderId="3" xfId="0" applyFont="1" applyFill="1" applyBorder="1" applyAlignment="1">
      <alignment vertical="center"/>
    </xf>
    <xf numFmtId="0" fontId="19" fillId="9" borderId="2" xfId="0" applyFont="1" applyFill="1" applyBorder="1" applyAlignment="1">
      <alignment vertical="center"/>
    </xf>
    <xf numFmtId="0" fontId="19" fillId="9" borderId="3" xfId="0" applyFont="1" applyFill="1" applyBorder="1" applyAlignment="1">
      <alignment vertical="center"/>
    </xf>
    <xf numFmtId="0" fontId="16" fillId="9" borderId="1" xfId="0" applyFont="1" applyFill="1" applyBorder="1" applyAlignment="1">
      <alignment vertical="center"/>
    </xf>
    <xf numFmtId="0" fontId="19" fillId="9" borderId="7" xfId="0" applyFont="1" applyFill="1" applyBorder="1" applyAlignment="1">
      <alignment vertical="center"/>
    </xf>
    <xf numFmtId="0" fontId="19" fillId="9" borderId="9" xfId="0" applyFont="1" applyFill="1" applyBorder="1" applyAlignment="1">
      <alignment vertical="center"/>
    </xf>
    <xf numFmtId="0" fontId="19" fillId="9" borderId="1" xfId="0" applyFont="1" applyFill="1" applyBorder="1" applyAlignment="1">
      <alignment vertical="center"/>
    </xf>
    <xf numFmtId="0" fontId="19" fillId="9" borderId="10" xfId="0" applyFont="1" applyFill="1" applyBorder="1" applyAlignment="1">
      <alignment vertical="center"/>
    </xf>
    <xf numFmtId="0" fontId="19" fillId="5" borderId="2" xfId="0" applyFont="1" applyFill="1" applyBorder="1" applyAlignment="1">
      <alignment horizontal="left" vertical="center"/>
    </xf>
    <xf numFmtId="0" fontId="9" fillId="9" borderId="8" xfId="0" applyFont="1" applyFill="1" applyBorder="1" applyAlignment="1">
      <alignment vertical="center"/>
    </xf>
    <xf numFmtId="0" fontId="19" fillId="5" borderId="9" xfId="0" applyFont="1" applyFill="1" applyBorder="1" applyAlignment="1">
      <alignment horizontal="justify" vertical="center"/>
    </xf>
    <xf numFmtId="0" fontId="9" fillId="9" borderId="12" xfId="0" applyFont="1" applyFill="1" applyBorder="1" applyAlignment="1">
      <alignment vertical="center"/>
    </xf>
    <xf numFmtId="0" fontId="19" fillId="5" borderId="10" xfId="0" applyFont="1" applyFill="1" applyBorder="1" applyAlignment="1">
      <alignment horizontal="justify" vertical="center"/>
    </xf>
    <xf numFmtId="0" fontId="19" fillId="9" borderId="6" xfId="0" applyFont="1" applyFill="1" applyBorder="1" applyAlignment="1">
      <alignment vertical="center"/>
    </xf>
    <xf numFmtId="0" fontId="9" fillId="8" borderId="2" xfId="0" applyFont="1" applyFill="1" applyBorder="1" applyAlignment="1">
      <alignment vertical="center"/>
    </xf>
    <xf numFmtId="0" fontId="9" fillId="5" borderId="1" xfId="0" applyFont="1" applyFill="1" applyBorder="1" applyAlignment="1">
      <alignment horizontal="center" vertical="center"/>
    </xf>
    <xf numFmtId="0" fontId="8" fillId="6" borderId="2" xfId="0" applyFont="1" applyFill="1" applyBorder="1" applyAlignment="1">
      <alignment horizontal="center" vertical="center"/>
    </xf>
    <xf numFmtId="0" fontId="19" fillId="5" borderId="9" xfId="0" applyFont="1" applyFill="1" applyBorder="1" applyAlignment="1">
      <alignment horizontal="left" vertical="center"/>
    </xf>
    <xf numFmtId="2" fontId="9" fillId="5" borderId="7" xfId="0" applyNumberFormat="1" applyFont="1" applyFill="1" applyBorder="1" applyAlignment="1">
      <alignment vertical="center"/>
    </xf>
    <xf numFmtId="0" fontId="19" fillId="5" borderId="10" xfId="0" applyFont="1" applyFill="1" applyBorder="1" applyAlignment="1">
      <alignment horizontal="left" vertical="center"/>
    </xf>
    <xf numFmtId="0" fontId="19" fillId="5" borderId="10" xfId="0" applyFont="1" applyFill="1" applyBorder="1" applyAlignment="1">
      <alignment vertical="center"/>
    </xf>
    <xf numFmtId="2" fontId="9" fillId="5" borderId="1" xfId="0" applyNumberFormat="1" applyFont="1" applyFill="1" applyBorder="1" applyAlignment="1">
      <alignment vertical="center"/>
    </xf>
    <xf numFmtId="0" fontId="19" fillId="5" borderId="1" xfId="0" applyFont="1" applyFill="1" applyBorder="1" applyAlignment="1">
      <alignment vertical="center"/>
    </xf>
    <xf numFmtId="2" fontId="9" fillId="5" borderId="2" xfId="0" applyNumberFormat="1" applyFont="1" applyFill="1" applyBorder="1" applyAlignment="1">
      <alignment vertical="center"/>
    </xf>
    <xf numFmtId="2" fontId="9" fillId="8" borderId="2" xfId="0" applyNumberFormat="1" applyFont="1" applyFill="1" applyBorder="1" applyAlignment="1">
      <alignment horizontal="right" vertical="center"/>
    </xf>
    <xf numFmtId="0" fontId="9" fillId="5" borderId="2" xfId="0" applyFont="1" applyFill="1" applyBorder="1" applyAlignment="1">
      <alignment vertical="center"/>
    </xf>
    <xf numFmtId="2" fontId="9" fillId="5" borderId="2" xfId="0" applyNumberFormat="1" applyFont="1" applyFill="1" applyBorder="1" applyAlignment="1">
      <alignment horizontal="right" vertical="center"/>
    </xf>
    <xf numFmtId="0" fontId="9" fillId="5" borderId="10" xfId="0" applyFont="1" applyFill="1" applyBorder="1" applyAlignment="1">
      <alignment horizontal="left" vertical="center"/>
    </xf>
    <xf numFmtId="0" fontId="9" fillId="5" borderId="2" xfId="0" applyFont="1" applyFill="1" applyBorder="1" applyAlignment="1">
      <alignment horizontal="left" vertical="center"/>
    </xf>
    <xf numFmtId="2" fontId="9" fillId="5" borderId="9" xfId="0" applyNumberFormat="1" applyFont="1" applyFill="1" applyBorder="1" applyAlignment="1">
      <alignment horizontal="right" vertical="center"/>
    </xf>
    <xf numFmtId="2" fontId="9" fillId="5" borderId="10" xfId="0" applyNumberFormat="1" applyFont="1" applyFill="1" applyBorder="1" applyAlignment="1">
      <alignment horizontal="right" vertical="center"/>
    </xf>
    <xf numFmtId="0" fontId="0" fillId="0" borderId="0" xfId="0" applyFill="1" applyAlignment="1">
      <alignment shrinkToFit="1"/>
    </xf>
    <xf numFmtId="14" fontId="11" fillId="2" borderId="2" xfId="2" applyNumberFormat="1" applyBorder="1" applyAlignment="1">
      <alignment horizontal="center"/>
    </xf>
    <xf numFmtId="14" fontId="0" fillId="0" borderId="0" xfId="0" applyNumberFormat="1" applyAlignment="1">
      <alignment horizontal="center"/>
    </xf>
    <xf numFmtId="0" fontId="11" fillId="2" borderId="2" xfId="2" applyNumberFormat="1" applyBorder="1"/>
    <xf numFmtId="0" fontId="11" fillId="2" borderId="2" xfId="5" applyNumberFormat="1" applyFont="1" applyFill="1" applyBorder="1"/>
    <xf numFmtId="0" fontId="0" fillId="0" borderId="0" xfId="0" applyNumberFormat="1"/>
    <xf numFmtId="9" fontId="11" fillId="7" borderId="1" xfId="1" applyFont="1" applyFill="1" applyBorder="1"/>
    <xf numFmtId="9" fontId="19" fillId="6" borderId="2" xfId="1" quotePrefix="1" applyFont="1" applyFill="1" applyBorder="1" applyAlignment="1">
      <alignment horizontal="center" vertical="center" wrapText="1"/>
    </xf>
    <xf numFmtId="9" fontId="11" fillId="7" borderId="2" xfId="1" applyFont="1" applyFill="1" applyBorder="1"/>
    <xf numFmtId="0" fontId="8" fillId="5" borderId="9" xfId="0" applyFont="1" applyFill="1" applyBorder="1" applyAlignment="1">
      <alignment horizontal="left" vertical="center"/>
    </xf>
    <xf numFmtId="0" fontId="27" fillId="5" borderId="2" xfId="0" applyFont="1" applyFill="1" applyBorder="1" applyAlignment="1">
      <alignment horizontal="center" vertical="center" wrapText="1"/>
    </xf>
    <xf numFmtId="0" fontId="24" fillId="10" borderId="2" xfId="7" applyBorder="1"/>
    <xf numFmtId="0" fontId="28" fillId="10" borderId="2" xfId="7" applyFont="1" applyBorder="1" applyAlignment="1">
      <alignment horizontal="center" vertical="center" wrapText="1"/>
    </xf>
    <xf numFmtId="0" fontId="29" fillId="3" borderId="0" xfId="3" applyFont="1" applyBorder="1" applyAlignment="1">
      <alignment horizontal="center" vertical="center" wrapText="1"/>
    </xf>
    <xf numFmtId="0" fontId="13" fillId="0" borderId="0" xfId="0" applyFont="1" applyFill="1" applyAlignment="1">
      <alignment shrinkToFit="1"/>
    </xf>
    <xf numFmtId="0" fontId="12" fillId="3" borderId="0" xfId="3" applyBorder="1" applyAlignment="1">
      <alignment horizontal="center" vertical="center" shrinkToFit="1"/>
    </xf>
    <xf numFmtId="0" fontId="0" fillId="0" borderId="0" xfId="0" applyAlignment="1">
      <alignment shrinkToFit="1"/>
    </xf>
    <xf numFmtId="9" fontId="11" fillId="2" borderId="2" xfId="2" applyNumberFormat="1" applyBorder="1"/>
    <xf numFmtId="0" fontId="27" fillId="5" borderId="2" xfId="0" applyFont="1" applyFill="1" applyBorder="1" applyAlignment="1">
      <alignment vertical="center" wrapText="1"/>
    </xf>
    <xf numFmtId="0" fontId="30" fillId="5" borderId="2" xfId="0" applyFont="1" applyFill="1" applyBorder="1" applyAlignment="1">
      <alignment horizontal="center" vertical="center" wrapText="1"/>
    </xf>
    <xf numFmtId="0" fontId="25" fillId="5" borderId="8" xfId="0" applyNumberFormat="1" applyFont="1" applyFill="1" applyBorder="1" applyAlignment="1">
      <alignment horizontal="center" vertical="center" wrapText="1"/>
    </xf>
    <xf numFmtId="0" fontId="25" fillId="5" borderId="2" xfId="0" applyNumberFormat="1" applyFont="1" applyFill="1" applyBorder="1" applyAlignment="1">
      <alignment horizontal="center" vertical="center" wrapText="1"/>
    </xf>
    <xf numFmtId="0" fontId="31" fillId="5" borderId="2" xfId="0" applyNumberFormat="1" applyFont="1" applyFill="1" applyBorder="1" applyAlignment="1">
      <alignment horizontal="center" vertical="center" wrapText="1"/>
    </xf>
    <xf numFmtId="0" fontId="25" fillId="5" borderId="7" xfId="0" applyNumberFormat="1" applyFont="1" applyFill="1" applyBorder="1" applyAlignment="1">
      <alignment horizontal="center" vertical="center" wrapText="1"/>
    </xf>
    <xf numFmtId="0" fontId="25" fillId="5" borderId="2" xfId="0" applyFont="1" applyFill="1" applyBorder="1" applyAlignment="1">
      <alignment horizontal="center" vertical="center" wrapText="1"/>
    </xf>
    <xf numFmtId="9" fontId="25" fillId="5" borderId="2" xfId="1" applyFont="1" applyFill="1" applyBorder="1" applyAlignment="1">
      <alignment horizontal="center" vertical="center" wrapText="1"/>
    </xf>
    <xf numFmtId="9" fontId="17" fillId="5" borderId="2" xfId="1" applyFont="1" applyFill="1" applyBorder="1" applyAlignment="1">
      <alignment horizontal="center" vertical="center" wrapText="1"/>
    </xf>
    <xf numFmtId="0" fontId="0" fillId="0" borderId="0" xfId="0" applyAlignment="1">
      <alignment wrapText="1"/>
    </xf>
    <xf numFmtId="0" fontId="15" fillId="11" borderId="0" xfId="0" applyFont="1" applyFill="1" applyBorder="1" applyAlignment="1">
      <alignment vertical="center" wrapText="1"/>
    </xf>
    <xf numFmtId="49" fontId="33" fillId="11" borderId="15" xfId="0" applyNumberFormat="1" applyFont="1" applyFill="1" applyBorder="1" applyAlignment="1" applyProtection="1">
      <alignment horizontal="left" wrapText="1"/>
      <protection locked="0"/>
    </xf>
    <xf numFmtId="0" fontId="9" fillId="11" borderId="10" xfId="7" applyNumberFormat="1" applyFont="1" applyFill="1" applyBorder="1" applyAlignment="1">
      <alignment horizontal="center" vertical="center" wrapText="1"/>
    </xf>
    <xf numFmtId="14" fontId="25" fillId="11" borderId="14" xfId="0" applyNumberFormat="1" applyFont="1" applyFill="1" applyBorder="1" applyAlignment="1">
      <alignment horizontal="center" vertical="center" wrapText="1"/>
    </xf>
    <xf numFmtId="14" fontId="25" fillId="11" borderId="1" xfId="0" applyNumberFormat="1" applyFont="1" applyFill="1" applyBorder="1" applyAlignment="1">
      <alignment horizontal="center" vertical="center" wrapText="1"/>
    </xf>
    <xf numFmtId="0" fontId="11" fillId="11" borderId="2" xfId="2" applyFill="1" applyBorder="1"/>
    <xf numFmtId="0" fontId="11" fillId="11" borderId="2" xfId="2" applyNumberFormat="1" applyFill="1" applyBorder="1"/>
    <xf numFmtId="0" fontId="0" fillId="11" borderId="0" xfId="0" applyFill="1"/>
    <xf numFmtId="0" fontId="34" fillId="0" borderId="0" xfId="0" applyFont="1" applyAlignment="1">
      <alignment wrapText="1"/>
    </xf>
    <xf numFmtId="0" fontId="35" fillId="2" borderId="0" xfId="2" applyFont="1" applyAlignment="1">
      <alignment wrapText="1"/>
    </xf>
    <xf numFmtId="0" fontId="36" fillId="12" borderId="16" xfId="8" applyFont="1" applyAlignment="1">
      <alignment wrapText="1"/>
    </xf>
    <xf numFmtId="0" fontId="11" fillId="2" borderId="1" xfId="2" applyBorder="1" applyAlignment="1"/>
    <xf numFmtId="0" fontId="11" fillId="2" borderId="2" xfId="2" applyBorder="1" applyAlignment="1"/>
    <xf numFmtId="0" fontId="0" fillId="0" borderId="0" xfId="0" applyAlignment="1"/>
    <xf numFmtId="0" fontId="38" fillId="2" borderId="2" xfId="2" applyFont="1" applyBorder="1" applyAlignment="1"/>
    <xf numFmtId="0" fontId="11" fillId="2" borderId="2" xfId="2" applyNumberFormat="1" applyBorder="1" applyAlignment="1"/>
    <xf numFmtId="0" fontId="11" fillId="11" borderId="1" xfId="2" applyFill="1" applyBorder="1" applyAlignment="1"/>
    <xf numFmtId="9" fontId="11" fillId="2" borderId="1" xfId="1" applyFont="1" applyFill="1" applyBorder="1" applyAlignment="1"/>
    <xf numFmtId="9" fontId="11" fillId="2" borderId="2" xfId="2" applyNumberFormat="1" applyBorder="1" applyAlignment="1"/>
    <xf numFmtId="0" fontId="24" fillId="10" borderId="2" xfId="7" applyBorder="1" applyAlignment="1"/>
    <xf numFmtId="9" fontId="11" fillId="2" borderId="2" xfId="1" applyFont="1" applyFill="1" applyBorder="1" applyAlignment="1"/>
    <xf numFmtId="0" fontId="11" fillId="2" borderId="2" xfId="2" applyBorder="1" applyAlignment="1">
      <alignment wrapText="1"/>
    </xf>
    <xf numFmtId="0" fontId="11" fillId="2" borderId="2" xfId="2" applyNumberFormat="1" applyBorder="1" applyAlignment="1">
      <alignment wrapText="1"/>
    </xf>
    <xf numFmtId="0" fontId="20" fillId="2" borderId="2" xfId="6" applyFill="1" applyBorder="1" applyAlignment="1">
      <alignment wrapText="1"/>
    </xf>
    <xf numFmtId="0" fontId="11" fillId="2" borderId="1" xfId="2" applyBorder="1" applyAlignment="1">
      <alignment wrapText="1"/>
    </xf>
    <xf numFmtId="0" fontId="39" fillId="0" borderId="0" xfId="0" applyFont="1"/>
    <xf numFmtId="3" fontId="39" fillId="0" borderId="0" xfId="0" applyNumberFormat="1" applyFont="1"/>
    <xf numFmtId="0" fontId="39" fillId="0" borderId="0" xfId="0" applyFont="1" applyAlignment="1">
      <alignment wrapText="1"/>
    </xf>
    <xf numFmtId="0" fontId="41" fillId="0" borderId="0" xfId="6" applyFont="1"/>
    <xf numFmtId="164" fontId="39" fillId="0" borderId="0" xfId="0" applyNumberFormat="1" applyFont="1"/>
    <xf numFmtId="0" fontId="42" fillId="0" borderId="0" xfId="6" applyFont="1" applyAlignment="1">
      <alignment wrapText="1"/>
    </xf>
    <xf numFmtId="0" fontId="20" fillId="0" borderId="0" xfId="6"/>
    <xf numFmtId="0" fontId="44" fillId="0" borderId="0" xfId="0" applyFont="1" applyAlignment="1">
      <alignment wrapText="1"/>
    </xf>
    <xf numFmtId="3" fontId="44" fillId="0" borderId="0" xfId="0" applyNumberFormat="1" applyFont="1" applyAlignment="1">
      <alignment wrapText="1"/>
    </xf>
    <xf numFmtId="0" fontId="43" fillId="0" borderId="0" xfId="0" applyFont="1" applyAlignment="1">
      <alignment wrapText="1"/>
    </xf>
    <xf numFmtId="0" fontId="45" fillId="0" borderId="6" xfId="0" applyFont="1" applyBorder="1"/>
    <xf numFmtId="0" fontId="45" fillId="0" borderId="17" xfId="0" applyFont="1" applyBorder="1"/>
    <xf numFmtId="0" fontId="45" fillId="0" borderId="18" xfId="0" applyNumberFormat="1" applyFont="1" applyBorder="1"/>
    <xf numFmtId="4" fontId="45" fillId="0" borderId="19" xfId="0" applyNumberFormat="1" applyFont="1" applyBorder="1"/>
    <xf numFmtId="4" fontId="45" fillId="0" borderId="20" xfId="0" applyNumberFormat="1" applyFont="1" applyBorder="1"/>
    <xf numFmtId="0" fontId="45" fillId="0" borderId="21" xfId="0" applyFont="1" applyBorder="1"/>
    <xf numFmtId="0" fontId="45" fillId="0" borderId="22" xfId="0" applyFont="1" applyBorder="1"/>
    <xf numFmtId="0" fontId="45" fillId="0" borderId="23" xfId="0" applyFont="1" applyBorder="1"/>
    <xf numFmtId="0" fontId="46" fillId="16" borderId="3" xfId="0" applyFont="1" applyFill="1" applyBorder="1"/>
    <xf numFmtId="0" fontId="46" fillId="16" borderId="24" xfId="0" applyFont="1" applyFill="1" applyBorder="1"/>
    <xf numFmtId="0" fontId="46" fillId="16" borderId="25" xfId="0" applyFont="1" applyFill="1" applyBorder="1"/>
    <xf numFmtId="0" fontId="46" fillId="16" borderId="18" xfId="0" applyNumberFormat="1" applyFont="1" applyFill="1" applyBorder="1"/>
    <xf numFmtId="4" fontId="46" fillId="16" borderId="19" xfId="0" applyNumberFormat="1" applyFont="1" applyFill="1" applyBorder="1"/>
    <xf numFmtId="4" fontId="46" fillId="16" borderId="20" xfId="0" applyNumberFormat="1" applyFont="1" applyFill="1" applyBorder="1"/>
    <xf numFmtId="3" fontId="39" fillId="0" borderId="0" xfId="0" applyNumberFormat="1" applyFont="1" applyAlignment="1">
      <alignment wrapText="1"/>
    </xf>
    <xf numFmtId="0" fontId="47" fillId="0" borderId="6" xfId="0" applyFont="1" applyBorder="1"/>
    <xf numFmtId="0" fontId="47" fillId="0" borderId="17" xfId="0" applyFont="1" applyBorder="1"/>
    <xf numFmtId="0" fontId="47" fillId="0" borderId="18" xfId="0" applyNumberFormat="1" applyFont="1" applyBorder="1"/>
    <xf numFmtId="4" fontId="47" fillId="0" borderId="19" xfId="0" applyNumberFormat="1" applyFont="1" applyBorder="1"/>
    <xf numFmtId="4" fontId="47" fillId="0" borderId="20" xfId="0" applyNumberFormat="1" applyFont="1" applyBorder="1"/>
    <xf numFmtId="0" fontId="47" fillId="0" borderId="21" xfId="0" applyFont="1" applyBorder="1"/>
    <xf numFmtId="0" fontId="47" fillId="0" borderId="22" xfId="0" applyFont="1" applyBorder="1"/>
    <xf numFmtId="0" fontId="47" fillId="0" borderId="23" xfId="0" applyFont="1" applyBorder="1"/>
    <xf numFmtId="0" fontId="48" fillId="16" borderId="3" xfId="0" applyFont="1" applyFill="1" applyBorder="1"/>
    <xf numFmtId="0" fontId="48" fillId="16" borderId="24" xfId="0" applyFont="1" applyFill="1" applyBorder="1"/>
    <xf numFmtId="0" fontId="48" fillId="16" borderId="25" xfId="0" applyFont="1" applyFill="1" applyBorder="1"/>
    <xf numFmtId="0" fontId="48" fillId="16" borderId="18" xfId="0" applyNumberFormat="1" applyFont="1" applyFill="1" applyBorder="1"/>
    <xf numFmtId="4" fontId="48" fillId="16" borderId="19" xfId="0" applyNumberFormat="1" applyFont="1" applyFill="1" applyBorder="1"/>
    <xf numFmtId="4" fontId="48" fillId="16" borderId="20" xfId="0" applyNumberFormat="1" applyFont="1" applyFill="1" applyBorder="1"/>
    <xf numFmtId="0" fontId="46" fillId="13" borderId="2" xfId="0" applyFont="1" applyFill="1" applyBorder="1"/>
    <xf numFmtId="0" fontId="46" fillId="13" borderId="3" xfId="0" applyFont="1" applyFill="1" applyBorder="1"/>
    <xf numFmtId="0" fontId="46" fillId="17" borderId="4" xfId="0" applyFont="1" applyFill="1" applyBorder="1"/>
    <xf numFmtId="0" fontId="46" fillId="18" borderId="4" xfId="0" applyFont="1" applyFill="1" applyBorder="1"/>
    <xf numFmtId="0" fontId="46" fillId="15" borderId="5" xfId="0" applyFont="1" applyFill="1" applyBorder="1"/>
    <xf numFmtId="164" fontId="39" fillId="0" borderId="0" xfId="0" applyNumberFormat="1" applyFont="1" applyAlignment="1">
      <alignment wrapText="1"/>
    </xf>
    <xf numFmtId="0" fontId="20" fillId="0" borderId="0" xfId="6" applyAlignment="1">
      <alignment wrapText="1"/>
    </xf>
    <xf numFmtId="0" fontId="49" fillId="14" borderId="0" xfId="0" applyFont="1" applyFill="1" applyAlignment="1">
      <alignment wrapText="1"/>
    </xf>
    <xf numFmtId="0" fontId="49" fillId="0" borderId="0" xfId="0" applyFont="1" applyAlignment="1">
      <alignment horizontal="center" vertical="center"/>
    </xf>
    <xf numFmtId="3" fontId="0" fillId="0" borderId="0" xfId="0" applyNumberFormat="1"/>
    <xf numFmtId="0" fontId="39" fillId="0" borderId="11" xfId="0" applyFont="1" applyBorder="1" applyAlignment="1">
      <alignment wrapText="1"/>
    </xf>
    <xf numFmtId="0" fontId="44" fillId="0" borderId="0" xfId="0" applyFont="1" applyFill="1" applyAlignment="1">
      <alignment wrapText="1"/>
    </xf>
    <xf numFmtId="164" fontId="44" fillId="0" borderId="0" xfId="0" applyNumberFormat="1" applyFont="1" applyFill="1" applyAlignment="1">
      <alignment wrapText="1"/>
    </xf>
    <xf numFmtId="0" fontId="39" fillId="0" borderId="0" xfId="0" applyFont="1" applyFill="1" applyAlignment="1">
      <alignment wrapText="1"/>
    </xf>
    <xf numFmtId="0" fontId="44" fillId="0" borderId="4" xfId="0" applyFont="1" applyBorder="1" applyAlignment="1">
      <alignment wrapText="1"/>
    </xf>
    <xf numFmtId="3" fontId="44" fillId="0" borderId="4" xfId="0" applyNumberFormat="1" applyFont="1" applyBorder="1" applyAlignment="1">
      <alignment wrapText="1"/>
    </xf>
    <xf numFmtId="0" fontId="39" fillId="0" borderId="0" xfId="0" applyFont="1" applyFill="1"/>
    <xf numFmtId="3" fontId="39" fillId="0" borderId="0" xfId="0" applyNumberFormat="1" applyFont="1" applyFill="1"/>
    <xf numFmtId="164" fontId="39" fillId="0" borderId="0" xfId="0" applyNumberFormat="1" applyFont="1" applyFill="1"/>
    <xf numFmtId="0" fontId="45" fillId="0" borderId="14" xfId="0" applyNumberFormat="1" applyFont="1" applyBorder="1"/>
    <xf numFmtId="4" fontId="45" fillId="0" borderId="15" xfId="0" applyNumberFormat="1" applyFont="1" applyBorder="1"/>
    <xf numFmtId="4" fontId="45" fillId="0" borderId="13" xfId="0" applyNumberFormat="1" applyFont="1" applyBorder="1"/>
    <xf numFmtId="0" fontId="45" fillId="0" borderId="26" xfId="0" applyFont="1" applyBorder="1"/>
    <xf numFmtId="0" fontId="45" fillId="0" borderId="27" xfId="0" applyFont="1" applyBorder="1"/>
    <xf numFmtId="0" fontId="45" fillId="0" borderId="28" xfId="0" applyFont="1" applyBorder="1"/>
    <xf numFmtId="0" fontId="45" fillId="0" borderId="9" xfId="0" applyNumberFormat="1" applyFont="1" applyBorder="1"/>
    <xf numFmtId="4" fontId="45" fillId="0" borderId="0" xfId="0" applyNumberFormat="1" applyFont="1" applyBorder="1"/>
    <xf numFmtId="4" fontId="45" fillId="0" borderId="8" xfId="0" applyNumberFormat="1" applyFont="1" applyBorder="1"/>
    <xf numFmtId="0" fontId="23" fillId="14" borderId="0" xfId="0" applyFont="1" applyFill="1" applyAlignment="1">
      <alignment wrapText="1"/>
    </xf>
    <xf numFmtId="0" fontId="51" fillId="0" borderId="0" xfId="0" applyFont="1"/>
    <xf numFmtId="0" fontId="23" fillId="0" borderId="0" xfId="0" applyFont="1" applyAlignment="1">
      <alignment horizontal="center"/>
    </xf>
    <xf numFmtId="4" fontId="51" fillId="0" borderId="0" xfId="0" applyNumberFormat="1" applyFont="1"/>
    <xf numFmtId="4" fontId="52" fillId="0" borderId="0" xfId="0" applyNumberFormat="1" applyFont="1" applyAlignment="1">
      <alignment horizontal="center"/>
    </xf>
    <xf numFmtId="0" fontId="51" fillId="0" borderId="0" xfId="0" applyFont="1" applyAlignment="1">
      <alignment wrapText="1"/>
    </xf>
    <xf numFmtId="0" fontId="23" fillId="0" borderId="0" xfId="0" applyFont="1" applyAlignment="1">
      <alignment horizontal="center" vertical="center" wrapText="1"/>
    </xf>
    <xf numFmtId="0" fontId="52" fillId="0" borderId="0" xfId="0" applyFont="1" applyAlignment="1">
      <alignment horizontal="center" vertical="center" wrapText="1"/>
    </xf>
    <xf numFmtId="4" fontId="46" fillId="16" borderId="18" xfId="0" applyNumberFormat="1" applyFont="1" applyFill="1" applyBorder="1"/>
    <xf numFmtId="4" fontId="45" fillId="0" borderId="18" xfId="0" applyNumberFormat="1" applyFont="1" applyBorder="1"/>
    <xf numFmtId="4" fontId="45" fillId="0" borderId="9" xfId="0" applyNumberFormat="1" applyFont="1" applyBorder="1"/>
    <xf numFmtId="0" fontId="45" fillId="0" borderId="2" xfId="0" applyFont="1" applyBorder="1"/>
    <xf numFmtId="43" fontId="23" fillId="0" borderId="0" xfId="12" applyFont="1" applyAlignment="1">
      <alignment horizontal="left" indent="1"/>
    </xf>
    <xf numFmtId="0" fontId="5" fillId="0" borderId="0" xfId="0" applyFont="1" applyAlignment="1">
      <alignment wrapText="1"/>
    </xf>
    <xf numFmtId="164" fontId="51" fillId="0" borderId="0" xfId="0" applyNumberFormat="1" applyFont="1" applyFill="1"/>
    <xf numFmtId="0" fontId="51" fillId="0" borderId="0" xfId="0" applyFont="1" applyFill="1" applyAlignment="1">
      <alignment wrapText="1"/>
    </xf>
    <xf numFmtId="0" fontId="51" fillId="0" borderId="0" xfId="0" applyFont="1" applyFill="1"/>
    <xf numFmtId="164" fontId="51" fillId="0" borderId="0" xfId="0" applyNumberFormat="1" applyFont="1"/>
    <xf numFmtId="4" fontId="53" fillId="0" borderId="0" xfId="0" applyNumberFormat="1" applyFont="1"/>
    <xf numFmtId="164" fontId="51" fillId="0" borderId="0" xfId="0" applyNumberFormat="1" applyFont="1" applyAlignment="1">
      <alignment wrapText="1"/>
    </xf>
    <xf numFmtId="4" fontId="45" fillId="0" borderId="14" xfId="0" applyNumberFormat="1" applyFont="1" applyBorder="1"/>
    <xf numFmtId="0" fontId="46" fillId="13" borderId="2" xfId="0" applyFont="1" applyFill="1" applyBorder="1" applyAlignment="1">
      <alignment wrapText="1"/>
    </xf>
    <xf numFmtId="0" fontId="45" fillId="0" borderId="17" xfId="0" applyFont="1" applyBorder="1" applyAlignment="1">
      <alignment wrapText="1"/>
    </xf>
    <xf numFmtId="0" fontId="46" fillId="13" borderId="3" xfId="0" applyFont="1" applyFill="1" applyBorder="1" applyAlignment="1">
      <alignment wrapText="1"/>
    </xf>
    <xf numFmtId="0" fontId="46" fillId="17" borderId="4" xfId="0" applyFont="1" applyFill="1" applyBorder="1" applyAlignment="1">
      <alignment wrapText="1"/>
    </xf>
    <xf numFmtId="0" fontId="46" fillId="18" borderId="5" xfId="0" applyFont="1" applyFill="1" applyBorder="1" applyAlignment="1">
      <alignment wrapText="1"/>
    </xf>
    <xf numFmtId="0" fontId="45" fillId="0" borderId="29" xfId="0" applyFont="1" applyBorder="1" applyAlignment="1">
      <alignment wrapText="1"/>
    </xf>
    <xf numFmtId="4" fontId="39" fillId="0" borderId="0" xfId="0" applyNumberFormat="1" applyFont="1"/>
    <xf numFmtId="4" fontId="39" fillId="0" borderId="0" xfId="0" applyNumberFormat="1" applyFont="1" applyAlignment="1">
      <alignment horizontal="center" vertical="center" wrapText="1"/>
    </xf>
    <xf numFmtId="0" fontId="45" fillId="0" borderId="0" xfId="0" applyFont="1" applyBorder="1"/>
    <xf numFmtId="165" fontId="23" fillId="0" borderId="0" xfId="12" applyNumberFormat="1" applyFont="1" applyAlignment="1">
      <alignment horizontal="center"/>
    </xf>
    <xf numFmtId="43" fontId="39" fillId="0" borderId="0" xfId="0" applyNumberFormat="1" applyFont="1"/>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4" fontId="0" fillId="0" borderId="0" xfId="0" applyNumberFormat="1"/>
    <xf numFmtId="0" fontId="0" fillId="0" borderId="0" xfId="0" applyAlignment="1">
      <alignment horizontal="right"/>
    </xf>
    <xf numFmtId="4" fontId="49" fillId="0" borderId="0" xfId="0" applyNumberFormat="1" applyFont="1" applyAlignment="1">
      <alignment horizontal="center" vertical="center"/>
    </xf>
    <xf numFmtId="0" fontId="44" fillId="0" borderId="0" xfId="0" applyFont="1"/>
    <xf numFmtId="3" fontId="44" fillId="0" borderId="0" xfId="0" applyNumberFormat="1" applyFont="1"/>
    <xf numFmtId="164" fontId="44" fillId="0" borderId="0" xfId="0" applyNumberFormat="1" applyFont="1"/>
    <xf numFmtId="0" fontId="43" fillId="0" borderId="0" xfId="0" applyFont="1"/>
    <xf numFmtId="0" fontId="54" fillId="0" borderId="0" xfId="6" applyFont="1" applyAlignment="1">
      <alignment wrapText="1"/>
    </xf>
    <xf numFmtId="1" fontId="39" fillId="0" borderId="0" xfId="0" applyNumberFormat="1" applyFont="1" applyFill="1"/>
    <xf numFmtId="164" fontId="11" fillId="2" borderId="2" xfId="2" applyNumberFormat="1" applyBorder="1" applyAlignment="1"/>
    <xf numFmtId="0" fontId="43" fillId="0" borderId="0" xfId="0" applyFont="1" applyFill="1"/>
    <xf numFmtId="0" fontId="49" fillId="0" borderId="0" xfId="0" applyFont="1" applyFill="1" applyAlignment="1">
      <alignment horizontal="center"/>
    </xf>
    <xf numFmtId="165" fontId="49" fillId="0" borderId="0" xfId="12" applyNumberFormat="1" applyFont="1" applyFill="1" applyAlignment="1">
      <alignment horizontal="center"/>
    </xf>
    <xf numFmtId="0" fontId="49" fillId="0" borderId="0" xfId="0" applyFont="1" applyFill="1" applyAlignment="1">
      <alignment horizontal="left"/>
    </xf>
    <xf numFmtId="0" fontId="49" fillId="0" borderId="0" xfId="0" applyFont="1" applyAlignment="1">
      <alignment horizontal="center"/>
    </xf>
    <xf numFmtId="3" fontId="39" fillId="0" borderId="0" xfId="0" applyNumberFormat="1" applyFont="1" applyFill="1" applyAlignment="1">
      <alignment wrapText="1"/>
    </xf>
    <xf numFmtId="0" fontId="42" fillId="0" borderId="0" xfId="6" applyFont="1" applyFill="1" applyAlignment="1">
      <alignment wrapText="1"/>
    </xf>
    <xf numFmtId="164" fontId="39" fillId="0" borderId="0" xfId="0" applyNumberFormat="1" applyFont="1" applyFill="1" applyAlignment="1">
      <alignment wrapText="1"/>
    </xf>
    <xf numFmtId="0" fontId="38" fillId="2" borderId="2" xfId="2" applyFont="1" applyBorder="1" applyAlignment="1">
      <alignment wrapText="1"/>
    </xf>
    <xf numFmtId="1" fontId="39" fillId="0" borderId="0" xfId="0" applyNumberFormat="1" applyFont="1"/>
    <xf numFmtId="0" fontId="9" fillId="5" borderId="2" xfId="0" applyFont="1" applyFill="1" applyBorder="1" applyAlignment="1">
      <alignment horizontal="center" vertical="center" wrapText="1"/>
    </xf>
    <xf numFmtId="14" fontId="25" fillId="5" borderId="1" xfId="0" applyNumberFormat="1" applyFont="1" applyFill="1" applyBorder="1" applyAlignment="1">
      <alignment horizontal="center" vertical="center" wrapText="1"/>
    </xf>
    <xf numFmtId="0" fontId="9" fillId="5" borderId="3" xfId="7"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0" fontId="43" fillId="19" borderId="2" xfId="0" applyFont="1" applyFill="1" applyBorder="1" applyAlignment="1">
      <alignment horizontal="center"/>
    </xf>
    <xf numFmtId="0" fontId="4" fillId="11" borderId="0" xfId="0" applyFont="1" applyFill="1"/>
    <xf numFmtId="0" fontId="0" fillId="20" borderId="2" xfId="0" applyFont="1" applyFill="1" applyBorder="1" applyAlignment="1">
      <alignment horizontal="center"/>
    </xf>
    <xf numFmtId="0" fontId="0" fillId="20" borderId="2" xfId="0" applyFont="1" applyFill="1" applyBorder="1"/>
    <xf numFmtId="0" fontId="0" fillId="20" borderId="2" xfId="0" applyFill="1" applyBorder="1"/>
    <xf numFmtId="0" fontId="4" fillId="20" borderId="2" xfId="0" applyFont="1" applyFill="1" applyBorder="1"/>
    <xf numFmtId="0" fontId="43" fillId="0" borderId="0" xfId="0" applyFont="1" applyAlignment="1">
      <alignment horizontal="center"/>
    </xf>
    <xf numFmtId="0" fontId="0" fillId="20" borderId="2" xfId="0" applyFill="1" applyBorder="1" applyAlignment="1">
      <alignment horizontal="center"/>
    </xf>
    <xf numFmtId="0" fontId="0" fillId="20" borderId="3" xfId="0" applyFill="1" applyBorder="1"/>
    <xf numFmtId="0" fontId="59" fillId="0" borderId="0" xfId="0" applyFont="1" applyAlignment="1">
      <alignment horizontal="center" vertical="center"/>
    </xf>
    <xf numFmtId="0" fontId="43" fillId="11" borderId="0" xfId="0" applyFont="1" applyFill="1" applyBorder="1" applyAlignment="1">
      <alignment horizontal="center"/>
    </xf>
    <xf numFmtId="0" fontId="0" fillId="11" borderId="0" xfId="0" applyFill="1" applyBorder="1" applyAlignment="1">
      <alignment horizontal="center"/>
    </xf>
    <xf numFmtId="0" fontId="0" fillId="11" borderId="0" xfId="0" applyFill="1" applyBorder="1" applyAlignment="1">
      <alignment wrapText="1"/>
    </xf>
    <xf numFmtId="0" fontId="0" fillId="11" borderId="0" xfId="0" applyFill="1" applyBorder="1"/>
    <xf numFmtId="0" fontId="19" fillId="5" borderId="9" xfId="0" applyFont="1" applyFill="1" applyBorder="1" applyAlignment="1">
      <alignment vertical="center" wrapText="1"/>
    </xf>
    <xf numFmtId="3" fontId="39" fillId="0" borderId="11" xfId="0" applyNumberFormat="1" applyFont="1" applyBorder="1" applyAlignment="1">
      <alignment wrapText="1"/>
    </xf>
    <xf numFmtId="0" fontId="47" fillId="0" borderId="2" xfId="0" applyFont="1" applyBorder="1"/>
    <xf numFmtId="0" fontId="42" fillId="0" borderId="11" xfId="6" applyFont="1" applyBorder="1" applyAlignment="1">
      <alignment wrapText="1"/>
    </xf>
    <xf numFmtId="164" fontId="39" fillId="0" borderId="11" xfId="0" applyNumberFormat="1" applyFont="1" applyBorder="1" applyAlignment="1">
      <alignment wrapText="1"/>
    </xf>
    <xf numFmtId="166" fontId="39" fillId="0" borderId="0" xfId="0" applyNumberFormat="1" applyFont="1"/>
    <xf numFmtId="0" fontId="60" fillId="0" borderId="3" xfId="0" applyFont="1" applyBorder="1" applyAlignment="1">
      <alignment vertical="center" wrapText="1"/>
    </xf>
    <xf numFmtId="0" fontId="60" fillId="0" borderId="4" xfId="0" applyFont="1" applyBorder="1" applyAlignment="1">
      <alignment vertical="center" wrapText="1"/>
    </xf>
    <xf numFmtId="0" fontId="60" fillId="0" borderId="5" xfId="0" applyFont="1" applyBorder="1" applyAlignment="1">
      <alignment vertical="center" wrapText="1"/>
    </xf>
    <xf numFmtId="0" fontId="61" fillId="0" borderId="9" xfId="0" applyFont="1" applyBorder="1" applyAlignment="1">
      <alignment vertical="center" wrapText="1"/>
    </xf>
    <xf numFmtId="0" fontId="62" fillId="0" borderId="0" xfId="0" applyFont="1" applyBorder="1" applyAlignment="1">
      <alignment vertical="center" wrapText="1"/>
    </xf>
    <xf numFmtId="0" fontId="62" fillId="0" borderId="8" xfId="0" applyFont="1" applyBorder="1" applyAlignment="1">
      <alignment wrapText="1"/>
    </xf>
    <xf numFmtId="164" fontId="0" fillId="0" borderId="0" xfId="0" applyNumberFormat="1"/>
    <xf numFmtId="0" fontId="60" fillId="0" borderId="0" xfId="0" applyFont="1" applyFill="1" applyBorder="1" applyAlignment="1">
      <alignment vertical="center" wrapText="1"/>
    </xf>
    <xf numFmtId="0" fontId="63" fillId="0" borderId="31" xfId="0" applyFont="1" applyBorder="1" applyAlignment="1">
      <alignment horizontal="center" vertical="center" wrapText="1"/>
    </xf>
    <xf numFmtId="0" fontId="63" fillId="0" borderId="33" xfId="0" applyFont="1" applyBorder="1" applyAlignment="1">
      <alignment horizontal="center" vertical="center" wrapText="1"/>
    </xf>
    <xf numFmtId="0" fontId="64" fillId="0" borderId="32" xfId="0" applyFont="1" applyBorder="1" applyAlignment="1">
      <alignment vertical="center"/>
    </xf>
    <xf numFmtId="0" fontId="64" fillId="0" borderId="33" xfId="0" applyFont="1" applyBorder="1" applyAlignment="1">
      <alignment vertical="center"/>
    </xf>
    <xf numFmtId="0" fontId="64" fillId="0" borderId="33" xfId="0" applyFont="1" applyBorder="1" applyAlignment="1">
      <alignment horizontal="right" vertical="center"/>
    </xf>
    <xf numFmtId="0" fontId="20" fillId="0" borderId="33" xfId="6" applyBorder="1" applyAlignment="1">
      <alignment vertical="center" wrapText="1"/>
    </xf>
    <xf numFmtId="0" fontId="63" fillId="0" borderId="32" xfId="0" applyFont="1" applyBorder="1" applyAlignment="1">
      <alignment vertical="center"/>
    </xf>
    <xf numFmtId="0" fontId="63" fillId="0" borderId="33" xfId="0" applyFont="1" applyBorder="1" applyAlignment="1">
      <alignment vertical="center"/>
    </xf>
    <xf numFmtId="0" fontId="63" fillId="0" borderId="33" xfId="0" applyFont="1" applyBorder="1" applyAlignment="1">
      <alignment horizontal="right" vertical="center"/>
    </xf>
    <xf numFmtId="0" fontId="63" fillId="0" borderId="33" xfId="0" applyFont="1" applyBorder="1" applyAlignment="1">
      <alignment vertical="center" wrapText="1"/>
    </xf>
    <xf numFmtId="4" fontId="62" fillId="0" borderId="0" xfId="0" applyNumberFormat="1" applyFont="1" applyBorder="1" applyAlignment="1">
      <alignment vertical="center" wrapText="1"/>
    </xf>
    <xf numFmtId="2" fontId="62" fillId="0" borderId="0" xfId="0" applyNumberFormat="1" applyFont="1" applyBorder="1" applyAlignment="1">
      <alignment vertical="center" wrapText="1"/>
    </xf>
    <xf numFmtId="2" fontId="39" fillId="0" borderId="0" xfId="0" applyNumberFormat="1" applyFont="1" applyAlignment="1">
      <alignment wrapText="1"/>
    </xf>
    <xf numFmtId="3" fontId="0" fillId="0" borderId="0" xfId="0" applyNumberFormat="1" applyAlignment="1">
      <alignment wrapText="1"/>
    </xf>
    <xf numFmtId="0" fontId="3" fillId="0" borderId="0" xfId="0" applyFont="1"/>
    <xf numFmtId="0" fontId="3" fillId="0" borderId="0" xfId="0" applyFont="1" applyAlignment="1">
      <alignment wrapText="1"/>
    </xf>
    <xf numFmtId="0" fontId="3" fillId="0" borderId="0" xfId="0" applyFont="1" applyAlignment="1">
      <alignment horizontal="justify" vertical="center"/>
    </xf>
    <xf numFmtId="0" fontId="50" fillId="0" borderId="0" xfId="0" applyFont="1"/>
    <xf numFmtId="0" fontId="13" fillId="14" borderId="0" xfId="0" applyFont="1" applyFill="1" applyAlignment="1">
      <alignment wrapText="1"/>
    </xf>
    <xf numFmtId="0" fontId="66" fillId="0" borderId="0" xfId="0" applyFont="1" applyAlignment="1">
      <alignment horizontal="center" vertical="center"/>
    </xf>
    <xf numFmtId="4" fontId="66" fillId="0" borderId="0" xfId="0" applyNumberFormat="1" applyFont="1" applyAlignment="1">
      <alignment horizontal="center"/>
    </xf>
    <xf numFmtId="4" fontId="66" fillId="0" borderId="0" xfId="0" applyNumberFormat="1" applyFont="1" applyAlignment="1">
      <alignment horizontal="center" vertical="center"/>
    </xf>
    <xf numFmtId="0" fontId="67" fillId="0" borderId="0" xfId="0" applyFont="1" applyAlignment="1">
      <alignment wrapText="1"/>
    </xf>
    <xf numFmtId="3" fontId="67" fillId="0" borderId="0" xfId="0" applyNumberFormat="1" applyFont="1"/>
    <xf numFmtId="3" fontId="3" fillId="0" borderId="0" xfId="0" applyNumberFormat="1" applyFont="1"/>
    <xf numFmtId="0" fontId="0" fillId="0" borderId="11" xfId="0" applyBorder="1" applyAlignment="1">
      <alignment wrapText="1"/>
    </xf>
    <xf numFmtId="3" fontId="0" fillId="0" borderId="11" xfId="0" applyNumberFormat="1" applyBorder="1" applyAlignment="1">
      <alignment wrapText="1"/>
    </xf>
    <xf numFmtId="0" fontId="20" fillId="0" borderId="11" xfId="6" applyBorder="1" applyAlignment="1">
      <alignment wrapText="1"/>
    </xf>
    <xf numFmtId="0" fontId="68" fillId="0" borderId="11" xfId="0" applyFont="1" applyBorder="1" applyAlignment="1">
      <alignment horizontal="justify" vertical="center"/>
    </xf>
    <xf numFmtId="0" fontId="0" fillId="0" borderId="11" xfId="0" applyBorder="1"/>
    <xf numFmtId="0" fontId="14" fillId="0" borderId="0" xfId="0" applyFont="1" applyAlignment="1">
      <alignment wrapText="1"/>
    </xf>
    <xf numFmtId="3" fontId="14" fillId="0" borderId="0" xfId="0" applyNumberFormat="1" applyFont="1" applyAlignment="1">
      <alignment wrapText="1"/>
    </xf>
    <xf numFmtId="0" fontId="69" fillId="0" borderId="0" xfId="0" applyFont="1" applyAlignment="1">
      <alignment horizontal="justify" vertical="center"/>
    </xf>
    <xf numFmtId="0" fontId="2" fillId="0" borderId="0" xfId="0" applyFont="1" applyAlignment="1">
      <alignment wrapText="1"/>
    </xf>
    <xf numFmtId="164" fontId="11" fillId="2" borderId="2" xfId="5" applyNumberFormat="1" applyFont="1" applyFill="1" applyBorder="1" applyAlignment="1"/>
    <xf numFmtId="164" fontId="11" fillId="2" borderId="2" xfId="2" applyNumberFormat="1" applyBorder="1"/>
    <xf numFmtId="164" fontId="11" fillId="2" borderId="2" xfId="5" applyNumberFormat="1" applyFont="1" applyFill="1" applyBorder="1"/>
    <xf numFmtId="0" fontId="9" fillId="5"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5" fillId="5" borderId="3" xfId="0" applyFont="1" applyFill="1" applyBorder="1" applyAlignment="1">
      <alignment vertical="center" wrapText="1"/>
    </xf>
    <xf numFmtId="0" fontId="15" fillId="5" borderId="4" xfId="0" applyFont="1" applyFill="1" applyBorder="1" applyAlignment="1">
      <alignment vertical="center" wrapText="1"/>
    </xf>
    <xf numFmtId="0" fontId="15" fillId="5" borderId="5" xfId="0" applyFont="1" applyFill="1" applyBorder="1" applyAlignment="1">
      <alignment vertical="center" wrapText="1"/>
    </xf>
    <xf numFmtId="0" fontId="15" fillId="5"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vertical="center" wrapText="1"/>
    </xf>
    <xf numFmtId="0" fontId="15" fillId="5" borderId="13" xfId="0" applyFont="1" applyFill="1" applyBorder="1" applyAlignment="1">
      <alignment horizontal="center" vertical="center" wrapText="1"/>
    </xf>
    <xf numFmtId="0" fontId="15" fillId="5" borderId="12" xfId="0" applyFont="1" applyFill="1" applyBorder="1" applyAlignment="1">
      <alignment vertical="center" wrapText="1"/>
    </xf>
    <xf numFmtId="0" fontId="16" fillId="5" borderId="2" xfId="0" applyFont="1" applyFill="1" applyBorder="1" applyAlignment="1">
      <alignment vertical="center" wrapText="1"/>
    </xf>
    <xf numFmtId="0" fontId="32" fillId="5" borderId="3"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14" fillId="5" borderId="3" xfId="0" applyFont="1" applyFill="1" applyBorder="1" applyAlignment="1"/>
    <xf numFmtId="0" fontId="14" fillId="5" borderId="4" xfId="0" applyFont="1" applyFill="1" applyBorder="1" applyAlignment="1"/>
    <xf numFmtId="0" fontId="14" fillId="5" borderId="5" xfId="0" applyFont="1" applyFill="1" applyBorder="1" applyAlignment="1"/>
    <xf numFmtId="0" fontId="15" fillId="5" borderId="10" xfId="0" applyFont="1" applyFill="1" applyBorder="1" applyAlignment="1">
      <alignment vertical="center" wrapText="1"/>
    </xf>
    <xf numFmtId="0" fontId="25" fillId="5" borderId="6" xfId="0" applyNumberFormat="1" applyFont="1" applyFill="1" applyBorder="1" applyAlignment="1">
      <alignment horizontal="center" vertical="center" wrapText="1"/>
    </xf>
    <xf numFmtId="0" fontId="25" fillId="5" borderId="1" xfId="0" applyNumberFormat="1"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10" xfId="0" applyNumberFormat="1" applyFont="1" applyFill="1" applyBorder="1" applyAlignment="1">
      <alignment horizontal="center" vertical="center" wrapText="1"/>
    </xf>
    <xf numFmtId="0" fontId="23" fillId="0" borderId="11" xfId="0" applyNumberFormat="1" applyFont="1" applyBorder="1" applyAlignment="1">
      <alignment horizontal="center" vertical="center" wrapText="1"/>
    </xf>
    <xf numFmtId="0" fontId="23" fillId="0" borderId="12" xfId="0" applyNumberFormat="1" applyFont="1" applyBorder="1" applyAlignment="1">
      <alignment horizontal="center" vertical="center" wrapText="1"/>
    </xf>
    <xf numFmtId="14" fontId="25" fillId="5" borderId="6" xfId="0" applyNumberFormat="1" applyFont="1" applyFill="1" applyBorder="1" applyAlignment="1">
      <alignment horizontal="center" vertical="center" wrapText="1"/>
    </xf>
    <xf numFmtId="14" fontId="25" fillId="5" borderId="1" xfId="0" applyNumberFormat="1" applyFont="1" applyFill="1" applyBorder="1" applyAlignment="1">
      <alignment horizontal="center" vertical="center" wrapText="1"/>
    </xf>
    <xf numFmtId="49" fontId="33" fillId="5" borderId="4" xfId="0" applyNumberFormat="1" applyFont="1" applyFill="1" applyBorder="1" applyAlignment="1" applyProtection="1">
      <alignment horizontal="left" wrapText="1"/>
      <protection locked="0"/>
    </xf>
    <xf numFmtId="49" fontId="33" fillId="5" borderId="5" xfId="0" applyNumberFormat="1" applyFont="1" applyFill="1" applyBorder="1" applyAlignment="1" applyProtection="1">
      <alignment horizontal="left" wrapText="1"/>
      <protection locked="0"/>
    </xf>
    <xf numFmtId="0" fontId="25" fillId="5"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25" fillId="5" borderId="3" xfId="0" applyFont="1" applyFill="1" applyBorder="1" applyAlignment="1">
      <alignment horizontal="center" vertical="center" wrapText="1"/>
    </xf>
    <xf numFmtId="0" fontId="28" fillId="10" borderId="3" xfId="7" applyFont="1" applyBorder="1" applyAlignment="1">
      <alignment horizontal="center" vertical="center"/>
    </xf>
    <xf numFmtId="0" fontId="28" fillId="10" borderId="5" xfId="7" applyFont="1" applyBorder="1" applyAlignment="1">
      <alignment horizontal="center" vertical="center"/>
    </xf>
    <xf numFmtId="49" fontId="8" fillId="5" borderId="14" xfId="0" applyNumberFormat="1" applyFont="1" applyFill="1" applyBorder="1" applyAlignment="1">
      <alignment horizontal="left" vertical="top" wrapText="1"/>
    </xf>
    <xf numFmtId="49" fontId="8" fillId="5" borderId="15" xfId="0" applyNumberFormat="1" applyFont="1" applyFill="1" applyBorder="1" applyAlignment="1">
      <alignment horizontal="left" vertical="top" wrapText="1"/>
    </xf>
    <xf numFmtId="49" fontId="8" fillId="5" borderId="13" xfId="0" applyNumberFormat="1" applyFont="1" applyFill="1" applyBorder="1" applyAlignment="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0" fontId="18" fillId="5" borderId="2" xfId="0" applyFont="1" applyFill="1" applyBorder="1" applyAlignment="1">
      <alignment horizontal="center" vertical="center" wrapText="1"/>
    </xf>
    <xf numFmtId="0" fontId="0" fillId="5" borderId="2" xfId="0" applyFill="1" applyBorder="1" applyAlignment="1">
      <alignment horizontal="center"/>
    </xf>
    <xf numFmtId="0" fontId="18" fillId="5" borderId="2" xfId="0" applyFont="1" applyFill="1" applyBorder="1" applyAlignment="1">
      <alignment vertical="center" wrapText="1"/>
    </xf>
    <xf numFmtId="0" fontId="0" fillId="5" borderId="2" xfId="0" applyFill="1" applyBorder="1" applyAlignment="1"/>
    <xf numFmtId="0" fontId="9" fillId="5" borderId="2" xfId="0" applyNumberFormat="1" applyFont="1" applyFill="1" applyBorder="1" applyAlignment="1">
      <alignment horizontal="center" vertical="center" wrapText="1"/>
    </xf>
    <xf numFmtId="14" fontId="9"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7" fillId="5" borderId="4" xfId="0" applyNumberFormat="1" applyFont="1" applyFill="1" applyBorder="1" applyAlignment="1">
      <alignment horizontal="center" vertical="center" wrapText="1"/>
    </xf>
    <xf numFmtId="0" fontId="22" fillId="5" borderId="5" xfId="0" applyFont="1" applyFill="1" applyBorder="1" applyAlignment="1">
      <alignment horizontal="center" vertical="center" wrapText="1"/>
    </xf>
    <xf numFmtId="0" fontId="9" fillId="5" borderId="3" xfId="0" applyNumberFormat="1" applyFont="1" applyFill="1" applyBorder="1" applyAlignment="1">
      <alignment horizontal="center" vertical="center" wrapText="1"/>
    </xf>
    <xf numFmtId="0" fontId="0" fillId="0" borderId="4" xfId="0" applyBorder="1" applyAlignment="1"/>
    <xf numFmtId="0" fontId="0" fillId="0" borderId="5" xfId="0" applyBorder="1" applyAlignment="1"/>
    <xf numFmtId="0" fontId="9" fillId="5" borderId="3" xfId="7" applyNumberFormat="1" applyFont="1" applyFill="1" applyBorder="1" applyAlignment="1">
      <alignment horizontal="center" vertical="center" wrapText="1"/>
    </xf>
    <xf numFmtId="0" fontId="19" fillId="0" borderId="5" xfId="0" applyFont="1" applyBorder="1" applyAlignment="1">
      <alignment horizontal="center" vertical="center" wrapText="1"/>
    </xf>
    <xf numFmtId="0" fontId="9" fillId="5" borderId="4" xfId="7" applyNumberFormat="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49" fillId="14" borderId="0" xfId="0" applyFont="1" applyFill="1" applyAlignment="1">
      <alignment horizontal="center" wrapText="1"/>
    </xf>
    <xf numFmtId="0" fontId="49" fillId="14" borderId="0" xfId="0" applyFont="1" applyFill="1" applyAlignment="1">
      <alignment horizontal="center"/>
    </xf>
    <xf numFmtId="0" fontId="49" fillId="0" borderId="0" xfId="0" applyFont="1" applyAlignment="1">
      <alignment horizontal="center"/>
    </xf>
    <xf numFmtId="0" fontId="63" fillId="0" borderId="30" xfId="0" applyFont="1" applyBorder="1" applyAlignment="1">
      <alignment horizontal="center" vertical="center"/>
    </xf>
    <xf numFmtId="0" fontId="63" fillId="0" borderId="32" xfId="0" applyFont="1" applyBorder="1" applyAlignment="1">
      <alignment horizontal="center" vertical="center"/>
    </xf>
    <xf numFmtId="0" fontId="63" fillId="0" borderId="30" xfId="0" applyFont="1" applyBorder="1" applyAlignment="1">
      <alignment horizontal="center" vertical="center" wrapText="1"/>
    </xf>
    <xf numFmtId="0" fontId="63" fillId="0" borderId="32" xfId="0" applyFont="1" applyBorder="1" applyAlignment="1">
      <alignment horizontal="center" vertical="center" wrapText="1"/>
    </xf>
    <xf numFmtId="0" fontId="44" fillId="0" borderId="30" xfId="0" applyFont="1" applyBorder="1" applyAlignment="1">
      <alignment horizontal="center" vertical="center"/>
    </xf>
    <xf numFmtId="0" fontId="44" fillId="0" borderId="32" xfId="0" applyFont="1" applyBorder="1" applyAlignment="1">
      <alignment horizontal="center" vertical="center"/>
    </xf>
    <xf numFmtId="0" fontId="19" fillId="5" borderId="2" xfId="0" applyFont="1" applyFill="1" applyBorder="1" applyAlignment="1">
      <alignment horizontal="center"/>
    </xf>
    <xf numFmtId="0" fontId="19" fillId="5" borderId="2" xfId="0" applyFont="1" applyFill="1" applyBorder="1" applyAlignment="1"/>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0" fillId="5" borderId="4" xfId="0" applyFill="1" applyBorder="1" applyAlignment="1"/>
    <xf numFmtId="0" fontId="32" fillId="5" borderId="3" xfId="0" applyFont="1" applyFill="1" applyBorder="1" applyAlignment="1">
      <alignment horizontal="left" vertical="center" wrapText="1"/>
    </xf>
    <xf numFmtId="0" fontId="32" fillId="5" borderId="4" xfId="0" applyFont="1" applyFill="1" applyBorder="1" applyAlignment="1">
      <alignment horizontal="left" vertical="center" wrapText="1"/>
    </xf>
    <xf numFmtId="0" fontId="32" fillId="5" borderId="5" xfId="0" applyFont="1" applyFill="1" applyBorder="1" applyAlignment="1">
      <alignment horizontal="left" vertical="center" wrapText="1"/>
    </xf>
    <xf numFmtId="9" fontId="9"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9" fillId="5" borderId="3" xfId="1" applyFont="1" applyFill="1" applyBorder="1" applyAlignment="1">
      <alignment horizontal="center" vertical="center" wrapText="1"/>
    </xf>
    <xf numFmtId="0" fontId="0" fillId="5" borderId="5" xfId="0" applyFill="1" applyBorder="1" applyAlignment="1"/>
    <xf numFmtId="0" fontId="0" fillId="0" borderId="2" xfId="0" applyBorder="1" applyAlignment="1"/>
    <xf numFmtId="0" fontId="9"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8" fillId="5" borderId="3" xfId="0" applyNumberFormat="1" applyFont="1" applyFill="1" applyBorder="1" applyAlignment="1">
      <alignment horizontal="left" vertical="top" wrapText="1"/>
    </xf>
    <xf numFmtId="49" fontId="8" fillId="5" borderId="4" xfId="0" applyNumberFormat="1" applyFont="1" applyFill="1" applyBorder="1" applyAlignment="1">
      <alignment horizontal="left" vertical="top" wrapText="1"/>
    </xf>
    <xf numFmtId="49" fontId="8" fillId="5" borderId="5" xfId="0" applyNumberFormat="1" applyFont="1" applyFill="1" applyBorder="1" applyAlignment="1">
      <alignment horizontal="left" vertical="top" wrapText="1"/>
    </xf>
    <xf numFmtId="0" fontId="15" fillId="5" borderId="2" xfId="0" applyFont="1" applyFill="1" applyBorder="1" applyAlignment="1">
      <alignment vertical="center" wrapText="1"/>
    </xf>
    <xf numFmtId="0" fontId="19"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19" fillId="6" borderId="2" xfId="0" applyFont="1" applyFill="1" applyBorder="1" applyAlignment="1">
      <alignment horizontal="left" vertical="center" wrapText="1" shrinkToFit="1"/>
    </xf>
  </cellXfs>
  <cellStyles count="15">
    <cellStyle name="Čiarka" xfId="12" builtinId="3"/>
    <cellStyle name="Dobrá" xfId="2" builtinId="26"/>
    <cellStyle name="Dobrá 2" xfId="13"/>
    <cellStyle name="Hypertextové prepojenie" xfId="6" builtinId="8"/>
    <cellStyle name="Mena" xfId="5" builtinId="4"/>
    <cellStyle name="Mena 10" xfId="14"/>
    <cellStyle name="Neutrálna" xfId="7" builtinId="28"/>
    <cellStyle name="Normálne" xfId="0" builtinId="0"/>
    <cellStyle name="Normálne 2" xfId="9"/>
    <cellStyle name="Normálne 2 2" xfId="10"/>
    <cellStyle name="Normálne 3" xfId="11"/>
    <cellStyle name="Percentá" xfId="1" builtinId="5"/>
    <cellStyle name="Poznámka" xfId="8" builtinId="10"/>
    <cellStyle name="Zvýraznenie1" xfId="3" builtinId="29"/>
    <cellStyle name="Zvýraznenie2" xfId="4" builtin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739140</xdr:colOff>
      <xdr:row>25</xdr:row>
      <xdr:rowOff>22860</xdr:rowOff>
    </xdr:from>
    <xdr:ext cx="1082040" cy="264560"/>
    <xdr:sp macro="" textlink="">
      <xdr:nvSpPr>
        <xdr:cNvPr id="2" name="BlokTextu 1">
          <a:extLst>
            <a:ext uri="{FF2B5EF4-FFF2-40B4-BE49-F238E27FC236}">
              <a16:creationId xmlns:a16="http://schemas.microsoft.com/office/drawing/2014/main" xmlns="" id="{E91BA5CB-404D-4370-B8AB-2096ED30BB1E}"/>
            </a:ext>
          </a:extLst>
        </xdr:cNvPr>
        <xdr:cNvSpPr txBox="1"/>
      </xdr:nvSpPr>
      <xdr:spPr>
        <a:xfrm>
          <a:off x="739140" y="6204585"/>
          <a:ext cx="10820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2133600</xdr:colOff>
      <xdr:row>25</xdr:row>
      <xdr:rowOff>22860</xdr:rowOff>
    </xdr:from>
    <xdr:ext cx="1584960" cy="264560"/>
    <xdr:sp macro="" textlink="">
      <xdr:nvSpPr>
        <xdr:cNvPr id="3" name="BlokTextu 2">
          <a:extLst>
            <a:ext uri="{FF2B5EF4-FFF2-40B4-BE49-F238E27FC236}">
              <a16:creationId xmlns:a16="http://schemas.microsoft.com/office/drawing/2014/main" xmlns="" id="{C915FD13-CCCA-4A4A-95C5-38C9727A26CF}"/>
            </a:ext>
          </a:extLst>
        </xdr:cNvPr>
        <xdr:cNvSpPr txBox="1"/>
      </xdr:nvSpPr>
      <xdr:spPr>
        <a:xfrm>
          <a:off x="2133600" y="6204585"/>
          <a:ext cx="15849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3939540</xdr:colOff>
      <xdr:row>25</xdr:row>
      <xdr:rowOff>22860</xdr:rowOff>
    </xdr:from>
    <xdr:ext cx="1303020" cy="264560"/>
    <xdr:sp macro="" textlink="">
      <xdr:nvSpPr>
        <xdr:cNvPr id="4" name="BlokTextu 3">
          <a:extLst>
            <a:ext uri="{FF2B5EF4-FFF2-40B4-BE49-F238E27FC236}">
              <a16:creationId xmlns:a16="http://schemas.microsoft.com/office/drawing/2014/main" xmlns="" id="{2726F2B9-5247-4D35-B506-40D463CD5761}"/>
            </a:ext>
          </a:extLst>
        </xdr:cNvPr>
        <xdr:cNvSpPr txBox="1"/>
      </xdr:nvSpPr>
      <xdr:spPr>
        <a:xfrm>
          <a:off x="3939540" y="6204585"/>
          <a:ext cx="13030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2407920</xdr:colOff>
      <xdr:row>26</xdr:row>
      <xdr:rowOff>99060</xdr:rowOff>
    </xdr:from>
    <xdr:ext cx="1097280" cy="264560"/>
    <xdr:sp macro="" textlink="">
      <xdr:nvSpPr>
        <xdr:cNvPr id="5" name="BlokTextu 4">
          <a:extLst>
            <a:ext uri="{FF2B5EF4-FFF2-40B4-BE49-F238E27FC236}">
              <a16:creationId xmlns:a16="http://schemas.microsoft.com/office/drawing/2014/main" xmlns="" id="{03A5DE95-6545-4EE8-9288-66D0E7514685}"/>
            </a:ext>
          </a:extLst>
        </xdr:cNvPr>
        <xdr:cNvSpPr txBox="1"/>
      </xdr:nvSpPr>
      <xdr:spPr>
        <a:xfrm>
          <a:off x="2407920" y="6471285"/>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27</xdr:row>
      <xdr:rowOff>114300</xdr:rowOff>
    </xdr:from>
    <xdr:ext cx="716280" cy="264560"/>
    <xdr:sp macro="" textlink="">
      <xdr:nvSpPr>
        <xdr:cNvPr id="6" name="BlokTextu 5">
          <a:extLst>
            <a:ext uri="{FF2B5EF4-FFF2-40B4-BE49-F238E27FC236}">
              <a16:creationId xmlns:a16="http://schemas.microsoft.com/office/drawing/2014/main" xmlns="" id="{7BA065EC-AA43-481C-B38A-C0960892BA56}"/>
            </a:ext>
          </a:extLst>
        </xdr:cNvPr>
        <xdr:cNvSpPr txBox="1"/>
      </xdr:nvSpPr>
      <xdr:spPr>
        <a:xfrm>
          <a:off x="4533900" y="6677025"/>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28</xdr:row>
      <xdr:rowOff>114300</xdr:rowOff>
    </xdr:from>
    <xdr:ext cx="716280" cy="264560"/>
    <xdr:sp macro="" textlink="">
      <xdr:nvSpPr>
        <xdr:cNvPr id="7" name="BlokTextu 6">
          <a:extLst>
            <a:ext uri="{FF2B5EF4-FFF2-40B4-BE49-F238E27FC236}">
              <a16:creationId xmlns:a16="http://schemas.microsoft.com/office/drawing/2014/main" xmlns="" id="{BC367FC5-40C0-4741-9E50-1CBB627B9017}"/>
            </a:ext>
          </a:extLst>
        </xdr:cNvPr>
        <xdr:cNvSpPr txBox="1"/>
      </xdr:nvSpPr>
      <xdr:spPr>
        <a:xfrm>
          <a:off x="4533900" y="6867525"/>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29</xdr:row>
      <xdr:rowOff>106680</xdr:rowOff>
    </xdr:from>
    <xdr:ext cx="754380" cy="218840"/>
    <xdr:sp macro="" textlink="">
      <xdr:nvSpPr>
        <xdr:cNvPr id="8" name="BlokTextu 7">
          <a:extLst>
            <a:ext uri="{FF2B5EF4-FFF2-40B4-BE49-F238E27FC236}">
              <a16:creationId xmlns:a16="http://schemas.microsoft.com/office/drawing/2014/main" xmlns="" id="{9F50C69A-0367-4D79-A71B-045B935F3AFA}"/>
            </a:ext>
          </a:extLst>
        </xdr:cNvPr>
        <xdr:cNvSpPr txBox="1"/>
      </xdr:nvSpPr>
      <xdr:spPr>
        <a:xfrm>
          <a:off x="4533900" y="7050405"/>
          <a:ext cx="754380" cy="218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oneCellAnchor>
    <xdr:from>
      <xdr:col>0</xdr:col>
      <xdr:colOff>6073140</xdr:colOff>
      <xdr:row>26</xdr:row>
      <xdr:rowOff>106680</xdr:rowOff>
    </xdr:from>
    <xdr:ext cx="1165860" cy="264560"/>
    <xdr:sp macro="" textlink="">
      <xdr:nvSpPr>
        <xdr:cNvPr id="9" name="BlokTextu 8">
          <a:extLst>
            <a:ext uri="{FF2B5EF4-FFF2-40B4-BE49-F238E27FC236}">
              <a16:creationId xmlns:a16="http://schemas.microsoft.com/office/drawing/2014/main" xmlns="" id="{1A3EEDD1-6D11-4B0C-843E-4040106F0EF7}"/>
            </a:ext>
          </a:extLst>
        </xdr:cNvPr>
        <xdr:cNvSpPr txBox="1"/>
      </xdr:nvSpPr>
      <xdr:spPr>
        <a:xfrm>
          <a:off x="6073140" y="6478905"/>
          <a:ext cx="11658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7459980</xdr:colOff>
      <xdr:row>27</xdr:row>
      <xdr:rowOff>121920</xdr:rowOff>
    </xdr:from>
    <xdr:ext cx="213360" cy="327660"/>
    <xdr:sp macro="" textlink="">
      <xdr:nvSpPr>
        <xdr:cNvPr id="10" name="BlokTextu 9">
          <a:extLst>
            <a:ext uri="{FF2B5EF4-FFF2-40B4-BE49-F238E27FC236}">
              <a16:creationId xmlns:a16="http://schemas.microsoft.com/office/drawing/2014/main" xmlns="" id="{FD745E8D-A123-4241-858B-103F2DEEA211}"/>
            </a:ext>
          </a:extLst>
        </xdr:cNvPr>
        <xdr:cNvSpPr txBox="1"/>
      </xdr:nvSpPr>
      <xdr:spPr>
        <a:xfrm flipH="1">
          <a:off x="7459980" y="6684645"/>
          <a:ext cx="213360" cy="327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6096000</xdr:colOff>
      <xdr:row>28</xdr:row>
      <xdr:rowOff>129540</xdr:rowOff>
    </xdr:from>
    <xdr:ext cx="1371600" cy="264560"/>
    <xdr:sp macro="" textlink="">
      <xdr:nvSpPr>
        <xdr:cNvPr id="11" name="BlokTextu 10">
          <a:extLst>
            <a:ext uri="{FF2B5EF4-FFF2-40B4-BE49-F238E27FC236}">
              <a16:creationId xmlns:a16="http://schemas.microsoft.com/office/drawing/2014/main" xmlns="" id="{80DBBDFA-2928-47FD-B10E-AD39AD000A64}"/>
            </a:ext>
          </a:extLst>
        </xdr:cNvPr>
        <xdr:cNvSpPr txBox="1"/>
      </xdr:nvSpPr>
      <xdr:spPr>
        <a:xfrm>
          <a:off x="6096000" y="6882765"/>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6080760</xdr:colOff>
      <xdr:row>29</xdr:row>
      <xdr:rowOff>129540</xdr:rowOff>
    </xdr:from>
    <xdr:ext cx="1371600" cy="264560"/>
    <xdr:sp macro="" textlink="">
      <xdr:nvSpPr>
        <xdr:cNvPr id="12" name="BlokTextu 11">
          <a:extLst>
            <a:ext uri="{FF2B5EF4-FFF2-40B4-BE49-F238E27FC236}">
              <a16:creationId xmlns:a16="http://schemas.microsoft.com/office/drawing/2014/main" xmlns="" id="{A5739C6E-F054-4A97-B403-015B52FC9FBA}"/>
            </a:ext>
          </a:extLst>
        </xdr:cNvPr>
        <xdr:cNvSpPr txBox="1"/>
      </xdr:nvSpPr>
      <xdr:spPr>
        <a:xfrm>
          <a:off x="6080760" y="7073265"/>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0</xdr:colOff>
      <xdr:row>27</xdr:row>
      <xdr:rowOff>83820</xdr:rowOff>
    </xdr:from>
    <xdr:ext cx="1653540" cy="173120"/>
    <xdr:sp macro="" textlink="">
      <xdr:nvSpPr>
        <xdr:cNvPr id="13" name="BlokTextu 12">
          <a:extLst>
            <a:ext uri="{FF2B5EF4-FFF2-40B4-BE49-F238E27FC236}">
              <a16:creationId xmlns:a16="http://schemas.microsoft.com/office/drawing/2014/main" xmlns="" id="{724BC3D1-4B57-4F78-BA00-3AF036DC852D}"/>
            </a:ext>
          </a:extLst>
        </xdr:cNvPr>
        <xdr:cNvSpPr txBox="1"/>
      </xdr:nvSpPr>
      <xdr:spPr>
        <a:xfrm>
          <a:off x="0" y="6646545"/>
          <a:ext cx="1653540" cy="173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312420</xdr:colOff>
      <xdr:row>1</xdr:row>
      <xdr:rowOff>144780</xdr:rowOff>
    </xdr:from>
    <xdr:ext cx="495300" cy="264560"/>
    <xdr:sp macro="" textlink="">
      <xdr:nvSpPr>
        <xdr:cNvPr id="2" name="BlokTextu 1">
          <a:extLst>
            <a:ext uri="{FF2B5EF4-FFF2-40B4-BE49-F238E27FC236}">
              <a16:creationId xmlns:a16="http://schemas.microsoft.com/office/drawing/2014/main" xmlns="" id="{B2699601-B67F-4F0E-8DA5-59A770AF75F5}"/>
            </a:ext>
          </a:extLst>
        </xdr:cNvPr>
        <xdr:cNvSpPr txBox="1"/>
      </xdr:nvSpPr>
      <xdr:spPr>
        <a:xfrm>
          <a:off x="17019270" y="325755"/>
          <a:ext cx="495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itms.datacentrum.sk/itms-2014-2020-itms2014/itms2014-neverejna-cast-8e.html" TargetMode="External"/><Relationship Id="rId1" Type="http://schemas.openxmlformats.org/officeDocument/2006/relationships/hyperlink" Target="http://www.itms.datacentrum.sk/itms-2014-2020-itms2014/itms2014-neverejna-cast-8e.html"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itms.datacentrum.sk/itms-2014-2020-itms2014/itms2014-neverejna-cast-8e.html" TargetMode="External"/><Relationship Id="rId1" Type="http://schemas.openxmlformats.org/officeDocument/2006/relationships/hyperlink" Target="http://www.itms.datacentrum.sk/itms-2014-2020-itms2014/itms2014-neverejna-cast-8e.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sbagency.sk/stav-maleho-a-stredneho-podnikania" TargetMode="External"/><Relationship Id="rId2" Type="http://schemas.openxmlformats.org/officeDocument/2006/relationships/hyperlink" Target="http://www.slovca.sk/files/attachments/central_and_eastern_europe_activity_report_2019%20(1).pdf" TargetMode="External"/><Relationship Id="rId1" Type="http://schemas.openxmlformats.org/officeDocument/2006/relationships/hyperlink" Target="http://www.sbagency.sk/vyrocne-spravy-1" TargetMode="External"/><Relationship Id="rId4"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3" Type="http://schemas.openxmlformats.org/officeDocument/2006/relationships/hyperlink" Target="https://metais.vicepremier.gov.sk/studia/detail/3ee46ad3-a9be-cd63-fc46-0a20b0cf30ef?tab=documents" TargetMode="External"/><Relationship Id="rId2" Type="http://schemas.openxmlformats.org/officeDocument/2006/relationships/hyperlink" Target="https://metais.vicepremier.gov.sk/studia/detail/35f79cf2-e2f4-4afd-a566-e5acdfbf2294?tab=documents" TargetMode="External"/><Relationship Id="rId1" Type="http://schemas.openxmlformats.org/officeDocument/2006/relationships/hyperlink" Target="https://metais.vicepremier.gov.sk/studia/detail/d86d1d92-5c33-3d8f-f01c-553c540d4d26?tab=documents"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2.bin"/><Relationship Id="rId5" Type="http://schemas.openxmlformats.org/officeDocument/2006/relationships/hyperlink" Target="https://ec.europa.eu/eurostat/statistics-explained/index.php?title=Glossary:Classification_of_the_functions_of_government_(COFOG)" TargetMode="External"/><Relationship Id="rId4" Type="http://schemas.openxmlformats.org/officeDocument/2006/relationships/printerSettings" Target="../printerSettings/printerSettings4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2.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hyperlink" Target="https://webgate.ec.europa.eu/dashboard/sense/app/a976d168-2023-41d8-acec-e77640154726/sheet/0c8af38b-b73c-4da2-ba41-73ea34ab7ac4/state/analysis" TargetMode="External"/><Relationship Id="rId2" Type="http://schemas.openxmlformats.org/officeDocument/2006/relationships/hyperlink" Target="https://www.opvai.sk/vyzvy/mh-sr/dopytovo-orientovane-projekty/zoznamy_schvalenych_zonfp/" TargetMode="External"/><Relationship Id="rId1" Type="http://schemas.openxmlformats.org/officeDocument/2006/relationships/hyperlink" Target="https://www.opvai.sk/sk/vyzvy/va/archiv/opvai-vadp2018112-01/" TargetMode="External"/><Relationship Id="rId4" Type="http://schemas.openxmlformats.org/officeDocument/2006/relationships/hyperlink" Target="https://webgate.ec.europa.eu/dashboard/sense/app/a976d168-2023-41d8-acec-e77640154726/sheet/0c8af38b-b73c-4da2-ba41-73ea34ab7ac4/state/analysi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ipa4sme.eu/" TargetMode="External"/><Relationship Id="rId2" Type="http://schemas.openxmlformats.org/officeDocument/2006/relationships/hyperlink" Target="https://www.minedu.sk/data/att/17966.xlsx" TargetMode="External"/><Relationship Id="rId1" Type="http://schemas.openxmlformats.org/officeDocument/2006/relationships/hyperlink" Target="https://www.minedu.sk/data/att/17966.xls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vtisr.sk/cvti-sr-vedecka-kniznica/informacie-o-skolstve/statistiky/statisticka-rocenka-publikacia/statisticka-rocenka-vysoke-skoly.html?page_id=9596" TargetMode="External"/><Relationship Id="rId13" Type="http://schemas.openxmlformats.org/officeDocument/2006/relationships/printerSettings" Target="../printerSettings/printerSettings23.bin"/><Relationship Id="rId3" Type="http://schemas.openxmlformats.org/officeDocument/2006/relationships/hyperlink" Target="https://saspro2.sav.sk/documents/SVKstatutProgramu.pdf" TargetMode="External"/><Relationship Id="rId7" Type="http://schemas.openxmlformats.org/officeDocument/2006/relationships/hyperlink" Target="https://www.cvtisr.sk/cvti-sr-vedecka-kniznica/informacie-o-skolstve/statistiky/statisticka-rocenka-publikacia/statisticka-rocenka-vysoke-skoly.html?page_id=9596" TargetMode="External"/><Relationship Id="rId12" Type="http://schemas.openxmlformats.org/officeDocument/2006/relationships/hyperlink" Target="https://www.apvv.sk/buxus/docs/agentura/vyrocne-spravy/apvv-vs-2019.pdf" TargetMode="External"/><Relationship Id="rId2" Type="http://schemas.openxmlformats.org/officeDocument/2006/relationships/hyperlink" Target="https://saspro2.sav.sk/documents/SVKstatutProgramu.pdf" TargetMode="External"/><Relationship Id="rId1" Type="http://schemas.openxmlformats.org/officeDocument/2006/relationships/hyperlink" Target="https://saspro2.sav.sk/documents/SVKstatutProgramu.pdf" TargetMode="External"/><Relationship Id="rId6" Type="http://schemas.openxmlformats.org/officeDocument/2006/relationships/hyperlink" Target="https://www.cvtisr.sk/cvti-sr-vedecka-kniznica/informacie-o-skolstve/statistiky/statisticka-rocenka-publikacia/statisticka-rocenka-vysoke-skoly.html?page_id=9596" TargetMode="External"/><Relationship Id="rId11" Type="http://schemas.openxmlformats.org/officeDocument/2006/relationships/hyperlink" Target="https://www.apvv.sk/buxus/docs/agentura/vyrocne-spravy/apvv-vs-2019.pdf" TargetMode="External"/><Relationship Id="rId5" Type="http://schemas.openxmlformats.org/officeDocument/2006/relationships/hyperlink" Target="https://www.cvtisr.sk/cvti-sr-vedecka-kniznica/informacie-o-skolstve/statistiky/statisticka-rocenka-publikacia/statisticka-rocenka-vysoke-skoly.html?page_id=9596" TargetMode="External"/><Relationship Id="rId15" Type="http://schemas.openxmlformats.org/officeDocument/2006/relationships/comments" Target="../comments2.xml"/><Relationship Id="rId10" Type="http://schemas.openxmlformats.org/officeDocument/2006/relationships/hyperlink" Target="https://www.cvtisr.sk/cvti-sr-vedecka-kniznica/informacie-o-skolstve/statistiky/statisticka-rocenka-publikacia/statisticka-rocenka-vysoke-skoly.html?page_id=9596" TargetMode="External"/><Relationship Id="rId4" Type="http://schemas.openxmlformats.org/officeDocument/2006/relationships/hyperlink" Target="https://saspro2.sav.sk/documents/SVKstatutProgramu.pdf" TargetMode="External"/><Relationship Id="rId9" Type="http://schemas.openxmlformats.org/officeDocument/2006/relationships/hyperlink" Target="https://www.minedu.sk/rozpis-dotacii-na-nove-a-pokracujuce-projekty-vega-na-rok-2020/" TargetMode="External"/><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1"/>
  <sheetViews>
    <sheetView topLeftCell="L60" workbookViewId="0">
      <selection activeCell="L79" sqref="L79"/>
    </sheetView>
  </sheetViews>
  <sheetFormatPr defaultRowHeight="15.75" x14ac:dyDescent="0.25"/>
  <cols>
    <col min="1" max="2" width="14.7109375" customWidth="1"/>
    <col min="3" max="8" width="14.7109375" style="1" customWidth="1"/>
    <col min="9" max="9" width="53.7109375" style="1" bestFit="1" customWidth="1"/>
    <col min="10" max="11" width="14.7109375" style="1" customWidth="1"/>
    <col min="12" max="12" width="37.42578125" style="1" customWidth="1"/>
    <col min="13" max="13" width="131.28515625" style="84" customWidth="1"/>
    <col min="14" max="14" width="142.28515625" style="70" customWidth="1"/>
    <col min="16" max="16" width="47.7109375" bestFit="1" customWidth="1"/>
    <col min="17" max="17" width="144.5703125" bestFit="1" customWidth="1"/>
  </cols>
  <sheetData>
    <row r="1" spans="1:17" ht="30" x14ac:dyDescent="0.25">
      <c r="A1" s="3" t="s">
        <v>9</v>
      </c>
      <c r="B1" s="3" t="s">
        <v>10</v>
      </c>
      <c r="C1" s="4" t="s">
        <v>2</v>
      </c>
      <c r="D1" s="4" t="s">
        <v>3</v>
      </c>
      <c r="E1" s="4" t="s">
        <v>105</v>
      </c>
      <c r="F1" s="4" t="s">
        <v>8</v>
      </c>
      <c r="G1" s="4" t="s">
        <v>94</v>
      </c>
      <c r="H1" s="4" t="s">
        <v>95</v>
      </c>
      <c r="I1" s="4" t="s">
        <v>104</v>
      </c>
      <c r="J1" s="4" t="s">
        <v>13</v>
      </c>
      <c r="K1" s="4" t="s">
        <v>1</v>
      </c>
      <c r="L1" s="4" t="s">
        <v>92</v>
      </c>
      <c r="M1" s="83" t="s">
        <v>106</v>
      </c>
      <c r="N1" s="85" t="s">
        <v>107</v>
      </c>
      <c r="P1" s="7" t="s">
        <v>18</v>
      </c>
      <c r="Q1" s="7" t="s">
        <v>0</v>
      </c>
    </row>
    <row r="2" spans="1:17" x14ac:dyDescent="0.25">
      <c r="A2" t="s">
        <v>6</v>
      </c>
      <c r="B2" t="s">
        <v>11</v>
      </c>
      <c r="C2" s="8">
        <v>0</v>
      </c>
      <c r="D2" s="8">
        <v>0</v>
      </c>
      <c r="E2" s="8">
        <v>0</v>
      </c>
      <c r="F2" s="1" t="s">
        <v>4</v>
      </c>
      <c r="G2" s="1" t="s">
        <v>4</v>
      </c>
      <c r="H2" s="1" t="s">
        <v>96</v>
      </c>
      <c r="I2" s="1" t="s">
        <v>98</v>
      </c>
      <c r="J2" s="1" t="s">
        <v>14</v>
      </c>
      <c r="K2" s="1" t="s">
        <v>91</v>
      </c>
      <c r="L2" s="1" t="s">
        <v>20</v>
      </c>
      <c r="M2" s="84" t="s">
        <v>153</v>
      </c>
      <c r="N2" s="86" t="s">
        <v>108</v>
      </c>
      <c r="P2" t="str">
        <f>CONCATENATE(ROW(P2)-2," - ",Komponenty!B2)</f>
        <v>0 - Celkový</v>
      </c>
      <c r="Q2" t="str">
        <f>CONCATENATE(Opatrenia!B3&amp;" - "&amp;Opatrenia!D3)</f>
        <v>0 - Celkový - Celkový vplyv plánu</v>
      </c>
    </row>
    <row r="3" spans="1:17" x14ac:dyDescent="0.25">
      <c r="A3" t="s">
        <v>7</v>
      </c>
      <c r="B3" t="s">
        <v>12</v>
      </c>
      <c r="C3" s="8">
        <v>0.4</v>
      </c>
      <c r="D3" s="8">
        <v>0.4</v>
      </c>
      <c r="E3" s="8">
        <v>0.4</v>
      </c>
      <c r="F3" s="1" t="s">
        <v>5</v>
      </c>
      <c r="G3" s="1" t="s">
        <v>968</v>
      </c>
      <c r="H3" s="1" t="s">
        <v>97</v>
      </c>
      <c r="I3" s="1" t="s">
        <v>99</v>
      </c>
      <c r="J3" s="1" t="s">
        <v>15</v>
      </c>
      <c r="K3" s="1" t="s">
        <v>90</v>
      </c>
      <c r="L3" s="1" t="s">
        <v>21</v>
      </c>
      <c r="M3" s="84" t="s">
        <v>154</v>
      </c>
      <c r="N3" s="86" t="s">
        <v>109</v>
      </c>
      <c r="P3" t="str">
        <f>CONCATENATE(ROW(P3)-2," - ",Komponenty!B3)</f>
        <v>1 - Efektívnejšie riadenie a posilnenie financovania výskumu, vývoja a inovácií</v>
      </c>
      <c r="Q3" t="str">
        <f>CONCATENATE(Opatrenia!B4&amp;" - "&amp;Opatrenia!D4)</f>
        <v>1 - Efektívnejšie riadenie a posilnenie financovania výskumu, vývoja a inovácií - Reforma 1: Reforma riadenia, hodnotenia a podpory v oblasti vedy, výskumu a inovácií</v>
      </c>
    </row>
    <row r="4" spans="1:17" x14ac:dyDescent="0.25">
      <c r="A4" t="s">
        <v>943</v>
      </c>
      <c r="B4" t="s">
        <v>954</v>
      </c>
      <c r="C4" s="8">
        <v>1</v>
      </c>
      <c r="D4" s="8">
        <v>1</v>
      </c>
      <c r="E4" s="8">
        <v>1</v>
      </c>
      <c r="F4" s="1" t="s">
        <v>968</v>
      </c>
      <c r="H4" s="1" t="s">
        <v>970</v>
      </c>
      <c r="I4" s="1" t="s">
        <v>100</v>
      </c>
      <c r="J4" s="1" t="s">
        <v>16</v>
      </c>
      <c r="K4" s="1" t="s">
        <v>972</v>
      </c>
      <c r="L4" s="1" t="s">
        <v>22</v>
      </c>
      <c r="M4" s="84" t="s">
        <v>155</v>
      </c>
      <c r="N4" s="86" t="s">
        <v>110</v>
      </c>
      <c r="P4" t="str">
        <f>CONCATENATE(ROW(P4)-2," - ",Komponenty!B4)</f>
        <v xml:space="preserve">2 - </v>
      </c>
      <c r="Q4" t="str">
        <f>CONCATENATE(Opatrenia!B5&amp;" - "&amp;Opatrenia!D5)</f>
        <v xml:space="preserve">1 - Efektívnejšie riadenie a posilnenie financovania výskumu, vývoja a inovácií - Reforma 2: Reforma organizácie a financovania nepodnikateľských výskumných inštitúcií, najmä Slovenskej akadémie vied </v>
      </c>
    </row>
    <row r="5" spans="1:17" x14ac:dyDescent="0.25">
      <c r="A5" t="s">
        <v>942</v>
      </c>
      <c r="B5" t="s">
        <v>955</v>
      </c>
      <c r="F5" s="1" t="s">
        <v>969</v>
      </c>
      <c r="H5" s="1" t="s">
        <v>971</v>
      </c>
      <c r="I5" s="1" t="s">
        <v>101</v>
      </c>
      <c r="J5" s="1" t="s">
        <v>17</v>
      </c>
      <c r="K5" s="1" t="s">
        <v>973</v>
      </c>
      <c r="L5" s="1" t="s">
        <v>23</v>
      </c>
      <c r="M5" s="84" t="s">
        <v>156</v>
      </c>
      <c r="N5" s="86" t="s">
        <v>111</v>
      </c>
      <c r="P5" t="str">
        <f>CONCATENATE(ROW(P5)-2," - ",Komponenty!B5)</f>
        <v xml:space="preserve">3 - </v>
      </c>
      <c r="Q5" t="str">
        <f>CONCATENATE(Opatrenia!B6&amp;" - "&amp;Opatrenia!D6)</f>
        <v>1 - Efektívnejšie riadenie a posilnenie financovania výskumu, vývoja a inovácií - Investícia 1: Podpora medzinárodnej spolupráce a zapájania sa do projektov Horizont Európa a EIT</v>
      </c>
    </row>
    <row r="6" spans="1:17" x14ac:dyDescent="0.25">
      <c r="I6" s="1" t="s">
        <v>102</v>
      </c>
      <c r="L6" s="1" t="s">
        <v>24</v>
      </c>
      <c r="M6" s="84" t="s">
        <v>157</v>
      </c>
      <c r="N6" s="86" t="s">
        <v>112</v>
      </c>
      <c r="P6" t="str">
        <f>CONCATENATE(ROW(P6)-2," - ",Komponenty!B6)</f>
        <v xml:space="preserve">4 - </v>
      </c>
      <c r="Q6" t="str">
        <f>CONCATENATE(Opatrenia!B7&amp;" - "&amp;Opatrenia!D7)</f>
        <v>1 - Efektívnejšie riadenie a posilnenie financovania výskumu, vývoja a inovácií - Investícia 2: Podpora spolupráce firiem, akademického sektora a organizácií výskumu a vývoja</v>
      </c>
    </row>
    <row r="7" spans="1:17" x14ac:dyDescent="0.25">
      <c r="I7" s="1" t="s">
        <v>103</v>
      </c>
      <c r="L7" s="1" t="s">
        <v>25</v>
      </c>
      <c r="M7" s="84" t="s">
        <v>158</v>
      </c>
      <c r="N7" s="86" t="s">
        <v>113</v>
      </c>
      <c r="P7" t="str">
        <f>CONCATENATE(ROW(P7)-2," - ",Komponenty!B7)</f>
        <v xml:space="preserve">5 - </v>
      </c>
      <c r="Q7" t="str">
        <f>CONCATENATE(Opatrenia!B8&amp;" - "&amp;Opatrenia!D8)</f>
        <v>1 - Efektívnejšie riadenie a posilnenie financovania výskumu, vývoja a inovácií - Investícia 3: Excelentná veda</v>
      </c>
    </row>
    <row r="8" spans="1:17" x14ac:dyDescent="0.25">
      <c r="L8" s="1" t="s">
        <v>26</v>
      </c>
      <c r="M8" s="84" t="s">
        <v>159</v>
      </c>
      <c r="N8" s="86" t="s">
        <v>114</v>
      </c>
      <c r="P8" t="str">
        <f>CONCATENATE(ROW(P8)-2," - ",Komponenty!B8)</f>
        <v xml:space="preserve">6 - </v>
      </c>
      <c r="Q8" t="e">
        <f>CONCATENATE(Opatrenia!#REF!&amp;" - "&amp;Opatrenia!#REF!)</f>
        <v>#REF!</v>
      </c>
    </row>
    <row r="9" spans="1:17" x14ac:dyDescent="0.25">
      <c r="L9" s="1" t="s">
        <v>27</v>
      </c>
      <c r="M9" s="84" t="s">
        <v>160</v>
      </c>
      <c r="N9" s="86" t="s">
        <v>115</v>
      </c>
      <c r="P9" t="str">
        <f>CONCATENATE(ROW(P9)-2," - ",Komponenty!B9)</f>
        <v xml:space="preserve">7 - </v>
      </c>
      <c r="Q9" t="str">
        <f>CONCATENATE(Opatrenia!B9&amp;" - "&amp;Opatrenia!D9)</f>
        <v>1 - Efektívnejšie riadenie a posilnenie financovania výskumu, vývoja a inovácií - Investícia 4: Výskum a inovácie pre dekarbonizáciu ekonomiky</v>
      </c>
    </row>
    <row r="10" spans="1:17" x14ac:dyDescent="0.25">
      <c r="L10" s="1" t="s">
        <v>28</v>
      </c>
      <c r="M10" s="84" t="s">
        <v>161</v>
      </c>
      <c r="N10" s="86" t="s">
        <v>116</v>
      </c>
      <c r="P10" t="str">
        <f>CONCATENATE(ROW(P10)-2," - ",Komponenty!B10)</f>
        <v xml:space="preserve">8 - </v>
      </c>
      <c r="Q10" t="str">
        <f>CONCATENATE(Opatrenia!B10&amp;" - "&amp;Opatrenia!D10)</f>
        <v>1 - Efektívnejšie riadenie a posilnenie financovania výskumu, vývoja a inovácií - Investícia 5: Výskum a inovácie pre digitalizáciu ekonomiky</v>
      </c>
    </row>
    <row r="11" spans="1:17" x14ac:dyDescent="0.25">
      <c r="L11" s="1" t="s">
        <v>29</v>
      </c>
      <c r="M11" s="84" t="s">
        <v>162</v>
      </c>
      <c r="N11" s="86" t="s">
        <v>117</v>
      </c>
      <c r="P11" t="str">
        <f>CONCATENATE(ROW(P11)-2," - ",Komponenty!B11)</f>
        <v xml:space="preserve">9 - </v>
      </c>
      <c r="Q11" t="e">
        <f>CONCATENATE(Opatrenia!#REF!&amp;" - "&amp;Opatrenia!#REF!)</f>
        <v>#REF!</v>
      </c>
    </row>
    <row r="12" spans="1:17" x14ac:dyDescent="0.25">
      <c r="L12" s="1" t="s">
        <v>30</v>
      </c>
      <c r="M12" s="84" t="s">
        <v>163</v>
      </c>
      <c r="N12" s="86" t="s">
        <v>118</v>
      </c>
      <c r="P12" t="str">
        <f>CONCATENATE(ROW(P12)-2," - ",Komponenty!B12)</f>
        <v xml:space="preserve">10 - </v>
      </c>
      <c r="Q12" t="str">
        <f>CONCATENATE(Opatrenia!B11&amp;" - "&amp;Opatrenia!D11)</f>
        <v>1 - Efektívnejšie riadenie a posilnenie financovania výskumu, vývoja a inovácií - Investícia 6: Finančné nástroje na podporu inovácií</v>
      </c>
    </row>
    <row r="13" spans="1:17" x14ac:dyDescent="0.25">
      <c r="L13" s="1" t="s">
        <v>31</v>
      </c>
      <c r="M13" s="84" t="s">
        <v>164</v>
      </c>
      <c r="N13" s="86" t="s">
        <v>119</v>
      </c>
      <c r="P13" t="str">
        <f>CONCATENATE(ROW(P13)-2," - ",Komponenty!B13)</f>
        <v xml:space="preserve">11 - </v>
      </c>
      <c r="Q13" t="str">
        <f>CONCATENATE(Opatrenia!B12&amp;" - "&amp;Opatrenia!D12)</f>
        <v>1 - Efektívnejšie riadenie a posilnenie financovania výskumu, vývoja a inovácií - Investícia 7: IT podpora jednotného grantového systému výskumu a vývoja</v>
      </c>
    </row>
    <row r="14" spans="1:17" x14ac:dyDescent="0.25">
      <c r="L14" s="1" t="s">
        <v>32</v>
      </c>
      <c r="M14" s="84" t="s">
        <v>165</v>
      </c>
      <c r="N14" s="86" t="s">
        <v>120</v>
      </c>
      <c r="P14" t="str">
        <f>CONCATENATE(ROW(P14)-2," - ",Komponenty!B14)</f>
        <v xml:space="preserve">12 - </v>
      </c>
      <c r="Q14" t="str">
        <f>CONCATENATE(Opatrenia!B13&amp;" - "&amp;Opatrenia!D13)</f>
        <v xml:space="preserve"> - </v>
      </c>
    </row>
    <row r="15" spans="1:17" x14ac:dyDescent="0.25">
      <c r="L15" s="1" t="s">
        <v>33</v>
      </c>
      <c r="M15" s="84" t="s">
        <v>166</v>
      </c>
      <c r="N15" s="86" t="s">
        <v>121</v>
      </c>
      <c r="P15" t="str">
        <f>CONCATENATE(ROW(P15)-2," - ",Komponenty!B15)</f>
        <v xml:space="preserve">13 - </v>
      </c>
      <c r="Q15" t="str">
        <f>CONCATENATE(Opatrenia!B14&amp;" - "&amp;Opatrenia!D14)</f>
        <v xml:space="preserve"> - </v>
      </c>
    </row>
    <row r="16" spans="1:17" x14ac:dyDescent="0.25">
      <c r="L16" s="1" t="s">
        <v>34</v>
      </c>
      <c r="M16" s="84" t="s">
        <v>167</v>
      </c>
      <c r="N16" s="86" t="s">
        <v>122</v>
      </c>
      <c r="P16" t="str">
        <f>CONCATENATE(ROW(P16)-2," - ",Komponenty!B16)</f>
        <v xml:space="preserve">14 - </v>
      </c>
      <c r="Q16" t="str">
        <f>CONCATENATE(Opatrenia!B15&amp;" - "&amp;Opatrenia!D15)</f>
        <v xml:space="preserve"> - </v>
      </c>
    </row>
    <row r="17" spans="12:17" x14ac:dyDescent="0.25">
      <c r="L17" s="1" t="s">
        <v>35</v>
      </c>
      <c r="M17" s="84" t="s">
        <v>168</v>
      </c>
      <c r="N17" s="86" t="s">
        <v>123</v>
      </c>
      <c r="P17" t="str">
        <f>CONCATENATE(ROW(P17)-2," - ",Komponenty!B17)</f>
        <v xml:space="preserve">15 - </v>
      </c>
      <c r="Q17" t="str">
        <f>CONCATENATE(Opatrenia!B16&amp;" - "&amp;Opatrenia!D16)</f>
        <v xml:space="preserve"> - </v>
      </c>
    </row>
    <row r="18" spans="12:17" x14ac:dyDescent="0.25">
      <c r="L18" s="1" t="s">
        <v>36</v>
      </c>
      <c r="M18" s="84" t="s">
        <v>169</v>
      </c>
      <c r="N18" s="86" t="s">
        <v>124</v>
      </c>
      <c r="P18" t="str">
        <f>CONCATENATE(ROW(P18)-2," - ",Komponenty!B18)</f>
        <v xml:space="preserve">16 - </v>
      </c>
      <c r="Q18" t="str">
        <f>CONCATENATE(Opatrenia!B17&amp;" - "&amp;Opatrenia!D17)</f>
        <v xml:space="preserve"> - </v>
      </c>
    </row>
    <row r="19" spans="12:17" x14ac:dyDescent="0.25">
      <c r="L19" s="1" t="s">
        <v>37</v>
      </c>
      <c r="M19" s="84" t="s">
        <v>170</v>
      </c>
      <c r="N19" s="86" t="s">
        <v>125</v>
      </c>
      <c r="P19" t="str">
        <f>CONCATENATE(ROW(P19)-2," - ",Komponenty!B19)</f>
        <v xml:space="preserve">17 - </v>
      </c>
      <c r="Q19" t="str">
        <f>CONCATENATE(Opatrenia!B18&amp;" - "&amp;Opatrenia!D18)</f>
        <v xml:space="preserve"> - </v>
      </c>
    </row>
    <row r="20" spans="12:17" x14ac:dyDescent="0.25">
      <c r="L20" s="1" t="s">
        <v>38</v>
      </c>
      <c r="M20" s="84" t="s">
        <v>171</v>
      </c>
      <c r="N20" s="86" t="s">
        <v>126</v>
      </c>
      <c r="P20" t="str">
        <f>CONCATENATE(ROW(P20)-2," - ",Komponenty!B20)</f>
        <v xml:space="preserve">18 - </v>
      </c>
      <c r="Q20" t="str">
        <f>CONCATENATE(Opatrenia!B19&amp;" - "&amp;Opatrenia!D19)</f>
        <v xml:space="preserve"> - </v>
      </c>
    </row>
    <row r="21" spans="12:17" x14ac:dyDescent="0.25">
      <c r="L21" s="1" t="s">
        <v>39</v>
      </c>
      <c r="M21" s="84" t="s">
        <v>172</v>
      </c>
      <c r="N21" s="86" t="s">
        <v>127</v>
      </c>
      <c r="P21" t="str">
        <f>CONCATENATE(ROW(P21)-2," - ",Komponenty!B21)</f>
        <v xml:space="preserve">19 - </v>
      </c>
      <c r="Q21" t="str">
        <f>CONCATENATE(Opatrenia!B20&amp;" - "&amp;Opatrenia!D20)</f>
        <v xml:space="preserve"> - </v>
      </c>
    </row>
    <row r="22" spans="12:17" x14ac:dyDescent="0.25">
      <c r="L22" s="1" t="s">
        <v>40</v>
      </c>
      <c r="M22" s="84" t="s">
        <v>173</v>
      </c>
      <c r="N22" s="86" t="s">
        <v>128</v>
      </c>
      <c r="P22" t="str">
        <f>CONCATENATE(ROW(P22)-2," - ",Komponenty!B22)</f>
        <v xml:space="preserve">20 - </v>
      </c>
      <c r="Q22" t="str">
        <f>CONCATENATE(Opatrenia!B21&amp;" - "&amp;Opatrenia!D21)</f>
        <v xml:space="preserve"> - </v>
      </c>
    </row>
    <row r="23" spans="12:17" x14ac:dyDescent="0.25">
      <c r="L23" s="1" t="s">
        <v>41</v>
      </c>
      <c r="M23" s="84" t="s">
        <v>174</v>
      </c>
      <c r="N23" s="86" t="s">
        <v>129</v>
      </c>
      <c r="P23" t="str">
        <f>CONCATENATE(ROW(P23)-2," - ",Komponenty!B23)</f>
        <v xml:space="preserve">21 - </v>
      </c>
      <c r="Q23" t="str">
        <f>CONCATENATE(Opatrenia!B22&amp;" - "&amp;Opatrenia!D22)</f>
        <v xml:space="preserve"> - </v>
      </c>
    </row>
    <row r="24" spans="12:17" x14ac:dyDescent="0.25">
      <c r="L24" s="1" t="s">
        <v>42</v>
      </c>
      <c r="M24" s="84" t="s">
        <v>175</v>
      </c>
      <c r="N24" s="86" t="s">
        <v>130</v>
      </c>
      <c r="P24" t="str">
        <f>CONCATENATE(ROW(P24)-2," - ",Komponenty!B24)</f>
        <v xml:space="preserve">22 - </v>
      </c>
      <c r="Q24" t="str">
        <f>CONCATENATE(Opatrenia!B23&amp;" - "&amp;Opatrenia!D23)</f>
        <v xml:space="preserve"> - </v>
      </c>
    </row>
    <row r="25" spans="12:17" x14ac:dyDescent="0.25">
      <c r="L25" s="1" t="s">
        <v>43</v>
      </c>
      <c r="M25" s="84" t="s">
        <v>176</v>
      </c>
      <c r="N25" s="86" t="s">
        <v>131</v>
      </c>
      <c r="P25" t="str">
        <f>CONCATENATE(ROW(P25)-2," - ",Komponenty!B25)</f>
        <v xml:space="preserve">23 - </v>
      </c>
      <c r="Q25" t="str">
        <f>CONCATENATE(Opatrenia!B24&amp;" - "&amp;Opatrenia!D24)</f>
        <v xml:space="preserve"> - </v>
      </c>
    </row>
    <row r="26" spans="12:17" x14ac:dyDescent="0.25">
      <c r="L26" s="1" t="s">
        <v>44</v>
      </c>
      <c r="M26" s="84" t="s">
        <v>177</v>
      </c>
      <c r="N26" s="86" t="s">
        <v>132</v>
      </c>
      <c r="P26" t="str">
        <f>CONCATENATE(ROW(P26)-2," - ",Komponenty!B26)</f>
        <v xml:space="preserve">24 - </v>
      </c>
      <c r="Q26" t="str">
        <f>CONCATENATE(Opatrenia!B25&amp;" - "&amp;Opatrenia!D25)</f>
        <v xml:space="preserve"> - </v>
      </c>
    </row>
    <row r="27" spans="12:17" x14ac:dyDescent="0.25">
      <c r="L27" s="1" t="s">
        <v>45</v>
      </c>
      <c r="M27" s="84" t="s">
        <v>178</v>
      </c>
      <c r="N27" s="86" t="s">
        <v>133</v>
      </c>
      <c r="P27" t="str">
        <f>CONCATENATE(ROW(P27)-2," - ",Komponenty!B27)</f>
        <v xml:space="preserve">25 - </v>
      </c>
      <c r="Q27" t="str">
        <f>CONCATENATE(Opatrenia!B26&amp;" - "&amp;Opatrenia!D26)</f>
        <v xml:space="preserve"> - </v>
      </c>
    </row>
    <row r="28" spans="12:17" x14ac:dyDescent="0.25">
      <c r="L28" s="1" t="s">
        <v>46</v>
      </c>
      <c r="M28" s="84" t="s">
        <v>179</v>
      </c>
      <c r="N28" s="86" t="s">
        <v>134</v>
      </c>
      <c r="P28" t="str">
        <f>CONCATENATE(ROW(P28)-2," - ",Komponenty!B28)</f>
        <v xml:space="preserve">26 - </v>
      </c>
      <c r="Q28" t="str">
        <f>CONCATENATE(Opatrenia!B27&amp;" - "&amp;Opatrenia!D27)</f>
        <v xml:space="preserve"> - </v>
      </c>
    </row>
    <row r="29" spans="12:17" x14ac:dyDescent="0.25">
      <c r="L29" s="1" t="s">
        <v>47</v>
      </c>
      <c r="M29" s="84" t="s">
        <v>180</v>
      </c>
      <c r="N29" s="86" t="s">
        <v>135</v>
      </c>
      <c r="P29" t="str">
        <f>CONCATENATE(ROW(P29)-2," - ",Komponenty!B29)</f>
        <v xml:space="preserve">27 - </v>
      </c>
      <c r="Q29" t="str">
        <f>CONCATENATE(Opatrenia!B28&amp;" - "&amp;Opatrenia!D28)</f>
        <v xml:space="preserve"> - </v>
      </c>
    </row>
    <row r="30" spans="12:17" x14ac:dyDescent="0.25">
      <c r="L30" s="1" t="s">
        <v>48</v>
      </c>
      <c r="M30" s="84" t="s">
        <v>181</v>
      </c>
      <c r="N30" s="86" t="s">
        <v>136</v>
      </c>
      <c r="P30" t="str">
        <f>CONCATENATE(ROW(P30)-2," - ",Komponenty!B30)</f>
        <v xml:space="preserve">28 - </v>
      </c>
      <c r="Q30" t="str">
        <f>CONCATENATE(Opatrenia!B29&amp;" - "&amp;Opatrenia!D29)</f>
        <v xml:space="preserve"> - </v>
      </c>
    </row>
    <row r="31" spans="12:17" x14ac:dyDescent="0.25">
      <c r="L31" s="1" t="s">
        <v>49</v>
      </c>
      <c r="M31" s="84" t="s">
        <v>182</v>
      </c>
      <c r="N31" s="86" t="s">
        <v>137</v>
      </c>
      <c r="P31" t="str">
        <f>CONCATENATE(ROW(P31)-2," - ",Komponenty!B31)</f>
        <v xml:space="preserve">29 - </v>
      </c>
      <c r="Q31" t="str">
        <f>CONCATENATE(Opatrenia!B30&amp;" - "&amp;Opatrenia!D30)</f>
        <v xml:space="preserve"> - </v>
      </c>
    </row>
    <row r="32" spans="12:17" x14ac:dyDescent="0.25">
      <c r="L32" s="1" t="s">
        <v>50</v>
      </c>
      <c r="M32" s="84" t="s">
        <v>183</v>
      </c>
      <c r="N32" s="86" t="s">
        <v>138</v>
      </c>
      <c r="P32" t="str">
        <f>CONCATENATE(ROW(P32)-2," - ",Komponenty!B32)</f>
        <v xml:space="preserve">30 - </v>
      </c>
      <c r="Q32" t="str">
        <f>CONCATENATE(Opatrenia!B31&amp;" - "&amp;Opatrenia!D31)</f>
        <v xml:space="preserve"> - </v>
      </c>
    </row>
    <row r="33" spans="12:17" x14ac:dyDescent="0.25">
      <c r="L33" s="1" t="s">
        <v>51</v>
      </c>
      <c r="M33" s="84" t="s">
        <v>184</v>
      </c>
      <c r="N33" s="86" t="s">
        <v>139</v>
      </c>
      <c r="P33" t="str">
        <f>CONCATENATE(ROW(P33)-2," - ",Komponenty!B33)</f>
        <v xml:space="preserve">31 - </v>
      </c>
      <c r="Q33" t="str">
        <f>CONCATENATE(Opatrenia!B32&amp;" - "&amp;Opatrenia!D32)</f>
        <v xml:space="preserve"> - </v>
      </c>
    </row>
    <row r="34" spans="12:17" x14ac:dyDescent="0.25">
      <c r="L34" s="1" t="s">
        <v>52</v>
      </c>
      <c r="M34" s="84" t="s">
        <v>185</v>
      </c>
      <c r="N34" s="86" t="s">
        <v>140</v>
      </c>
      <c r="P34" t="str">
        <f>CONCATENATE(ROW(P34)-2," - ",Komponenty!B34)</f>
        <v xml:space="preserve">32 - </v>
      </c>
      <c r="Q34" t="str">
        <f>CONCATENATE(Opatrenia!B33&amp;" - "&amp;Opatrenia!D33)</f>
        <v xml:space="preserve"> - </v>
      </c>
    </row>
    <row r="35" spans="12:17" x14ac:dyDescent="0.25">
      <c r="L35" s="1" t="s">
        <v>53</v>
      </c>
      <c r="M35" s="84" t="s">
        <v>186</v>
      </c>
      <c r="N35" s="86" t="s">
        <v>141</v>
      </c>
      <c r="P35" t="str">
        <f>CONCATENATE(ROW(P35)-2," - ",Komponenty!B35)</f>
        <v xml:space="preserve">33 - </v>
      </c>
      <c r="Q35" t="str">
        <f>CONCATENATE(Opatrenia!B34&amp;" - "&amp;Opatrenia!D34)</f>
        <v xml:space="preserve"> - </v>
      </c>
    </row>
    <row r="36" spans="12:17" x14ac:dyDescent="0.25">
      <c r="L36" s="1" t="s">
        <v>54</v>
      </c>
      <c r="M36" s="84" t="s">
        <v>187</v>
      </c>
      <c r="N36" s="86" t="s">
        <v>142</v>
      </c>
      <c r="P36" t="str">
        <f>CONCATENATE(ROW(P36)-2," - ",Komponenty!B36)</f>
        <v xml:space="preserve">34 - </v>
      </c>
      <c r="Q36" t="str">
        <f>CONCATENATE(Opatrenia!B35&amp;" - "&amp;Opatrenia!D35)</f>
        <v xml:space="preserve"> - </v>
      </c>
    </row>
    <row r="37" spans="12:17" x14ac:dyDescent="0.25">
      <c r="L37" s="1" t="s">
        <v>55</v>
      </c>
      <c r="M37" s="84" t="s">
        <v>188</v>
      </c>
      <c r="N37" s="86" t="s">
        <v>143</v>
      </c>
      <c r="P37" t="str">
        <f>CONCATENATE(ROW(P37)-2," - ",Komponenty!B37)</f>
        <v xml:space="preserve">35 - </v>
      </c>
      <c r="Q37" t="str">
        <f>CONCATENATE(Opatrenia!B36&amp;" - "&amp;Opatrenia!D36)</f>
        <v xml:space="preserve"> - </v>
      </c>
    </row>
    <row r="38" spans="12:17" x14ac:dyDescent="0.25">
      <c r="L38" s="1" t="s">
        <v>56</v>
      </c>
      <c r="M38" s="84" t="s">
        <v>189</v>
      </c>
      <c r="N38" s="86" t="s">
        <v>144</v>
      </c>
      <c r="P38" t="str">
        <f>CONCATENATE(ROW(P38)-2," - ",Komponenty!B38)</f>
        <v xml:space="preserve">36 - </v>
      </c>
      <c r="Q38" t="str">
        <f>CONCATENATE(Opatrenia!B37&amp;" - "&amp;Opatrenia!D37)</f>
        <v xml:space="preserve"> - </v>
      </c>
    </row>
    <row r="39" spans="12:17" x14ac:dyDescent="0.25">
      <c r="L39" s="1" t="s">
        <v>57</v>
      </c>
      <c r="M39" s="84" t="s">
        <v>190</v>
      </c>
      <c r="N39" s="86" t="s">
        <v>145</v>
      </c>
      <c r="P39" t="str">
        <f>CONCATENATE(ROW(P39)-2," - ",Komponenty!B39)</f>
        <v xml:space="preserve">37 - </v>
      </c>
      <c r="Q39" t="str">
        <f>CONCATENATE(Opatrenia!B38&amp;" - "&amp;Opatrenia!D38)</f>
        <v xml:space="preserve"> - </v>
      </c>
    </row>
    <row r="40" spans="12:17" x14ac:dyDescent="0.25">
      <c r="L40" s="1" t="s">
        <v>58</v>
      </c>
      <c r="M40" s="84" t="s">
        <v>191</v>
      </c>
      <c r="N40" s="86" t="s">
        <v>146</v>
      </c>
      <c r="P40" t="str">
        <f>CONCATENATE(ROW(P40)-2," - ",Komponenty!B40)</f>
        <v xml:space="preserve">38 - </v>
      </c>
      <c r="Q40" t="str">
        <f>CONCATENATE(Opatrenia!B39&amp;" - "&amp;Opatrenia!D39)</f>
        <v xml:space="preserve"> - </v>
      </c>
    </row>
    <row r="41" spans="12:17" x14ac:dyDescent="0.25">
      <c r="L41" s="1" t="s">
        <v>59</v>
      </c>
      <c r="M41" s="84" t="s">
        <v>192</v>
      </c>
      <c r="N41" s="86" t="s">
        <v>147</v>
      </c>
      <c r="P41" t="str">
        <f>CONCATENATE(ROW(P41)-2," - ",Komponenty!B41)</f>
        <v xml:space="preserve">39 - </v>
      </c>
      <c r="Q41" t="str">
        <f>CONCATENATE(Opatrenia!B40&amp;" - "&amp;Opatrenia!D40)</f>
        <v xml:space="preserve"> - </v>
      </c>
    </row>
    <row r="42" spans="12:17" x14ac:dyDescent="0.25">
      <c r="L42" s="1" t="s">
        <v>60</v>
      </c>
      <c r="M42" s="84" t="s">
        <v>193</v>
      </c>
      <c r="N42" s="86" t="s">
        <v>148</v>
      </c>
      <c r="P42" t="str">
        <f>CONCATENATE(ROW(P42)-2," - ",Komponenty!B42)</f>
        <v xml:space="preserve">40 - </v>
      </c>
      <c r="Q42" t="str">
        <f>CONCATENATE(Opatrenia!B41&amp;" - "&amp;Opatrenia!D41)</f>
        <v xml:space="preserve"> - </v>
      </c>
    </row>
    <row r="43" spans="12:17" x14ac:dyDescent="0.25">
      <c r="L43" s="1" t="s">
        <v>61</v>
      </c>
      <c r="M43" s="84" t="s">
        <v>194</v>
      </c>
      <c r="N43" s="86" t="s">
        <v>149</v>
      </c>
      <c r="P43" t="str">
        <f>CONCATENATE(ROW(P43)-2," - ",Komponenty!B43)</f>
        <v xml:space="preserve">41 - </v>
      </c>
      <c r="Q43" t="str">
        <f>CONCATENATE(Opatrenia!B42&amp;" - "&amp;Opatrenia!D42)</f>
        <v xml:space="preserve"> - </v>
      </c>
    </row>
    <row r="44" spans="12:17" x14ac:dyDescent="0.25">
      <c r="L44" s="1" t="s">
        <v>62</v>
      </c>
      <c r="M44" s="84" t="s">
        <v>195</v>
      </c>
      <c r="N44" s="86" t="s">
        <v>150</v>
      </c>
      <c r="P44" t="str">
        <f>CONCATENATE(ROW(P44)-2," - ",Komponenty!B44)</f>
        <v xml:space="preserve">42 - </v>
      </c>
      <c r="Q44" t="str">
        <f>CONCATENATE(Opatrenia!B43&amp;" - "&amp;Opatrenia!D43)</f>
        <v xml:space="preserve"> - </v>
      </c>
    </row>
    <row r="45" spans="12:17" x14ac:dyDescent="0.25">
      <c r="L45" s="1" t="s">
        <v>63</v>
      </c>
      <c r="M45" s="84" t="s">
        <v>196</v>
      </c>
      <c r="N45" s="86" t="s">
        <v>151</v>
      </c>
      <c r="P45" t="str">
        <f>CONCATENATE(ROW(P45)-2," - ",Komponenty!B45)</f>
        <v xml:space="preserve">43 - </v>
      </c>
      <c r="Q45" t="str">
        <f>CONCATENATE(Opatrenia!B44&amp;" - "&amp;Opatrenia!D44)</f>
        <v xml:space="preserve"> - </v>
      </c>
    </row>
    <row r="46" spans="12:17" x14ac:dyDescent="0.25">
      <c r="L46" s="1" t="s">
        <v>64</v>
      </c>
      <c r="M46" s="84" t="s">
        <v>197</v>
      </c>
      <c r="P46" t="str">
        <f>CONCATENATE(ROW(P46)-2," - ",Komponenty!B46)</f>
        <v xml:space="preserve">44 - </v>
      </c>
      <c r="Q46" t="str">
        <f>CONCATENATE(Opatrenia!B45&amp;" - "&amp;Opatrenia!D45)</f>
        <v xml:space="preserve"> - </v>
      </c>
    </row>
    <row r="47" spans="12:17" x14ac:dyDescent="0.25">
      <c r="L47" s="1" t="s">
        <v>65</v>
      </c>
      <c r="M47" s="84" t="s">
        <v>198</v>
      </c>
      <c r="P47" t="str">
        <f>CONCATENATE(ROW(P47)-2," - ",Komponenty!B47)</f>
        <v xml:space="preserve">45 - </v>
      </c>
      <c r="Q47" t="str">
        <f>CONCATENATE(Opatrenia!B46&amp;" - "&amp;Opatrenia!D46)</f>
        <v xml:space="preserve"> - </v>
      </c>
    </row>
    <row r="48" spans="12:17" x14ac:dyDescent="0.25">
      <c r="L48" s="1" t="s">
        <v>66</v>
      </c>
      <c r="M48" s="84" t="s">
        <v>199</v>
      </c>
      <c r="P48" t="str">
        <f>CONCATENATE(ROW(P48)-2," - ",Komponenty!B48)</f>
        <v xml:space="preserve">46 - </v>
      </c>
      <c r="Q48" t="str">
        <f>CONCATENATE(Opatrenia!B47&amp;" - "&amp;Opatrenia!D47)</f>
        <v xml:space="preserve"> - </v>
      </c>
    </row>
    <row r="49" spans="12:17" x14ac:dyDescent="0.25">
      <c r="L49" s="1" t="s">
        <v>67</v>
      </c>
      <c r="M49" s="84" t="s">
        <v>200</v>
      </c>
      <c r="P49" t="str">
        <f>CONCATENATE(ROW(P49)-2," - ",Komponenty!B49)</f>
        <v xml:space="preserve">47 - </v>
      </c>
      <c r="Q49" t="str">
        <f>CONCATENATE(Opatrenia!B48&amp;" - "&amp;Opatrenia!D48)</f>
        <v xml:space="preserve"> - </v>
      </c>
    </row>
    <row r="50" spans="12:17" x14ac:dyDescent="0.25">
      <c r="L50" s="1" t="s">
        <v>68</v>
      </c>
      <c r="M50" s="84" t="s">
        <v>201</v>
      </c>
      <c r="P50" t="str">
        <f>CONCATENATE(ROW(P50)-2," - ",Komponenty!B50)</f>
        <v xml:space="preserve">48 - </v>
      </c>
      <c r="Q50" t="str">
        <f>CONCATENATE(Opatrenia!B49&amp;" - "&amp;Opatrenia!D49)</f>
        <v xml:space="preserve"> - </v>
      </c>
    </row>
    <row r="51" spans="12:17" x14ac:dyDescent="0.25">
      <c r="L51" s="1" t="s">
        <v>69</v>
      </c>
      <c r="M51" s="84" t="s">
        <v>202</v>
      </c>
      <c r="P51" t="str">
        <f>CONCATENATE(ROW(P51)-2," - ",Komponenty!B51)</f>
        <v xml:space="preserve">49 - </v>
      </c>
      <c r="Q51" t="str">
        <f>CONCATENATE(Opatrenia!B50&amp;" - "&amp;Opatrenia!D50)</f>
        <v xml:space="preserve"> - </v>
      </c>
    </row>
    <row r="52" spans="12:17" x14ac:dyDescent="0.25">
      <c r="L52" s="1" t="s">
        <v>70</v>
      </c>
      <c r="M52" s="84" t="s">
        <v>203</v>
      </c>
      <c r="N52" s="70" t="s">
        <v>977</v>
      </c>
      <c r="P52" t="str">
        <f>CONCATENATE(ROW(P52)-2," - ",Komponenty!B52)</f>
        <v xml:space="preserve">50 - </v>
      </c>
      <c r="Q52" t="str">
        <f>CONCATENATE(Opatrenia!B51&amp;" - "&amp;Opatrenia!D51)</f>
        <v xml:space="preserve"> - </v>
      </c>
    </row>
    <row r="53" spans="12:17" x14ac:dyDescent="0.25">
      <c r="L53" s="1" t="s">
        <v>71</v>
      </c>
      <c r="M53" s="84" t="s">
        <v>204</v>
      </c>
      <c r="P53" t="str">
        <f>CONCATENATE(ROW(P53)-2," - ",Komponenty!B53)</f>
        <v xml:space="preserve">51 - </v>
      </c>
      <c r="Q53" t="str">
        <f>CONCATENATE(Opatrenia!B52&amp;" - "&amp;Opatrenia!D52)</f>
        <v xml:space="preserve"> - </v>
      </c>
    </row>
    <row r="54" spans="12:17" x14ac:dyDescent="0.25">
      <c r="L54" s="1" t="s">
        <v>72</v>
      </c>
      <c r="M54" s="84" t="s">
        <v>205</v>
      </c>
      <c r="P54" t="str">
        <f>CONCATENATE(ROW(P54)-2," - ",Komponenty!B54)</f>
        <v xml:space="preserve">52 - </v>
      </c>
      <c r="Q54" t="str">
        <f>CONCATENATE(Opatrenia!B53&amp;" - "&amp;Opatrenia!D53)</f>
        <v xml:space="preserve"> - </v>
      </c>
    </row>
    <row r="55" spans="12:17" x14ac:dyDescent="0.25">
      <c r="L55" s="1" t="s">
        <v>73</v>
      </c>
      <c r="M55" s="84" t="s">
        <v>206</v>
      </c>
      <c r="P55" t="str">
        <f>CONCATENATE(ROW(P55)-2," - ",Komponenty!B55)</f>
        <v xml:space="preserve">53 - </v>
      </c>
      <c r="Q55" t="str">
        <f>CONCATENATE(Opatrenia!B54&amp;" - "&amp;Opatrenia!D54)</f>
        <v xml:space="preserve"> - </v>
      </c>
    </row>
    <row r="56" spans="12:17" x14ac:dyDescent="0.25">
      <c r="L56" s="1" t="s">
        <v>74</v>
      </c>
      <c r="M56" s="84" t="s">
        <v>207</v>
      </c>
      <c r="P56" t="str">
        <f>CONCATENATE(ROW(P56)-2," - ",Komponenty!B56)</f>
        <v xml:space="preserve">54 - </v>
      </c>
      <c r="Q56" t="str">
        <f>CONCATENATE(Opatrenia!B55&amp;" - "&amp;Opatrenia!D55)</f>
        <v xml:space="preserve"> - </v>
      </c>
    </row>
    <row r="57" spans="12:17" x14ac:dyDescent="0.25">
      <c r="L57" s="1" t="s">
        <v>75</v>
      </c>
      <c r="M57" s="84" t="s">
        <v>208</v>
      </c>
      <c r="P57" t="str">
        <f>CONCATENATE(ROW(P57)-2," - ",Komponenty!B57)</f>
        <v xml:space="preserve">55 - </v>
      </c>
      <c r="Q57" t="str">
        <f>CONCATENATE(Opatrenia!B56&amp;" - "&amp;Opatrenia!D56)</f>
        <v xml:space="preserve"> - </v>
      </c>
    </row>
    <row r="58" spans="12:17" x14ac:dyDescent="0.25">
      <c r="L58" s="1" t="s">
        <v>76</v>
      </c>
      <c r="M58" s="84" t="s">
        <v>209</v>
      </c>
      <c r="P58" t="str">
        <f>CONCATENATE(ROW(P58)-2," - ",Komponenty!B58)</f>
        <v xml:space="preserve">56 - </v>
      </c>
      <c r="Q58" t="str">
        <f>CONCATENATE(Opatrenia!B57&amp;" - "&amp;Opatrenia!D57)</f>
        <v xml:space="preserve"> - </v>
      </c>
    </row>
    <row r="59" spans="12:17" x14ac:dyDescent="0.25">
      <c r="L59" s="1" t="s">
        <v>77</v>
      </c>
      <c r="M59" s="84" t="s">
        <v>210</v>
      </c>
      <c r="P59" t="str">
        <f>CONCATENATE(ROW(P59)-2," - ",Komponenty!B59)</f>
        <v xml:space="preserve">57 - </v>
      </c>
      <c r="Q59" t="str">
        <f>CONCATENATE(Opatrenia!B58&amp;" - "&amp;Opatrenia!D58)</f>
        <v xml:space="preserve"> - </v>
      </c>
    </row>
    <row r="60" spans="12:17" x14ac:dyDescent="0.25">
      <c r="L60" s="1" t="s">
        <v>78</v>
      </c>
      <c r="M60" s="84" t="s">
        <v>211</v>
      </c>
      <c r="P60" t="str">
        <f>CONCATENATE(ROW(P60)-2," - ",Komponenty!B60)</f>
        <v xml:space="preserve">58 - </v>
      </c>
      <c r="Q60" t="str">
        <f>CONCATENATE(Opatrenia!B59&amp;" - "&amp;Opatrenia!D59)</f>
        <v xml:space="preserve"> - </v>
      </c>
    </row>
    <row r="61" spans="12:17" x14ac:dyDescent="0.25">
      <c r="L61" s="1" t="s">
        <v>79</v>
      </c>
      <c r="M61" s="84" t="s">
        <v>212</v>
      </c>
      <c r="P61" t="str">
        <f>CONCATENATE(ROW(P61)-2," - ",Komponenty!B61)</f>
        <v xml:space="preserve">59 - </v>
      </c>
      <c r="Q61" t="str">
        <f>CONCATENATE(Opatrenia!B60&amp;" - "&amp;Opatrenia!D60)</f>
        <v xml:space="preserve"> - </v>
      </c>
    </row>
    <row r="62" spans="12:17" x14ac:dyDescent="0.25">
      <c r="L62" s="1" t="s">
        <v>80</v>
      </c>
      <c r="M62" s="84" t="s">
        <v>213</v>
      </c>
      <c r="P62" t="str">
        <f>CONCATENATE(ROW(P62)-2," - ",Komponenty!B62)</f>
        <v xml:space="preserve">60 - </v>
      </c>
      <c r="Q62" t="str">
        <f>CONCATENATE(Opatrenia!B61&amp;" - "&amp;Opatrenia!D61)</f>
        <v xml:space="preserve"> - </v>
      </c>
    </row>
    <row r="63" spans="12:17" x14ac:dyDescent="0.25">
      <c r="L63" s="1" t="s">
        <v>81</v>
      </c>
      <c r="M63" s="84" t="s">
        <v>214</v>
      </c>
      <c r="P63" t="str">
        <f>CONCATENATE(ROW(P63)-2," - ",Komponenty!B63)</f>
        <v xml:space="preserve">61 - </v>
      </c>
      <c r="Q63" t="str">
        <f>CONCATENATE(Opatrenia!B62&amp;" - "&amp;Opatrenia!D62)</f>
        <v xml:space="preserve"> - </v>
      </c>
    </row>
    <row r="64" spans="12:17" x14ac:dyDescent="0.25">
      <c r="L64" s="1" t="s">
        <v>82</v>
      </c>
      <c r="M64" s="84" t="s">
        <v>215</v>
      </c>
      <c r="P64" t="str">
        <f>CONCATENATE(ROW(P64)-2," - ",Komponenty!B64)</f>
        <v xml:space="preserve">62 - </v>
      </c>
      <c r="Q64" t="str">
        <f>CONCATENATE(Opatrenia!B63&amp;" - "&amp;Opatrenia!D63)</f>
        <v xml:space="preserve"> - </v>
      </c>
    </row>
    <row r="65" spans="12:17" x14ac:dyDescent="0.25">
      <c r="L65" s="1" t="s">
        <v>83</v>
      </c>
      <c r="M65" s="84" t="s">
        <v>216</v>
      </c>
      <c r="P65" t="str">
        <f>CONCATENATE(ROW(P65)-2," - ",Komponenty!B65)</f>
        <v xml:space="preserve">63 - </v>
      </c>
      <c r="Q65" t="str">
        <f>CONCATENATE(Opatrenia!B64&amp;" - "&amp;Opatrenia!D64)</f>
        <v xml:space="preserve"> - </v>
      </c>
    </row>
    <row r="66" spans="12:17" x14ac:dyDescent="0.25">
      <c r="L66" s="1" t="s">
        <v>84</v>
      </c>
      <c r="M66" s="84" t="s">
        <v>217</v>
      </c>
      <c r="P66" t="str">
        <f>CONCATENATE(ROW(P66)-2," - ",Komponenty!B66)</f>
        <v xml:space="preserve">64 - </v>
      </c>
      <c r="Q66" t="str">
        <f>CONCATENATE(Opatrenia!B65&amp;" - "&amp;Opatrenia!D65)</f>
        <v xml:space="preserve"> - </v>
      </c>
    </row>
    <row r="67" spans="12:17" x14ac:dyDescent="0.25">
      <c r="L67" s="1" t="s">
        <v>85</v>
      </c>
      <c r="M67" s="84" t="s">
        <v>218</v>
      </c>
      <c r="P67" t="str">
        <f>CONCATENATE(ROW(P67)-2," - ",Komponenty!B67)</f>
        <v xml:space="preserve">65 - </v>
      </c>
      <c r="Q67" t="str">
        <f>CONCATENATE(Opatrenia!B66&amp;" - "&amp;Opatrenia!D66)</f>
        <v xml:space="preserve"> - </v>
      </c>
    </row>
    <row r="68" spans="12:17" x14ac:dyDescent="0.25">
      <c r="L68" s="1" t="s">
        <v>86</v>
      </c>
      <c r="M68" s="84" t="s">
        <v>219</v>
      </c>
      <c r="P68" t="str">
        <f>CONCATENATE(ROW(P68)-2," - ",Komponenty!B68)</f>
        <v xml:space="preserve">66 - </v>
      </c>
      <c r="Q68" t="str">
        <f>CONCATENATE(Opatrenia!B67&amp;" - "&amp;Opatrenia!D67)</f>
        <v xml:space="preserve"> - </v>
      </c>
    </row>
    <row r="69" spans="12:17" x14ac:dyDescent="0.25">
      <c r="L69" s="1" t="s">
        <v>87</v>
      </c>
      <c r="M69" s="84" t="s">
        <v>220</v>
      </c>
      <c r="P69" t="str">
        <f>CONCATENATE(ROW(P69)-2," - ",Komponenty!B69)</f>
        <v xml:space="preserve">67 - </v>
      </c>
      <c r="Q69" t="str">
        <f>CONCATENATE(Opatrenia!B68&amp;" - "&amp;Opatrenia!D68)</f>
        <v xml:space="preserve"> - </v>
      </c>
    </row>
    <row r="70" spans="12:17" x14ac:dyDescent="0.25">
      <c r="L70" s="1" t="s">
        <v>88</v>
      </c>
      <c r="M70" s="84" t="s">
        <v>221</v>
      </c>
      <c r="P70" t="str">
        <f>CONCATENATE(ROW(P70)-2," - ",Komponenty!B70)</f>
        <v xml:space="preserve">68 - </v>
      </c>
      <c r="Q70" t="str">
        <f>CONCATENATE(Opatrenia!B69&amp;" - "&amp;Opatrenia!D69)</f>
        <v xml:space="preserve"> - </v>
      </c>
    </row>
    <row r="71" spans="12:17" x14ac:dyDescent="0.25">
      <c r="L71" s="1" t="s">
        <v>93</v>
      </c>
      <c r="M71" s="84" t="s">
        <v>222</v>
      </c>
      <c r="P71" t="str">
        <f>CONCATENATE(ROW(P71)-2," - ",Komponenty!B71)</f>
        <v xml:space="preserve">69 - </v>
      </c>
      <c r="Q71" t="str">
        <f>CONCATENATE(Opatrenia!B70&amp;" - "&amp;Opatrenia!D70)</f>
        <v xml:space="preserve"> - </v>
      </c>
    </row>
    <row r="72" spans="12:17" x14ac:dyDescent="0.25">
      <c r="M72" s="84" t="s">
        <v>223</v>
      </c>
      <c r="P72" t="str">
        <f>CONCATENATE(ROW(P72)-2," - ",Komponenty!B72)</f>
        <v xml:space="preserve">70 - </v>
      </c>
      <c r="Q72" t="str">
        <f>CONCATENATE(Opatrenia!B71&amp;" - "&amp;Opatrenia!D71)</f>
        <v xml:space="preserve"> - </v>
      </c>
    </row>
    <row r="73" spans="12:17" x14ac:dyDescent="0.25">
      <c r="M73" s="84" t="s">
        <v>224</v>
      </c>
      <c r="P73" t="str">
        <f>CONCATENATE(ROW(P73)-2," - ",Komponenty!B73)</f>
        <v xml:space="preserve">71 - </v>
      </c>
      <c r="Q73" t="str">
        <f>CONCATENATE(Opatrenia!B72&amp;" - "&amp;Opatrenia!D72)</f>
        <v xml:space="preserve"> - </v>
      </c>
    </row>
    <row r="74" spans="12:17" x14ac:dyDescent="0.25">
      <c r="M74" s="84" t="s">
        <v>225</v>
      </c>
      <c r="P74" t="str">
        <f>CONCATENATE(ROW(P74)-2," - ",Komponenty!B74)</f>
        <v xml:space="preserve">72 - </v>
      </c>
      <c r="Q74" t="str">
        <f>CONCATENATE(Opatrenia!B73&amp;" - "&amp;Opatrenia!D73)</f>
        <v xml:space="preserve"> - </v>
      </c>
    </row>
    <row r="75" spans="12:17" x14ac:dyDescent="0.25">
      <c r="L75" s="1" t="s">
        <v>978</v>
      </c>
      <c r="M75" s="84" t="s">
        <v>226</v>
      </c>
      <c r="P75" t="str">
        <f>CONCATENATE(ROW(P75)-2," - ",Komponenty!B75)</f>
        <v xml:space="preserve">73 - </v>
      </c>
      <c r="Q75" t="str">
        <f>CONCATENATE(Opatrenia!B74&amp;" - "&amp;Opatrenia!D74)</f>
        <v xml:space="preserve"> - </v>
      </c>
    </row>
    <row r="76" spans="12:17" x14ac:dyDescent="0.25">
      <c r="L76" s="1" t="s">
        <v>979</v>
      </c>
      <c r="M76" s="84" t="s">
        <v>227</v>
      </c>
      <c r="P76" t="str">
        <f>CONCATENATE(ROW(P76)-2," - ",Komponenty!B76)</f>
        <v xml:space="preserve">74 - </v>
      </c>
      <c r="Q76" t="str">
        <f>CONCATENATE(Opatrenia!B75&amp;" - "&amp;Opatrenia!D75)</f>
        <v xml:space="preserve"> - </v>
      </c>
    </row>
    <row r="77" spans="12:17" x14ac:dyDescent="0.25">
      <c r="L77" s="1" t="s">
        <v>1096</v>
      </c>
      <c r="M77" s="84" t="s">
        <v>228</v>
      </c>
      <c r="P77" t="str">
        <f>CONCATENATE(ROW(P77)-2," - ",Komponenty!B77)</f>
        <v xml:space="preserve">75 - </v>
      </c>
      <c r="Q77" t="str">
        <f>CONCATENATE(Opatrenia!B76&amp;" - "&amp;Opatrenia!D76)</f>
        <v xml:space="preserve"> - </v>
      </c>
    </row>
    <row r="78" spans="12:17" x14ac:dyDescent="0.25">
      <c r="L78" s="1" t="s">
        <v>1090</v>
      </c>
      <c r="M78" s="84" t="s">
        <v>229</v>
      </c>
      <c r="P78" t="str">
        <f>CONCATENATE(ROW(P78)-2," - ",Komponenty!B78)</f>
        <v xml:space="preserve">76 - </v>
      </c>
      <c r="Q78" t="str">
        <f>CONCATENATE(Opatrenia!B77&amp;" - "&amp;Opatrenia!D77)</f>
        <v xml:space="preserve"> - </v>
      </c>
    </row>
    <row r="79" spans="12:17" x14ac:dyDescent="0.25">
      <c r="M79" s="84" t="s">
        <v>230</v>
      </c>
      <c r="P79" t="str">
        <f>CONCATENATE(ROW(P79)-2," - ",Komponenty!B79)</f>
        <v xml:space="preserve">77 - </v>
      </c>
      <c r="Q79" t="str">
        <f>CONCATENATE(Opatrenia!B78&amp;" - "&amp;Opatrenia!D78)</f>
        <v xml:space="preserve"> - </v>
      </c>
    </row>
    <row r="80" spans="12:17" x14ac:dyDescent="0.25">
      <c r="M80" s="84" t="s">
        <v>231</v>
      </c>
      <c r="P80" t="str">
        <f>CONCATENATE(ROW(P80)-2," - ",Komponenty!B80)</f>
        <v xml:space="preserve">78 - </v>
      </c>
      <c r="Q80" t="str">
        <f>CONCATENATE(Opatrenia!B79&amp;" - "&amp;Opatrenia!D79)</f>
        <v xml:space="preserve"> - </v>
      </c>
    </row>
    <row r="81" spans="13:17" x14ac:dyDescent="0.25">
      <c r="M81" s="84" t="s">
        <v>232</v>
      </c>
      <c r="P81" t="str">
        <f>CONCATENATE(ROW(P81)-2," - ",Komponenty!B81)</f>
        <v xml:space="preserve">79 - </v>
      </c>
      <c r="Q81" t="str">
        <f>CONCATENATE(Opatrenia!B80&amp;" - "&amp;Opatrenia!D80)</f>
        <v xml:space="preserve"> - </v>
      </c>
    </row>
    <row r="82" spans="13:17" x14ac:dyDescent="0.25">
      <c r="M82" s="84" t="s">
        <v>233</v>
      </c>
      <c r="P82" t="str">
        <f>CONCATENATE(ROW(P82)-2," - ",Komponenty!B82)</f>
        <v xml:space="preserve">80 - </v>
      </c>
      <c r="Q82" t="str">
        <f>CONCATENATE(Opatrenia!B81&amp;" - "&amp;Opatrenia!D81)</f>
        <v xml:space="preserve"> - </v>
      </c>
    </row>
    <row r="83" spans="13:17" x14ac:dyDescent="0.25">
      <c r="M83" s="84" t="s">
        <v>234</v>
      </c>
      <c r="P83" t="str">
        <f>CONCATENATE(ROW(P83)-2," - ",Komponenty!B83)</f>
        <v xml:space="preserve">81 - </v>
      </c>
      <c r="Q83" t="str">
        <f>CONCATENATE(Opatrenia!B82&amp;" - "&amp;Opatrenia!D82)</f>
        <v xml:space="preserve"> - </v>
      </c>
    </row>
    <row r="84" spans="13:17" x14ac:dyDescent="0.25">
      <c r="M84" s="84" t="s">
        <v>235</v>
      </c>
      <c r="P84" t="str">
        <f>CONCATENATE(ROW(P84)-2," - ",Komponenty!B84)</f>
        <v xml:space="preserve">82 - </v>
      </c>
      <c r="Q84" t="str">
        <f>CONCATENATE(Opatrenia!B83&amp;" - "&amp;Opatrenia!D83)</f>
        <v xml:space="preserve"> - </v>
      </c>
    </row>
    <row r="85" spans="13:17" x14ac:dyDescent="0.25">
      <c r="M85" s="84" t="s">
        <v>236</v>
      </c>
      <c r="P85" t="str">
        <f>CONCATENATE(ROW(P85)-2," - ",Komponenty!B85)</f>
        <v xml:space="preserve">83 - </v>
      </c>
      <c r="Q85" t="str">
        <f>CONCATENATE(Opatrenia!B84&amp;" - "&amp;Opatrenia!D84)</f>
        <v xml:space="preserve"> - </v>
      </c>
    </row>
    <row r="86" spans="13:17" x14ac:dyDescent="0.25">
      <c r="M86" s="84" t="s">
        <v>237</v>
      </c>
      <c r="P86" t="str">
        <f>CONCATENATE(ROW(P86)-2," - ",Komponenty!B86)</f>
        <v xml:space="preserve">84 - </v>
      </c>
      <c r="Q86" t="str">
        <f>CONCATENATE(Opatrenia!B85&amp;" - "&amp;Opatrenia!D85)</f>
        <v xml:space="preserve"> - </v>
      </c>
    </row>
    <row r="87" spans="13:17" x14ac:dyDescent="0.25">
      <c r="M87" s="84" t="s">
        <v>238</v>
      </c>
      <c r="P87" t="str">
        <f>CONCATENATE(ROW(P87)-2," - ",Komponenty!B87)</f>
        <v xml:space="preserve">85 - </v>
      </c>
      <c r="Q87" t="str">
        <f>CONCATENATE(Opatrenia!B86&amp;" - "&amp;Opatrenia!D86)</f>
        <v xml:space="preserve"> - </v>
      </c>
    </row>
    <row r="88" spans="13:17" x14ac:dyDescent="0.25">
      <c r="M88" s="84" t="s">
        <v>239</v>
      </c>
      <c r="P88" t="str">
        <f>CONCATENATE(ROW(P88)-2," - ",Komponenty!B88)</f>
        <v xml:space="preserve">86 - </v>
      </c>
      <c r="Q88" t="str">
        <f>CONCATENATE(Opatrenia!B87&amp;" - "&amp;Opatrenia!D87)</f>
        <v xml:space="preserve"> - </v>
      </c>
    </row>
    <row r="89" spans="13:17" x14ac:dyDescent="0.25">
      <c r="M89" s="84" t="s">
        <v>240</v>
      </c>
      <c r="P89" t="str">
        <f>CONCATENATE(ROW(P89)-2," - ",Komponenty!B89)</f>
        <v xml:space="preserve">87 - </v>
      </c>
      <c r="Q89" t="str">
        <f>CONCATENATE(Opatrenia!B88&amp;" - "&amp;Opatrenia!D88)</f>
        <v xml:space="preserve"> - </v>
      </c>
    </row>
    <row r="90" spans="13:17" x14ac:dyDescent="0.25">
      <c r="M90" s="84" t="s">
        <v>241</v>
      </c>
      <c r="P90" t="str">
        <f>CONCATENATE(ROW(P90)-2," - ",Komponenty!B90)</f>
        <v xml:space="preserve">88 - </v>
      </c>
      <c r="Q90" t="str">
        <f>CONCATENATE(Opatrenia!B89&amp;" - "&amp;Opatrenia!D89)</f>
        <v xml:space="preserve"> - </v>
      </c>
    </row>
    <row r="91" spans="13:17" x14ac:dyDescent="0.25">
      <c r="M91" s="84" t="s">
        <v>242</v>
      </c>
      <c r="P91" t="str">
        <f>CONCATENATE(ROW(P91)-2," - ",Komponenty!B91)</f>
        <v xml:space="preserve">89 - </v>
      </c>
      <c r="Q91" t="str">
        <f>CONCATENATE(Opatrenia!B90&amp;" - "&amp;Opatrenia!D90)</f>
        <v xml:space="preserve"> - </v>
      </c>
    </row>
    <row r="92" spans="13:17" x14ac:dyDescent="0.25">
      <c r="M92" s="84" t="s">
        <v>243</v>
      </c>
      <c r="P92" t="str">
        <f>CONCATENATE(ROW(P92)-2," - ",Komponenty!B92)</f>
        <v xml:space="preserve">90 - </v>
      </c>
      <c r="Q92" t="str">
        <f>CONCATENATE(Opatrenia!B91&amp;" - "&amp;Opatrenia!D91)</f>
        <v xml:space="preserve"> - </v>
      </c>
    </row>
    <row r="93" spans="13:17" x14ac:dyDescent="0.25">
      <c r="M93" s="84" t="s">
        <v>244</v>
      </c>
      <c r="P93" t="str">
        <f>CONCATENATE(ROW(P93)-2," - ",Komponenty!B93)</f>
        <v xml:space="preserve">91 - </v>
      </c>
      <c r="Q93" t="str">
        <f>CONCATENATE(Opatrenia!B92&amp;" - "&amp;Opatrenia!D92)</f>
        <v xml:space="preserve"> - </v>
      </c>
    </row>
    <row r="94" spans="13:17" x14ac:dyDescent="0.25">
      <c r="M94" s="84" t="s">
        <v>245</v>
      </c>
      <c r="P94" t="str">
        <f>CONCATENATE(ROW(P94)-2," - ",Komponenty!B94)</f>
        <v xml:space="preserve">92 - </v>
      </c>
      <c r="Q94" t="str">
        <f>CONCATENATE(Opatrenia!B93&amp;" - "&amp;Opatrenia!D93)</f>
        <v xml:space="preserve"> - </v>
      </c>
    </row>
    <row r="95" spans="13:17" x14ac:dyDescent="0.25">
      <c r="M95" s="84" t="s">
        <v>246</v>
      </c>
      <c r="P95" t="str">
        <f>CONCATENATE(ROW(P95)-2," - ",Komponenty!B95)</f>
        <v xml:space="preserve">93 - </v>
      </c>
      <c r="Q95" t="str">
        <f>CONCATENATE(Opatrenia!B94&amp;" - "&amp;Opatrenia!D94)</f>
        <v xml:space="preserve"> - </v>
      </c>
    </row>
    <row r="96" spans="13:17" x14ac:dyDescent="0.25">
      <c r="M96" s="84" t="s">
        <v>247</v>
      </c>
      <c r="P96" t="str">
        <f>CONCATENATE(ROW(P96)-2," - ",Komponenty!B96)</f>
        <v xml:space="preserve">94 - </v>
      </c>
      <c r="Q96" t="str">
        <f>CONCATENATE(Opatrenia!B95&amp;" - "&amp;Opatrenia!D95)</f>
        <v xml:space="preserve"> - </v>
      </c>
    </row>
    <row r="97" spans="13:17" x14ac:dyDescent="0.25">
      <c r="M97" s="84" t="s">
        <v>248</v>
      </c>
      <c r="P97" t="str">
        <f>CONCATENATE(ROW(P97)-2," - ",Komponenty!B97)</f>
        <v xml:space="preserve">95 - </v>
      </c>
      <c r="Q97" t="str">
        <f>CONCATENATE(Opatrenia!B96&amp;" - "&amp;Opatrenia!D96)</f>
        <v xml:space="preserve"> - </v>
      </c>
    </row>
    <row r="98" spans="13:17" x14ac:dyDescent="0.25">
      <c r="M98" s="84" t="s">
        <v>249</v>
      </c>
      <c r="P98" t="str">
        <f>CONCATENATE(ROW(P98)-2," - ",Komponenty!B98)</f>
        <v xml:space="preserve">96 - </v>
      </c>
      <c r="Q98" t="str">
        <f>CONCATENATE(Opatrenia!B97&amp;" - "&amp;Opatrenia!D97)</f>
        <v xml:space="preserve"> - </v>
      </c>
    </row>
    <row r="99" spans="13:17" x14ac:dyDescent="0.25">
      <c r="M99" s="84" t="s">
        <v>250</v>
      </c>
      <c r="P99" t="str">
        <f>CONCATENATE(ROW(P99)-2," - ",Komponenty!B99)</f>
        <v xml:space="preserve">97 - </v>
      </c>
      <c r="Q99" t="str">
        <f>CONCATENATE(Opatrenia!B98&amp;" - "&amp;Opatrenia!D98)</f>
        <v xml:space="preserve"> - </v>
      </c>
    </row>
    <row r="100" spans="13:17" x14ac:dyDescent="0.25">
      <c r="M100" s="84" t="s">
        <v>251</v>
      </c>
      <c r="P100" t="str">
        <f>CONCATENATE(ROW(P100)-2," - ",Komponenty!B100)</f>
        <v xml:space="preserve">98 - </v>
      </c>
      <c r="Q100" t="str">
        <f>CONCATENATE(Opatrenia!B99&amp;" - "&amp;Opatrenia!D99)</f>
        <v xml:space="preserve"> - </v>
      </c>
    </row>
    <row r="101" spans="13:17" x14ac:dyDescent="0.25">
      <c r="M101" s="84" t="s">
        <v>252</v>
      </c>
      <c r="P101" t="str">
        <f>CONCATENATE(ROW(P101)-2," - ",Komponenty!B101)</f>
        <v xml:space="preserve">99 - </v>
      </c>
      <c r="Q101" t="str">
        <f>CONCATENATE(Opatrenia!B100&amp;" - "&amp;Opatrenia!D100)</f>
        <v xml:space="preserve"> - </v>
      </c>
    </row>
    <row r="102" spans="13:17" x14ac:dyDescent="0.25">
      <c r="M102" s="84" t="s">
        <v>253</v>
      </c>
      <c r="P102" t="str">
        <f>CONCATENATE(ROW(P102)-2," - ",Komponenty!B102)</f>
        <v xml:space="preserve">100 - </v>
      </c>
      <c r="Q102" t="str">
        <f>CONCATENATE(Opatrenia!B101&amp;" - "&amp;Opatrenia!D101)</f>
        <v xml:space="preserve"> - </v>
      </c>
    </row>
    <row r="103" spans="13:17" x14ac:dyDescent="0.25">
      <c r="M103" s="84" t="s">
        <v>254</v>
      </c>
      <c r="P103" t="str">
        <f>CONCATENATE(ROW(P103)-2," - ",Komponenty!B103)</f>
        <v xml:space="preserve">101 - </v>
      </c>
      <c r="Q103" t="str">
        <f>CONCATENATE(Opatrenia!B102&amp;" - "&amp;Opatrenia!D102)</f>
        <v xml:space="preserve"> - </v>
      </c>
    </row>
    <row r="104" spans="13:17" x14ac:dyDescent="0.25">
      <c r="M104" s="84" t="s">
        <v>255</v>
      </c>
      <c r="P104" t="str">
        <f>CONCATENATE(ROW(P104)-2," - ",Komponenty!B104)</f>
        <v xml:space="preserve">102 - </v>
      </c>
      <c r="Q104" t="str">
        <f>CONCATENATE(Opatrenia!B103&amp;" - "&amp;Opatrenia!D103)</f>
        <v xml:space="preserve"> - </v>
      </c>
    </row>
    <row r="105" spans="13:17" x14ac:dyDescent="0.25">
      <c r="M105" s="84" t="s">
        <v>256</v>
      </c>
      <c r="P105" t="str">
        <f>CONCATENATE(ROW(P105)-2," - ",Komponenty!B105)</f>
        <v xml:space="preserve">103 - </v>
      </c>
      <c r="Q105" t="str">
        <f>CONCATENATE(Opatrenia!B104&amp;" - "&amp;Opatrenia!D104)</f>
        <v xml:space="preserve"> - </v>
      </c>
    </row>
    <row r="106" spans="13:17" x14ac:dyDescent="0.25">
      <c r="M106" s="84" t="s">
        <v>257</v>
      </c>
      <c r="P106" t="str">
        <f>CONCATENATE(ROW(P106)-2," - ",Komponenty!B106)</f>
        <v xml:space="preserve">104 - </v>
      </c>
      <c r="Q106" t="str">
        <f>CONCATENATE(Opatrenia!B105&amp;" - "&amp;Opatrenia!D105)</f>
        <v xml:space="preserve"> - </v>
      </c>
    </row>
    <row r="107" spans="13:17" x14ac:dyDescent="0.25">
      <c r="M107" s="84" t="s">
        <v>258</v>
      </c>
      <c r="P107" t="str">
        <f>CONCATENATE(ROW(P107)-2," - ",Komponenty!B107)</f>
        <v xml:space="preserve">105 - </v>
      </c>
      <c r="Q107" t="str">
        <f>CONCATENATE(Opatrenia!B106&amp;" - "&amp;Opatrenia!D106)</f>
        <v xml:space="preserve"> - </v>
      </c>
    </row>
    <row r="108" spans="13:17" x14ac:dyDescent="0.25">
      <c r="M108" s="84" t="s">
        <v>259</v>
      </c>
      <c r="P108" t="str">
        <f>CONCATENATE(ROW(P108)-2," - ",Komponenty!B108)</f>
        <v xml:space="preserve">106 - </v>
      </c>
      <c r="Q108" t="str">
        <f>CONCATENATE(Opatrenia!B107&amp;" - "&amp;Opatrenia!D107)</f>
        <v xml:space="preserve"> - </v>
      </c>
    </row>
    <row r="109" spans="13:17" x14ac:dyDescent="0.25">
      <c r="M109" s="84" t="s">
        <v>260</v>
      </c>
      <c r="P109" t="str">
        <f>CONCATENATE(ROW(P109)-2," - ",Komponenty!B109)</f>
        <v xml:space="preserve">107 - </v>
      </c>
      <c r="Q109" t="str">
        <f>CONCATENATE(Opatrenia!B108&amp;" - "&amp;Opatrenia!D108)</f>
        <v xml:space="preserve"> - </v>
      </c>
    </row>
    <row r="110" spans="13:17" x14ac:dyDescent="0.25">
      <c r="M110" s="84" t="s">
        <v>261</v>
      </c>
      <c r="P110" t="str">
        <f>CONCATENATE(ROW(P110)-2," - ",Komponenty!B110)</f>
        <v xml:space="preserve">108 - </v>
      </c>
      <c r="Q110" t="str">
        <f>CONCATENATE(Opatrenia!B109&amp;" - "&amp;Opatrenia!D109)</f>
        <v xml:space="preserve"> - </v>
      </c>
    </row>
    <row r="111" spans="13:17" x14ac:dyDescent="0.25">
      <c r="M111" s="84" t="s">
        <v>262</v>
      </c>
      <c r="P111" t="str">
        <f>CONCATENATE(ROW(P111)-2," - ",Komponenty!B111)</f>
        <v xml:space="preserve">109 - </v>
      </c>
      <c r="Q111" t="str">
        <f>CONCATENATE(Opatrenia!B110&amp;" - "&amp;Opatrenia!D110)</f>
        <v xml:space="preserve"> - </v>
      </c>
    </row>
    <row r="112" spans="13:17" x14ac:dyDescent="0.25">
      <c r="M112" s="84" t="s">
        <v>263</v>
      </c>
      <c r="P112" t="str">
        <f>CONCATENATE(ROW(P112)-2," - ",Komponenty!B112)</f>
        <v xml:space="preserve">110 - </v>
      </c>
      <c r="Q112" t="str">
        <f>CONCATENATE(Opatrenia!B111&amp;" - "&amp;Opatrenia!D111)</f>
        <v xml:space="preserve"> - </v>
      </c>
    </row>
    <row r="113" spans="13:17" x14ac:dyDescent="0.25">
      <c r="M113" s="84" t="s">
        <v>264</v>
      </c>
      <c r="P113" t="str">
        <f>CONCATENATE(ROW(P113)-2," - ",Komponenty!B113)</f>
        <v xml:space="preserve">111 - </v>
      </c>
      <c r="Q113" t="str">
        <f>CONCATENATE(Opatrenia!B112&amp;" - "&amp;Opatrenia!D112)</f>
        <v xml:space="preserve"> - </v>
      </c>
    </row>
    <row r="114" spans="13:17" x14ac:dyDescent="0.25">
      <c r="M114" s="84" t="s">
        <v>265</v>
      </c>
      <c r="P114" t="str">
        <f>CONCATENATE(ROW(P114)-2," - ",Komponenty!B114)</f>
        <v xml:space="preserve">112 - </v>
      </c>
      <c r="Q114" t="str">
        <f>CONCATENATE(Opatrenia!B113&amp;" - "&amp;Opatrenia!D113)</f>
        <v xml:space="preserve"> - </v>
      </c>
    </row>
    <row r="115" spans="13:17" x14ac:dyDescent="0.25">
      <c r="M115" s="84" t="s">
        <v>266</v>
      </c>
      <c r="P115" t="str">
        <f>CONCATENATE(ROW(P115)-2," - ",Komponenty!B115)</f>
        <v xml:space="preserve">113 - </v>
      </c>
      <c r="Q115" t="str">
        <f>CONCATENATE(Opatrenia!B114&amp;" - "&amp;Opatrenia!D114)</f>
        <v xml:space="preserve"> - </v>
      </c>
    </row>
    <row r="116" spans="13:17" x14ac:dyDescent="0.25">
      <c r="M116" s="84" t="s">
        <v>267</v>
      </c>
      <c r="P116" t="str">
        <f>CONCATENATE(ROW(P116)-2," - ",Komponenty!B116)</f>
        <v xml:space="preserve">114 - </v>
      </c>
      <c r="Q116" t="str">
        <f>CONCATENATE(Opatrenia!B115&amp;" - "&amp;Opatrenia!D115)</f>
        <v xml:space="preserve"> - </v>
      </c>
    </row>
    <row r="117" spans="13:17" x14ac:dyDescent="0.25">
      <c r="M117" s="84" t="s">
        <v>268</v>
      </c>
      <c r="P117" t="str">
        <f>CONCATENATE(ROW(P117)-2," - ",Komponenty!B117)</f>
        <v xml:space="preserve">115 - </v>
      </c>
      <c r="Q117" t="str">
        <f>CONCATENATE(Opatrenia!B116&amp;" - "&amp;Opatrenia!D116)</f>
        <v xml:space="preserve"> - </v>
      </c>
    </row>
    <row r="118" spans="13:17" x14ac:dyDescent="0.25">
      <c r="M118" s="84" t="s">
        <v>269</v>
      </c>
      <c r="P118" t="str">
        <f>CONCATENATE(ROW(P118)-2," - ",Komponenty!B118)</f>
        <v xml:space="preserve">116 - </v>
      </c>
      <c r="Q118" t="str">
        <f>CONCATENATE(Opatrenia!B117&amp;" - "&amp;Opatrenia!D117)</f>
        <v xml:space="preserve"> - </v>
      </c>
    </row>
    <row r="119" spans="13:17" x14ac:dyDescent="0.25">
      <c r="M119" s="84" t="s">
        <v>270</v>
      </c>
      <c r="P119" t="str">
        <f>CONCATENATE(ROW(P119)-2," - ",Komponenty!B119)</f>
        <v xml:space="preserve">117 - </v>
      </c>
      <c r="Q119" t="str">
        <f>CONCATENATE(Opatrenia!B118&amp;" - "&amp;Opatrenia!D118)</f>
        <v xml:space="preserve"> - </v>
      </c>
    </row>
    <row r="120" spans="13:17" x14ac:dyDescent="0.25">
      <c r="M120" s="84" t="s">
        <v>271</v>
      </c>
      <c r="P120" t="str">
        <f>CONCATENATE(ROW(P120)-2," - ",Komponenty!B120)</f>
        <v xml:space="preserve">118 - </v>
      </c>
      <c r="Q120" t="str">
        <f>CONCATENATE(Opatrenia!B119&amp;" - "&amp;Opatrenia!D119)</f>
        <v xml:space="preserve"> - </v>
      </c>
    </row>
    <row r="121" spans="13:17" x14ac:dyDescent="0.25">
      <c r="M121" s="84" t="s">
        <v>272</v>
      </c>
      <c r="P121" t="str">
        <f>CONCATENATE(ROW(P121)-2," - ",Komponenty!B121)</f>
        <v xml:space="preserve">119 - </v>
      </c>
      <c r="Q121" t="str">
        <f>CONCATENATE(Opatrenia!B120&amp;" - "&amp;Opatrenia!D120)</f>
        <v xml:space="preserve"> - </v>
      </c>
    </row>
    <row r="122" spans="13:17" x14ac:dyDescent="0.25">
      <c r="M122" s="84" t="s">
        <v>273</v>
      </c>
      <c r="P122" t="str">
        <f>CONCATENATE(ROW(P122)-2," - ",Komponenty!B122)</f>
        <v xml:space="preserve">120 - </v>
      </c>
      <c r="Q122" t="str">
        <f>CONCATENATE(Opatrenia!B121&amp;" - "&amp;Opatrenia!D121)</f>
        <v xml:space="preserve"> - </v>
      </c>
    </row>
    <row r="123" spans="13:17" x14ac:dyDescent="0.25">
      <c r="M123" s="84" t="s">
        <v>274</v>
      </c>
      <c r="P123" t="str">
        <f>CONCATENATE(ROW(P123)-2," - ",Komponenty!B123)</f>
        <v xml:space="preserve">121 - </v>
      </c>
      <c r="Q123" t="str">
        <f>CONCATENATE(Opatrenia!B122&amp;" - "&amp;Opatrenia!D122)</f>
        <v xml:space="preserve"> - </v>
      </c>
    </row>
    <row r="124" spans="13:17" x14ac:dyDescent="0.25">
      <c r="M124" s="84" t="s">
        <v>275</v>
      </c>
      <c r="P124" t="str">
        <f>CONCATENATE(ROW(P124)-2," - ",Komponenty!B124)</f>
        <v xml:space="preserve">122 - </v>
      </c>
      <c r="Q124" t="str">
        <f>CONCATENATE(Opatrenia!B123&amp;" - "&amp;Opatrenia!D123)</f>
        <v xml:space="preserve"> - </v>
      </c>
    </row>
    <row r="125" spans="13:17" x14ac:dyDescent="0.25">
      <c r="M125" s="84" t="s">
        <v>276</v>
      </c>
      <c r="P125" t="str">
        <f>CONCATENATE(ROW(P125)-2," - ",Komponenty!B125)</f>
        <v xml:space="preserve">123 - </v>
      </c>
      <c r="Q125" t="str">
        <f>CONCATENATE(Opatrenia!B124&amp;" - "&amp;Opatrenia!D124)</f>
        <v xml:space="preserve"> - </v>
      </c>
    </row>
    <row r="126" spans="13:17" x14ac:dyDescent="0.25">
      <c r="M126" s="84" t="s">
        <v>277</v>
      </c>
      <c r="P126" t="str">
        <f>CONCATENATE(ROW(P126)-2," - ",Komponenty!B126)</f>
        <v xml:space="preserve">124 - </v>
      </c>
      <c r="Q126" t="str">
        <f>CONCATENATE(Opatrenia!B125&amp;" - "&amp;Opatrenia!D125)</f>
        <v xml:space="preserve"> - </v>
      </c>
    </row>
    <row r="127" spans="13:17" x14ac:dyDescent="0.25">
      <c r="M127" s="84" t="s">
        <v>278</v>
      </c>
      <c r="P127" t="str">
        <f>CONCATENATE(ROW(P127)-2," - ",Komponenty!B127)</f>
        <v xml:space="preserve">125 - </v>
      </c>
      <c r="Q127" t="str">
        <f>CONCATENATE(Opatrenia!B126&amp;" - "&amp;Opatrenia!D126)</f>
        <v xml:space="preserve"> - </v>
      </c>
    </row>
    <row r="128" spans="13:17" x14ac:dyDescent="0.25">
      <c r="M128" s="84" t="s">
        <v>279</v>
      </c>
      <c r="P128" t="str">
        <f>CONCATENATE(ROW(P128)-2," - ",Komponenty!B128)</f>
        <v xml:space="preserve">126 - </v>
      </c>
      <c r="Q128" t="str">
        <f>CONCATENATE(Opatrenia!B127&amp;" - "&amp;Opatrenia!D127)</f>
        <v xml:space="preserve"> - </v>
      </c>
    </row>
    <row r="129" spans="13:17" x14ac:dyDescent="0.25">
      <c r="M129" s="84" t="s">
        <v>280</v>
      </c>
      <c r="P129" t="str">
        <f>CONCATENATE(ROW(P129)-2," - ",Komponenty!B129)</f>
        <v xml:space="preserve">127 - </v>
      </c>
      <c r="Q129" t="str">
        <f>CONCATENATE(Opatrenia!B128&amp;" - "&amp;Opatrenia!D128)</f>
        <v xml:space="preserve"> - </v>
      </c>
    </row>
    <row r="130" spans="13:17" x14ac:dyDescent="0.25">
      <c r="M130" s="84" t="s">
        <v>281</v>
      </c>
      <c r="P130" t="str">
        <f>CONCATENATE(ROW(P130)-2," - ",Komponenty!B130)</f>
        <v xml:space="preserve">128 - </v>
      </c>
      <c r="Q130" t="str">
        <f>CONCATENATE(Opatrenia!B129&amp;" - "&amp;Opatrenia!D129)</f>
        <v xml:space="preserve"> - </v>
      </c>
    </row>
    <row r="131" spans="13:17" x14ac:dyDescent="0.25">
      <c r="M131" s="84" t="s">
        <v>282</v>
      </c>
      <c r="P131" t="str">
        <f>CONCATENATE(ROW(P131)-2," - ",Komponenty!B131)</f>
        <v xml:space="preserve">129 - </v>
      </c>
      <c r="Q131" t="str">
        <f>CONCATENATE(Opatrenia!B130&amp;" - "&amp;Opatrenia!D130)</f>
        <v xml:space="preserve"> - </v>
      </c>
    </row>
    <row r="132" spans="13:17" x14ac:dyDescent="0.25">
      <c r="M132" s="84" t="s">
        <v>283</v>
      </c>
      <c r="P132" t="str">
        <f>CONCATENATE(ROW(P132)-2," - ",Komponenty!B132)</f>
        <v xml:space="preserve">130 - </v>
      </c>
      <c r="Q132" t="str">
        <f>CONCATENATE(Opatrenia!B131&amp;" - "&amp;Opatrenia!D131)</f>
        <v xml:space="preserve"> - </v>
      </c>
    </row>
    <row r="133" spans="13:17" x14ac:dyDescent="0.25">
      <c r="M133" s="84" t="s">
        <v>284</v>
      </c>
      <c r="P133" t="str">
        <f>CONCATENATE(ROW(P133)-2," - ",Komponenty!B133)</f>
        <v xml:space="preserve">131 - </v>
      </c>
      <c r="Q133" t="str">
        <f>CONCATENATE(Opatrenia!B132&amp;" - "&amp;Opatrenia!D132)</f>
        <v xml:space="preserve"> - </v>
      </c>
    </row>
    <row r="134" spans="13:17" x14ac:dyDescent="0.25">
      <c r="M134" s="84" t="s">
        <v>285</v>
      </c>
      <c r="P134" t="str">
        <f>CONCATENATE(ROW(P134)-2," - ",Komponenty!B134)</f>
        <v xml:space="preserve">132 - </v>
      </c>
      <c r="Q134" t="str">
        <f>CONCATENATE(Opatrenia!B133&amp;" - "&amp;Opatrenia!D133)</f>
        <v xml:space="preserve"> - </v>
      </c>
    </row>
    <row r="135" spans="13:17" x14ac:dyDescent="0.25">
      <c r="M135" s="84" t="s">
        <v>286</v>
      </c>
      <c r="P135" t="str">
        <f>CONCATENATE(ROW(P135)-2," - ",Komponenty!B135)</f>
        <v xml:space="preserve">133 - </v>
      </c>
      <c r="Q135" t="str">
        <f>CONCATENATE(Opatrenia!B134&amp;" - "&amp;Opatrenia!D134)</f>
        <v xml:space="preserve"> - </v>
      </c>
    </row>
    <row r="136" spans="13:17" x14ac:dyDescent="0.25">
      <c r="M136" s="84" t="s">
        <v>287</v>
      </c>
      <c r="P136" t="str">
        <f>CONCATENATE(ROW(P136)-2," - ",Komponenty!B136)</f>
        <v xml:space="preserve">134 - </v>
      </c>
      <c r="Q136" t="str">
        <f>CONCATENATE(Opatrenia!B135&amp;" - "&amp;Opatrenia!D135)</f>
        <v xml:space="preserve"> - </v>
      </c>
    </row>
    <row r="137" spans="13:17" x14ac:dyDescent="0.25">
      <c r="M137" s="84" t="s">
        <v>288</v>
      </c>
      <c r="P137" t="str">
        <f>CONCATENATE(ROW(P137)-2," - ",Komponenty!B137)</f>
        <v xml:space="preserve">135 - </v>
      </c>
      <c r="Q137" t="str">
        <f>CONCATENATE(Opatrenia!B136&amp;" - "&amp;Opatrenia!D136)</f>
        <v xml:space="preserve"> - </v>
      </c>
    </row>
    <row r="138" spans="13:17" x14ac:dyDescent="0.25">
      <c r="M138" s="84" t="s">
        <v>289</v>
      </c>
      <c r="P138" t="str">
        <f>CONCATENATE(ROW(P138)-2," - ",Komponenty!B138)</f>
        <v xml:space="preserve">136 - </v>
      </c>
      <c r="Q138" t="str">
        <f>CONCATENATE(Opatrenia!B137&amp;" - "&amp;Opatrenia!D137)</f>
        <v xml:space="preserve"> - </v>
      </c>
    </row>
    <row r="139" spans="13:17" x14ac:dyDescent="0.25">
      <c r="M139" s="84" t="s">
        <v>290</v>
      </c>
      <c r="P139" t="str">
        <f>CONCATENATE(ROW(P139)-2," - ",Komponenty!B139)</f>
        <v xml:space="preserve">137 - </v>
      </c>
      <c r="Q139" t="str">
        <f>CONCATENATE(Opatrenia!B138&amp;" - "&amp;Opatrenia!D138)</f>
        <v xml:space="preserve"> - </v>
      </c>
    </row>
    <row r="140" spans="13:17" x14ac:dyDescent="0.25">
      <c r="M140" s="84" t="s">
        <v>291</v>
      </c>
      <c r="P140" t="str">
        <f>CONCATENATE(ROW(P140)-2," - ",Komponenty!B140)</f>
        <v xml:space="preserve">138 - </v>
      </c>
      <c r="Q140" t="str">
        <f>CONCATENATE(Opatrenia!B139&amp;" - "&amp;Opatrenia!D139)</f>
        <v xml:space="preserve"> - </v>
      </c>
    </row>
    <row r="141" spans="13:17" x14ac:dyDescent="0.25">
      <c r="M141" s="84" t="s">
        <v>292</v>
      </c>
      <c r="P141" t="str">
        <f>CONCATENATE(ROW(P141)-2," - ",Komponenty!B141)</f>
        <v xml:space="preserve">139 - </v>
      </c>
      <c r="Q141" t="str">
        <f>CONCATENATE(Opatrenia!B140&amp;" - "&amp;Opatrenia!D140)</f>
        <v xml:space="preserve"> - </v>
      </c>
    </row>
    <row r="142" spans="13:17" x14ac:dyDescent="0.25">
      <c r="M142" s="84" t="s">
        <v>293</v>
      </c>
      <c r="P142" t="str">
        <f>CONCATENATE(ROW(P142)-2," - ",Komponenty!B142)</f>
        <v xml:space="preserve">140 - </v>
      </c>
      <c r="Q142" t="str">
        <f>CONCATENATE(Opatrenia!B141&amp;" - "&amp;Opatrenia!D141)</f>
        <v xml:space="preserve"> - </v>
      </c>
    </row>
    <row r="143" spans="13:17" x14ac:dyDescent="0.25">
      <c r="M143" s="84" t="s">
        <v>294</v>
      </c>
      <c r="P143" t="str">
        <f>CONCATENATE(ROW(P143)-2," - ",Komponenty!B143)</f>
        <v xml:space="preserve">141 - </v>
      </c>
      <c r="Q143" t="str">
        <f>CONCATENATE(Opatrenia!B142&amp;" - "&amp;Opatrenia!D142)</f>
        <v xml:space="preserve"> - </v>
      </c>
    </row>
    <row r="144" spans="13:17" x14ac:dyDescent="0.25">
      <c r="M144" s="84" t="s">
        <v>295</v>
      </c>
      <c r="P144" t="str">
        <f>CONCATENATE(ROW(P144)-2," - ",Komponenty!B144)</f>
        <v xml:space="preserve">142 - </v>
      </c>
      <c r="Q144" t="str">
        <f>CONCATENATE(Opatrenia!B143&amp;" - "&amp;Opatrenia!D143)</f>
        <v xml:space="preserve"> - </v>
      </c>
    </row>
    <row r="145" spans="13:17" x14ac:dyDescent="0.25">
      <c r="M145" s="84" t="s">
        <v>296</v>
      </c>
      <c r="P145" t="str">
        <f>CONCATENATE(ROW(P145)-2," - ",Komponenty!B145)</f>
        <v xml:space="preserve">143 - </v>
      </c>
      <c r="Q145" t="str">
        <f>CONCATENATE(Opatrenia!B144&amp;" - "&amp;Opatrenia!D144)</f>
        <v xml:space="preserve"> - </v>
      </c>
    </row>
    <row r="146" spans="13:17" x14ac:dyDescent="0.25">
      <c r="M146" s="84" t="s">
        <v>297</v>
      </c>
      <c r="P146" t="str">
        <f>CONCATENATE(ROW(P146)-2," - ",Komponenty!B146)</f>
        <v xml:space="preserve">144 - </v>
      </c>
      <c r="Q146" t="str">
        <f>CONCATENATE(Opatrenia!B145&amp;" - "&amp;Opatrenia!D145)</f>
        <v xml:space="preserve"> - </v>
      </c>
    </row>
    <row r="147" spans="13:17" x14ac:dyDescent="0.25">
      <c r="M147" s="84" t="s">
        <v>298</v>
      </c>
      <c r="P147" t="str">
        <f>CONCATENATE(ROW(P147)-2," - ",Komponenty!B147)</f>
        <v xml:space="preserve">145 - </v>
      </c>
      <c r="Q147" t="str">
        <f>CONCATENATE(Opatrenia!B146&amp;" - "&amp;Opatrenia!D146)</f>
        <v xml:space="preserve"> - </v>
      </c>
    </row>
    <row r="148" spans="13:17" x14ac:dyDescent="0.25">
      <c r="M148" s="84" t="s">
        <v>299</v>
      </c>
      <c r="P148" t="str">
        <f>CONCATENATE(ROW(P148)-2," - ",Komponenty!B148)</f>
        <v xml:space="preserve">146 - </v>
      </c>
      <c r="Q148" t="str">
        <f>CONCATENATE(Opatrenia!B147&amp;" - "&amp;Opatrenia!D147)</f>
        <v xml:space="preserve"> - </v>
      </c>
    </row>
    <row r="149" spans="13:17" x14ac:dyDescent="0.25">
      <c r="M149" s="84" t="s">
        <v>300</v>
      </c>
      <c r="P149" t="str">
        <f>CONCATENATE(ROW(P149)-2," - ",Komponenty!B149)</f>
        <v xml:space="preserve">147 - </v>
      </c>
      <c r="Q149" t="str">
        <f>CONCATENATE(Opatrenia!B148&amp;" - "&amp;Opatrenia!D148)</f>
        <v xml:space="preserve"> - </v>
      </c>
    </row>
    <row r="150" spans="13:17" x14ac:dyDescent="0.25">
      <c r="M150" s="84" t="s">
        <v>301</v>
      </c>
      <c r="P150" t="str">
        <f>CONCATENATE(ROW(P150)-2," - ",Komponenty!B150)</f>
        <v xml:space="preserve">148 - </v>
      </c>
      <c r="Q150" t="str">
        <f>CONCATENATE(Opatrenia!B149&amp;" - "&amp;Opatrenia!D149)</f>
        <v xml:space="preserve"> - </v>
      </c>
    </row>
    <row r="151" spans="13:17" x14ac:dyDescent="0.25">
      <c r="M151" s="84" t="s">
        <v>302</v>
      </c>
      <c r="P151" t="str">
        <f>CONCATENATE(ROW(P151)-2," - ",Komponenty!B151)</f>
        <v xml:space="preserve">149 - </v>
      </c>
      <c r="Q151" t="str">
        <f>CONCATENATE(Opatrenia!B150&amp;" - "&amp;Opatrenia!D150)</f>
        <v xml:space="preserve"> - </v>
      </c>
    </row>
    <row r="152" spans="13:17" x14ac:dyDescent="0.25">
      <c r="M152" s="84" t="s">
        <v>303</v>
      </c>
      <c r="P152" t="str">
        <f>CONCATENATE(ROW(P152)-2," - ",Komponenty!B152)</f>
        <v xml:space="preserve">150 - </v>
      </c>
      <c r="Q152" t="str">
        <f>CONCATENATE(Opatrenia!B151&amp;" - "&amp;Opatrenia!D151)</f>
        <v xml:space="preserve"> - </v>
      </c>
    </row>
    <row r="153" spans="13:17" x14ac:dyDescent="0.25">
      <c r="M153" s="84" t="s">
        <v>304</v>
      </c>
      <c r="P153" t="str">
        <f>CONCATENATE(ROW(P153)-2," - ",Komponenty!B153)</f>
        <v xml:space="preserve">151 - </v>
      </c>
      <c r="Q153" t="str">
        <f>CONCATENATE(Opatrenia!B152&amp;" - "&amp;Opatrenia!D152)</f>
        <v xml:space="preserve"> - </v>
      </c>
    </row>
    <row r="154" spans="13:17" x14ac:dyDescent="0.25">
      <c r="M154" s="84" t="s">
        <v>305</v>
      </c>
      <c r="P154" t="str">
        <f>CONCATENATE(ROW(P154)-2," - ",Komponenty!B154)</f>
        <v xml:space="preserve">152 - </v>
      </c>
      <c r="Q154" t="str">
        <f>CONCATENATE(Opatrenia!B153&amp;" - "&amp;Opatrenia!D153)</f>
        <v xml:space="preserve"> - </v>
      </c>
    </row>
    <row r="155" spans="13:17" x14ac:dyDescent="0.25">
      <c r="M155" s="84" t="s">
        <v>306</v>
      </c>
      <c r="P155" t="str">
        <f>CONCATENATE(ROW(P155)-2," - ",Komponenty!B155)</f>
        <v xml:space="preserve">153 - </v>
      </c>
      <c r="Q155" t="str">
        <f>CONCATENATE(Opatrenia!B154&amp;" - "&amp;Opatrenia!D154)</f>
        <v xml:space="preserve"> - </v>
      </c>
    </row>
    <row r="156" spans="13:17" x14ac:dyDescent="0.25">
      <c r="M156" s="84" t="s">
        <v>307</v>
      </c>
      <c r="P156" t="str">
        <f>CONCATENATE(ROW(P156)-2," - ",Komponenty!B156)</f>
        <v xml:space="preserve">154 - </v>
      </c>
      <c r="Q156" t="str">
        <f>CONCATENATE(Opatrenia!B155&amp;" - "&amp;Opatrenia!D155)</f>
        <v xml:space="preserve"> - </v>
      </c>
    </row>
    <row r="157" spans="13:17" x14ac:dyDescent="0.25">
      <c r="M157" s="84" t="s">
        <v>308</v>
      </c>
      <c r="P157" t="str">
        <f>CONCATENATE(ROW(P157)-2," - ",Komponenty!B157)</f>
        <v xml:space="preserve">155 - </v>
      </c>
      <c r="Q157" t="str">
        <f>CONCATENATE(Opatrenia!B156&amp;" - "&amp;Opatrenia!D156)</f>
        <v xml:space="preserve"> - </v>
      </c>
    </row>
    <row r="158" spans="13:17" x14ac:dyDescent="0.25">
      <c r="M158" s="84" t="s">
        <v>309</v>
      </c>
      <c r="P158" t="str">
        <f>CONCATENATE(ROW(P158)-2," - ",Komponenty!B158)</f>
        <v xml:space="preserve">156 - </v>
      </c>
      <c r="Q158" t="str">
        <f>CONCATENATE(Opatrenia!B157&amp;" - "&amp;Opatrenia!D157)</f>
        <v xml:space="preserve"> - </v>
      </c>
    </row>
    <row r="159" spans="13:17" x14ac:dyDescent="0.25">
      <c r="M159" s="84" t="s">
        <v>310</v>
      </c>
      <c r="P159" t="str">
        <f>CONCATENATE(ROW(P159)-2," - ",Komponenty!B159)</f>
        <v xml:space="preserve">157 - </v>
      </c>
      <c r="Q159" t="str">
        <f>CONCATENATE(Opatrenia!B158&amp;" - "&amp;Opatrenia!D158)</f>
        <v xml:space="preserve"> - </v>
      </c>
    </row>
    <row r="160" spans="13:17" x14ac:dyDescent="0.25">
      <c r="M160" s="84" t="s">
        <v>311</v>
      </c>
      <c r="P160" t="str">
        <f>CONCATENATE(ROW(P160)-2," - ",Komponenty!B160)</f>
        <v xml:space="preserve">158 - </v>
      </c>
      <c r="Q160" t="str">
        <f>CONCATENATE(Opatrenia!B159&amp;" - "&amp;Opatrenia!D159)</f>
        <v xml:space="preserve"> - </v>
      </c>
    </row>
    <row r="161" spans="13:17" x14ac:dyDescent="0.25">
      <c r="M161" s="84" t="s">
        <v>312</v>
      </c>
      <c r="P161" t="str">
        <f>CONCATENATE(ROW(P161)-2," - ",Komponenty!B161)</f>
        <v xml:space="preserve">159 - </v>
      </c>
      <c r="Q161" t="str">
        <f>CONCATENATE(Opatrenia!B160&amp;" - "&amp;Opatrenia!D160)</f>
        <v xml:space="preserve"> - </v>
      </c>
    </row>
    <row r="162" spans="13:17" x14ac:dyDescent="0.25">
      <c r="M162" s="84" t="s">
        <v>313</v>
      </c>
      <c r="P162" t="str">
        <f>CONCATENATE(ROW(P162)-2," - ",Komponenty!B162)</f>
        <v xml:space="preserve">160 - </v>
      </c>
      <c r="Q162" t="str">
        <f>CONCATENATE(Opatrenia!B161&amp;" - "&amp;Opatrenia!D161)</f>
        <v xml:space="preserve"> - </v>
      </c>
    </row>
    <row r="163" spans="13:17" x14ac:dyDescent="0.25">
      <c r="M163" s="84" t="s">
        <v>314</v>
      </c>
      <c r="P163" t="str">
        <f>CONCATENATE(ROW(P163)-2," - ",Komponenty!B163)</f>
        <v xml:space="preserve">161 - </v>
      </c>
      <c r="Q163" t="str">
        <f>CONCATENATE(Opatrenia!B162&amp;" - "&amp;Opatrenia!D162)</f>
        <v xml:space="preserve"> - </v>
      </c>
    </row>
    <row r="164" spans="13:17" x14ac:dyDescent="0.25">
      <c r="M164" s="84" t="s">
        <v>315</v>
      </c>
      <c r="P164" t="str">
        <f>CONCATENATE(ROW(P164)-2," - ",Komponenty!B164)</f>
        <v xml:space="preserve">162 - </v>
      </c>
      <c r="Q164" t="str">
        <f>CONCATENATE(Opatrenia!B163&amp;" - "&amp;Opatrenia!D163)</f>
        <v xml:space="preserve"> - </v>
      </c>
    </row>
    <row r="165" spans="13:17" x14ac:dyDescent="0.25">
      <c r="M165" s="84" t="s">
        <v>316</v>
      </c>
      <c r="P165" t="str">
        <f>CONCATENATE(ROW(P165)-2," - ",Komponenty!B165)</f>
        <v xml:space="preserve">163 - </v>
      </c>
      <c r="Q165" t="str">
        <f>CONCATENATE(Opatrenia!B164&amp;" - "&amp;Opatrenia!D164)</f>
        <v xml:space="preserve"> - </v>
      </c>
    </row>
    <row r="166" spans="13:17" x14ac:dyDescent="0.25">
      <c r="M166" s="84" t="s">
        <v>317</v>
      </c>
      <c r="P166" t="str">
        <f>CONCATENATE(ROW(P166)-2," - ",Komponenty!B166)</f>
        <v xml:space="preserve">164 - </v>
      </c>
      <c r="Q166" t="str">
        <f>CONCATENATE(Opatrenia!B165&amp;" - "&amp;Opatrenia!D165)</f>
        <v xml:space="preserve"> - </v>
      </c>
    </row>
    <row r="167" spans="13:17" x14ac:dyDescent="0.25">
      <c r="M167" s="84" t="s">
        <v>318</v>
      </c>
      <c r="P167" t="str">
        <f>CONCATENATE(ROW(P167)-2," - ",Komponenty!B167)</f>
        <v xml:space="preserve">165 - </v>
      </c>
      <c r="Q167" t="str">
        <f>CONCATENATE(Opatrenia!B166&amp;" - "&amp;Opatrenia!D166)</f>
        <v xml:space="preserve"> - </v>
      </c>
    </row>
    <row r="168" spans="13:17" x14ac:dyDescent="0.25">
      <c r="M168" s="84" t="s">
        <v>319</v>
      </c>
      <c r="P168" t="str">
        <f>CONCATENATE(ROW(P168)-2," - ",Komponenty!B168)</f>
        <v xml:space="preserve">166 - </v>
      </c>
      <c r="Q168" t="str">
        <f>CONCATENATE(Opatrenia!B167&amp;" - "&amp;Opatrenia!D167)</f>
        <v xml:space="preserve"> - </v>
      </c>
    </row>
    <row r="169" spans="13:17" x14ac:dyDescent="0.25">
      <c r="M169" s="84" t="s">
        <v>320</v>
      </c>
      <c r="P169" t="str">
        <f>CONCATENATE(ROW(P169)-2," - ",Komponenty!B169)</f>
        <v xml:space="preserve">167 - </v>
      </c>
      <c r="Q169" t="str">
        <f>CONCATENATE(Opatrenia!B168&amp;" - "&amp;Opatrenia!D168)</f>
        <v xml:space="preserve"> - </v>
      </c>
    </row>
    <row r="170" spans="13:17" x14ac:dyDescent="0.25">
      <c r="M170" s="84" t="s">
        <v>321</v>
      </c>
      <c r="P170" t="str">
        <f>CONCATENATE(ROW(P170)-2," - ",Komponenty!B170)</f>
        <v xml:space="preserve">168 - </v>
      </c>
      <c r="Q170" t="str">
        <f>CONCATENATE(Opatrenia!B169&amp;" - "&amp;Opatrenia!D169)</f>
        <v xml:space="preserve"> - </v>
      </c>
    </row>
    <row r="171" spans="13:17" x14ac:dyDescent="0.25">
      <c r="M171" s="84" t="s">
        <v>322</v>
      </c>
      <c r="P171" t="str">
        <f>CONCATENATE(ROW(P171)-2," - ",Komponenty!B171)</f>
        <v xml:space="preserve">169 - </v>
      </c>
      <c r="Q171" t="str">
        <f>CONCATENATE(Opatrenia!B170&amp;" - "&amp;Opatrenia!D170)</f>
        <v xml:space="preserve"> - </v>
      </c>
    </row>
    <row r="172" spans="13:17" x14ac:dyDescent="0.25">
      <c r="M172" s="84" t="s">
        <v>323</v>
      </c>
      <c r="P172" t="str">
        <f>CONCATENATE(ROW(P172)-2," - ",Komponenty!B172)</f>
        <v xml:space="preserve">170 - </v>
      </c>
      <c r="Q172" t="str">
        <f>CONCATENATE(Opatrenia!B171&amp;" - "&amp;Opatrenia!D171)</f>
        <v xml:space="preserve"> - </v>
      </c>
    </row>
    <row r="173" spans="13:17" x14ac:dyDescent="0.25">
      <c r="M173" s="84" t="s">
        <v>324</v>
      </c>
      <c r="P173" t="str">
        <f>CONCATENATE(ROW(P173)-2," - ",Komponenty!B173)</f>
        <v xml:space="preserve">171 - </v>
      </c>
      <c r="Q173" t="str">
        <f>CONCATENATE(Opatrenia!B172&amp;" - "&amp;Opatrenia!D172)</f>
        <v xml:space="preserve"> - </v>
      </c>
    </row>
    <row r="174" spans="13:17" x14ac:dyDescent="0.25">
      <c r="M174" s="84" t="s">
        <v>325</v>
      </c>
      <c r="P174" t="str">
        <f>CONCATENATE(ROW(P174)-2," - ",Komponenty!B174)</f>
        <v xml:space="preserve">172 - </v>
      </c>
      <c r="Q174" t="str">
        <f>CONCATENATE(Opatrenia!B173&amp;" - "&amp;Opatrenia!D173)</f>
        <v xml:space="preserve"> - </v>
      </c>
    </row>
    <row r="175" spans="13:17" x14ac:dyDescent="0.25">
      <c r="M175" s="84" t="s">
        <v>326</v>
      </c>
      <c r="P175" t="str">
        <f>CONCATENATE(ROW(P175)-2," - ",Komponenty!B175)</f>
        <v xml:space="preserve">173 - </v>
      </c>
      <c r="Q175" t="str">
        <f>CONCATENATE(Opatrenia!B174&amp;" - "&amp;Opatrenia!D174)</f>
        <v xml:space="preserve"> - </v>
      </c>
    </row>
    <row r="176" spans="13:17" x14ac:dyDescent="0.25">
      <c r="M176" s="84" t="s">
        <v>327</v>
      </c>
      <c r="P176" t="str">
        <f>CONCATENATE(ROW(P176)-2," - ",Komponenty!B176)</f>
        <v xml:space="preserve">174 - </v>
      </c>
      <c r="Q176" t="str">
        <f>CONCATENATE(Opatrenia!B175&amp;" - "&amp;Opatrenia!D175)</f>
        <v xml:space="preserve"> - </v>
      </c>
    </row>
    <row r="177" spans="13:17" x14ac:dyDescent="0.25">
      <c r="M177" s="84" t="s">
        <v>328</v>
      </c>
      <c r="P177" t="str">
        <f>CONCATENATE(ROW(P177)-2," - ",Komponenty!B177)</f>
        <v xml:space="preserve">175 - </v>
      </c>
      <c r="Q177" t="str">
        <f>CONCATENATE(Opatrenia!B176&amp;" - "&amp;Opatrenia!D176)</f>
        <v xml:space="preserve"> - </v>
      </c>
    </row>
    <row r="178" spans="13:17" x14ac:dyDescent="0.25">
      <c r="M178" s="84" t="s">
        <v>329</v>
      </c>
      <c r="P178" t="str">
        <f>CONCATENATE(ROW(P178)-2," - ",Komponenty!B178)</f>
        <v xml:space="preserve">176 - </v>
      </c>
      <c r="Q178" t="str">
        <f>CONCATENATE(Opatrenia!B177&amp;" - "&amp;Opatrenia!D177)</f>
        <v xml:space="preserve"> - </v>
      </c>
    </row>
    <row r="179" spans="13:17" x14ac:dyDescent="0.25">
      <c r="M179" s="84" t="s">
        <v>330</v>
      </c>
      <c r="P179" t="str">
        <f>CONCATENATE(ROW(P179)-2," - ",Komponenty!B179)</f>
        <v xml:space="preserve">177 - </v>
      </c>
      <c r="Q179" t="str">
        <f>CONCATENATE(Opatrenia!B178&amp;" - "&amp;Opatrenia!D178)</f>
        <v xml:space="preserve"> - </v>
      </c>
    </row>
    <row r="180" spans="13:17" x14ac:dyDescent="0.25">
      <c r="M180" s="84" t="s">
        <v>331</v>
      </c>
      <c r="P180" t="str">
        <f>CONCATENATE(ROW(P180)-2," - ",Komponenty!B180)</f>
        <v xml:space="preserve">178 - </v>
      </c>
      <c r="Q180" t="str">
        <f>CONCATENATE(Opatrenia!B179&amp;" - "&amp;Opatrenia!D179)</f>
        <v xml:space="preserve"> - </v>
      </c>
    </row>
    <row r="181" spans="13:17" x14ac:dyDescent="0.25">
      <c r="M181" s="84" t="s">
        <v>332</v>
      </c>
      <c r="P181" t="str">
        <f>CONCATENATE(ROW(P181)-2," - ",Komponenty!B181)</f>
        <v xml:space="preserve">179 - </v>
      </c>
      <c r="Q181" t="str">
        <f>CONCATENATE(Opatrenia!B180&amp;" - "&amp;Opatrenia!D180)</f>
        <v xml:space="preserve"> - </v>
      </c>
    </row>
    <row r="182" spans="13:17" x14ac:dyDescent="0.25">
      <c r="P182" t="str">
        <f>CONCATENATE(ROW(P182)-2," - ",Komponenty!B182)</f>
        <v xml:space="preserve">180 - </v>
      </c>
      <c r="Q182" t="str">
        <f>CONCATENATE(Opatrenia!B181&amp;" - "&amp;Opatrenia!D181)</f>
        <v xml:space="preserve"> - </v>
      </c>
    </row>
    <row r="183" spans="13:17" x14ac:dyDescent="0.25">
      <c r="P183" t="str">
        <f>CONCATENATE(ROW(P183)-2," - ",Komponenty!B183)</f>
        <v xml:space="preserve">181 - </v>
      </c>
      <c r="Q183" t="str">
        <f>CONCATENATE(Opatrenia!B182&amp;" - "&amp;Opatrenia!D182)</f>
        <v xml:space="preserve"> - </v>
      </c>
    </row>
    <row r="184" spans="13:17" x14ac:dyDescent="0.25">
      <c r="P184" t="str">
        <f>CONCATENATE(ROW(P184)-2," - ",Komponenty!B184)</f>
        <v xml:space="preserve">182 - </v>
      </c>
      <c r="Q184" t="str">
        <f>CONCATENATE(Opatrenia!B183&amp;" - "&amp;Opatrenia!D183)</f>
        <v xml:space="preserve"> - </v>
      </c>
    </row>
    <row r="185" spans="13:17" x14ac:dyDescent="0.25">
      <c r="M185" s="84" t="s">
        <v>976</v>
      </c>
      <c r="P185" t="str">
        <f>CONCATENATE(ROW(P185)-2," - ",Komponenty!B185)</f>
        <v xml:space="preserve">183 - </v>
      </c>
      <c r="Q185" t="str">
        <f>CONCATENATE(Opatrenia!B184&amp;" - "&amp;Opatrenia!D184)</f>
        <v xml:space="preserve"> - </v>
      </c>
    </row>
    <row r="186" spans="13:17" x14ac:dyDescent="0.25">
      <c r="M186" s="84" t="s">
        <v>975</v>
      </c>
      <c r="P186" t="str">
        <f>CONCATENATE(ROW(P186)-2," - ",Komponenty!B186)</f>
        <v xml:space="preserve">184 - </v>
      </c>
      <c r="Q186" t="str">
        <f>CONCATENATE(Opatrenia!B185&amp;" - "&amp;Opatrenia!D185)</f>
        <v xml:space="preserve"> - </v>
      </c>
    </row>
    <row r="187" spans="13:17" x14ac:dyDescent="0.25">
      <c r="M187" s="84" t="s">
        <v>974</v>
      </c>
      <c r="P187" t="str">
        <f>CONCATENATE(ROW(P187)-2," - ",Komponenty!B187)</f>
        <v xml:space="preserve">185 - </v>
      </c>
      <c r="Q187" t="str">
        <f>CONCATENATE(Opatrenia!B186&amp;" - "&amp;Opatrenia!D186)</f>
        <v xml:space="preserve"> - </v>
      </c>
    </row>
    <row r="188" spans="13:17" x14ac:dyDescent="0.25">
      <c r="P188" t="str">
        <f>CONCATENATE(ROW(P188)-2," - ",Komponenty!B188)</f>
        <v xml:space="preserve">186 - </v>
      </c>
      <c r="Q188" t="str">
        <f>CONCATENATE(Opatrenia!B187&amp;" - "&amp;Opatrenia!D187)</f>
        <v xml:space="preserve"> - </v>
      </c>
    </row>
    <row r="189" spans="13:17" x14ac:dyDescent="0.25">
      <c r="P189" t="str">
        <f>CONCATENATE(ROW(P189)-2," - ",Komponenty!B189)</f>
        <v xml:space="preserve">187 - </v>
      </c>
      <c r="Q189" t="str">
        <f>CONCATENATE(Opatrenia!B188&amp;" - "&amp;Opatrenia!D188)</f>
        <v xml:space="preserve"> - </v>
      </c>
    </row>
    <row r="190" spans="13:17" x14ac:dyDescent="0.25">
      <c r="P190" t="str">
        <f>CONCATENATE(ROW(P190)-2," - ",Komponenty!B190)</f>
        <v xml:space="preserve">188 - </v>
      </c>
      <c r="Q190" t="str">
        <f>CONCATENATE(Opatrenia!B189&amp;" - "&amp;Opatrenia!D189)</f>
        <v xml:space="preserve"> - </v>
      </c>
    </row>
    <row r="191" spans="13:17" x14ac:dyDescent="0.25">
      <c r="P191" t="str">
        <f>CONCATENATE(ROW(P191)-2," - ",Komponenty!B191)</f>
        <v xml:space="preserve">189 - </v>
      </c>
      <c r="Q191" t="str">
        <f>CONCATENATE(Opatrenia!B190&amp;" - "&amp;Opatrenia!D190)</f>
        <v xml:space="preserve"> - </v>
      </c>
    </row>
    <row r="192" spans="13:17" x14ac:dyDescent="0.25">
      <c r="P192" t="str">
        <f>CONCATENATE(ROW(P192)-2," - ",Komponenty!B192)</f>
        <v xml:space="preserve">190 - </v>
      </c>
      <c r="Q192" t="str">
        <f>CONCATENATE(Opatrenia!B191&amp;" - "&amp;Opatrenia!D191)</f>
        <v xml:space="preserve"> - </v>
      </c>
    </row>
    <row r="193" spans="16:17" x14ac:dyDescent="0.25">
      <c r="P193" t="str">
        <f>CONCATENATE(ROW(P193)-2," - ",Komponenty!B193)</f>
        <v xml:space="preserve">191 - </v>
      </c>
      <c r="Q193" t="str">
        <f>CONCATENATE(Opatrenia!B192&amp;" - "&amp;Opatrenia!D192)</f>
        <v xml:space="preserve"> - </v>
      </c>
    </row>
    <row r="194" spans="16:17" x14ac:dyDescent="0.25">
      <c r="P194" t="str">
        <f>CONCATENATE(ROW(P194)-2," - ",Komponenty!B194)</f>
        <v xml:space="preserve">192 - </v>
      </c>
      <c r="Q194" t="str">
        <f>CONCATENATE(Opatrenia!B193&amp;" - "&amp;Opatrenia!D193)</f>
        <v xml:space="preserve"> - </v>
      </c>
    </row>
    <row r="195" spans="16:17" x14ac:dyDescent="0.25">
      <c r="P195" t="str">
        <f>CONCATENATE(ROW(P195)-2," - ",Komponenty!B195)</f>
        <v xml:space="preserve">193 - </v>
      </c>
      <c r="Q195" t="str">
        <f>CONCATENATE(Opatrenia!B194&amp;" - "&amp;Opatrenia!D194)</f>
        <v xml:space="preserve"> - </v>
      </c>
    </row>
    <row r="196" spans="16:17" x14ac:dyDescent="0.25">
      <c r="P196" t="str">
        <f>CONCATENATE(ROW(P196)-2," - ",Komponenty!B196)</f>
        <v xml:space="preserve">194 - </v>
      </c>
      <c r="Q196" t="str">
        <f>CONCATENATE(Opatrenia!B195&amp;" - "&amp;Opatrenia!D195)</f>
        <v xml:space="preserve"> - </v>
      </c>
    </row>
    <row r="197" spans="16:17" x14ac:dyDescent="0.25">
      <c r="P197" t="str">
        <f>CONCATENATE(ROW(P197)-2," - ",Komponenty!B197)</f>
        <v xml:space="preserve">195 - </v>
      </c>
      <c r="Q197" t="str">
        <f>CONCATENATE(Opatrenia!B196&amp;" - "&amp;Opatrenia!D196)</f>
        <v xml:space="preserve"> - </v>
      </c>
    </row>
    <row r="198" spans="16:17" x14ac:dyDescent="0.25">
      <c r="P198" t="str">
        <f>CONCATENATE(ROW(P198)-2," - ",Komponenty!B198)</f>
        <v xml:space="preserve">196 - </v>
      </c>
      <c r="Q198" t="str">
        <f>CONCATENATE(Opatrenia!B197&amp;" - "&amp;Opatrenia!D197)</f>
        <v xml:space="preserve"> - </v>
      </c>
    </row>
    <row r="199" spans="16:17" x14ac:dyDescent="0.25">
      <c r="P199" t="str">
        <f>CONCATENATE(ROW(P199)-2," - ",Komponenty!B199)</f>
        <v xml:space="preserve">197 - </v>
      </c>
      <c r="Q199" t="str">
        <f>CONCATENATE(Opatrenia!B198&amp;" - "&amp;Opatrenia!D198)</f>
        <v xml:space="preserve"> - </v>
      </c>
    </row>
    <row r="200" spans="16:17" x14ac:dyDescent="0.25">
      <c r="P200" t="str">
        <f>CONCATENATE(ROW(P200)-2," - ",Komponenty!B200)</f>
        <v xml:space="preserve">198 - </v>
      </c>
      <c r="Q200" t="str">
        <f>CONCATENATE(Opatrenia!B199&amp;" - "&amp;Opatrenia!D199)</f>
        <v xml:space="preserve"> - </v>
      </c>
    </row>
    <row r="201" spans="16:17" x14ac:dyDescent="0.25">
      <c r="P201" t="str">
        <f>CONCATENATE(ROW(P201)-2," - ",Komponenty!B201)</f>
        <v xml:space="preserve">199 - </v>
      </c>
      <c r="Q201" t="str">
        <f>CONCATENATE(Opatrenia!B200&amp;" - "&amp;Opatrenia!D200)</f>
        <v xml:space="preserve"> - </v>
      </c>
    </row>
    <row r="202" spans="16:17" x14ac:dyDescent="0.25">
      <c r="P202" t="str">
        <f>CONCATENATE(ROW(P202)-2," - ",Komponenty!B202)</f>
        <v xml:space="preserve">200 - </v>
      </c>
      <c r="Q202" t="str">
        <f>CONCATENATE(Opatrenia!B201&amp;" - "&amp;Opatrenia!D201)</f>
        <v xml:space="preserve"> - </v>
      </c>
    </row>
    <row r="203" spans="16:17" x14ac:dyDescent="0.25">
      <c r="P203" t="str">
        <f>CONCATENATE(ROW(P203)-2," - ",Komponenty!B203)</f>
        <v xml:space="preserve">201 - </v>
      </c>
      <c r="Q203" t="str">
        <f>CONCATENATE(Opatrenia!B202&amp;" - "&amp;Opatrenia!D202)</f>
        <v xml:space="preserve"> - </v>
      </c>
    </row>
    <row r="204" spans="16:17" x14ac:dyDescent="0.25">
      <c r="P204" t="str">
        <f>CONCATENATE(ROW(P204)-2," - ",Komponenty!B204)</f>
        <v xml:space="preserve">202 - </v>
      </c>
      <c r="Q204" t="str">
        <f>CONCATENATE(Opatrenia!B203&amp;" - "&amp;Opatrenia!D203)</f>
        <v xml:space="preserve"> - </v>
      </c>
    </row>
    <row r="205" spans="16:17" x14ac:dyDescent="0.25">
      <c r="P205" t="str">
        <f>CONCATENATE(ROW(P205)-2," - ",Komponenty!B205)</f>
        <v xml:space="preserve">203 - </v>
      </c>
      <c r="Q205" t="str">
        <f>CONCATENATE(Opatrenia!B204&amp;" - "&amp;Opatrenia!D204)</f>
        <v xml:space="preserve"> - </v>
      </c>
    </row>
    <row r="206" spans="16:17" x14ac:dyDescent="0.25">
      <c r="P206" t="str">
        <f>CONCATENATE(ROW(P206)-2," - ",Komponenty!B206)</f>
        <v xml:space="preserve">204 - </v>
      </c>
      <c r="Q206" t="str">
        <f>CONCATENATE(Opatrenia!B205&amp;" - "&amp;Opatrenia!D205)</f>
        <v xml:space="preserve"> - </v>
      </c>
    </row>
    <row r="207" spans="16:17" x14ac:dyDescent="0.25">
      <c r="P207" t="str">
        <f>CONCATENATE(ROW(P207)-2," - ",Komponenty!B207)</f>
        <v xml:space="preserve">205 - </v>
      </c>
      <c r="Q207" t="str">
        <f>CONCATENATE(Opatrenia!B206&amp;" - "&amp;Opatrenia!D206)</f>
        <v xml:space="preserve"> - </v>
      </c>
    </row>
    <row r="208" spans="16:17" x14ac:dyDescent="0.25">
      <c r="P208" t="str">
        <f>CONCATENATE(ROW(P208)-2," - ",Komponenty!B208)</f>
        <v xml:space="preserve">206 - </v>
      </c>
      <c r="Q208" t="str">
        <f>CONCATENATE(Opatrenia!B207&amp;" - "&amp;Opatrenia!D207)</f>
        <v xml:space="preserve"> - </v>
      </c>
    </row>
    <row r="209" spans="16:17" x14ac:dyDescent="0.25">
      <c r="P209" t="str">
        <f>CONCATENATE(ROW(P209)-2," - ",Komponenty!B209)</f>
        <v xml:space="preserve">207 - </v>
      </c>
      <c r="Q209" t="str">
        <f>CONCATENATE(Opatrenia!B208&amp;" - "&amp;Opatrenia!D208)</f>
        <v xml:space="preserve"> - </v>
      </c>
    </row>
    <row r="210" spans="16:17" x14ac:dyDescent="0.25">
      <c r="P210" t="str">
        <f>CONCATENATE(ROW(P210)-2," - ",Komponenty!B210)</f>
        <v xml:space="preserve">208 - </v>
      </c>
      <c r="Q210" t="str">
        <f>CONCATENATE(Opatrenia!B209&amp;" - "&amp;Opatrenia!D209)</f>
        <v xml:space="preserve"> - </v>
      </c>
    </row>
    <row r="211" spans="16:17" x14ac:dyDescent="0.25">
      <c r="P211" t="str">
        <f>CONCATENATE(ROW(P211)-2," - ",Komponenty!B211)</f>
        <v xml:space="preserve">209 - </v>
      </c>
      <c r="Q211" t="str">
        <f>CONCATENATE(Opatrenia!B210&amp;" - "&amp;Opatrenia!D210)</f>
        <v xml:space="preserve"> - </v>
      </c>
    </row>
    <row r="212" spans="16:17" x14ac:dyDescent="0.25">
      <c r="P212" t="str">
        <f>CONCATENATE(ROW(P212)-2," - ",Komponenty!B212)</f>
        <v xml:space="preserve">210 - </v>
      </c>
      <c r="Q212" t="str">
        <f>CONCATENATE(Opatrenia!B211&amp;" - "&amp;Opatrenia!D211)</f>
        <v xml:space="preserve"> - </v>
      </c>
    </row>
    <row r="213" spans="16:17" x14ac:dyDescent="0.25">
      <c r="P213" t="str">
        <f>CONCATENATE(ROW(P213)-2," - ",Komponenty!B213)</f>
        <v xml:space="preserve">211 - </v>
      </c>
      <c r="Q213" t="str">
        <f>CONCATENATE(Opatrenia!B212&amp;" - "&amp;Opatrenia!D212)</f>
        <v xml:space="preserve"> - </v>
      </c>
    </row>
    <row r="214" spans="16:17" x14ac:dyDescent="0.25">
      <c r="P214" t="str">
        <f>CONCATENATE(ROW(P214)-2," - ",Komponenty!B214)</f>
        <v xml:space="preserve">212 - </v>
      </c>
      <c r="Q214" t="str">
        <f>CONCATENATE(Opatrenia!B213&amp;" - "&amp;Opatrenia!D213)</f>
        <v xml:space="preserve"> - </v>
      </c>
    </row>
    <row r="215" spans="16:17" x14ac:dyDescent="0.25">
      <c r="P215" t="str">
        <f>CONCATENATE(ROW(P215)-2," - ",Komponenty!B215)</f>
        <v xml:space="preserve">213 - </v>
      </c>
      <c r="Q215" t="str">
        <f>CONCATENATE(Opatrenia!B214&amp;" - "&amp;Opatrenia!D214)</f>
        <v xml:space="preserve"> - </v>
      </c>
    </row>
    <row r="216" spans="16:17" x14ac:dyDescent="0.25">
      <c r="P216" t="str">
        <f>CONCATENATE(ROW(P216)-2," - ",Komponenty!B216)</f>
        <v xml:space="preserve">214 - </v>
      </c>
      <c r="Q216" t="str">
        <f>CONCATENATE(Opatrenia!B215&amp;" - "&amp;Opatrenia!D215)</f>
        <v xml:space="preserve"> - </v>
      </c>
    </row>
    <row r="217" spans="16:17" x14ac:dyDescent="0.25">
      <c r="P217" t="str">
        <f>CONCATENATE(ROW(P217)-2," - ",Komponenty!B217)</f>
        <v xml:space="preserve">215 - </v>
      </c>
      <c r="Q217" t="str">
        <f>CONCATENATE(Opatrenia!B216&amp;" - "&amp;Opatrenia!D216)</f>
        <v xml:space="preserve"> - </v>
      </c>
    </row>
    <row r="218" spans="16:17" x14ac:dyDescent="0.25">
      <c r="P218" t="str">
        <f>CONCATENATE(ROW(P218)-2," - ",Komponenty!B218)</f>
        <v xml:space="preserve">216 - </v>
      </c>
      <c r="Q218" t="str">
        <f>CONCATENATE(Opatrenia!B217&amp;" - "&amp;Opatrenia!D217)</f>
        <v xml:space="preserve"> - </v>
      </c>
    </row>
    <row r="219" spans="16:17" x14ac:dyDescent="0.25">
      <c r="P219" t="str">
        <f>CONCATENATE(ROW(P219)-2," - ",Komponenty!B219)</f>
        <v xml:space="preserve">217 - </v>
      </c>
      <c r="Q219" t="str">
        <f>CONCATENATE(Opatrenia!B218&amp;" - "&amp;Opatrenia!D218)</f>
        <v xml:space="preserve"> - </v>
      </c>
    </row>
    <row r="220" spans="16:17" x14ac:dyDescent="0.25">
      <c r="P220" t="str">
        <f>CONCATENATE(ROW(P220)-2," - ",Komponenty!B220)</f>
        <v xml:space="preserve">218 - </v>
      </c>
      <c r="Q220" t="str">
        <f>CONCATENATE(Opatrenia!B219&amp;" - "&amp;Opatrenia!D219)</f>
        <v xml:space="preserve"> - </v>
      </c>
    </row>
    <row r="221" spans="16:17" x14ac:dyDescent="0.25">
      <c r="P221" t="str">
        <f>CONCATENATE(ROW(P221)-2," - ",Komponenty!B221)</f>
        <v xml:space="preserve">219 - </v>
      </c>
      <c r="Q221" t="str">
        <f>CONCATENATE(Opatrenia!B220&amp;" - "&amp;Opatrenia!D220)</f>
        <v xml:space="preserve"> - </v>
      </c>
    </row>
    <row r="222" spans="16:17" x14ac:dyDescent="0.25">
      <c r="P222" t="str">
        <f>CONCATENATE(ROW(P222)-2," - ",Komponenty!B222)</f>
        <v xml:space="preserve">220 - </v>
      </c>
      <c r="Q222" t="str">
        <f>CONCATENATE(Opatrenia!B221&amp;" - "&amp;Opatrenia!D221)</f>
        <v xml:space="preserve"> - </v>
      </c>
    </row>
    <row r="223" spans="16:17" x14ac:dyDescent="0.25">
      <c r="P223" t="str">
        <f>CONCATENATE(ROW(P223)-2," - ",Komponenty!B223)</f>
        <v xml:space="preserve">221 - </v>
      </c>
      <c r="Q223" t="str">
        <f>CONCATENATE(Opatrenia!B222&amp;" - "&amp;Opatrenia!D222)</f>
        <v xml:space="preserve"> - </v>
      </c>
    </row>
    <row r="224" spans="16:17" x14ac:dyDescent="0.25">
      <c r="P224" t="str">
        <f>CONCATENATE(ROW(P224)-2," - ",Komponenty!B224)</f>
        <v xml:space="preserve">222 - </v>
      </c>
      <c r="Q224" t="str">
        <f>CONCATENATE(Opatrenia!B223&amp;" - "&amp;Opatrenia!D223)</f>
        <v xml:space="preserve"> - </v>
      </c>
    </row>
    <row r="225" spans="16:17" x14ac:dyDescent="0.25">
      <c r="P225" t="str">
        <f>CONCATENATE(ROW(P225)-2," - ",Komponenty!B225)</f>
        <v xml:space="preserve">223 - </v>
      </c>
      <c r="Q225" t="str">
        <f>CONCATENATE(Opatrenia!B224&amp;" - "&amp;Opatrenia!D224)</f>
        <v xml:space="preserve"> - </v>
      </c>
    </row>
    <row r="226" spans="16:17" x14ac:dyDescent="0.25">
      <c r="P226" t="str">
        <f>CONCATENATE(ROW(P226)-2," - ",Komponenty!B226)</f>
        <v xml:space="preserve">224 - </v>
      </c>
      <c r="Q226" t="str">
        <f>CONCATENATE(Opatrenia!B225&amp;" - "&amp;Opatrenia!D225)</f>
        <v xml:space="preserve"> - </v>
      </c>
    </row>
    <row r="227" spans="16:17" x14ac:dyDescent="0.25">
      <c r="P227" t="str">
        <f>CONCATENATE(ROW(P227)-2," - ",Komponenty!B227)</f>
        <v xml:space="preserve">225 - </v>
      </c>
      <c r="Q227" t="str">
        <f>CONCATENATE(Opatrenia!B226&amp;" - "&amp;Opatrenia!D226)</f>
        <v xml:space="preserve"> - </v>
      </c>
    </row>
    <row r="228" spans="16:17" x14ac:dyDescent="0.25">
      <c r="P228" t="str">
        <f>CONCATENATE(ROW(P228)-2," - ",Komponenty!B228)</f>
        <v xml:space="preserve">226 - </v>
      </c>
      <c r="Q228" t="str">
        <f>CONCATENATE(Opatrenia!B227&amp;" - "&amp;Opatrenia!D227)</f>
        <v xml:space="preserve"> - </v>
      </c>
    </row>
    <row r="229" spans="16:17" x14ac:dyDescent="0.25">
      <c r="P229" t="str">
        <f>CONCATENATE(ROW(P229)-2," - ",Komponenty!B229)</f>
        <v xml:space="preserve">227 - </v>
      </c>
      <c r="Q229" t="str">
        <f>CONCATENATE(Opatrenia!B228&amp;" - "&amp;Opatrenia!D228)</f>
        <v xml:space="preserve"> - </v>
      </c>
    </row>
    <row r="230" spans="16:17" x14ac:dyDescent="0.25">
      <c r="P230" t="str">
        <f>CONCATENATE(ROW(P230)-2," - ",Komponenty!B230)</f>
        <v xml:space="preserve">228 - </v>
      </c>
      <c r="Q230" t="str">
        <f>CONCATENATE(Opatrenia!B229&amp;" - "&amp;Opatrenia!D229)</f>
        <v xml:space="preserve"> - </v>
      </c>
    </row>
    <row r="231" spans="16:17" x14ac:dyDescent="0.25">
      <c r="P231" t="str">
        <f>CONCATENATE(ROW(P231)-2," - ",Komponenty!B231)</f>
        <v xml:space="preserve">229 - </v>
      </c>
      <c r="Q231" t="str">
        <f>CONCATENATE(Opatrenia!B230&amp;" - "&amp;Opatrenia!D230)</f>
        <v xml:space="preserve"> - </v>
      </c>
    </row>
    <row r="232" spans="16:17" x14ac:dyDescent="0.25">
      <c r="P232" t="str">
        <f>CONCATENATE(ROW(P232)-2," - ",Komponenty!B232)</f>
        <v xml:space="preserve">230 - </v>
      </c>
      <c r="Q232" t="str">
        <f>CONCATENATE(Opatrenia!B231&amp;" - "&amp;Opatrenia!D231)</f>
        <v xml:space="preserve"> - </v>
      </c>
    </row>
    <row r="233" spans="16:17" x14ac:dyDescent="0.25">
      <c r="P233" t="str">
        <f>CONCATENATE(ROW(P233)-2," - ",Komponenty!B233)</f>
        <v xml:space="preserve">231 - </v>
      </c>
      <c r="Q233" t="str">
        <f>CONCATENATE(Opatrenia!B232&amp;" - "&amp;Opatrenia!D232)</f>
        <v xml:space="preserve"> - </v>
      </c>
    </row>
    <row r="234" spans="16:17" x14ac:dyDescent="0.25">
      <c r="P234" t="str">
        <f>CONCATENATE(ROW(P234)-2," - ",Komponenty!B234)</f>
        <v xml:space="preserve">232 - </v>
      </c>
      <c r="Q234" t="str">
        <f>CONCATENATE(Opatrenia!B233&amp;" - "&amp;Opatrenia!D233)</f>
        <v xml:space="preserve"> - </v>
      </c>
    </row>
    <row r="235" spans="16:17" x14ac:dyDescent="0.25">
      <c r="P235" t="str">
        <f>CONCATENATE(ROW(P235)-2," - ",Komponenty!B235)</f>
        <v xml:space="preserve">233 - </v>
      </c>
      <c r="Q235" t="str">
        <f>CONCATENATE(Opatrenia!B234&amp;" - "&amp;Opatrenia!D234)</f>
        <v xml:space="preserve"> - </v>
      </c>
    </row>
    <row r="236" spans="16:17" x14ac:dyDescent="0.25">
      <c r="P236" t="str">
        <f>CONCATENATE(ROW(P236)-2," - ",Komponenty!B236)</f>
        <v xml:space="preserve">234 - </v>
      </c>
      <c r="Q236" t="str">
        <f>CONCATENATE(Opatrenia!B235&amp;" - "&amp;Opatrenia!D235)</f>
        <v xml:space="preserve"> - </v>
      </c>
    </row>
    <row r="237" spans="16:17" x14ac:dyDescent="0.25">
      <c r="P237" t="str">
        <f>CONCATENATE(ROW(P237)-2," - ",Komponenty!B237)</f>
        <v xml:space="preserve">235 - </v>
      </c>
      <c r="Q237" t="str">
        <f>CONCATENATE(Opatrenia!B236&amp;" - "&amp;Opatrenia!D236)</f>
        <v xml:space="preserve"> - </v>
      </c>
    </row>
    <row r="238" spans="16:17" x14ac:dyDescent="0.25">
      <c r="P238" t="str">
        <f>CONCATENATE(ROW(P238)-2," - ",Komponenty!B238)</f>
        <v xml:space="preserve">236 - </v>
      </c>
      <c r="Q238" t="str">
        <f>CONCATENATE(Opatrenia!B237&amp;" - "&amp;Opatrenia!D237)</f>
        <v xml:space="preserve"> - </v>
      </c>
    </row>
    <row r="239" spans="16:17" x14ac:dyDescent="0.25">
      <c r="P239" t="str">
        <f>CONCATENATE(ROW(P239)-2," - ",Komponenty!B239)</f>
        <v xml:space="preserve">237 - </v>
      </c>
      <c r="Q239" t="str">
        <f>CONCATENATE(Opatrenia!B238&amp;" - "&amp;Opatrenia!D238)</f>
        <v xml:space="preserve"> - </v>
      </c>
    </row>
    <row r="240" spans="16:17" x14ac:dyDescent="0.25">
      <c r="P240" t="str">
        <f>CONCATENATE(ROW(P240)-2," - ",Komponenty!B240)</f>
        <v xml:space="preserve">238 - </v>
      </c>
      <c r="Q240" t="str">
        <f>CONCATENATE(Opatrenia!B239&amp;" - "&amp;Opatrenia!D239)</f>
        <v xml:space="preserve"> - </v>
      </c>
    </row>
    <row r="241" spans="16:17" x14ac:dyDescent="0.25">
      <c r="P241" t="str">
        <f>CONCATENATE(ROW(P241)-2," - ",Komponenty!B241)</f>
        <v xml:space="preserve">239 - </v>
      </c>
      <c r="Q241" t="str">
        <f>CONCATENATE(Opatrenia!B240&amp;" - "&amp;Opatrenia!D240)</f>
        <v xml:space="preserve"> - </v>
      </c>
    </row>
    <row r="242" spans="16:17" x14ac:dyDescent="0.25">
      <c r="P242" t="str">
        <f>CONCATENATE(ROW(P242)-2," - ",Komponenty!B242)</f>
        <v xml:space="preserve">240 - </v>
      </c>
      <c r="Q242" t="str">
        <f>CONCATENATE(Opatrenia!B241&amp;" - "&amp;Opatrenia!D241)</f>
        <v xml:space="preserve"> - </v>
      </c>
    </row>
    <row r="243" spans="16:17" x14ac:dyDescent="0.25">
      <c r="P243" t="str">
        <f>CONCATENATE(ROW(P243)-2," - ",Komponenty!B243)</f>
        <v xml:space="preserve">241 - </v>
      </c>
      <c r="Q243" t="str">
        <f>CONCATENATE(Opatrenia!B242&amp;" - "&amp;Opatrenia!D242)</f>
        <v xml:space="preserve"> - </v>
      </c>
    </row>
    <row r="244" spans="16:17" x14ac:dyDescent="0.25">
      <c r="P244" t="str">
        <f>CONCATENATE(ROW(P244)-2," - ",Komponenty!B244)</f>
        <v xml:space="preserve">242 - </v>
      </c>
      <c r="Q244" t="str">
        <f>CONCATENATE(Opatrenia!B243&amp;" - "&amp;Opatrenia!D243)</f>
        <v xml:space="preserve"> - </v>
      </c>
    </row>
    <row r="245" spans="16:17" x14ac:dyDescent="0.25">
      <c r="P245" t="str">
        <f>CONCATENATE(ROW(P245)-2," - ",Komponenty!B245)</f>
        <v xml:space="preserve">243 - </v>
      </c>
      <c r="Q245" t="str">
        <f>CONCATENATE(Opatrenia!B244&amp;" - "&amp;Opatrenia!D244)</f>
        <v xml:space="preserve"> - </v>
      </c>
    </row>
    <row r="246" spans="16:17" x14ac:dyDescent="0.25">
      <c r="P246" t="str">
        <f>CONCATENATE(ROW(P246)-2," - ",Komponenty!B246)</f>
        <v xml:space="preserve">244 - </v>
      </c>
      <c r="Q246" t="str">
        <f>CONCATENATE(Opatrenia!B245&amp;" - "&amp;Opatrenia!D245)</f>
        <v xml:space="preserve"> - </v>
      </c>
    </row>
    <row r="247" spans="16:17" x14ac:dyDescent="0.25">
      <c r="P247" t="str">
        <f>CONCATENATE(ROW(P247)-2," - ",Komponenty!B247)</f>
        <v xml:space="preserve">245 - </v>
      </c>
      <c r="Q247" t="str">
        <f>CONCATENATE(Opatrenia!B246&amp;" - "&amp;Opatrenia!D246)</f>
        <v xml:space="preserve"> - </v>
      </c>
    </row>
    <row r="248" spans="16:17" x14ac:dyDescent="0.25">
      <c r="P248" t="str">
        <f>CONCATENATE(ROW(P248)-2," - ",Komponenty!B248)</f>
        <v xml:space="preserve">246 - </v>
      </c>
      <c r="Q248" t="str">
        <f>CONCATENATE(Opatrenia!B247&amp;" - "&amp;Opatrenia!D247)</f>
        <v xml:space="preserve"> - </v>
      </c>
    </row>
    <row r="249" spans="16:17" x14ac:dyDescent="0.25">
      <c r="P249" t="str">
        <f>CONCATENATE(ROW(P249)-2," - ",Komponenty!B249)</f>
        <v xml:space="preserve">247 - </v>
      </c>
      <c r="Q249" t="str">
        <f>CONCATENATE(Opatrenia!B248&amp;" - "&amp;Opatrenia!D248)</f>
        <v xml:space="preserve"> - </v>
      </c>
    </row>
    <row r="250" spans="16:17" x14ac:dyDescent="0.25">
      <c r="P250" t="str">
        <f>CONCATENATE(ROW(P250)-2," - ",Komponenty!B250)</f>
        <v xml:space="preserve">248 - </v>
      </c>
      <c r="Q250" t="str">
        <f>CONCATENATE(Opatrenia!B249&amp;" - "&amp;Opatrenia!D249)</f>
        <v xml:space="preserve"> - </v>
      </c>
    </row>
    <row r="251" spans="16:17" x14ac:dyDescent="0.25">
      <c r="P251" t="str">
        <f>CONCATENATE(ROW(P251)-2," - ",Komponenty!B251)</f>
        <v xml:space="preserve">249 - </v>
      </c>
      <c r="Q251" t="str">
        <f>CONCATENATE(Opatrenia!B250&amp;" - "&amp;Opatrenia!D250)</f>
        <v xml:space="preserve"> - </v>
      </c>
    </row>
    <row r="252" spans="16:17" x14ac:dyDescent="0.25">
      <c r="P252" t="str">
        <f>CONCATENATE(ROW(P252)-2," - ",Komponenty!B252)</f>
        <v xml:space="preserve">250 - </v>
      </c>
      <c r="Q252" t="str">
        <f>CONCATENATE(Opatrenia!B251&amp;" - "&amp;Opatrenia!D251)</f>
        <v xml:space="preserve"> - </v>
      </c>
    </row>
    <row r="253" spans="16:17" x14ac:dyDescent="0.25">
      <c r="P253" t="str">
        <f>CONCATENATE(ROW(P253)-2," - ",Komponenty!B253)</f>
        <v xml:space="preserve">251 - </v>
      </c>
      <c r="Q253" t="str">
        <f>CONCATENATE(Opatrenia!B252&amp;" - "&amp;Opatrenia!D252)</f>
        <v xml:space="preserve"> - </v>
      </c>
    </row>
    <row r="254" spans="16:17" x14ac:dyDescent="0.25">
      <c r="P254" t="str">
        <f>CONCATENATE(ROW(P254)-2," - ",Komponenty!B254)</f>
        <v xml:space="preserve">252 - </v>
      </c>
      <c r="Q254" t="str">
        <f>CONCATENATE(Opatrenia!B253&amp;" - "&amp;Opatrenia!D253)</f>
        <v xml:space="preserve"> - </v>
      </c>
    </row>
    <row r="255" spans="16:17" x14ac:dyDescent="0.25">
      <c r="P255" t="str">
        <f>CONCATENATE(ROW(P255)-2," - ",Komponenty!B255)</f>
        <v xml:space="preserve">253 - </v>
      </c>
      <c r="Q255" t="str">
        <f>CONCATENATE(Opatrenia!B254&amp;" - "&amp;Opatrenia!D254)</f>
        <v xml:space="preserve"> - </v>
      </c>
    </row>
    <row r="256" spans="16:17" x14ac:dyDescent="0.25">
      <c r="P256" t="str">
        <f>CONCATENATE(ROW(P256)-2," - ",Komponenty!B256)</f>
        <v xml:space="preserve">254 - </v>
      </c>
      <c r="Q256" t="str">
        <f>CONCATENATE(Opatrenia!B255&amp;" - "&amp;Opatrenia!D255)</f>
        <v xml:space="preserve"> - </v>
      </c>
    </row>
    <row r="257" spans="16:17" x14ac:dyDescent="0.25">
      <c r="P257" t="str">
        <f>CONCATENATE(ROW(P257)-2," - ",Komponenty!B257)</f>
        <v xml:space="preserve">255 - </v>
      </c>
      <c r="Q257" t="str">
        <f>CONCATENATE(Opatrenia!B256&amp;" - "&amp;Opatrenia!D256)</f>
        <v xml:space="preserve"> - </v>
      </c>
    </row>
    <row r="258" spans="16:17" x14ac:dyDescent="0.25">
      <c r="P258" t="str">
        <f>CONCATENATE(ROW(P258)-2," - ",Komponenty!B258)</f>
        <v xml:space="preserve">256 - </v>
      </c>
      <c r="Q258" t="str">
        <f>CONCATENATE(Opatrenia!B257&amp;" - "&amp;Opatrenia!D257)</f>
        <v xml:space="preserve"> - </v>
      </c>
    </row>
    <row r="259" spans="16:17" x14ac:dyDescent="0.25">
      <c r="P259" t="str">
        <f>CONCATENATE(ROW(P259)-2," - ",Komponenty!B259)</f>
        <v xml:space="preserve">257 - </v>
      </c>
      <c r="Q259" t="str">
        <f>CONCATENATE(Opatrenia!B258&amp;" - "&amp;Opatrenia!D258)</f>
        <v xml:space="preserve"> - </v>
      </c>
    </row>
    <row r="260" spans="16:17" x14ac:dyDescent="0.25">
      <c r="P260" t="str">
        <f>CONCATENATE(ROW(P260)-2," - ",Komponenty!B260)</f>
        <v xml:space="preserve">258 - </v>
      </c>
      <c r="Q260" t="str">
        <f>CONCATENATE(Opatrenia!B259&amp;" - "&amp;Opatrenia!D259)</f>
        <v xml:space="preserve"> - </v>
      </c>
    </row>
    <row r="261" spans="16:17" x14ac:dyDescent="0.25">
      <c r="P261" t="str">
        <f>CONCATENATE(ROW(P261)-2," - ",Komponenty!B261)</f>
        <v xml:space="preserve">259 - </v>
      </c>
      <c r="Q261" t="str">
        <f>CONCATENATE(Opatrenia!B260&amp;" - "&amp;Opatrenia!D260)</f>
        <v xml:space="preserve"> - </v>
      </c>
    </row>
    <row r="262" spans="16:17" x14ac:dyDescent="0.25">
      <c r="P262" t="str">
        <f>CONCATENATE(ROW(P262)-2," - ",Komponenty!B262)</f>
        <v xml:space="preserve">260 - </v>
      </c>
      <c r="Q262" t="str">
        <f>CONCATENATE(Opatrenia!B261&amp;" - "&amp;Opatrenia!D261)</f>
        <v xml:space="preserve"> - </v>
      </c>
    </row>
    <row r="263" spans="16:17" x14ac:dyDescent="0.25">
      <c r="P263" t="str">
        <f>CONCATENATE(ROW(P263)-2," - ",Komponenty!B263)</f>
        <v xml:space="preserve">261 - </v>
      </c>
      <c r="Q263" t="str">
        <f>CONCATENATE(Opatrenia!B262&amp;" - "&amp;Opatrenia!D262)</f>
        <v xml:space="preserve"> - </v>
      </c>
    </row>
    <row r="264" spans="16:17" x14ac:dyDescent="0.25">
      <c r="P264" t="str">
        <f>CONCATENATE(ROW(P264)-2," - ",Komponenty!B264)</f>
        <v xml:space="preserve">262 - </v>
      </c>
      <c r="Q264" t="str">
        <f>CONCATENATE(Opatrenia!B263&amp;" - "&amp;Opatrenia!D263)</f>
        <v xml:space="preserve"> - </v>
      </c>
    </row>
    <row r="265" spans="16:17" x14ac:dyDescent="0.25">
      <c r="P265" t="str">
        <f>CONCATENATE(ROW(P265)-2," - ",Komponenty!B265)</f>
        <v xml:space="preserve">263 - </v>
      </c>
      <c r="Q265" t="str">
        <f>CONCATENATE(Opatrenia!B264&amp;" - "&amp;Opatrenia!D264)</f>
        <v xml:space="preserve"> - </v>
      </c>
    </row>
    <row r="266" spans="16:17" x14ac:dyDescent="0.25">
      <c r="P266" t="str">
        <f>CONCATENATE(ROW(P266)-2," - ",Komponenty!B266)</f>
        <v xml:space="preserve">264 - </v>
      </c>
      <c r="Q266" t="str">
        <f>CONCATENATE(Opatrenia!B265&amp;" - "&amp;Opatrenia!D265)</f>
        <v xml:space="preserve"> - </v>
      </c>
    </row>
    <row r="267" spans="16:17" x14ac:dyDescent="0.25">
      <c r="P267" t="str">
        <f>CONCATENATE(ROW(P267)-2," - ",Komponenty!B267)</f>
        <v xml:space="preserve">265 - </v>
      </c>
      <c r="Q267" t="str">
        <f>CONCATENATE(Opatrenia!B266&amp;" - "&amp;Opatrenia!D266)</f>
        <v xml:space="preserve"> - </v>
      </c>
    </row>
    <row r="268" spans="16:17" x14ac:dyDescent="0.25">
      <c r="P268" t="str">
        <f>CONCATENATE(ROW(P268)-2," - ",Komponenty!B268)</f>
        <v xml:space="preserve">266 - </v>
      </c>
      <c r="Q268" t="str">
        <f>CONCATENATE(Opatrenia!B267&amp;" - "&amp;Opatrenia!D267)</f>
        <v xml:space="preserve"> - </v>
      </c>
    </row>
    <row r="269" spans="16:17" x14ac:dyDescent="0.25">
      <c r="P269" t="str">
        <f>CONCATENATE(ROW(P269)-2," - ",Komponenty!B269)</f>
        <v xml:space="preserve">267 - </v>
      </c>
      <c r="Q269" t="str">
        <f>CONCATENATE(Opatrenia!B268&amp;" - "&amp;Opatrenia!D268)</f>
        <v xml:space="preserve"> - </v>
      </c>
    </row>
    <row r="270" spans="16:17" x14ac:dyDescent="0.25">
      <c r="P270" t="str">
        <f>CONCATENATE(ROW(P270)-2," - ",Komponenty!B270)</f>
        <v xml:space="preserve">268 - </v>
      </c>
      <c r="Q270" t="str">
        <f>CONCATENATE(Opatrenia!B269&amp;" - "&amp;Opatrenia!D269)</f>
        <v xml:space="preserve"> - </v>
      </c>
    </row>
    <row r="271" spans="16:17" x14ac:dyDescent="0.25">
      <c r="P271" t="str">
        <f>CONCATENATE(ROW(P271)-2," - ",Komponenty!B271)</f>
        <v xml:space="preserve">269 - </v>
      </c>
      <c r="Q271" t="str">
        <f>CONCATENATE(Opatrenia!B270&amp;" - "&amp;Opatrenia!D270)</f>
        <v xml:space="preserve"> - </v>
      </c>
    </row>
    <row r="272" spans="16:17" x14ac:dyDescent="0.25">
      <c r="P272" t="str">
        <f>CONCATENATE(ROW(P272)-2," - ",Komponenty!B272)</f>
        <v xml:space="preserve">270 - </v>
      </c>
      <c r="Q272" t="str">
        <f>CONCATENATE(Opatrenia!B271&amp;" - "&amp;Opatrenia!D271)</f>
        <v xml:space="preserve"> - </v>
      </c>
    </row>
    <row r="273" spans="16:17" x14ac:dyDescent="0.25">
      <c r="P273" t="str">
        <f>CONCATENATE(ROW(P273)-2," - ",Komponenty!B273)</f>
        <v xml:space="preserve">271 - </v>
      </c>
      <c r="Q273" t="str">
        <f>CONCATENATE(Opatrenia!B272&amp;" - "&amp;Opatrenia!D272)</f>
        <v xml:space="preserve"> - </v>
      </c>
    </row>
    <row r="274" spans="16:17" x14ac:dyDescent="0.25">
      <c r="P274" t="str">
        <f>CONCATENATE(ROW(P274)-2," - ",Komponenty!B274)</f>
        <v xml:space="preserve">272 - </v>
      </c>
      <c r="Q274" t="str">
        <f>CONCATENATE(Opatrenia!B273&amp;" - "&amp;Opatrenia!D273)</f>
        <v xml:space="preserve"> - </v>
      </c>
    </row>
    <row r="275" spans="16:17" x14ac:dyDescent="0.25">
      <c r="P275" t="str">
        <f>CONCATENATE(ROW(P275)-2," - ",Komponenty!B275)</f>
        <v xml:space="preserve">273 - </v>
      </c>
      <c r="Q275" t="str">
        <f>CONCATENATE(Opatrenia!B274&amp;" - "&amp;Opatrenia!D274)</f>
        <v xml:space="preserve"> - </v>
      </c>
    </row>
    <row r="276" spans="16:17" x14ac:dyDescent="0.25">
      <c r="P276" t="str">
        <f>CONCATENATE(ROW(P276)-2," - ",Komponenty!B276)</f>
        <v xml:space="preserve">274 - </v>
      </c>
      <c r="Q276" t="str">
        <f>CONCATENATE(Opatrenia!B275&amp;" - "&amp;Opatrenia!D275)</f>
        <v xml:space="preserve"> - </v>
      </c>
    </row>
    <row r="277" spans="16:17" x14ac:dyDescent="0.25">
      <c r="P277" t="str">
        <f>CONCATENATE(ROW(P277)-2," - ",Komponenty!B277)</f>
        <v xml:space="preserve">275 - </v>
      </c>
      <c r="Q277" t="str">
        <f>CONCATENATE(Opatrenia!B276&amp;" - "&amp;Opatrenia!D276)</f>
        <v xml:space="preserve"> - </v>
      </c>
    </row>
    <row r="278" spans="16:17" x14ac:dyDescent="0.25">
      <c r="P278" t="str">
        <f>CONCATENATE(ROW(P278)-2," - ",Komponenty!B278)</f>
        <v xml:space="preserve">276 - </v>
      </c>
      <c r="Q278" t="str">
        <f>CONCATENATE(Opatrenia!B277&amp;" - "&amp;Opatrenia!D277)</f>
        <v xml:space="preserve"> - </v>
      </c>
    </row>
    <row r="279" spans="16:17" x14ac:dyDescent="0.25">
      <c r="P279" t="str">
        <f>CONCATENATE(ROW(P279)-2," - ",Komponenty!B279)</f>
        <v xml:space="preserve">277 - </v>
      </c>
      <c r="Q279" t="str">
        <f>CONCATENATE(Opatrenia!B278&amp;" - "&amp;Opatrenia!D278)</f>
        <v xml:space="preserve"> - </v>
      </c>
    </row>
    <row r="280" spans="16:17" x14ac:dyDescent="0.25">
      <c r="P280" t="str">
        <f>CONCATENATE(ROW(P280)-2," - ",Komponenty!B280)</f>
        <v xml:space="preserve">278 - </v>
      </c>
      <c r="Q280" t="str">
        <f>CONCATENATE(Opatrenia!B279&amp;" - "&amp;Opatrenia!D279)</f>
        <v xml:space="preserve"> - </v>
      </c>
    </row>
    <row r="281" spans="16:17" x14ac:dyDescent="0.25">
      <c r="P281" t="str">
        <f>CONCATENATE(ROW(P281)-2," - ",Komponenty!B281)</f>
        <v xml:space="preserve">279 - </v>
      </c>
      <c r="Q281" t="str">
        <f>CONCATENATE(Opatrenia!B280&amp;" - "&amp;Opatrenia!D280)</f>
        <v xml:space="preserve"> - </v>
      </c>
    </row>
    <row r="282" spans="16:17" x14ac:dyDescent="0.25">
      <c r="P282" t="str">
        <f>CONCATENATE(ROW(P282)-2," - ",Komponenty!B282)</f>
        <v xml:space="preserve">280 - </v>
      </c>
      <c r="Q282" t="str">
        <f>CONCATENATE(Opatrenia!B281&amp;" - "&amp;Opatrenia!D281)</f>
        <v xml:space="preserve"> - </v>
      </c>
    </row>
    <row r="283" spans="16:17" x14ac:dyDescent="0.25">
      <c r="P283" t="str">
        <f>CONCATENATE(ROW(P283)-2," - ",Komponenty!B283)</f>
        <v xml:space="preserve">281 - </v>
      </c>
      <c r="Q283" t="str">
        <f>CONCATENATE(Opatrenia!B282&amp;" - "&amp;Opatrenia!D282)</f>
        <v xml:space="preserve"> - </v>
      </c>
    </row>
    <row r="284" spans="16:17" x14ac:dyDescent="0.25">
      <c r="P284" t="str">
        <f>CONCATENATE(ROW(P284)-2," - ",Komponenty!B284)</f>
        <v xml:space="preserve">282 - </v>
      </c>
      <c r="Q284" t="str">
        <f>CONCATENATE(Opatrenia!B283&amp;" - "&amp;Opatrenia!D283)</f>
        <v xml:space="preserve"> - </v>
      </c>
    </row>
    <row r="285" spans="16:17" x14ac:dyDescent="0.25">
      <c r="P285" t="str">
        <f>CONCATENATE(ROW(P285)-2," - ",Komponenty!B285)</f>
        <v xml:space="preserve">283 - </v>
      </c>
      <c r="Q285" t="str">
        <f>CONCATENATE(Opatrenia!B284&amp;" - "&amp;Opatrenia!D284)</f>
        <v xml:space="preserve"> - </v>
      </c>
    </row>
    <row r="286" spans="16:17" x14ac:dyDescent="0.25">
      <c r="P286" t="str">
        <f>CONCATENATE(ROW(P286)-2," - ",Komponenty!B286)</f>
        <v xml:space="preserve">284 - </v>
      </c>
      <c r="Q286" t="str">
        <f>CONCATENATE(Opatrenia!B285&amp;" - "&amp;Opatrenia!D285)</f>
        <v xml:space="preserve"> - </v>
      </c>
    </row>
    <row r="287" spans="16:17" x14ac:dyDescent="0.25">
      <c r="P287" t="str">
        <f>CONCATENATE(ROW(P287)-2," - ",Komponenty!B287)</f>
        <v xml:space="preserve">285 - </v>
      </c>
      <c r="Q287" t="str">
        <f>CONCATENATE(Opatrenia!B286&amp;" - "&amp;Opatrenia!D286)</f>
        <v xml:space="preserve"> - </v>
      </c>
    </row>
    <row r="288" spans="16:17" x14ac:dyDescent="0.25">
      <c r="P288" t="str">
        <f>CONCATENATE(ROW(P288)-2," - ",Komponenty!B288)</f>
        <v xml:space="preserve">286 - </v>
      </c>
      <c r="Q288" t="str">
        <f>CONCATENATE(Opatrenia!B287&amp;" - "&amp;Opatrenia!D287)</f>
        <v xml:space="preserve"> - </v>
      </c>
    </row>
    <row r="289" spans="16:17" x14ac:dyDescent="0.25">
      <c r="P289" t="str">
        <f>CONCATENATE(ROW(P289)-2," - ",Komponenty!B289)</f>
        <v xml:space="preserve">287 - </v>
      </c>
      <c r="Q289" t="str">
        <f>CONCATENATE(Opatrenia!B288&amp;" - "&amp;Opatrenia!D288)</f>
        <v xml:space="preserve"> - </v>
      </c>
    </row>
    <row r="290" spans="16:17" x14ac:dyDescent="0.25">
      <c r="P290" t="str">
        <f>CONCATENATE(ROW(P290)-2," - ",Komponenty!B290)</f>
        <v xml:space="preserve">288 - </v>
      </c>
      <c r="Q290" t="str">
        <f>CONCATENATE(Opatrenia!B289&amp;" - "&amp;Opatrenia!D289)</f>
        <v xml:space="preserve"> - </v>
      </c>
    </row>
    <row r="291" spans="16:17" x14ac:dyDescent="0.25">
      <c r="P291" t="str">
        <f>CONCATENATE(ROW(P291)-2," - ",Komponenty!B291)</f>
        <v xml:space="preserve">289 - </v>
      </c>
      <c r="Q291" t="str">
        <f>CONCATENATE(Opatrenia!B290&amp;" - "&amp;Opatrenia!D290)</f>
        <v xml:space="preserve"> - </v>
      </c>
    </row>
    <row r="292" spans="16:17" x14ac:dyDescent="0.25">
      <c r="P292" t="str">
        <f>CONCATENATE(ROW(P292)-2," - ",Komponenty!B292)</f>
        <v xml:space="preserve">290 - </v>
      </c>
      <c r="Q292" t="str">
        <f>CONCATENATE(Opatrenia!B291&amp;" - "&amp;Opatrenia!D291)</f>
        <v xml:space="preserve"> - </v>
      </c>
    </row>
    <row r="293" spans="16:17" x14ac:dyDescent="0.25">
      <c r="P293" t="str">
        <f>CONCATENATE(ROW(P293)-2," - ",Komponenty!B293)</f>
        <v xml:space="preserve">291 - </v>
      </c>
      <c r="Q293" t="str">
        <f>CONCATENATE(Opatrenia!B292&amp;" - "&amp;Opatrenia!D292)</f>
        <v xml:space="preserve"> - </v>
      </c>
    </row>
    <row r="294" spans="16:17" x14ac:dyDescent="0.25">
      <c r="P294" t="str">
        <f>CONCATENATE(ROW(P294)-2," - ",Komponenty!B294)</f>
        <v xml:space="preserve">292 - </v>
      </c>
      <c r="Q294" t="str">
        <f>CONCATENATE(Opatrenia!B293&amp;" - "&amp;Opatrenia!D293)</f>
        <v xml:space="preserve"> - </v>
      </c>
    </row>
    <row r="295" spans="16:17" x14ac:dyDescent="0.25">
      <c r="P295" t="str">
        <f>CONCATENATE(ROW(P295)-2," - ",Komponenty!B295)</f>
        <v xml:space="preserve">293 - </v>
      </c>
      <c r="Q295" t="str">
        <f>CONCATENATE(Opatrenia!B294&amp;" - "&amp;Opatrenia!D294)</f>
        <v xml:space="preserve"> - </v>
      </c>
    </row>
    <row r="296" spans="16:17" x14ac:dyDescent="0.25">
      <c r="P296" t="str">
        <f>CONCATENATE(ROW(P296)-2," - ",Komponenty!B296)</f>
        <v xml:space="preserve">294 - </v>
      </c>
      <c r="Q296" t="str">
        <f>CONCATENATE(Opatrenia!B295&amp;" - "&amp;Opatrenia!D295)</f>
        <v xml:space="preserve"> - </v>
      </c>
    </row>
    <row r="297" spans="16:17" x14ac:dyDescent="0.25">
      <c r="P297" t="str">
        <f>CONCATENATE(ROW(P297)-2," - ",Komponenty!B297)</f>
        <v xml:space="preserve">295 - </v>
      </c>
      <c r="Q297" t="str">
        <f>CONCATENATE(Opatrenia!B296&amp;" - "&amp;Opatrenia!D296)</f>
        <v xml:space="preserve"> - </v>
      </c>
    </row>
    <row r="298" spans="16:17" x14ac:dyDescent="0.25">
      <c r="P298" t="str">
        <f>CONCATENATE(ROW(P298)-2," - ",Komponenty!B298)</f>
        <v xml:space="preserve">296 - </v>
      </c>
      <c r="Q298" t="str">
        <f>CONCATENATE(Opatrenia!B297&amp;" - "&amp;Opatrenia!D297)</f>
        <v xml:space="preserve"> - </v>
      </c>
    </row>
    <row r="299" spans="16:17" x14ac:dyDescent="0.25">
      <c r="P299" t="str">
        <f>CONCATENATE(ROW(P299)-2," - ",Komponenty!B299)</f>
        <v xml:space="preserve">297 - </v>
      </c>
      <c r="Q299" t="str">
        <f>CONCATENATE(Opatrenia!B298&amp;" - "&amp;Opatrenia!D298)</f>
        <v xml:space="preserve"> - </v>
      </c>
    </row>
    <row r="300" spans="16:17" x14ac:dyDescent="0.25">
      <c r="P300" t="str">
        <f>CONCATENATE(ROW(P300)-2," - ",Komponenty!B300)</f>
        <v xml:space="preserve">298 - </v>
      </c>
      <c r="Q300" t="str">
        <f>CONCATENATE(Opatrenia!B299&amp;" - "&amp;Opatrenia!D299)</f>
        <v xml:space="preserve"> - </v>
      </c>
    </row>
    <row r="301" spans="16:17" x14ac:dyDescent="0.25">
      <c r="P301" t="str">
        <f>CONCATENATE(ROW(P301)-2," - ",Komponenty!B301)</f>
        <v xml:space="preserve">299 - </v>
      </c>
      <c r="Q301" t="str">
        <f>CONCATENATE(Opatrenia!B300&amp;" - "&amp;Opatrenia!D300)</f>
        <v xml:space="preserve"> - </v>
      </c>
    </row>
    <row r="302" spans="16:17" x14ac:dyDescent="0.25">
      <c r="P302" t="str">
        <f>CONCATENATE(ROW(P302)-2," - ",Komponenty!B302)</f>
        <v xml:space="preserve">300 - </v>
      </c>
      <c r="Q302" t="str">
        <f>CONCATENATE(Opatrenia!B301&amp;" - "&amp;Opatrenia!D301)</f>
        <v xml:space="preserve"> - </v>
      </c>
    </row>
    <row r="303" spans="16:17" x14ac:dyDescent="0.25">
      <c r="P303" t="str">
        <f>CONCATENATE(ROW(P303)-2," - ",Komponenty!B303)</f>
        <v xml:space="preserve">301 - </v>
      </c>
      <c r="Q303" t="str">
        <f>CONCATENATE(Opatrenia!B302&amp;" - "&amp;Opatrenia!D302)</f>
        <v xml:space="preserve"> - </v>
      </c>
    </row>
    <row r="304" spans="16:17" x14ac:dyDescent="0.25">
      <c r="P304" t="str">
        <f>CONCATENATE(ROW(P304)-2," - ",Komponenty!B304)</f>
        <v xml:space="preserve">302 - </v>
      </c>
      <c r="Q304" t="str">
        <f>CONCATENATE(Opatrenia!B303&amp;" - "&amp;Opatrenia!D303)</f>
        <v xml:space="preserve"> - </v>
      </c>
    </row>
    <row r="305" spans="16:17" x14ac:dyDescent="0.25">
      <c r="P305" t="str">
        <f>CONCATENATE(ROW(P305)-2," - ",Komponenty!B305)</f>
        <v xml:space="preserve">303 - </v>
      </c>
      <c r="Q305" t="str">
        <f>CONCATENATE(Opatrenia!B304&amp;" - "&amp;Opatrenia!D304)</f>
        <v xml:space="preserve"> - </v>
      </c>
    </row>
    <row r="306" spans="16:17" x14ac:dyDescent="0.25">
      <c r="P306" t="str">
        <f>CONCATENATE(ROW(P306)-2," - ",Komponenty!B306)</f>
        <v xml:space="preserve">304 - </v>
      </c>
      <c r="Q306" t="str">
        <f>CONCATENATE(Opatrenia!B305&amp;" - "&amp;Opatrenia!D305)</f>
        <v xml:space="preserve"> - </v>
      </c>
    </row>
    <row r="307" spans="16:17" x14ac:dyDescent="0.25">
      <c r="P307" t="str">
        <f>CONCATENATE(ROW(P307)-2," - ",Komponenty!B307)</f>
        <v xml:space="preserve">305 - </v>
      </c>
      <c r="Q307" t="str">
        <f>CONCATENATE(Opatrenia!B306&amp;" - "&amp;Opatrenia!D306)</f>
        <v xml:space="preserve"> - </v>
      </c>
    </row>
    <row r="308" spans="16:17" x14ac:dyDescent="0.25">
      <c r="P308" t="str">
        <f>CONCATENATE(ROW(P308)-2," - ",Komponenty!B308)</f>
        <v xml:space="preserve">306 - </v>
      </c>
      <c r="Q308" t="str">
        <f>CONCATENATE(Opatrenia!B307&amp;" - "&amp;Opatrenia!D307)</f>
        <v xml:space="preserve"> - </v>
      </c>
    </row>
    <row r="309" spans="16:17" x14ac:dyDescent="0.25">
      <c r="P309" t="str">
        <f>CONCATENATE(ROW(P309)-2," - ",Komponenty!B309)</f>
        <v xml:space="preserve">307 - </v>
      </c>
      <c r="Q309" t="str">
        <f>CONCATENATE(Opatrenia!B308&amp;" - "&amp;Opatrenia!D308)</f>
        <v xml:space="preserve"> - </v>
      </c>
    </row>
    <row r="310" spans="16:17" x14ac:dyDescent="0.25">
      <c r="P310" t="str">
        <f>CONCATENATE(ROW(P310)-2," - ",Komponenty!B310)</f>
        <v xml:space="preserve">308 - </v>
      </c>
      <c r="Q310" t="str">
        <f>CONCATENATE(Opatrenia!B309&amp;" - "&amp;Opatrenia!D309)</f>
        <v xml:space="preserve"> - </v>
      </c>
    </row>
    <row r="311" spans="16:17" x14ac:dyDescent="0.25">
      <c r="P311" t="str">
        <f>CONCATENATE(ROW(P311)-2," - ",Komponenty!B311)</f>
        <v xml:space="preserve">309 - </v>
      </c>
      <c r="Q311" t="str">
        <f>CONCATENATE(Opatrenia!B310&amp;" - "&amp;Opatrenia!D310)</f>
        <v xml:space="preserve"> - </v>
      </c>
    </row>
    <row r="312" spans="16:17" x14ac:dyDescent="0.25">
      <c r="P312" t="str">
        <f>CONCATENATE(ROW(P312)-2," - ",Komponenty!B312)</f>
        <v xml:space="preserve">310 - </v>
      </c>
      <c r="Q312" t="str">
        <f>CONCATENATE(Opatrenia!B311&amp;" - "&amp;Opatrenia!D311)</f>
        <v xml:space="preserve"> - </v>
      </c>
    </row>
    <row r="313" spans="16:17" x14ac:dyDescent="0.25">
      <c r="P313" t="str">
        <f>CONCATENATE(ROW(P313)-2," - ",Komponenty!B313)</f>
        <v xml:space="preserve">311 - </v>
      </c>
      <c r="Q313" t="str">
        <f>CONCATENATE(Opatrenia!B312&amp;" - "&amp;Opatrenia!D312)</f>
        <v xml:space="preserve"> - </v>
      </c>
    </row>
    <row r="314" spans="16:17" x14ac:dyDescent="0.25">
      <c r="P314" t="str">
        <f>CONCATENATE(ROW(P314)-2," - ",Komponenty!B314)</f>
        <v xml:space="preserve">312 - </v>
      </c>
      <c r="Q314" t="str">
        <f>CONCATENATE(Opatrenia!B313&amp;" - "&amp;Opatrenia!D313)</f>
        <v xml:space="preserve"> - </v>
      </c>
    </row>
    <row r="315" spans="16:17" x14ac:dyDescent="0.25">
      <c r="P315" t="str">
        <f>CONCATENATE(ROW(P315)-2," - ",Komponenty!B315)</f>
        <v xml:space="preserve">313 - </v>
      </c>
      <c r="Q315" t="str">
        <f>CONCATENATE(Opatrenia!B314&amp;" - "&amp;Opatrenia!D314)</f>
        <v xml:space="preserve"> - </v>
      </c>
    </row>
    <row r="316" spans="16:17" x14ac:dyDescent="0.25">
      <c r="P316" t="str">
        <f>CONCATENATE(ROW(P316)-2," - ",Komponenty!B316)</f>
        <v xml:space="preserve">314 - </v>
      </c>
      <c r="Q316" t="str">
        <f>CONCATENATE(Opatrenia!B315&amp;" - "&amp;Opatrenia!D315)</f>
        <v xml:space="preserve"> - </v>
      </c>
    </row>
    <row r="317" spans="16:17" x14ac:dyDescent="0.25">
      <c r="P317" t="str">
        <f>CONCATENATE(ROW(P317)-2," - ",Komponenty!B317)</f>
        <v xml:space="preserve">315 - </v>
      </c>
      <c r="Q317" t="str">
        <f>CONCATENATE(Opatrenia!B316&amp;" - "&amp;Opatrenia!D316)</f>
        <v xml:space="preserve"> - </v>
      </c>
    </row>
    <row r="318" spans="16:17" x14ac:dyDescent="0.25">
      <c r="P318" t="str">
        <f>CONCATENATE(ROW(P318)-2," - ",Komponenty!B318)</f>
        <v xml:space="preserve">316 - </v>
      </c>
      <c r="Q318" t="str">
        <f>CONCATENATE(Opatrenia!B317&amp;" - "&amp;Opatrenia!D317)</f>
        <v xml:space="preserve"> - </v>
      </c>
    </row>
    <row r="319" spans="16:17" x14ac:dyDescent="0.25">
      <c r="P319" t="str">
        <f>CONCATENATE(ROW(P319)-2," - ",Komponenty!B319)</f>
        <v xml:space="preserve">317 - </v>
      </c>
      <c r="Q319" t="str">
        <f>CONCATENATE(Opatrenia!B318&amp;" - "&amp;Opatrenia!D318)</f>
        <v xml:space="preserve"> - </v>
      </c>
    </row>
    <row r="320" spans="16:17" x14ac:dyDescent="0.25">
      <c r="P320" t="str">
        <f>CONCATENATE(ROW(P320)-2," - ",Komponenty!B320)</f>
        <v xml:space="preserve">318 - </v>
      </c>
      <c r="Q320" t="str">
        <f>CONCATENATE(Opatrenia!B319&amp;" - "&amp;Opatrenia!D319)</f>
        <v xml:space="preserve"> - </v>
      </c>
    </row>
    <row r="321" spans="16:17" x14ac:dyDescent="0.25">
      <c r="P321" t="str">
        <f>CONCATENATE(ROW(P321)-2," - ",Komponenty!B321)</f>
        <v xml:space="preserve">319 - </v>
      </c>
      <c r="Q321" t="str">
        <f>CONCATENATE(Opatrenia!B320&amp;" - "&amp;Opatrenia!D320)</f>
        <v xml:space="preserve"> - </v>
      </c>
    </row>
    <row r="322" spans="16:17" x14ac:dyDescent="0.25">
      <c r="P322" t="str">
        <f>CONCATENATE(ROW(P322)-2," - ",Komponenty!B322)</f>
        <v xml:space="preserve">320 - </v>
      </c>
      <c r="Q322" t="str">
        <f>CONCATENATE(Opatrenia!B321&amp;" - "&amp;Opatrenia!D321)</f>
        <v xml:space="preserve"> - </v>
      </c>
    </row>
    <row r="323" spans="16:17" x14ac:dyDescent="0.25">
      <c r="P323" t="str">
        <f>CONCATENATE(ROW(P323)-2," - ",Komponenty!B323)</f>
        <v xml:space="preserve">321 - </v>
      </c>
      <c r="Q323" t="str">
        <f>CONCATENATE(Opatrenia!B322&amp;" - "&amp;Opatrenia!D322)</f>
        <v xml:space="preserve"> - </v>
      </c>
    </row>
    <row r="324" spans="16:17" x14ac:dyDescent="0.25">
      <c r="P324" t="str">
        <f>CONCATENATE(ROW(P324)-2," - ",Komponenty!B324)</f>
        <v xml:space="preserve">322 - </v>
      </c>
      <c r="Q324" t="str">
        <f>CONCATENATE(Opatrenia!B323&amp;" - "&amp;Opatrenia!D323)</f>
        <v xml:space="preserve"> - </v>
      </c>
    </row>
    <row r="325" spans="16:17" x14ac:dyDescent="0.25">
      <c r="P325" t="str">
        <f>CONCATENATE(ROW(P325)-2," - ",Komponenty!B325)</f>
        <v xml:space="preserve">323 - </v>
      </c>
      <c r="Q325" t="str">
        <f>CONCATENATE(Opatrenia!B324&amp;" - "&amp;Opatrenia!D324)</f>
        <v xml:space="preserve"> - </v>
      </c>
    </row>
    <row r="326" spans="16:17" x14ac:dyDescent="0.25">
      <c r="P326" t="str">
        <f>CONCATENATE(ROW(P326)-2," - ",Komponenty!B326)</f>
        <v xml:space="preserve">324 - </v>
      </c>
      <c r="Q326" t="str">
        <f>CONCATENATE(Opatrenia!B325&amp;" - "&amp;Opatrenia!D325)</f>
        <v xml:space="preserve"> - </v>
      </c>
    </row>
    <row r="327" spans="16:17" x14ac:dyDescent="0.25">
      <c r="P327" t="str">
        <f>CONCATENATE(ROW(P327)-2," - ",Komponenty!B327)</f>
        <v xml:space="preserve">325 - </v>
      </c>
      <c r="Q327" t="str">
        <f>CONCATENATE(Opatrenia!B326&amp;" - "&amp;Opatrenia!D326)</f>
        <v xml:space="preserve"> - </v>
      </c>
    </row>
    <row r="328" spans="16:17" x14ac:dyDescent="0.25">
      <c r="P328" t="str">
        <f>CONCATENATE(ROW(P328)-2," - ",Komponenty!B328)</f>
        <v xml:space="preserve">326 - </v>
      </c>
      <c r="Q328" t="str">
        <f>CONCATENATE(Opatrenia!B327&amp;" - "&amp;Opatrenia!D327)</f>
        <v xml:space="preserve"> - </v>
      </c>
    </row>
    <row r="329" spans="16:17" x14ac:dyDescent="0.25">
      <c r="P329" t="str">
        <f>CONCATENATE(ROW(P329)-2," - ",Komponenty!B329)</f>
        <v xml:space="preserve">327 - </v>
      </c>
      <c r="Q329" t="str">
        <f>CONCATENATE(Opatrenia!B328&amp;" - "&amp;Opatrenia!D328)</f>
        <v xml:space="preserve"> - </v>
      </c>
    </row>
    <row r="330" spans="16:17" x14ac:dyDescent="0.25">
      <c r="P330" t="str">
        <f>CONCATENATE(ROW(P330)-2," - ",Komponenty!B330)</f>
        <v xml:space="preserve">328 - </v>
      </c>
      <c r="Q330" t="str">
        <f>CONCATENATE(Opatrenia!B329&amp;" - "&amp;Opatrenia!D329)</f>
        <v xml:space="preserve"> - </v>
      </c>
    </row>
    <row r="331" spans="16:17" x14ac:dyDescent="0.25">
      <c r="P331" t="str">
        <f>CONCATENATE(ROW(P331)-2," - ",Komponenty!B331)</f>
        <v xml:space="preserve">329 - </v>
      </c>
      <c r="Q331" t="str">
        <f>CONCATENATE(Opatrenia!B330&amp;" - "&amp;Opatrenia!D330)</f>
        <v xml:space="preserve"> - </v>
      </c>
    </row>
    <row r="332" spans="16:17" x14ac:dyDescent="0.25">
      <c r="P332" t="str">
        <f>CONCATENATE(ROW(P332)-2," - ",Komponenty!B332)</f>
        <v xml:space="preserve">330 - </v>
      </c>
      <c r="Q332" t="str">
        <f>CONCATENATE(Opatrenia!B331&amp;" - "&amp;Opatrenia!D331)</f>
        <v xml:space="preserve"> - </v>
      </c>
    </row>
    <row r="333" spans="16:17" x14ac:dyDescent="0.25">
      <c r="P333" t="str">
        <f>CONCATENATE(ROW(P333)-2," - ",Komponenty!B333)</f>
        <v xml:space="preserve">331 - </v>
      </c>
      <c r="Q333" t="str">
        <f>CONCATENATE(Opatrenia!B332&amp;" - "&amp;Opatrenia!D332)</f>
        <v xml:space="preserve"> - </v>
      </c>
    </row>
    <row r="334" spans="16:17" x14ac:dyDescent="0.25">
      <c r="P334" t="str">
        <f>CONCATENATE(ROW(P334)-2," - ",Komponenty!B334)</f>
        <v xml:space="preserve">332 - </v>
      </c>
      <c r="Q334" t="str">
        <f>CONCATENATE(Opatrenia!B333&amp;" - "&amp;Opatrenia!D333)</f>
        <v xml:space="preserve"> - </v>
      </c>
    </row>
    <row r="335" spans="16:17" x14ac:dyDescent="0.25">
      <c r="P335" t="str">
        <f>CONCATENATE(ROW(P335)-2," - ",Komponenty!B335)</f>
        <v xml:space="preserve">333 - </v>
      </c>
      <c r="Q335" t="str">
        <f>CONCATENATE(Opatrenia!B334&amp;" - "&amp;Opatrenia!D334)</f>
        <v xml:space="preserve"> - </v>
      </c>
    </row>
    <row r="336" spans="16:17" x14ac:dyDescent="0.25">
      <c r="P336" t="str">
        <f>CONCATENATE(ROW(P336)-2," - ",Komponenty!B336)</f>
        <v xml:space="preserve">334 - </v>
      </c>
      <c r="Q336" t="str">
        <f>CONCATENATE(Opatrenia!B335&amp;" - "&amp;Opatrenia!D335)</f>
        <v xml:space="preserve"> - </v>
      </c>
    </row>
    <row r="337" spans="16:17" x14ac:dyDescent="0.25">
      <c r="P337" t="str">
        <f>CONCATENATE(ROW(P337)-2," - ",Komponenty!B337)</f>
        <v xml:space="preserve">335 - </v>
      </c>
      <c r="Q337" t="str">
        <f>CONCATENATE(Opatrenia!B336&amp;" - "&amp;Opatrenia!D336)</f>
        <v xml:space="preserve"> - </v>
      </c>
    </row>
    <row r="338" spans="16:17" x14ac:dyDescent="0.25">
      <c r="P338" t="str">
        <f>CONCATENATE(ROW(P338)-2," - ",Komponenty!B338)</f>
        <v xml:space="preserve">336 - </v>
      </c>
      <c r="Q338" t="str">
        <f>CONCATENATE(Opatrenia!B337&amp;" - "&amp;Opatrenia!D337)</f>
        <v xml:space="preserve"> - </v>
      </c>
    </row>
    <row r="339" spans="16:17" x14ac:dyDescent="0.25">
      <c r="P339" t="str">
        <f>CONCATENATE(ROW(P339)-2," - ",Komponenty!B339)</f>
        <v xml:space="preserve">337 - </v>
      </c>
      <c r="Q339" t="str">
        <f>CONCATENATE(Opatrenia!B338&amp;" - "&amp;Opatrenia!D338)</f>
        <v xml:space="preserve"> - </v>
      </c>
    </row>
    <row r="340" spans="16:17" x14ac:dyDescent="0.25">
      <c r="P340" t="str">
        <f>CONCATENATE(ROW(P340)-2," - ",Komponenty!B340)</f>
        <v xml:space="preserve">338 - </v>
      </c>
      <c r="Q340" t="str">
        <f>CONCATENATE(Opatrenia!B339&amp;" - "&amp;Opatrenia!D339)</f>
        <v xml:space="preserve"> - </v>
      </c>
    </row>
    <row r="341" spans="16:17" x14ac:dyDescent="0.25">
      <c r="P341" t="str">
        <f>CONCATENATE(ROW(P341)-2," - ",Komponenty!B341)</f>
        <v xml:space="preserve">339 - </v>
      </c>
      <c r="Q341" t="str">
        <f>CONCATENATE(Opatrenia!B340&amp;" - "&amp;Opatrenia!D340)</f>
        <v xml:space="preserve"> - </v>
      </c>
    </row>
    <row r="342" spans="16:17" x14ac:dyDescent="0.25">
      <c r="P342" t="str">
        <f>CONCATENATE(ROW(P342)-2," - ",Komponenty!B342)</f>
        <v xml:space="preserve">340 - </v>
      </c>
      <c r="Q342" t="str">
        <f>CONCATENATE(Opatrenia!B341&amp;" - "&amp;Opatrenia!D341)</f>
        <v xml:space="preserve"> - </v>
      </c>
    </row>
    <row r="343" spans="16:17" x14ac:dyDescent="0.25">
      <c r="P343" t="str">
        <f>CONCATENATE(ROW(P343)-2," - ",Komponenty!B343)</f>
        <v xml:space="preserve">341 - </v>
      </c>
      <c r="Q343" t="str">
        <f>CONCATENATE(Opatrenia!B342&amp;" - "&amp;Opatrenia!D342)</f>
        <v xml:space="preserve"> - </v>
      </c>
    </row>
    <row r="344" spans="16:17" x14ac:dyDescent="0.25">
      <c r="P344" t="str">
        <f>CONCATENATE(ROW(P344)-2," - ",Komponenty!B344)</f>
        <v xml:space="preserve">342 - </v>
      </c>
      <c r="Q344" t="str">
        <f>CONCATENATE(Opatrenia!B343&amp;" - "&amp;Opatrenia!D343)</f>
        <v xml:space="preserve"> - </v>
      </c>
    </row>
    <row r="345" spans="16:17" x14ac:dyDescent="0.25">
      <c r="P345" t="str">
        <f>CONCATENATE(ROW(P345)-2," - ",Komponenty!B345)</f>
        <v xml:space="preserve">343 - </v>
      </c>
      <c r="Q345" t="str">
        <f>CONCATENATE(Opatrenia!B344&amp;" - "&amp;Opatrenia!D344)</f>
        <v xml:space="preserve"> - </v>
      </c>
    </row>
    <row r="346" spans="16:17" x14ac:dyDescent="0.25">
      <c r="P346" t="str">
        <f>CONCATENATE(ROW(P346)-2," - ",Komponenty!B346)</f>
        <v xml:space="preserve">344 - </v>
      </c>
      <c r="Q346" t="str">
        <f>CONCATENATE(Opatrenia!B345&amp;" - "&amp;Opatrenia!D345)</f>
        <v xml:space="preserve"> - </v>
      </c>
    </row>
    <row r="347" spans="16:17" x14ac:dyDescent="0.25">
      <c r="P347" t="str">
        <f>CONCATENATE(ROW(P347)-2," - ",Komponenty!B347)</f>
        <v xml:space="preserve">345 - </v>
      </c>
      <c r="Q347" t="str">
        <f>CONCATENATE(Opatrenia!B346&amp;" - "&amp;Opatrenia!D346)</f>
        <v xml:space="preserve"> - </v>
      </c>
    </row>
    <row r="348" spans="16:17" x14ac:dyDescent="0.25">
      <c r="P348" t="str">
        <f>CONCATENATE(ROW(P348)-2," - ",Komponenty!B348)</f>
        <v xml:space="preserve">346 - </v>
      </c>
      <c r="Q348" t="str">
        <f>CONCATENATE(Opatrenia!B347&amp;" - "&amp;Opatrenia!D347)</f>
        <v xml:space="preserve"> - </v>
      </c>
    </row>
    <row r="349" spans="16:17" x14ac:dyDescent="0.25">
      <c r="P349" t="str">
        <f>CONCATENATE(ROW(P349)-2," - ",Komponenty!B349)</f>
        <v xml:space="preserve">347 - </v>
      </c>
      <c r="Q349" t="str">
        <f>CONCATENATE(Opatrenia!B348&amp;" - "&amp;Opatrenia!D348)</f>
        <v xml:space="preserve"> - </v>
      </c>
    </row>
    <row r="350" spans="16:17" x14ac:dyDescent="0.25">
      <c r="P350" t="str">
        <f>CONCATENATE(ROW(P350)-2," - ",Komponenty!B350)</f>
        <v xml:space="preserve">348 - </v>
      </c>
      <c r="Q350" t="str">
        <f>CONCATENATE(Opatrenia!B349&amp;" - "&amp;Opatrenia!D349)</f>
        <v xml:space="preserve"> - </v>
      </c>
    </row>
    <row r="351" spans="16:17" x14ac:dyDescent="0.25">
      <c r="P351" t="str">
        <f>CONCATENATE(ROW(P351)-2," - ",Komponenty!B351)</f>
        <v xml:space="preserve">349 - </v>
      </c>
      <c r="Q351" t="str">
        <f>CONCATENATE(Opatrenia!B350&amp;" - "&amp;Opatrenia!D350)</f>
        <v xml:space="preserve"> - </v>
      </c>
    </row>
    <row r="352" spans="16:17" x14ac:dyDescent="0.25">
      <c r="P352" t="str">
        <f>CONCATENATE(ROW(P352)-2," - ",Komponenty!B352)</f>
        <v xml:space="preserve">350 - </v>
      </c>
      <c r="Q352" t="str">
        <f>CONCATENATE(Opatrenia!B351&amp;" - "&amp;Opatrenia!D351)</f>
        <v xml:space="preserve"> - </v>
      </c>
    </row>
    <row r="353" spans="16:17" x14ac:dyDescent="0.25">
      <c r="P353" t="str">
        <f>CONCATENATE(ROW(P353)-2," - ",Komponenty!B353)</f>
        <v xml:space="preserve">351 - </v>
      </c>
      <c r="Q353" t="str">
        <f>CONCATENATE(Opatrenia!B352&amp;" - "&amp;Opatrenia!D352)</f>
        <v xml:space="preserve"> - </v>
      </c>
    </row>
    <row r="354" spans="16:17" x14ac:dyDescent="0.25">
      <c r="P354" t="str">
        <f>CONCATENATE(ROW(P354)-2," - ",Komponenty!B354)</f>
        <v xml:space="preserve">352 - </v>
      </c>
      <c r="Q354" t="str">
        <f>CONCATENATE(Opatrenia!B353&amp;" - "&amp;Opatrenia!D353)</f>
        <v xml:space="preserve"> - </v>
      </c>
    </row>
    <row r="355" spans="16:17" x14ac:dyDescent="0.25">
      <c r="P355" t="str">
        <f>CONCATENATE(ROW(P355)-2," - ",Komponenty!B355)</f>
        <v xml:space="preserve">353 - </v>
      </c>
      <c r="Q355" t="str">
        <f>CONCATENATE(Opatrenia!B354&amp;" - "&amp;Opatrenia!D354)</f>
        <v xml:space="preserve"> - </v>
      </c>
    </row>
    <row r="356" spans="16:17" x14ac:dyDescent="0.25">
      <c r="P356" t="str">
        <f>CONCATENATE(ROW(P356)-2," - ",Komponenty!B356)</f>
        <v xml:space="preserve">354 - </v>
      </c>
      <c r="Q356" t="str">
        <f>CONCATENATE(Opatrenia!B355&amp;" - "&amp;Opatrenia!D355)</f>
        <v xml:space="preserve"> - </v>
      </c>
    </row>
    <row r="357" spans="16:17" x14ac:dyDescent="0.25">
      <c r="P357" t="str">
        <f>CONCATENATE(ROW(P357)-2," - ",Komponenty!B357)</f>
        <v xml:space="preserve">355 - </v>
      </c>
      <c r="Q357" t="str">
        <f>CONCATENATE(Opatrenia!B356&amp;" - "&amp;Opatrenia!D356)</f>
        <v xml:space="preserve"> - </v>
      </c>
    </row>
    <row r="358" spans="16:17" x14ac:dyDescent="0.25">
      <c r="P358" t="str">
        <f>CONCATENATE(ROW(P358)-2," - ",Komponenty!B358)</f>
        <v xml:space="preserve">356 - </v>
      </c>
      <c r="Q358" t="str">
        <f>CONCATENATE(Opatrenia!B357&amp;" - "&amp;Opatrenia!D357)</f>
        <v xml:space="preserve"> - </v>
      </c>
    </row>
    <row r="359" spans="16:17" x14ac:dyDescent="0.25">
      <c r="P359" t="str">
        <f>CONCATENATE(ROW(P359)-2," - ",Komponenty!B359)</f>
        <v xml:space="preserve">357 - </v>
      </c>
      <c r="Q359" t="str">
        <f>CONCATENATE(Opatrenia!B358&amp;" - "&amp;Opatrenia!D358)</f>
        <v xml:space="preserve"> - </v>
      </c>
    </row>
    <row r="360" spans="16:17" x14ac:dyDescent="0.25">
      <c r="P360" t="str">
        <f>CONCATENATE(ROW(P360)-2," - ",Komponenty!B360)</f>
        <v xml:space="preserve">358 - </v>
      </c>
      <c r="Q360" t="str">
        <f>CONCATENATE(Opatrenia!B359&amp;" - "&amp;Opatrenia!D359)</f>
        <v xml:space="preserve"> - </v>
      </c>
    </row>
    <row r="361" spans="16:17" x14ac:dyDescent="0.25">
      <c r="P361" t="str">
        <f>CONCATENATE(ROW(P361)-2," - ",Komponenty!B361)</f>
        <v xml:space="preserve">359 - </v>
      </c>
      <c r="Q361" t="str">
        <f>CONCATENATE(Opatrenia!B360&amp;" - "&amp;Opatrenia!D360)</f>
        <v xml:space="preserve"> - </v>
      </c>
    </row>
    <row r="362" spans="16:17" x14ac:dyDescent="0.25">
      <c r="P362" t="str">
        <f>CONCATENATE(ROW(P362)-2," - ",Komponenty!B362)</f>
        <v xml:space="preserve">360 - </v>
      </c>
      <c r="Q362" t="str">
        <f>CONCATENATE(Opatrenia!B361&amp;" - "&amp;Opatrenia!D361)</f>
        <v xml:space="preserve"> - </v>
      </c>
    </row>
    <row r="363" spans="16:17" x14ac:dyDescent="0.25">
      <c r="P363" t="str">
        <f>CONCATENATE(ROW(P363)-2," - ",Komponenty!B363)</f>
        <v xml:space="preserve">361 - </v>
      </c>
      <c r="Q363" t="str">
        <f>CONCATENATE(Opatrenia!B362&amp;" - "&amp;Opatrenia!D362)</f>
        <v xml:space="preserve"> - </v>
      </c>
    </row>
    <row r="364" spans="16:17" x14ac:dyDescent="0.25">
      <c r="P364" t="str">
        <f>CONCATENATE(ROW(P364)-2," - ",Komponenty!B364)</f>
        <v xml:space="preserve">362 - </v>
      </c>
      <c r="Q364" t="str">
        <f>CONCATENATE(Opatrenia!B363&amp;" - "&amp;Opatrenia!D363)</f>
        <v xml:space="preserve"> - </v>
      </c>
    </row>
    <row r="365" spans="16:17" x14ac:dyDescent="0.25">
      <c r="P365" t="str">
        <f>CONCATENATE(ROW(P365)-2," - ",Komponenty!B365)</f>
        <v xml:space="preserve">363 - </v>
      </c>
      <c r="Q365" t="str">
        <f>CONCATENATE(Opatrenia!B364&amp;" - "&amp;Opatrenia!D364)</f>
        <v xml:space="preserve"> - </v>
      </c>
    </row>
    <row r="366" spans="16:17" x14ac:dyDescent="0.25">
      <c r="P366" t="str">
        <f>CONCATENATE(ROW(P366)-2," - ",Komponenty!B366)</f>
        <v xml:space="preserve">364 - </v>
      </c>
      <c r="Q366" t="str">
        <f>CONCATENATE(Opatrenia!B365&amp;" - "&amp;Opatrenia!D365)</f>
        <v xml:space="preserve"> - </v>
      </c>
    </row>
    <row r="367" spans="16:17" x14ac:dyDescent="0.25">
      <c r="P367" t="str">
        <f>CONCATENATE(ROW(P367)-2," - ",Komponenty!B367)</f>
        <v xml:space="preserve">365 - </v>
      </c>
      <c r="Q367" t="str">
        <f>CONCATENATE(Opatrenia!B366&amp;" - "&amp;Opatrenia!D366)</f>
        <v xml:space="preserve"> - </v>
      </c>
    </row>
    <row r="368" spans="16:17" x14ac:dyDescent="0.25">
      <c r="P368" t="str">
        <f>CONCATENATE(ROW(P368)-2," - ",Komponenty!B368)</f>
        <v xml:space="preserve">366 - </v>
      </c>
      <c r="Q368" t="str">
        <f>CONCATENATE(Opatrenia!B367&amp;" - "&amp;Opatrenia!D367)</f>
        <v xml:space="preserve"> - </v>
      </c>
    </row>
    <row r="369" spans="16:17" x14ac:dyDescent="0.25">
      <c r="P369" t="str">
        <f>CONCATENATE(ROW(P369)-2," - ",Komponenty!B369)</f>
        <v xml:space="preserve">367 - </v>
      </c>
      <c r="Q369" t="str">
        <f>CONCATENATE(Opatrenia!B368&amp;" - "&amp;Opatrenia!D368)</f>
        <v xml:space="preserve"> - </v>
      </c>
    </row>
    <row r="370" spans="16:17" x14ac:dyDescent="0.25">
      <c r="P370" t="str">
        <f>CONCATENATE(ROW(P370)-2," - ",Komponenty!B370)</f>
        <v xml:space="preserve">368 - </v>
      </c>
      <c r="Q370" t="str">
        <f>CONCATENATE(Opatrenia!B369&amp;" - "&amp;Opatrenia!D369)</f>
        <v xml:space="preserve"> - </v>
      </c>
    </row>
    <row r="371" spans="16:17" x14ac:dyDescent="0.25">
      <c r="P371" t="str">
        <f>CONCATENATE(ROW(P371)-2," - ",Komponenty!B371)</f>
        <v xml:space="preserve">369 - </v>
      </c>
      <c r="Q371" t="str">
        <f>CONCATENATE(Opatrenia!B370&amp;" - "&amp;Opatrenia!D370)</f>
        <v xml:space="preserve"> - </v>
      </c>
    </row>
    <row r="372" spans="16:17" x14ac:dyDescent="0.25">
      <c r="P372" t="str">
        <f>CONCATENATE(ROW(P372)-2," - ",Komponenty!B372)</f>
        <v xml:space="preserve">370 - </v>
      </c>
      <c r="Q372" t="str">
        <f>CONCATENATE(Opatrenia!B371&amp;" - "&amp;Opatrenia!D371)</f>
        <v xml:space="preserve"> - </v>
      </c>
    </row>
    <row r="373" spans="16:17" x14ac:dyDescent="0.25">
      <c r="P373" t="str">
        <f>CONCATENATE(ROW(P373)-2," - ",Komponenty!B373)</f>
        <v xml:space="preserve">371 - </v>
      </c>
      <c r="Q373" t="str">
        <f>CONCATENATE(Opatrenia!B372&amp;" - "&amp;Opatrenia!D372)</f>
        <v xml:space="preserve"> - </v>
      </c>
    </row>
    <row r="374" spans="16:17" x14ac:dyDescent="0.25">
      <c r="P374" t="str">
        <f>CONCATENATE(ROW(P374)-2," - ",Komponenty!B374)</f>
        <v xml:space="preserve">372 - </v>
      </c>
      <c r="Q374" t="str">
        <f>CONCATENATE(Opatrenia!B373&amp;" - "&amp;Opatrenia!D373)</f>
        <v xml:space="preserve"> - </v>
      </c>
    </row>
    <row r="375" spans="16:17" x14ac:dyDescent="0.25">
      <c r="P375" t="str">
        <f>CONCATENATE(ROW(P375)-2," - ",Komponenty!B375)</f>
        <v xml:space="preserve">373 - </v>
      </c>
      <c r="Q375" t="str">
        <f>CONCATENATE(Opatrenia!B374&amp;" - "&amp;Opatrenia!D374)</f>
        <v xml:space="preserve"> - </v>
      </c>
    </row>
    <row r="376" spans="16:17" x14ac:dyDescent="0.25">
      <c r="P376" t="str">
        <f>CONCATENATE(ROW(P376)-2," - ",Komponenty!B376)</f>
        <v xml:space="preserve">374 - </v>
      </c>
      <c r="Q376" t="str">
        <f>CONCATENATE(Opatrenia!B375&amp;" - "&amp;Opatrenia!D375)</f>
        <v xml:space="preserve"> - </v>
      </c>
    </row>
    <row r="377" spans="16:17" x14ac:dyDescent="0.25">
      <c r="P377" t="str">
        <f>CONCATENATE(ROW(P377)-2," - ",Komponenty!B377)</f>
        <v xml:space="preserve">375 - </v>
      </c>
      <c r="Q377" t="str">
        <f>CONCATENATE(Opatrenia!B376&amp;" - "&amp;Opatrenia!D376)</f>
        <v xml:space="preserve"> - </v>
      </c>
    </row>
    <row r="378" spans="16:17" x14ac:dyDescent="0.25">
      <c r="P378" t="str">
        <f>CONCATENATE(ROW(P378)-2," - ",Komponenty!B378)</f>
        <v xml:space="preserve">376 - </v>
      </c>
      <c r="Q378" t="str">
        <f>CONCATENATE(Opatrenia!B377&amp;" - "&amp;Opatrenia!D377)</f>
        <v xml:space="preserve"> - </v>
      </c>
    </row>
    <row r="379" spans="16:17" x14ac:dyDescent="0.25">
      <c r="P379" t="str">
        <f>CONCATENATE(ROW(P379)-2," - ",Komponenty!B379)</f>
        <v xml:space="preserve">377 - </v>
      </c>
      <c r="Q379" t="str">
        <f>CONCATENATE(Opatrenia!B378&amp;" - "&amp;Opatrenia!D378)</f>
        <v xml:space="preserve"> - </v>
      </c>
    </row>
    <row r="380" spans="16:17" x14ac:dyDescent="0.25">
      <c r="P380" t="str">
        <f>CONCATENATE(ROW(P380)-2," - ",Komponenty!B380)</f>
        <v xml:space="preserve">378 - </v>
      </c>
      <c r="Q380" t="str">
        <f>CONCATENATE(Opatrenia!B379&amp;" - "&amp;Opatrenia!D379)</f>
        <v xml:space="preserve"> - </v>
      </c>
    </row>
    <row r="381" spans="16:17" x14ac:dyDescent="0.25">
      <c r="P381" t="str">
        <f>CONCATENATE(ROW(P381)-2," - ",Komponenty!B381)</f>
        <v xml:space="preserve">379 - </v>
      </c>
      <c r="Q381" t="str">
        <f>CONCATENATE(Opatrenia!B380&amp;" - "&amp;Opatrenia!D380)</f>
        <v xml:space="preserve"> - </v>
      </c>
    </row>
    <row r="382" spans="16:17" x14ac:dyDescent="0.25">
      <c r="P382" t="str">
        <f>CONCATENATE(ROW(P382)-2," - ",Komponenty!B382)</f>
        <v xml:space="preserve">380 - </v>
      </c>
      <c r="Q382" t="str">
        <f>CONCATENATE(Opatrenia!B381&amp;" - "&amp;Opatrenia!D381)</f>
        <v xml:space="preserve"> - </v>
      </c>
    </row>
    <row r="383" spans="16:17" x14ac:dyDescent="0.25">
      <c r="P383" t="str">
        <f>CONCATENATE(ROW(P383)-2," - ",Komponenty!B383)</f>
        <v xml:space="preserve">381 - </v>
      </c>
      <c r="Q383" t="str">
        <f>CONCATENATE(Opatrenia!B382&amp;" - "&amp;Opatrenia!D382)</f>
        <v xml:space="preserve"> - </v>
      </c>
    </row>
    <row r="384" spans="16:17" x14ac:dyDescent="0.25">
      <c r="P384" t="str">
        <f>CONCATENATE(ROW(P384)-2," - ",Komponenty!B384)</f>
        <v xml:space="preserve">382 - </v>
      </c>
      <c r="Q384" t="str">
        <f>CONCATENATE(Opatrenia!B383&amp;" - "&amp;Opatrenia!D383)</f>
        <v xml:space="preserve"> - </v>
      </c>
    </row>
    <row r="385" spans="16:17" x14ac:dyDescent="0.25">
      <c r="P385" t="str">
        <f>CONCATENATE(ROW(P385)-2," - ",Komponenty!B385)</f>
        <v xml:space="preserve">383 - </v>
      </c>
      <c r="Q385" t="str">
        <f>CONCATENATE(Opatrenia!B384&amp;" - "&amp;Opatrenia!D384)</f>
        <v xml:space="preserve"> - </v>
      </c>
    </row>
    <row r="386" spans="16:17" x14ac:dyDescent="0.25">
      <c r="P386" t="str">
        <f>CONCATENATE(ROW(P386)-2," - ",Komponenty!B386)</f>
        <v xml:space="preserve">384 - </v>
      </c>
      <c r="Q386" t="str">
        <f>CONCATENATE(Opatrenia!B385&amp;" - "&amp;Opatrenia!D385)</f>
        <v xml:space="preserve"> - </v>
      </c>
    </row>
    <row r="387" spans="16:17" x14ac:dyDescent="0.25">
      <c r="P387" t="str">
        <f>CONCATENATE(ROW(P387)-2," - ",Komponenty!B387)</f>
        <v xml:space="preserve">385 - </v>
      </c>
      <c r="Q387" t="str">
        <f>CONCATENATE(Opatrenia!B386&amp;" - "&amp;Opatrenia!D386)</f>
        <v xml:space="preserve"> - </v>
      </c>
    </row>
    <row r="388" spans="16:17" x14ac:dyDescent="0.25">
      <c r="P388" t="str">
        <f>CONCATENATE(ROW(P388)-2," - ",Komponenty!B388)</f>
        <v xml:space="preserve">386 - </v>
      </c>
      <c r="Q388" t="str">
        <f>CONCATENATE(Opatrenia!B387&amp;" - "&amp;Opatrenia!D387)</f>
        <v xml:space="preserve"> - </v>
      </c>
    </row>
    <row r="389" spans="16:17" x14ac:dyDescent="0.25">
      <c r="P389" t="str">
        <f>CONCATENATE(ROW(P389)-2," - ",Komponenty!B389)</f>
        <v xml:space="preserve">387 - </v>
      </c>
      <c r="Q389" t="str">
        <f>CONCATENATE(Opatrenia!B388&amp;" - "&amp;Opatrenia!D388)</f>
        <v xml:space="preserve"> - </v>
      </c>
    </row>
    <row r="390" spans="16:17" x14ac:dyDescent="0.25">
      <c r="P390" t="str">
        <f>CONCATENATE(ROW(P390)-2," - ",Komponenty!B390)</f>
        <v xml:space="preserve">388 - </v>
      </c>
      <c r="Q390" t="str">
        <f>CONCATENATE(Opatrenia!B389&amp;" - "&amp;Opatrenia!D389)</f>
        <v xml:space="preserve"> - </v>
      </c>
    </row>
    <row r="391" spans="16:17" x14ac:dyDescent="0.25">
      <c r="P391" t="str">
        <f>CONCATENATE(ROW(P391)-2," - ",Komponenty!B391)</f>
        <v xml:space="preserve">389 - </v>
      </c>
      <c r="Q391" t="str">
        <f>CONCATENATE(Opatrenia!B390&amp;" - "&amp;Opatrenia!D390)</f>
        <v xml:space="preserve"> - </v>
      </c>
    </row>
    <row r="392" spans="16:17" x14ac:dyDescent="0.25">
      <c r="P392" t="str">
        <f>CONCATENATE(ROW(P392)-2," - ",Komponenty!B392)</f>
        <v xml:space="preserve">390 - </v>
      </c>
      <c r="Q392" t="str">
        <f>CONCATENATE(Opatrenia!B391&amp;" - "&amp;Opatrenia!D391)</f>
        <v xml:space="preserve"> - </v>
      </c>
    </row>
    <row r="393" spans="16:17" x14ac:dyDescent="0.25">
      <c r="P393" t="str">
        <f>CONCATENATE(ROW(P393)-2," - ",Komponenty!B393)</f>
        <v xml:space="preserve">391 - </v>
      </c>
      <c r="Q393" t="str">
        <f>CONCATENATE(Opatrenia!B392&amp;" - "&amp;Opatrenia!D392)</f>
        <v xml:space="preserve"> - </v>
      </c>
    </row>
    <row r="394" spans="16:17" x14ac:dyDescent="0.25">
      <c r="P394" t="str">
        <f>CONCATENATE(ROW(P394)-2," - ",Komponenty!B394)</f>
        <v xml:space="preserve">392 - </v>
      </c>
      <c r="Q394" t="str">
        <f>CONCATENATE(Opatrenia!B393&amp;" - "&amp;Opatrenia!D393)</f>
        <v xml:space="preserve"> - </v>
      </c>
    </row>
    <row r="395" spans="16:17" x14ac:dyDescent="0.25">
      <c r="P395" t="str">
        <f>CONCATENATE(ROW(P395)-2," - ",Komponenty!B395)</f>
        <v xml:space="preserve">393 - </v>
      </c>
      <c r="Q395" t="str">
        <f>CONCATENATE(Opatrenia!B394&amp;" - "&amp;Opatrenia!D394)</f>
        <v xml:space="preserve"> - </v>
      </c>
    </row>
    <row r="396" spans="16:17" x14ac:dyDescent="0.25">
      <c r="P396" t="str">
        <f>CONCATENATE(ROW(P396)-2," - ",Komponenty!B396)</f>
        <v xml:space="preserve">394 - </v>
      </c>
      <c r="Q396" t="str">
        <f>CONCATENATE(Opatrenia!B395&amp;" - "&amp;Opatrenia!D395)</f>
        <v xml:space="preserve"> - </v>
      </c>
    </row>
    <row r="397" spans="16:17" x14ac:dyDescent="0.25">
      <c r="P397" t="str">
        <f>CONCATENATE(ROW(P397)-2," - ",Komponenty!B397)</f>
        <v xml:space="preserve">395 - </v>
      </c>
      <c r="Q397" t="str">
        <f>CONCATENATE(Opatrenia!B396&amp;" - "&amp;Opatrenia!D396)</f>
        <v xml:space="preserve"> - </v>
      </c>
    </row>
    <row r="398" spans="16:17" x14ac:dyDescent="0.25">
      <c r="P398" t="str">
        <f>CONCATENATE(ROW(P398)-2," - ",Komponenty!B398)</f>
        <v xml:space="preserve">396 - </v>
      </c>
      <c r="Q398" t="str">
        <f>CONCATENATE(Opatrenia!B397&amp;" - "&amp;Opatrenia!D397)</f>
        <v xml:space="preserve"> - </v>
      </c>
    </row>
    <row r="399" spans="16:17" x14ac:dyDescent="0.25">
      <c r="P399" t="str">
        <f>CONCATENATE(ROW(P399)-2," - ",Komponenty!B399)</f>
        <v xml:space="preserve">397 - </v>
      </c>
      <c r="Q399" t="str">
        <f>CONCATENATE(Opatrenia!B398&amp;" - "&amp;Opatrenia!D398)</f>
        <v xml:space="preserve"> - </v>
      </c>
    </row>
    <row r="400" spans="16:17" x14ac:dyDescent="0.25">
      <c r="P400" t="str">
        <f>CONCATENATE(ROW(P400)-2," - ",Komponenty!B400)</f>
        <v xml:space="preserve">398 - </v>
      </c>
      <c r="Q400" t="str">
        <f>CONCATENATE(Opatrenia!B399&amp;" - "&amp;Opatrenia!D399)</f>
        <v xml:space="preserve"> - </v>
      </c>
    </row>
    <row r="401" spans="16:17" x14ac:dyDescent="0.25">
      <c r="P401" t="str">
        <f>CONCATENATE(ROW(P401)-2," - ",Komponenty!B401)</f>
        <v xml:space="preserve">399 - </v>
      </c>
      <c r="Q401" t="str">
        <f>CONCATENATE(Opatrenia!B400&amp;" - "&amp;Opatrenia!D400)</f>
        <v xml:space="preserve"> - </v>
      </c>
    </row>
    <row r="402" spans="16:17" x14ac:dyDescent="0.25">
      <c r="P402" t="str">
        <f>CONCATENATE(ROW(P402)-2," - ",Komponenty!B402)</f>
        <v xml:space="preserve">400 - </v>
      </c>
      <c r="Q402" t="str">
        <f>CONCATENATE(Opatrenia!B401&amp;" - "&amp;Opatrenia!D401)</f>
        <v xml:space="preserve"> - </v>
      </c>
    </row>
    <row r="403" spans="16:17" x14ac:dyDescent="0.25">
      <c r="P403" t="str">
        <f>CONCATENATE(ROW(P403)-2," - ",Komponenty!B403)</f>
        <v xml:space="preserve">401 - </v>
      </c>
      <c r="Q403" t="str">
        <f>CONCATENATE(Opatrenia!B402&amp;" - "&amp;Opatrenia!D402)</f>
        <v xml:space="preserve"> - </v>
      </c>
    </row>
    <row r="404" spans="16:17" x14ac:dyDescent="0.25">
      <c r="P404" t="str">
        <f>CONCATENATE(ROW(P404)-2," - ",Komponenty!B404)</f>
        <v xml:space="preserve">402 - </v>
      </c>
      <c r="Q404" t="str">
        <f>CONCATENATE(Opatrenia!B403&amp;" - "&amp;Opatrenia!D403)</f>
        <v xml:space="preserve"> - </v>
      </c>
    </row>
    <row r="405" spans="16:17" x14ac:dyDescent="0.25">
      <c r="P405" t="str">
        <f>CONCATENATE(ROW(P405)-2," - ",Komponenty!B405)</f>
        <v xml:space="preserve">403 - </v>
      </c>
      <c r="Q405" t="str">
        <f>CONCATENATE(Opatrenia!B404&amp;" - "&amp;Opatrenia!D404)</f>
        <v xml:space="preserve"> - </v>
      </c>
    </row>
    <row r="406" spans="16:17" x14ac:dyDescent="0.25">
      <c r="P406" t="str">
        <f>CONCATENATE(ROW(P406)-2," - ",Komponenty!B406)</f>
        <v xml:space="preserve">404 - </v>
      </c>
      <c r="Q406" t="str">
        <f>CONCATENATE(Opatrenia!B405&amp;" - "&amp;Opatrenia!D405)</f>
        <v xml:space="preserve"> - </v>
      </c>
    </row>
    <row r="407" spans="16:17" x14ac:dyDescent="0.25">
      <c r="P407" t="str">
        <f>CONCATENATE(ROW(P407)-2," - ",Komponenty!B407)</f>
        <v xml:space="preserve">405 - </v>
      </c>
      <c r="Q407" t="str">
        <f>CONCATENATE(Opatrenia!B406&amp;" - "&amp;Opatrenia!D406)</f>
        <v xml:space="preserve"> - </v>
      </c>
    </row>
    <row r="408" spans="16:17" x14ac:dyDescent="0.25">
      <c r="P408" t="str">
        <f>CONCATENATE(ROW(P408)-2," - ",Komponenty!B408)</f>
        <v xml:space="preserve">406 - </v>
      </c>
      <c r="Q408" t="str">
        <f>CONCATENATE(Opatrenia!B407&amp;" - "&amp;Opatrenia!D407)</f>
        <v xml:space="preserve"> - </v>
      </c>
    </row>
    <row r="409" spans="16:17" x14ac:dyDescent="0.25">
      <c r="P409" t="str">
        <f>CONCATENATE(ROW(P409)-2," - ",Komponenty!B409)</f>
        <v xml:space="preserve">407 - </v>
      </c>
      <c r="Q409" t="str">
        <f>CONCATENATE(Opatrenia!B408&amp;" - "&amp;Opatrenia!D408)</f>
        <v xml:space="preserve"> - </v>
      </c>
    </row>
    <row r="410" spans="16:17" x14ac:dyDescent="0.25">
      <c r="P410" t="str">
        <f>CONCATENATE(ROW(P410)-2," - ",Komponenty!B410)</f>
        <v xml:space="preserve">408 - </v>
      </c>
      <c r="Q410" t="str">
        <f>CONCATENATE(Opatrenia!B409&amp;" - "&amp;Opatrenia!D409)</f>
        <v xml:space="preserve"> - </v>
      </c>
    </row>
    <row r="411" spans="16:17" x14ac:dyDescent="0.25">
      <c r="P411" t="str">
        <f>CONCATENATE(ROW(P411)-2," - ",Komponenty!B411)</f>
        <v xml:space="preserve">409 - </v>
      </c>
      <c r="Q411" t="str">
        <f>CONCATENATE(Opatrenia!B410&amp;" - "&amp;Opatrenia!D410)</f>
        <v xml:space="preserve"> - </v>
      </c>
    </row>
    <row r="412" spans="16:17" x14ac:dyDescent="0.25">
      <c r="P412" t="str">
        <f>CONCATENATE(ROW(P412)-2," - ",Komponenty!B412)</f>
        <v xml:space="preserve">410 - </v>
      </c>
      <c r="Q412" t="str">
        <f>CONCATENATE(Opatrenia!B411&amp;" - "&amp;Opatrenia!D411)</f>
        <v xml:space="preserve"> - </v>
      </c>
    </row>
    <row r="413" spans="16:17" x14ac:dyDescent="0.25">
      <c r="P413" t="str">
        <f>CONCATENATE(ROW(P413)-2," - ",Komponenty!B413)</f>
        <v xml:space="preserve">411 - </v>
      </c>
      <c r="Q413" t="str">
        <f>CONCATENATE(Opatrenia!B412&amp;" - "&amp;Opatrenia!D412)</f>
        <v xml:space="preserve"> - </v>
      </c>
    </row>
    <row r="414" spans="16:17" x14ac:dyDescent="0.25">
      <c r="P414" t="str">
        <f>CONCATENATE(ROW(P414)-2," - ",Komponenty!B414)</f>
        <v xml:space="preserve">412 - </v>
      </c>
      <c r="Q414" t="str">
        <f>CONCATENATE(Opatrenia!B413&amp;" - "&amp;Opatrenia!D413)</f>
        <v xml:space="preserve"> - </v>
      </c>
    </row>
    <row r="415" spans="16:17" x14ac:dyDescent="0.25">
      <c r="P415" t="str">
        <f>CONCATENATE(ROW(P415)-2," - ",Komponenty!B415)</f>
        <v xml:space="preserve">413 - </v>
      </c>
      <c r="Q415" t="str">
        <f>CONCATENATE(Opatrenia!B414&amp;" - "&amp;Opatrenia!D414)</f>
        <v xml:space="preserve"> - </v>
      </c>
    </row>
    <row r="416" spans="16:17" x14ac:dyDescent="0.25">
      <c r="P416" t="str">
        <f>CONCATENATE(ROW(P416)-2," - ",Komponenty!B416)</f>
        <v xml:space="preserve">414 - </v>
      </c>
      <c r="Q416" t="str">
        <f>CONCATENATE(Opatrenia!B415&amp;" - "&amp;Opatrenia!D415)</f>
        <v xml:space="preserve"> - </v>
      </c>
    </row>
    <row r="417" spans="16:17" x14ac:dyDescent="0.25">
      <c r="P417" t="str">
        <f>CONCATENATE(ROW(P417)-2," - ",Komponenty!B417)</f>
        <v xml:space="preserve">415 - </v>
      </c>
      <c r="Q417" t="str">
        <f>CONCATENATE(Opatrenia!B416&amp;" - "&amp;Opatrenia!D416)</f>
        <v xml:space="preserve"> - </v>
      </c>
    </row>
    <row r="418" spans="16:17" x14ac:dyDescent="0.25">
      <c r="P418" t="str">
        <f>CONCATENATE(ROW(P418)-2," - ",Komponenty!B418)</f>
        <v xml:space="preserve">416 - </v>
      </c>
      <c r="Q418" t="str">
        <f>CONCATENATE(Opatrenia!B417&amp;" - "&amp;Opatrenia!D417)</f>
        <v xml:space="preserve"> - </v>
      </c>
    </row>
    <row r="419" spans="16:17" x14ac:dyDescent="0.25">
      <c r="P419" t="str">
        <f>CONCATENATE(ROW(P419)-2," - ",Komponenty!B419)</f>
        <v xml:space="preserve">417 - </v>
      </c>
      <c r="Q419" t="str">
        <f>CONCATENATE(Opatrenia!B418&amp;" - "&amp;Opatrenia!D418)</f>
        <v xml:space="preserve"> - </v>
      </c>
    </row>
    <row r="420" spans="16:17" x14ac:dyDescent="0.25">
      <c r="P420" t="str">
        <f>CONCATENATE(ROW(P420)-2," - ",Komponenty!B420)</f>
        <v xml:space="preserve">418 - </v>
      </c>
      <c r="Q420" t="str">
        <f>CONCATENATE(Opatrenia!B419&amp;" - "&amp;Opatrenia!D419)</f>
        <v xml:space="preserve"> - </v>
      </c>
    </row>
    <row r="421" spans="16:17" x14ac:dyDescent="0.25">
      <c r="P421" t="str">
        <f>CONCATENATE(ROW(P421)-2," - ",Komponenty!B421)</f>
        <v xml:space="preserve">419 - </v>
      </c>
      <c r="Q421" t="str">
        <f>CONCATENATE(Opatrenia!B420&amp;" - "&amp;Opatrenia!D420)</f>
        <v xml:space="preserve"> - </v>
      </c>
    </row>
    <row r="422" spans="16:17" x14ac:dyDescent="0.25">
      <c r="P422" t="str">
        <f>CONCATENATE(ROW(P422)-2," - ",Komponenty!B422)</f>
        <v xml:space="preserve">420 - </v>
      </c>
      <c r="Q422" t="str">
        <f>CONCATENATE(Opatrenia!B421&amp;" - "&amp;Opatrenia!D421)</f>
        <v xml:space="preserve"> - </v>
      </c>
    </row>
    <row r="423" spans="16:17" x14ac:dyDescent="0.25">
      <c r="P423" t="str">
        <f>CONCATENATE(ROW(P423)-2," - ",Komponenty!B423)</f>
        <v xml:space="preserve">421 - </v>
      </c>
      <c r="Q423" t="str">
        <f>CONCATENATE(Opatrenia!B422&amp;" - "&amp;Opatrenia!D422)</f>
        <v xml:space="preserve"> - </v>
      </c>
    </row>
    <row r="424" spans="16:17" x14ac:dyDescent="0.25">
      <c r="P424" t="str">
        <f>CONCATENATE(ROW(P424)-2," - ",Komponenty!B424)</f>
        <v xml:space="preserve">422 - </v>
      </c>
      <c r="Q424" t="str">
        <f>CONCATENATE(Opatrenia!B423&amp;" - "&amp;Opatrenia!D423)</f>
        <v xml:space="preserve"> - </v>
      </c>
    </row>
    <row r="425" spans="16:17" x14ac:dyDescent="0.25">
      <c r="P425" t="str">
        <f>CONCATENATE(ROW(P425)-2," - ",Komponenty!B425)</f>
        <v xml:space="preserve">423 - </v>
      </c>
      <c r="Q425" t="str">
        <f>CONCATENATE(Opatrenia!B424&amp;" - "&amp;Opatrenia!D424)</f>
        <v xml:space="preserve"> - </v>
      </c>
    </row>
    <row r="426" spans="16:17" x14ac:dyDescent="0.25">
      <c r="P426" t="str">
        <f>CONCATENATE(ROW(P426)-2," - ",Komponenty!B426)</f>
        <v xml:space="preserve">424 - </v>
      </c>
      <c r="Q426" t="str">
        <f>CONCATENATE(Opatrenia!B425&amp;" - "&amp;Opatrenia!D425)</f>
        <v xml:space="preserve"> - </v>
      </c>
    </row>
    <row r="427" spans="16:17" x14ac:dyDescent="0.25">
      <c r="P427" t="str">
        <f>CONCATENATE(ROW(P427)-2," - ",Komponenty!B427)</f>
        <v xml:space="preserve">425 - </v>
      </c>
      <c r="Q427" t="str">
        <f>CONCATENATE(Opatrenia!B426&amp;" - "&amp;Opatrenia!D426)</f>
        <v xml:space="preserve"> - </v>
      </c>
    </row>
    <row r="428" spans="16:17" x14ac:dyDescent="0.25">
      <c r="P428" t="str">
        <f>CONCATENATE(ROW(P428)-2," - ",Komponenty!B428)</f>
        <v xml:space="preserve">426 - </v>
      </c>
      <c r="Q428" t="str">
        <f>CONCATENATE(Opatrenia!B427&amp;" - "&amp;Opatrenia!D427)</f>
        <v xml:space="preserve"> - </v>
      </c>
    </row>
    <row r="429" spans="16:17" x14ac:dyDescent="0.25">
      <c r="P429" t="str">
        <f>CONCATENATE(ROW(P429)-2," - ",Komponenty!B429)</f>
        <v xml:space="preserve">427 - </v>
      </c>
      <c r="Q429" t="str">
        <f>CONCATENATE(Opatrenia!B428&amp;" - "&amp;Opatrenia!D428)</f>
        <v xml:space="preserve"> - </v>
      </c>
    </row>
    <row r="430" spans="16:17" x14ac:dyDescent="0.25">
      <c r="P430" t="str">
        <f>CONCATENATE(ROW(P430)-2," - ",Komponenty!B430)</f>
        <v xml:space="preserve">428 - </v>
      </c>
      <c r="Q430" t="str">
        <f>CONCATENATE(Opatrenia!B429&amp;" - "&amp;Opatrenia!D429)</f>
        <v xml:space="preserve"> - </v>
      </c>
    </row>
    <row r="431" spans="16:17" x14ac:dyDescent="0.25">
      <c r="P431" t="str">
        <f>CONCATENATE(ROW(P431)-2," - ",Komponenty!B431)</f>
        <v xml:space="preserve">429 - </v>
      </c>
      <c r="Q431" t="str">
        <f>CONCATENATE(Opatrenia!B430&amp;" - "&amp;Opatrenia!D430)</f>
        <v xml:space="preserve"> - </v>
      </c>
    </row>
    <row r="432" spans="16:17" x14ac:dyDescent="0.25">
      <c r="P432" t="str">
        <f>CONCATENATE(ROW(P432)-2," - ",Komponenty!B432)</f>
        <v xml:space="preserve">430 - </v>
      </c>
      <c r="Q432" t="str">
        <f>CONCATENATE(Opatrenia!B431&amp;" - "&amp;Opatrenia!D431)</f>
        <v xml:space="preserve"> - </v>
      </c>
    </row>
    <row r="433" spans="16:17" x14ac:dyDescent="0.25">
      <c r="P433" t="str">
        <f>CONCATENATE(ROW(P433)-2," - ",Komponenty!B433)</f>
        <v xml:space="preserve">431 - </v>
      </c>
      <c r="Q433" t="str">
        <f>CONCATENATE(Opatrenia!B432&amp;" - "&amp;Opatrenia!D432)</f>
        <v xml:space="preserve"> - </v>
      </c>
    </row>
    <row r="434" spans="16:17" x14ac:dyDescent="0.25">
      <c r="P434" t="str">
        <f>CONCATENATE(ROW(P434)-2," - ",Komponenty!B434)</f>
        <v xml:space="preserve">432 - </v>
      </c>
      <c r="Q434" t="str">
        <f>CONCATENATE(Opatrenia!B433&amp;" - "&amp;Opatrenia!D433)</f>
        <v xml:space="preserve"> - </v>
      </c>
    </row>
    <row r="435" spans="16:17" x14ac:dyDescent="0.25">
      <c r="P435" t="str">
        <f>CONCATENATE(ROW(P435)-2," - ",Komponenty!B435)</f>
        <v xml:space="preserve">433 - </v>
      </c>
      <c r="Q435" t="str">
        <f>CONCATENATE(Opatrenia!B434&amp;" - "&amp;Opatrenia!D434)</f>
        <v xml:space="preserve"> - </v>
      </c>
    </row>
    <row r="436" spans="16:17" x14ac:dyDescent="0.25">
      <c r="P436" t="str">
        <f>CONCATENATE(ROW(P436)-2," - ",Komponenty!B436)</f>
        <v xml:space="preserve">434 - </v>
      </c>
      <c r="Q436" t="str">
        <f>CONCATENATE(Opatrenia!B435&amp;" - "&amp;Opatrenia!D435)</f>
        <v xml:space="preserve"> - </v>
      </c>
    </row>
    <row r="437" spans="16:17" x14ac:dyDescent="0.25">
      <c r="P437" t="str">
        <f>CONCATENATE(ROW(P437)-2," - ",Komponenty!B437)</f>
        <v xml:space="preserve">435 - </v>
      </c>
      <c r="Q437" t="str">
        <f>CONCATENATE(Opatrenia!B436&amp;" - "&amp;Opatrenia!D436)</f>
        <v xml:space="preserve"> - </v>
      </c>
    </row>
    <row r="438" spans="16:17" x14ac:dyDescent="0.25">
      <c r="P438" t="str">
        <f>CONCATENATE(ROW(P438)-2," - ",Komponenty!B438)</f>
        <v xml:space="preserve">436 - </v>
      </c>
      <c r="Q438" t="str">
        <f>CONCATENATE(Opatrenia!B437&amp;" - "&amp;Opatrenia!D437)</f>
        <v xml:space="preserve"> - </v>
      </c>
    </row>
    <row r="439" spans="16:17" x14ac:dyDescent="0.25">
      <c r="P439" t="str">
        <f>CONCATENATE(ROW(P439)-2," - ",Komponenty!B439)</f>
        <v xml:space="preserve">437 - </v>
      </c>
      <c r="Q439" t="str">
        <f>CONCATENATE(Opatrenia!B438&amp;" - "&amp;Opatrenia!D438)</f>
        <v xml:space="preserve"> - </v>
      </c>
    </row>
    <row r="440" spans="16:17" x14ac:dyDescent="0.25">
      <c r="P440" t="str">
        <f>CONCATENATE(ROW(P440)-2," - ",Komponenty!B440)</f>
        <v xml:space="preserve">438 - </v>
      </c>
      <c r="Q440" t="str">
        <f>CONCATENATE(Opatrenia!B439&amp;" - "&amp;Opatrenia!D439)</f>
        <v xml:space="preserve"> - </v>
      </c>
    </row>
    <row r="441" spans="16:17" x14ac:dyDescent="0.25">
      <c r="P441" t="str">
        <f>CONCATENATE(ROW(P441)-2," - ",Komponenty!B441)</f>
        <v xml:space="preserve">439 - </v>
      </c>
      <c r="Q441" t="str">
        <f>CONCATENATE(Opatrenia!B440&amp;" - "&amp;Opatrenia!D440)</f>
        <v xml:space="preserve"> - </v>
      </c>
    </row>
    <row r="442" spans="16:17" x14ac:dyDescent="0.25">
      <c r="P442" t="str">
        <f>CONCATENATE(ROW(P442)-2," - ",Komponenty!B442)</f>
        <v xml:space="preserve">440 - </v>
      </c>
      <c r="Q442" t="str">
        <f>CONCATENATE(Opatrenia!B441&amp;" - "&amp;Opatrenia!D441)</f>
        <v xml:space="preserve"> - </v>
      </c>
    </row>
    <row r="443" spans="16:17" x14ac:dyDescent="0.25">
      <c r="P443" t="str">
        <f>CONCATENATE(ROW(P443)-2," - ",Komponenty!B443)</f>
        <v xml:space="preserve">441 - </v>
      </c>
      <c r="Q443" t="str">
        <f>CONCATENATE(Opatrenia!B442&amp;" - "&amp;Opatrenia!D442)</f>
        <v xml:space="preserve"> - </v>
      </c>
    </row>
    <row r="444" spans="16:17" x14ac:dyDescent="0.25">
      <c r="P444" t="str">
        <f>CONCATENATE(ROW(P444)-2," - ",Komponenty!B444)</f>
        <v xml:space="preserve">442 - </v>
      </c>
      <c r="Q444" t="str">
        <f>CONCATENATE(Opatrenia!B443&amp;" - "&amp;Opatrenia!D443)</f>
        <v xml:space="preserve"> - </v>
      </c>
    </row>
    <row r="445" spans="16:17" x14ac:dyDescent="0.25">
      <c r="P445" t="str">
        <f>CONCATENATE(ROW(P445)-2," - ",Komponenty!B445)</f>
        <v xml:space="preserve">443 - </v>
      </c>
      <c r="Q445" t="str">
        <f>CONCATENATE(Opatrenia!B444&amp;" - "&amp;Opatrenia!D444)</f>
        <v xml:space="preserve"> - </v>
      </c>
    </row>
    <row r="446" spans="16:17" x14ac:dyDescent="0.25">
      <c r="P446" t="str">
        <f>CONCATENATE(ROW(P446)-2," - ",Komponenty!B446)</f>
        <v xml:space="preserve">444 - </v>
      </c>
      <c r="Q446" t="str">
        <f>CONCATENATE(Opatrenia!B445&amp;" - "&amp;Opatrenia!D445)</f>
        <v xml:space="preserve"> - </v>
      </c>
    </row>
    <row r="447" spans="16:17" x14ac:dyDescent="0.25">
      <c r="P447" t="str">
        <f>CONCATENATE(ROW(P447)-2," - ",Komponenty!B447)</f>
        <v xml:space="preserve">445 - </v>
      </c>
      <c r="Q447" t="str">
        <f>CONCATENATE(Opatrenia!B446&amp;" - "&amp;Opatrenia!D446)</f>
        <v xml:space="preserve"> - </v>
      </c>
    </row>
    <row r="448" spans="16:17" x14ac:dyDescent="0.25">
      <c r="P448" t="str">
        <f>CONCATENATE(ROW(P448)-2," - ",Komponenty!B448)</f>
        <v xml:space="preserve">446 - </v>
      </c>
      <c r="Q448" t="str">
        <f>CONCATENATE(Opatrenia!B447&amp;" - "&amp;Opatrenia!D447)</f>
        <v xml:space="preserve"> - </v>
      </c>
    </row>
    <row r="449" spans="16:17" x14ac:dyDescent="0.25">
      <c r="P449" t="str">
        <f>CONCATENATE(ROW(P449)-2," - ",Komponenty!B449)</f>
        <v xml:space="preserve">447 - </v>
      </c>
      <c r="Q449" t="str">
        <f>CONCATENATE(Opatrenia!B448&amp;" - "&amp;Opatrenia!D448)</f>
        <v xml:space="preserve"> - </v>
      </c>
    </row>
    <row r="450" spans="16:17" x14ac:dyDescent="0.25">
      <c r="P450" t="str">
        <f>CONCATENATE(ROW(P450)-2," - ",Komponenty!B450)</f>
        <v xml:space="preserve">448 - </v>
      </c>
      <c r="Q450" t="str">
        <f>CONCATENATE(Opatrenia!B449&amp;" - "&amp;Opatrenia!D449)</f>
        <v xml:space="preserve"> - </v>
      </c>
    </row>
    <row r="451" spans="16:17" x14ac:dyDescent="0.25">
      <c r="P451" t="str">
        <f>CONCATENATE(ROW(P451)-2," - ",Komponenty!B451)</f>
        <v xml:space="preserve">449 - </v>
      </c>
      <c r="Q451" t="str">
        <f>CONCATENATE(Opatrenia!B450&amp;" - "&amp;Opatrenia!D450)</f>
        <v xml:space="preserve"> - </v>
      </c>
    </row>
    <row r="452" spans="16:17" x14ac:dyDescent="0.25">
      <c r="P452" t="str">
        <f>CONCATENATE(ROW(P452)-2," - ",Komponenty!B452)</f>
        <v xml:space="preserve">450 - </v>
      </c>
      <c r="Q452" t="str">
        <f>CONCATENATE(Opatrenia!B451&amp;" - "&amp;Opatrenia!D451)</f>
        <v xml:space="preserve"> - </v>
      </c>
    </row>
    <row r="453" spans="16:17" x14ac:dyDescent="0.25">
      <c r="P453" t="str">
        <f>CONCATENATE(ROW(P453)-2," - ",Komponenty!B453)</f>
        <v xml:space="preserve">451 - </v>
      </c>
      <c r="Q453" t="str">
        <f>CONCATENATE(Opatrenia!B452&amp;" - "&amp;Opatrenia!D452)</f>
        <v xml:space="preserve"> - </v>
      </c>
    </row>
    <row r="454" spans="16:17" x14ac:dyDescent="0.25">
      <c r="P454" t="str">
        <f>CONCATENATE(ROW(P454)-2," - ",Komponenty!B454)</f>
        <v xml:space="preserve">452 - </v>
      </c>
      <c r="Q454" t="str">
        <f>CONCATENATE(Opatrenia!B453&amp;" - "&amp;Opatrenia!D453)</f>
        <v xml:space="preserve"> - </v>
      </c>
    </row>
    <row r="455" spans="16:17" x14ac:dyDescent="0.25">
      <c r="P455" t="str">
        <f>CONCATENATE(ROW(P455)-2," - ",Komponenty!B455)</f>
        <v xml:space="preserve">453 - </v>
      </c>
      <c r="Q455" t="str">
        <f>CONCATENATE(Opatrenia!B454&amp;" - "&amp;Opatrenia!D454)</f>
        <v xml:space="preserve"> - </v>
      </c>
    </row>
    <row r="456" spans="16:17" x14ac:dyDescent="0.25">
      <c r="P456" t="str">
        <f>CONCATENATE(ROW(P456)-2," - ",Komponenty!B456)</f>
        <v xml:space="preserve">454 - </v>
      </c>
      <c r="Q456" t="str">
        <f>CONCATENATE(Opatrenia!B455&amp;" - "&amp;Opatrenia!D455)</f>
        <v xml:space="preserve"> - </v>
      </c>
    </row>
    <row r="457" spans="16:17" x14ac:dyDescent="0.25">
      <c r="P457" t="str">
        <f>CONCATENATE(ROW(P457)-2," - ",Komponenty!B457)</f>
        <v xml:space="preserve">455 - </v>
      </c>
      <c r="Q457" t="str">
        <f>CONCATENATE(Opatrenia!B456&amp;" - "&amp;Opatrenia!D456)</f>
        <v xml:space="preserve"> - </v>
      </c>
    </row>
    <row r="458" spans="16:17" x14ac:dyDescent="0.25">
      <c r="P458" t="str">
        <f>CONCATENATE(ROW(P458)-2," - ",Komponenty!B458)</f>
        <v xml:space="preserve">456 - </v>
      </c>
      <c r="Q458" t="str">
        <f>CONCATENATE(Opatrenia!B457&amp;" - "&amp;Opatrenia!D457)</f>
        <v xml:space="preserve"> - </v>
      </c>
    </row>
    <row r="459" spans="16:17" x14ac:dyDescent="0.25">
      <c r="P459" t="str">
        <f>CONCATENATE(ROW(P459)-2," - ",Komponenty!B459)</f>
        <v xml:space="preserve">457 - </v>
      </c>
      <c r="Q459" t="str">
        <f>CONCATENATE(Opatrenia!B458&amp;" - "&amp;Opatrenia!D458)</f>
        <v xml:space="preserve"> - </v>
      </c>
    </row>
    <row r="460" spans="16:17" x14ac:dyDescent="0.25">
      <c r="P460" t="str">
        <f>CONCATENATE(ROW(P460)-2," - ",Komponenty!B460)</f>
        <v xml:space="preserve">458 - </v>
      </c>
      <c r="Q460" t="str">
        <f>CONCATENATE(Opatrenia!B459&amp;" - "&amp;Opatrenia!D459)</f>
        <v xml:space="preserve"> - </v>
      </c>
    </row>
    <row r="461" spans="16:17" x14ac:dyDescent="0.25">
      <c r="P461" t="str">
        <f>CONCATENATE(ROW(P461)-2," - ",Komponenty!B461)</f>
        <v xml:space="preserve">459 - </v>
      </c>
      <c r="Q461" t="str">
        <f>CONCATENATE(Opatrenia!B460&amp;" - "&amp;Opatrenia!D460)</f>
        <v xml:space="preserve"> - </v>
      </c>
    </row>
    <row r="462" spans="16:17" x14ac:dyDescent="0.25">
      <c r="P462" t="str">
        <f>CONCATENATE(ROW(P462)-2," - ",Komponenty!B462)</f>
        <v xml:space="preserve">460 - </v>
      </c>
      <c r="Q462" t="str">
        <f>CONCATENATE(Opatrenia!B461&amp;" - "&amp;Opatrenia!D461)</f>
        <v xml:space="preserve"> - </v>
      </c>
    </row>
    <row r="463" spans="16:17" x14ac:dyDescent="0.25">
      <c r="P463" t="str">
        <f>CONCATENATE(ROW(P463)-2," - ",Komponenty!B463)</f>
        <v xml:space="preserve">461 - </v>
      </c>
      <c r="Q463" t="str">
        <f>CONCATENATE(Opatrenia!B462&amp;" - "&amp;Opatrenia!D462)</f>
        <v xml:space="preserve"> - </v>
      </c>
    </row>
    <row r="464" spans="16:17" x14ac:dyDescent="0.25">
      <c r="P464" t="str">
        <f>CONCATENATE(ROW(P464)-2," - ",Komponenty!B464)</f>
        <v xml:space="preserve">462 - </v>
      </c>
      <c r="Q464" t="str">
        <f>CONCATENATE(Opatrenia!B463&amp;" - "&amp;Opatrenia!D463)</f>
        <v xml:space="preserve"> - </v>
      </c>
    </row>
    <row r="465" spans="16:17" x14ac:dyDescent="0.25">
      <c r="P465" t="str">
        <f>CONCATENATE(ROW(P465)-2," - ",Komponenty!B465)</f>
        <v xml:space="preserve">463 - </v>
      </c>
      <c r="Q465" t="str">
        <f>CONCATENATE(Opatrenia!B464&amp;" - "&amp;Opatrenia!D464)</f>
        <v xml:space="preserve"> - </v>
      </c>
    </row>
    <row r="466" spans="16:17" x14ac:dyDescent="0.25">
      <c r="P466" t="str">
        <f>CONCATENATE(ROW(P466)-2," - ",Komponenty!B466)</f>
        <v xml:space="preserve">464 - </v>
      </c>
      <c r="Q466" t="str">
        <f>CONCATENATE(Opatrenia!B465&amp;" - "&amp;Opatrenia!D465)</f>
        <v xml:space="preserve"> - </v>
      </c>
    </row>
    <row r="467" spans="16:17" x14ac:dyDescent="0.25">
      <c r="P467" t="str">
        <f>CONCATENATE(ROW(P467)-2," - ",Komponenty!B467)</f>
        <v xml:space="preserve">465 - </v>
      </c>
      <c r="Q467" t="str">
        <f>CONCATENATE(Opatrenia!B466&amp;" - "&amp;Opatrenia!D466)</f>
        <v xml:space="preserve"> - </v>
      </c>
    </row>
    <row r="468" spans="16:17" x14ac:dyDescent="0.25">
      <c r="P468" t="str">
        <f>CONCATENATE(ROW(P468)-2," - ",Komponenty!B468)</f>
        <v xml:space="preserve">466 - </v>
      </c>
      <c r="Q468" t="str">
        <f>CONCATENATE(Opatrenia!B467&amp;" - "&amp;Opatrenia!D467)</f>
        <v xml:space="preserve"> - </v>
      </c>
    </row>
    <row r="469" spans="16:17" x14ac:dyDescent="0.25">
      <c r="P469" t="str">
        <f>CONCATENATE(ROW(P469)-2," - ",Komponenty!B469)</f>
        <v xml:space="preserve">467 - </v>
      </c>
      <c r="Q469" t="str">
        <f>CONCATENATE(Opatrenia!B468&amp;" - "&amp;Opatrenia!D468)</f>
        <v xml:space="preserve"> - </v>
      </c>
    </row>
    <row r="470" spans="16:17" x14ac:dyDescent="0.25">
      <c r="P470" t="str">
        <f>CONCATENATE(ROW(P470)-2," - ",Komponenty!B470)</f>
        <v xml:space="preserve">468 - </v>
      </c>
      <c r="Q470" t="str">
        <f>CONCATENATE(Opatrenia!B469&amp;" - "&amp;Opatrenia!D469)</f>
        <v xml:space="preserve"> - </v>
      </c>
    </row>
    <row r="471" spans="16:17" x14ac:dyDescent="0.25">
      <c r="P471" t="str">
        <f>CONCATENATE(ROW(P471)-2," - ",Komponenty!B471)</f>
        <v xml:space="preserve">469 - </v>
      </c>
      <c r="Q471" t="str">
        <f>CONCATENATE(Opatrenia!B470&amp;" - "&amp;Opatrenia!D470)</f>
        <v xml:space="preserve"> - </v>
      </c>
    </row>
    <row r="472" spans="16:17" x14ac:dyDescent="0.25">
      <c r="P472" t="str">
        <f>CONCATENATE(ROW(P472)-2," - ",Komponenty!B472)</f>
        <v xml:space="preserve">470 - </v>
      </c>
      <c r="Q472" t="str">
        <f>CONCATENATE(Opatrenia!B471&amp;" - "&amp;Opatrenia!D471)</f>
        <v xml:space="preserve"> - </v>
      </c>
    </row>
    <row r="473" spans="16:17" x14ac:dyDescent="0.25">
      <c r="P473" t="str">
        <f>CONCATENATE(ROW(P473)-2," - ",Komponenty!B473)</f>
        <v xml:space="preserve">471 - </v>
      </c>
      <c r="Q473" t="str">
        <f>CONCATENATE(Opatrenia!B472&amp;" - "&amp;Opatrenia!D472)</f>
        <v xml:space="preserve"> - </v>
      </c>
    </row>
    <row r="474" spans="16:17" x14ac:dyDescent="0.25">
      <c r="P474" t="str">
        <f>CONCATENATE(ROW(P474)-2," - ",Komponenty!B474)</f>
        <v xml:space="preserve">472 - </v>
      </c>
      <c r="Q474" t="str">
        <f>CONCATENATE(Opatrenia!B473&amp;" - "&amp;Opatrenia!D473)</f>
        <v xml:space="preserve"> - </v>
      </c>
    </row>
    <row r="475" spans="16:17" x14ac:dyDescent="0.25">
      <c r="P475" t="str">
        <f>CONCATENATE(ROW(P475)-2," - ",Komponenty!B475)</f>
        <v xml:space="preserve">473 - </v>
      </c>
      <c r="Q475" t="str">
        <f>CONCATENATE(Opatrenia!B474&amp;" - "&amp;Opatrenia!D474)</f>
        <v xml:space="preserve"> - </v>
      </c>
    </row>
    <row r="476" spans="16:17" x14ac:dyDescent="0.25">
      <c r="P476" t="str">
        <f>CONCATENATE(ROW(P476)-2," - ",Komponenty!B476)</f>
        <v xml:space="preserve">474 - </v>
      </c>
      <c r="Q476" t="str">
        <f>CONCATENATE(Opatrenia!B475&amp;" - "&amp;Opatrenia!D475)</f>
        <v xml:space="preserve"> - </v>
      </c>
    </row>
    <row r="477" spans="16:17" x14ac:dyDescent="0.25">
      <c r="P477" t="str">
        <f>CONCATENATE(ROW(P477)-2," - ",Komponenty!B477)</f>
        <v xml:space="preserve">475 - </v>
      </c>
      <c r="Q477" t="str">
        <f>CONCATENATE(Opatrenia!B476&amp;" - "&amp;Opatrenia!D476)</f>
        <v xml:space="preserve"> - </v>
      </c>
    </row>
    <row r="478" spans="16:17" x14ac:dyDescent="0.25">
      <c r="P478" t="str">
        <f>CONCATENATE(ROW(P478)-2," - ",Komponenty!B478)</f>
        <v xml:space="preserve">476 - </v>
      </c>
      <c r="Q478" t="str">
        <f>CONCATENATE(Opatrenia!B477&amp;" - "&amp;Opatrenia!D477)</f>
        <v xml:space="preserve"> - </v>
      </c>
    </row>
    <row r="479" spans="16:17" x14ac:dyDescent="0.25">
      <c r="P479" t="str">
        <f>CONCATENATE(ROW(P479)-2," - ",Komponenty!B479)</f>
        <v xml:space="preserve">477 - </v>
      </c>
      <c r="Q479" t="str">
        <f>CONCATENATE(Opatrenia!B478&amp;" - "&amp;Opatrenia!D478)</f>
        <v xml:space="preserve"> - </v>
      </c>
    </row>
    <row r="480" spans="16:17" x14ac:dyDescent="0.25">
      <c r="P480" t="str">
        <f>CONCATENATE(ROW(P480)-2," - ",Komponenty!B480)</f>
        <v xml:space="preserve">478 - </v>
      </c>
      <c r="Q480" t="str">
        <f>CONCATENATE(Opatrenia!B479&amp;" - "&amp;Opatrenia!D479)</f>
        <v xml:space="preserve"> - </v>
      </c>
    </row>
    <row r="481" spans="16:17" x14ac:dyDescent="0.25">
      <c r="P481" t="str">
        <f>CONCATENATE(ROW(P481)-2," - ",Komponenty!B481)</f>
        <v xml:space="preserve">479 - </v>
      </c>
      <c r="Q481" t="str">
        <f>CONCATENATE(Opatrenia!B480&amp;" - "&amp;Opatrenia!D480)</f>
        <v xml:space="preserve"> - </v>
      </c>
    </row>
    <row r="482" spans="16:17" x14ac:dyDescent="0.25">
      <c r="P482" t="str">
        <f>CONCATENATE(ROW(P482)-2," - ",Komponenty!B482)</f>
        <v xml:space="preserve">480 - </v>
      </c>
      <c r="Q482" t="str">
        <f>CONCATENATE(Opatrenia!B481&amp;" - "&amp;Opatrenia!D481)</f>
        <v xml:space="preserve"> - </v>
      </c>
    </row>
    <row r="483" spans="16:17" x14ac:dyDescent="0.25">
      <c r="P483" t="str">
        <f>CONCATENATE(ROW(P483)-2," - ",Komponenty!B483)</f>
        <v xml:space="preserve">481 - </v>
      </c>
      <c r="Q483" t="str">
        <f>CONCATENATE(Opatrenia!B482&amp;" - "&amp;Opatrenia!D482)</f>
        <v xml:space="preserve"> - </v>
      </c>
    </row>
    <row r="484" spans="16:17" x14ac:dyDescent="0.25">
      <c r="P484" t="str">
        <f>CONCATENATE(ROW(P484)-2," - ",Komponenty!B484)</f>
        <v xml:space="preserve">482 - </v>
      </c>
      <c r="Q484" t="str">
        <f>CONCATENATE(Opatrenia!B483&amp;" - "&amp;Opatrenia!D483)</f>
        <v xml:space="preserve"> - </v>
      </c>
    </row>
    <row r="485" spans="16:17" x14ac:dyDescent="0.25">
      <c r="P485" t="str">
        <f>CONCATENATE(ROW(P485)-2," - ",Komponenty!B485)</f>
        <v xml:space="preserve">483 - </v>
      </c>
      <c r="Q485" t="str">
        <f>CONCATENATE(Opatrenia!B484&amp;" - "&amp;Opatrenia!D484)</f>
        <v xml:space="preserve"> - </v>
      </c>
    </row>
    <row r="486" spans="16:17" x14ac:dyDescent="0.25">
      <c r="P486" t="str">
        <f>CONCATENATE(ROW(P486)-2," - ",Komponenty!B486)</f>
        <v xml:space="preserve">484 - </v>
      </c>
      <c r="Q486" t="str">
        <f>CONCATENATE(Opatrenia!B485&amp;" - "&amp;Opatrenia!D485)</f>
        <v xml:space="preserve"> - </v>
      </c>
    </row>
    <row r="487" spans="16:17" x14ac:dyDescent="0.25">
      <c r="P487" t="str">
        <f>CONCATENATE(ROW(P487)-2," - ",Komponenty!B487)</f>
        <v xml:space="preserve">485 - </v>
      </c>
      <c r="Q487" t="str">
        <f>CONCATENATE(Opatrenia!B486&amp;" - "&amp;Opatrenia!D486)</f>
        <v xml:space="preserve"> - </v>
      </c>
    </row>
    <row r="488" spans="16:17" x14ac:dyDescent="0.25">
      <c r="P488" t="str">
        <f>CONCATENATE(ROW(P488)-2," - ",Komponenty!B488)</f>
        <v xml:space="preserve">486 - </v>
      </c>
      <c r="Q488" t="str">
        <f>CONCATENATE(Opatrenia!B487&amp;" - "&amp;Opatrenia!D487)</f>
        <v xml:space="preserve"> - </v>
      </c>
    </row>
    <row r="489" spans="16:17" x14ac:dyDescent="0.25">
      <c r="P489" t="str">
        <f>CONCATENATE(ROW(P489)-2," - ",Komponenty!B489)</f>
        <v xml:space="preserve">487 - </v>
      </c>
      <c r="Q489" t="str">
        <f>CONCATENATE(Opatrenia!B488&amp;" - "&amp;Opatrenia!D488)</f>
        <v xml:space="preserve"> - </v>
      </c>
    </row>
    <row r="490" spans="16:17" x14ac:dyDescent="0.25">
      <c r="P490" t="str">
        <f>CONCATENATE(ROW(P490)-2," - ",Komponenty!B490)</f>
        <v xml:space="preserve">488 - </v>
      </c>
      <c r="Q490" t="str">
        <f>CONCATENATE(Opatrenia!B489&amp;" - "&amp;Opatrenia!D489)</f>
        <v xml:space="preserve"> - </v>
      </c>
    </row>
    <row r="491" spans="16:17" x14ac:dyDescent="0.25">
      <c r="P491" t="str">
        <f>CONCATENATE(ROW(P491)-2," - ",Komponenty!B491)</f>
        <v xml:space="preserve">489 - </v>
      </c>
      <c r="Q491" t="str">
        <f>CONCATENATE(Opatrenia!B490&amp;" - "&amp;Opatrenia!D490)</f>
        <v xml:space="preserve"> - </v>
      </c>
    </row>
    <row r="492" spans="16:17" x14ac:dyDescent="0.25">
      <c r="P492" t="str">
        <f>CONCATENATE(ROW(P492)-2," - ",Komponenty!B492)</f>
        <v xml:space="preserve">490 - </v>
      </c>
      <c r="Q492" t="str">
        <f>CONCATENATE(Opatrenia!B491&amp;" - "&amp;Opatrenia!D491)</f>
        <v xml:space="preserve"> - </v>
      </c>
    </row>
    <row r="493" spans="16:17" x14ac:dyDescent="0.25">
      <c r="P493" t="str">
        <f>CONCATENATE(ROW(P493)-2," - ",Komponenty!B493)</f>
        <v xml:space="preserve">491 - </v>
      </c>
      <c r="Q493" t="str">
        <f>CONCATENATE(Opatrenia!B492&amp;" - "&amp;Opatrenia!D492)</f>
        <v xml:space="preserve"> - </v>
      </c>
    </row>
    <row r="494" spans="16:17" x14ac:dyDescent="0.25">
      <c r="P494" t="str">
        <f>CONCATENATE(ROW(P494)-2," - ",Komponenty!B494)</f>
        <v xml:space="preserve">492 - </v>
      </c>
      <c r="Q494" t="str">
        <f>CONCATENATE(Opatrenia!B493&amp;" - "&amp;Opatrenia!D493)</f>
        <v xml:space="preserve"> - </v>
      </c>
    </row>
    <row r="495" spans="16:17" x14ac:dyDescent="0.25">
      <c r="P495" t="str">
        <f>CONCATENATE(ROW(P495)-2," - ",Komponenty!B495)</f>
        <v xml:space="preserve">493 - </v>
      </c>
      <c r="Q495" t="str">
        <f>CONCATENATE(Opatrenia!B494&amp;" - "&amp;Opatrenia!D494)</f>
        <v xml:space="preserve"> - </v>
      </c>
    </row>
    <row r="496" spans="16:17" x14ac:dyDescent="0.25">
      <c r="P496" t="str">
        <f>CONCATENATE(ROW(P496)-2," - ",Komponenty!B496)</f>
        <v xml:space="preserve">494 - </v>
      </c>
      <c r="Q496" t="str">
        <f>CONCATENATE(Opatrenia!B495&amp;" - "&amp;Opatrenia!D495)</f>
        <v xml:space="preserve"> - </v>
      </c>
    </row>
    <row r="497" spans="16:17" x14ac:dyDescent="0.25">
      <c r="P497" t="str">
        <f>CONCATENATE(ROW(P497)-2," - ",Komponenty!B497)</f>
        <v xml:space="preserve">495 - </v>
      </c>
      <c r="Q497" t="str">
        <f>CONCATENATE(Opatrenia!B496&amp;" - "&amp;Opatrenia!D496)</f>
        <v xml:space="preserve"> - </v>
      </c>
    </row>
    <row r="498" spans="16:17" x14ac:dyDescent="0.25">
      <c r="P498" t="str">
        <f>CONCATENATE(ROW(P498)-2," - ",Komponenty!B498)</f>
        <v xml:space="preserve">496 - </v>
      </c>
      <c r="Q498" t="str">
        <f>CONCATENATE(Opatrenia!B497&amp;" - "&amp;Opatrenia!D497)</f>
        <v xml:space="preserve"> - </v>
      </c>
    </row>
    <row r="499" spans="16:17" x14ac:dyDescent="0.25">
      <c r="P499" t="str">
        <f>CONCATENATE(ROW(P499)-2," - ",Komponenty!B499)</f>
        <v xml:space="preserve">497 - </v>
      </c>
      <c r="Q499" t="str">
        <f>CONCATENATE(Opatrenia!B498&amp;" - "&amp;Opatrenia!D498)</f>
        <v xml:space="preserve"> - </v>
      </c>
    </row>
    <row r="500" spans="16:17" x14ac:dyDescent="0.25">
      <c r="P500" t="str">
        <f>CONCATENATE(ROW(P500)-2," - ",Komponenty!B500)</f>
        <v xml:space="preserve">498 - </v>
      </c>
      <c r="Q500" t="str">
        <f>CONCATENATE(Opatrenia!B499&amp;" - "&amp;Opatrenia!D499)</f>
        <v xml:space="preserve"> - </v>
      </c>
    </row>
    <row r="501" spans="16:17" x14ac:dyDescent="0.25">
      <c r="P501" t="str">
        <f>CONCATENATE(ROW(P501)-2," - ",Komponenty!B501)</f>
        <v xml:space="preserve">499 - </v>
      </c>
      <c r="Q501" t="str">
        <f>CONCATENATE(Opatrenia!B500&amp;" - "&amp;Opatrenia!D500)</f>
        <v xml:space="preserve"> - </v>
      </c>
    </row>
    <row r="502" spans="16:17" x14ac:dyDescent="0.25">
      <c r="P502" t="str">
        <f>CONCATENATE(ROW(P502)-2," - ",Komponenty!B502)</f>
        <v xml:space="preserve">500 - </v>
      </c>
      <c r="Q502" t="str">
        <f>CONCATENATE(Opatrenia!B501&amp;" - "&amp;Opatrenia!D501)</f>
        <v xml:space="preserve"> - </v>
      </c>
    </row>
    <row r="503" spans="16:17" x14ac:dyDescent="0.25">
      <c r="P503" t="str">
        <f>CONCATENATE(ROW(P503)-2," - ",Komponenty!B503)</f>
        <v xml:space="preserve">501 - </v>
      </c>
      <c r="Q503" t="str">
        <f>CONCATENATE(Opatrenia!B502&amp;" - "&amp;Opatrenia!D502)</f>
        <v xml:space="preserve"> - </v>
      </c>
    </row>
    <row r="504" spans="16:17" x14ac:dyDescent="0.25">
      <c r="P504" t="str">
        <f>CONCATENATE(ROW(P504)-2," - ",Komponenty!B504)</f>
        <v xml:space="preserve">502 - </v>
      </c>
      <c r="Q504" t="str">
        <f>CONCATENATE(Opatrenia!B503&amp;" - "&amp;Opatrenia!D503)</f>
        <v xml:space="preserve"> - </v>
      </c>
    </row>
    <row r="505" spans="16:17" x14ac:dyDescent="0.25">
      <c r="P505" t="str">
        <f>CONCATENATE(ROW(P505)-2," - ",Komponenty!B505)</f>
        <v xml:space="preserve">503 - </v>
      </c>
      <c r="Q505" t="str">
        <f>CONCATENATE(Opatrenia!B504&amp;" - "&amp;Opatrenia!D504)</f>
        <v xml:space="preserve"> - </v>
      </c>
    </row>
    <row r="506" spans="16:17" x14ac:dyDescent="0.25">
      <c r="P506" t="str">
        <f>CONCATENATE(ROW(P506)-2," - ",Komponenty!B506)</f>
        <v xml:space="preserve">504 - </v>
      </c>
      <c r="Q506" t="str">
        <f>CONCATENATE(Opatrenia!B505&amp;" - "&amp;Opatrenia!D505)</f>
        <v xml:space="preserve"> - </v>
      </c>
    </row>
    <row r="507" spans="16:17" x14ac:dyDescent="0.25">
      <c r="P507" t="str">
        <f>CONCATENATE(ROW(P507)-2," - ",Komponenty!B507)</f>
        <v xml:space="preserve">505 - </v>
      </c>
      <c r="Q507" t="str">
        <f>CONCATENATE(Opatrenia!B506&amp;" - "&amp;Opatrenia!D506)</f>
        <v xml:space="preserve"> - </v>
      </c>
    </row>
    <row r="508" spans="16:17" x14ac:dyDescent="0.25">
      <c r="P508" t="str">
        <f>CONCATENATE(ROW(P508)-2," - ",Komponenty!B508)</f>
        <v xml:space="preserve">506 - </v>
      </c>
      <c r="Q508" t="str">
        <f>CONCATENATE(Opatrenia!B507&amp;" - "&amp;Opatrenia!D507)</f>
        <v xml:space="preserve"> - </v>
      </c>
    </row>
    <row r="509" spans="16:17" x14ac:dyDescent="0.25">
      <c r="P509" t="str">
        <f>CONCATENATE(ROW(P509)-2," - ",Komponenty!B509)</f>
        <v xml:space="preserve">507 - </v>
      </c>
      <c r="Q509" t="str">
        <f>CONCATENATE(Opatrenia!B508&amp;" - "&amp;Opatrenia!D508)</f>
        <v xml:space="preserve"> - </v>
      </c>
    </row>
    <row r="510" spans="16:17" x14ac:dyDescent="0.25">
      <c r="P510" t="str">
        <f>CONCATENATE(ROW(P510)-2," - ",Komponenty!B510)</f>
        <v xml:space="preserve">508 - </v>
      </c>
      <c r="Q510" t="str">
        <f>CONCATENATE(Opatrenia!B509&amp;" - "&amp;Opatrenia!D509)</f>
        <v xml:space="preserve"> - </v>
      </c>
    </row>
    <row r="511" spans="16:17" x14ac:dyDescent="0.25">
      <c r="P511" t="str">
        <f>CONCATENATE(ROW(P511)-2," - ",Komponenty!B511)</f>
        <v xml:space="preserve">509 - </v>
      </c>
      <c r="Q511" t="str">
        <f>CONCATENATE(Opatrenia!B510&amp;" - "&amp;Opatrenia!D510)</f>
        <v xml:space="preserve"> - </v>
      </c>
    </row>
    <row r="512" spans="16:17" x14ac:dyDescent="0.25">
      <c r="P512" t="str">
        <f>CONCATENATE(ROW(P512)-2," - ",Komponenty!B512)</f>
        <v xml:space="preserve">510 - </v>
      </c>
      <c r="Q512" t="str">
        <f>CONCATENATE(Opatrenia!B511&amp;" - "&amp;Opatrenia!D511)</f>
        <v xml:space="preserve"> - </v>
      </c>
    </row>
    <row r="513" spans="16:17" x14ac:dyDescent="0.25">
      <c r="P513" t="str">
        <f>CONCATENATE(ROW(P513)-2," - ",Komponenty!B513)</f>
        <v xml:space="preserve">511 - </v>
      </c>
      <c r="Q513" t="str">
        <f>CONCATENATE(Opatrenia!B512&amp;" - "&amp;Opatrenia!D512)</f>
        <v xml:space="preserve"> - </v>
      </c>
    </row>
    <row r="514" spans="16:17" x14ac:dyDescent="0.25">
      <c r="P514" t="str">
        <f>CONCATENATE(ROW(P514)-2," - ",Komponenty!B514)</f>
        <v xml:space="preserve">512 - </v>
      </c>
      <c r="Q514" t="str">
        <f>CONCATENATE(Opatrenia!B513&amp;" - "&amp;Opatrenia!D513)</f>
        <v xml:space="preserve"> - </v>
      </c>
    </row>
    <row r="515" spans="16:17" x14ac:dyDescent="0.25">
      <c r="P515" t="str">
        <f>CONCATENATE(ROW(P515)-2," - ",Komponenty!B515)</f>
        <v xml:space="preserve">513 - </v>
      </c>
      <c r="Q515" t="str">
        <f>CONCATENATE(Opatrenia!B514&amp;" - "&amp;Opatrenia!D514)</f>
        <v xml:space="preserve"> - </v>
      </c>
    </row>
    <row r="516" spans="16:17" x14ac:dyDescent="0.25">
      <c r="P516" t="str">
        <f>CONCATENATE(ROW(P516)-2," - ",Komponenty!B516)</f>
        <v xml:space="preserve">514 - </v>
      </c>
      <c r="Q516" t="str">
        <f>CONCATENATE(Opatrenia!B515&amp;" - "&amp;Opatrenia!D515)</f>
        <v xml:space="preserve"> - </v>
      </c>
    </row>
    <row r="517" spans="16:17" x14ac:dyDescent="0.25">
      <c r="P517" t="str">
        <f>CONCATENATE(ROW(P517)-2," - ",Komponenty!B517)</f>
        <v xml:space="preserve">515 - </v>
      </c>
      <c r="Q517" t="str">
        <f>CONCATENATE(Opatrenia!B516&amp;" - "&amp;Opatrenia!D516)</f>
        <v xml:space="preserve"> - </v>
      </c>
    </row>
    <row r="518" spans="16:17" x14ac:dyDescent="0.25">
      <c r="P518" t="str">
        <f>CONCATENATE(ROW(P518)-2," - ",Komponenty!B518)</f>
        <v xml:space="preserve">516 - </v>
      </c>
      <c r="Q518" t="str">
        <f>CONCATENATE(Opatrenia!B517&amp;" - "&amp;Opatrenia!D517)</f>
        <v xml:space="preserve"> - </v>
      </c>
    </row>
    <row r="519" spans="16:17" x14ac:dyDescent="0.25">
      <c r="P519" t="str">
        <f>CONCATENATE(ROW(P519)-2," - ",Komponenty!B519)</f>
        <v xml:space="preserve">517 - </v>
      </c>
      <c r="Q519" t="str">
        <f>CONCATENATE(Opatrenia!B518&amp;" - "&amp;Opatrenia!D518)</f>
        <v xml:space="preserve"> - </v>
      </c>
    </row>
    <row r="520" spans="16:17" x14ac:dyDescent="0.25">
      <c r="P520" t="str">
        <f>CONCATENATE(ROW(P520)-2," - ",Komponenty!B520)</f>
        <v xml:space="preserve">518 - </v>
      </c>
      <c r="Q520" t="str">
        <f>CONCATENATE(Opatrenia!B519&amp;" - "&amp;Opatrenia!D519)</f>
        <v xml:space="preserve"> - </v>
      </c>
    </row>
    <row r="521" spans="16:17" x14ac:dyDescent="0.25">
      <c r="P521" t="str">
        <f>CONCATENATE(ROW(P521)-2," - ",Komponenty!B521)</f>
        <v xml:space="preserve">519 - </v>
      </c>
      <c r="Q521" t="str">
        <f>CONCATENATE(Opatrenia!B520&amp;" - "&amp;Opatrenia!D520)</f>
        <v xml:space="preserve"> - </v>
      </c>
    </row>
    <row r="522" spans="16:17" x14ac:dyDescent="0.25">
      <c r="P522" t="str">
        <f>CONCATENATE(ROW(P522)-2," - ",Komponenty!B522)</f>
        <v xml:space="preserve">520 - </v>
      </c>
      <c r="Q522" t="str">
        <f>CONCATENATE(Opatrenia!B521&amp;" - "&amp;Opatrenia!D521)</f>
        <v xml:space="preserve"> - </v>
      </c>
    </row>
    <row r="523" spans="16:17" x14ac:dyDescent="0.25">
      <c r="P523" t="str">
        <f>CONCATENATE(ROW(P523)-2," - ",Komponenty!B523)</f>
        <v xml:space="preserve">521 - </v>
      </c>
      <c r="Q523" t="str">
        <f>CONCATENATE(Opatrenia!B522&amp;" - "&amp;Opatrenia!D522)</f>
        <v xml:space="preserve"> - </v>
      </c>
    </row>
    <row r="524" spans="16:17" x14ac:dyDescent="0.25">
      <c r="P524" t="str">
        <f>CONCATENATE(ROW(P524)-2," - ",Komponenty!B524)</f>
        <v xml:space="preserve">522 - </v>
      </c>
      <c r="Q524" t="str">
        <f>CONCATENATE(Opatrenia!B523&amp;" - "&amp;Opatrenia!D523)</f>
        <v xml:space="preserve"> - </v>
      </c>
    </row>
    <row r="525" spans="16:17" x14ac:dyDescent="0.25">
      <c r="P525" t="str">
        <f>CONCATENATE(ROW(P525)-2," - ",Komponenty!B525)</f>
        <v xml:space="preserve">523 - </v>
      </c>
      <c r="Q525" t="str">
        <f>CONCATENATE(Opatrenia!B524&amp;" - "&amp;Opatrenia!D524)</f>
        <v xml:space="preserve"> - </v>
      </c>
    </row>
    <row r="526" spans="16:17" x14ac:dyDescent="0.25">
      <c r="P526" t="str">
        <f>CONCATENATE(ROW(P526)-2," - ",Komponenty!B526)</f>
        <v xml:space="preserve">524 - </v>
      </c>
      <c r="Q526" t="str">
        <f>CONCATENATE(Opatrenia!B525&amp;" - "&amp;Opatrenia!D525)</f>
        <v xml:space="preserve"> - </v>
      </c>
    </row>
    <row r="527" spans="16:17" x14ac:dyDescent="0.25">
      <c r="P527" t="str">
        <f>CONCATENATE(ROW(P527)-2," - ",Komponenty!B527)</f>
        <v xml:space="preserve">525 - </v>
      </c>
      <c r="Q527" t="str">
        <f>CONCATENATE(Opatrenia!B526&amp;" - "&amp;Opatrenia!D526)</f>
        <v xml:space="preserve"> - </v>
      </c>
    </row>
    <row r="528" spans="16:17" x14ac:dyDescent="0.25">
      <c r="P528" t="str">
        <f>CONCATENATE(ROW(P528)-2," - ",Komponenty!B528)</f>
        <v xml:space="preserve">526 - </v>
      </c>
      <c r="Q528" t="str">
        <f>CONCATENATE(Opatrenia!B527&amp;" - "&amp;Opatrenia!D527)</f>
        <v xml:space="preserve"> - </v>
      </c>
    </row>
    <row r="529" spans="16:17" x14ac:dyDescent="0.25">
      <c r="P529" t="str">
        <f>CONCATENATE(ROW(P529)-2," - ",Komponenty!B529)</f>
        <v xml:space="preserve">527 - </v>
      </c>
      <c r="Q529" t="str">
        <f>CONCATENATE(Opatrenia!B528&amp;" - "&amp;Opatrenia!D528)</f>
        <v xml:space="preserve"> - </v>
      </c>
    </row>
    <row r="530" spans="16:17" x14ac:dyDescent="0.25">
      <c r="P530" t="str">
        <f>CONCATENATE(ROW(P530)-2," - ",Komponenty!B530)</f>
        <v xml:space="preserve">528 - </v>
      </c>
      <c r="Q530" t="str">
        <f>CONCATENATE(Opatrenia!B529&amp;" - "&amp;Opatrenia!D529)</f>
        <v xml:space="preserve"> - </v>
      </c>
    </row>
    <row r="531" spans="16:17" x14ac:dyDescent="0.25">
      <c r="P531" t="str">
        <f>CONCATENATE(ROW(P531)-2," - ",Komponenty!B531)</f>
        <v xml:space="preserve">529 - </v>
      </c>
      <c r="Q531" t="str">
        <f>CONCATENATE(Opatrenia!B530&amp;" - "&amp;Opatrenia!D530)</f>
        <v xml:space="preserve"> - </v>
      </c>
    </row>
    <row r="532" spans="16:17" x14ac:dyDescent="0.25">
      <c r="P532" t="str">
        <f>CONCATENATE(ROW(P532)-2," - ",Komponenty!B532)</f>
        <v xml:space="preserve">530 - </v>
      </c>
      <c r="Q532" t="str">
        <f>CONCATENATE(Opatrenia!B531&amp;" - "&amp;Opatrenia!D531)</f>
        <v xml:space="preserve"> - </v>
      </c>
    </row>
    <row r="533" spans="16:17" x14ac:dyDescent="0.25">
      <c r="P533" t="str">
        <f>CONCATENATE(ROW(P533)-2," - ",Komponenty!B533)</f>
        <v xml:space="preserve">531 - </v>
      </c>
      <c r="Q533" t="str">
        <f>CONCATENATE(Opatrenia!B532&amp;" - "&amp;Opatrenia!D532)</f>
        <v xml:space="preserve"> - </v>
      </c>
    </row>
    <row r="534" spans="16:17" x14ac:dyDescent="0.25">
      <c r="P534" t="str">
        <f>CONCATENATE(ROW(P534)-2," - ",Komponenty!B534)</f>
        <v xml:space="preserve">532 - </v>
      </c>
      <c r="Q534" t="str">
        <f>CONCATENATE(Opatrenia!B533&amp;" - "&amp;Opatrenia!D533)</f>
        <v xml:space="preserve"> - </v>
      </c>
    </row>
    <row r="535" spans="16:17" x14ac:dyDescent="0.25">
      <c r="P535" t="str">
        <f>CONCATENATE(ROW(P535)-2," - ",Komponenty!B535)</f>
        <v xml:space="preserve">533 - </v>
      </c>
      <c r="Q535" t="str">
        <f>CONCATENATE(Opatrenia!B534&amp;" - "&amp;Opatrenia!D534)</f>
        <v xml:space="preserve"> - </v>
      </c>
    </row>
    <row r="536" spans="16:17" x14ac:dyDescent="0.25">
      <c r="P536" t="str">
        <f>CONCATENATE(ROW(P536)-2," - ",Komponenty!B536)</f>
        <v xml:space="preserve">534 - </v>
      </c>
      <c r="Q536" t="str">
        <f>CONCATENATE(Opatrenia!B535&amp;" - "&amp;Opatrenia!D535)</f>
        <v xml:space="preserve"> - </v>
      </c>
    </row>
    <row r="537" spans="16:17" x14ac:dyDescent="0.25">
      <c r="P537" t="str">
        <f>CONCATENATE(ROW(P537)-2," - ",Komponenty!B537)</f>
        <v xml:space="preserve">535 - </v>
      </c>
      <c r="Q537" t="str">
        <f>CONCATENATE(Opatrenia!B536&amp;" - "&amp;Opatrenia!D536)</f>
        <v xml:space="preserve"> - </v>
      </c>
    </row>
    <row r="538" spans="16:17" x14ac:dyDescent="0.25">
      <c r="P538" t="str">
        <f>CONCATENATE(ROW(P538)-2," - ",Komponenty!B538)</f>
        <v xml:space="preserve">536 - </v>
      </c>
      <c r="Q538" t="str">
        <f>CONCATENATE(Opatrenia!B537&amp;" - "&amp;Opatrenia!D537)</f>
        <v xml:space="preserve"> - </v>
      </c>
    </row>
    <row r="539" spans="16:17" x14ac:dyDescent="0.25">
      <c r="P539" t="str">
        <f>CONCATENATE(ROW(P539)-2," - ",Komponenty!B539)</f>
        <v xml:space="preserve">537 - </v>
      </c>
      <c r="Q539" t="str">
        <f>CONCATENATE(Opatrenia!B538&amp;" - "&amp;Opatrenia!D538)</f>
        <v xml:space="preserve"> - </v>
      </c>
    </row>
    <row r="540" spans="16:17" x14ac:dyDescent="0.25">
      <c r="P540" t="str">
        <f>CONCATENATE(ROW(P540)-2," - ",Komponenty!B540)</f>
        <v xml:space="preserve">538 - </v>
      </c>
      <c r="Q540" t="str">
        <f>CONCATENATE(Opatrenia!B539&amp;" - "&amp;Opatrenia!D539)</f>
        <v xml:space="preserve"> - </v>
      </c>
    </row>
    <row r="541" spans="16:17" x14ac:dyDescent="0.25">
      <c r="P541" t="str">
        <f>CONCATENATE(ROW(P541)-2," - ",Komponenty!B541)</f>
        <v xml:space="preserve">539 - </v>
      </c>
      <c r="Q541" t="str">
        <f>CONCATENATE(Opatrenia!B540&amp;" - "&amp;Opatrenia!D540)</f>
        <v xml:space="preserve"> - </v>
      </c>
    </row>
    <row r="542" spans="16:17" x14ac:dyDescent="0.25">
      <c r="P542" t="str">
        <f>CONCATENATE(ROW(P542)-2," - ",Komponenty!B542)</f>
        <v xml:space="preserve">540 - </v>
      </c>
      <c r="Q542" t="str">
        <f>CONCATENATE(Opatrenia!B541&amp;" - "&amp;Opatrenia!D541)</f>
        <v xml:space="preserve"> - </v>
      </c>
    </row>
    <row r="543" spans="16:17" x14ac:dyDescent="0.25">
      <c r="P543" t="str">
        <f>CONCATENATE(ROW(P543)-2," - ",Komponenty!B543)</f>
        <v xml:space="preserve">541 - </v>
      </c>
      <c r="Q543" t="str">
        <f>CONCATENATE(Opatrenia!B542&amp;" - "&amp;Opatrenia!D542)</f>
        <v xml:space="preserve"> - </v>
      </c>
    </row>
    <row r="544" spans="16:17" x14ac:dyDescent="0.25">
      <c r="P544" t="str">
        <f>CONCATENATE(ROW(P544)-2," - ",Komponenty!B544)</f>
        <v xml:space="preserve">542 - </v>
      </c>
      <c r="Q544" t="str">
        <f>CONCATENATE(Opatrenia!B543&amp;" - "&amp;Opatrenia!D543)</f>
        <v xml:space="preserve"> - </v>
      </c>
    </row>
    <row r="545" spans="16:17" x14ac:dyDescent="0.25">
      <c r="P545" t="str">
        <f>CONCATENATE(ROW(P545)-2," - ",Komponenty!B545)</f>
        <v xml:space="preserve">543 - </v>
      </c>
      <c r="Q545" t="str">
        <f>CONCATENATE(Opatrenia!B544&amp;" - "&amp;Opatrenia!D544)</f>
        <v xml:space="preserve"> - </v>
      </c>
    </row>
    <row r="546" spans="16:17" x14ac:dyDescent="0.25">
      <c r="P546" t="str">
        <f>CONCATENATE(ROW(P546)-2," - ",Komponenty!B546)</f>
        <v xml:space="preserve">544 - </v>
      </c>
      <c r="Q546" t="str">
        <f>CONCATENATE(Opatrenia!B545&amp;" - "&amp;Opatrenia!D545)</f>
        <v xml:space="preserve"> - </v>
      </c>
    </row>
    <row r="547" spans="16:17" x14ac:dyDescent="0.25">
      <c r="P547" t="str">
        <f>CONCATENATE(ROW(P547)-2," - ",Komponenty!B547)</f>
        <v xml:space="preserve">545 - </v>
      </c>
      <c r="Q547" t="str">
        <f>CONCATENATE(Opatrenia!B546&amp;" - "&amp;Opatrenia!D546)</f>
        <v xml:space="preserve"> - </v>
      </c>
    </row>
    <row r="548" spans="16:17" x14ac:dyDescent="0.25">
      <c r="P548" t="str">
        <f>CONCATENATE(ROW(P548)-2," - ",Komponenty!B548)</f>
        <v xml:space="preserve">546 - </v>
      </c>
      <c r="Q548" t="str">
        <f>CONCATENATE(Opatrenia!B547&amp;" - "&amp;Opatrenia!D547)</f>
        <v xml:space="preserve"> - </v>
      </c>
    </row>
    <row r="549" spans="16:17" x14ac:dyDescent="0.25">
      <c r="P549" t="str">
        <f>CONCATENATE(ROW(P549)-2," - ",Komponenty!B549)</f>
        <v xml:space="preserve">547 - </v>
      </c>
      <c r="Q549" t="str">
        <f>CONCATENATE(Opatrenia!B548&amp;" - "&amp;Opatrenia!D548)</f>
        <v xml:space="preserve"> - </v>
      </c>
    </row>
    <row r="550" spans="16:17" x14ac:dyDescent="0.25">
      <c r="P550" t="str">
        <f>CONCATENATE(ROW(P550)-2," - ",Komponenty!B550)</f>
        <v xml:space="preserve">548 - </v>
      </c>
      <c r="Q550" t="str">
        <f>CONCATENATE(Opatrenia!B549&amp;" - "&amp;Opatrenia!D549)</f>
        <v xml:space="preserve"> - </v>
      </c>
    </row>
    <row r="551" spans="16:17" x14ac:dyDescent="0.25">
      <c r="P551" t="str">
        <f>CONCATENATE(ROW(P551)-2," - ",Komponenty!B551)</f>
        <v xml:space="preserve">549 - </v>
      </c>
      <c r="Q551" t="str">
        <f>CONCATENATE(Opatrenia!B550&amp;" - "&amp;Opatrenia!D550)</f>
        <v xml:space="preserve"> - </v>
      </c>
    </row>
    <row r="552" spans="16:17" x14ac:dyDescent="0.25">
      <c r="P552" t="str">
        <f>CONCATENATE(ROW(P552)-2," - ",Komponenty!B552)</f>
        <v xml:space="preserve">550 - </v>
      </c>
      <c r="Q552" t="str">
        <f>CONCATENATE(Opatrenia!B551&amp;" - "&amp;Opatrenia!D551)</f>
        <v xml:space="preserve"> - </v>
      </c>
    </row>
    <row r="553" spans="16:17" x14ac:dyDescent="0.25">
      <c r="P553" t="str">
        <f>CONCATENATE(ROW(P553)-2," - ",Komponenty!B553)</f>
        <v xml:space="preserve">551 - </v>
      </c>
      <c r="Q553" t="str">
        <f>CONCATENATE(Opatrenia!B552&amp;" - "&amp;Opatrenia!D552)</f>
        <v xml:space="preserve"> - </v>
      </c>
    </row>
    <row r="554" spans="16:17" x14ac:dyDescent="0.25">
      <c r="P554" t="str">
        <f>CONCATENATE(ROW(P554)-2," - ",Komponenty!B554)</f>
        <v xml:space="preserve">552 - </v>
      </c>
      <c r="Q554" t="str">
        <f>CONCATENATE(Opatrenia!B553&amp;" - "&amp;Opatrenia!D553)</f>
        <v xml:space="preserve"> - </v>
      </c>
    </row>
    <row r="555" spans="16:17" x14ac:dyDescent="0.25">
      <c r="P555" t="str">
        <f>CONCATENATE(ROW(P555)-2," - ",Komponenty!B555)</f>
        <v xml:space="preserve">553 - </v>
      </c>
      <c r="Q555" t="str">
        <f>CONCATENATE(Opatrenia!B554&amp;" - "&amp;Opatrenia!D554)</f>
        <v xml:space="preserve"> - </v>
      </c>
    </row>
    <row r="556" spans="16:17" x14ac:dyDescent="0.25">
      <c r="P556" t="str">
        <f>CONCATENATE(ROW(P556)-2," - ",Komponenty!B556)</f>
        <v xml:space="preserve">554 - </v>
      </c>
      <c r="Q556" t="str">
        <f>CONCATENATE(Opatrenia!B555&amp;" - "&amp;Opatrenia!D555)</f>
        <v xml:space="preserve"> - </v>
      </c>
    </row>
    <row r="557" spans="16:17" x14ac:dyDescent="0.25">
      <c r="P557" t="str">
        <f>CONCATENATE(ROW(P557)-2," - ",Komponenty!B557)</f>
        <v xml:space="preserve">555 - </v>
      </c>
      <c r="Q557" t="str">
        <f>CONCATENATE(Opatrenia!B556&amp;" - "&amp;Opatrenia!D556)</f>
        <v xml:space="preserve"> - </v>
      </c>
    </row>
    <row r="558" spans="16:17" x14ac:dyDescent="0.25">
      <c r="P558" t="str">
        <f>CONCATENATE(ROW(P558)-2," - ",Komponenty!B558)</f>
        <v xml:space="preserve">556 - </v>
      </c>
      <c r="Q558" t="str">
        <f>CONCATENATE(Opatrenia!B557&amp;" - "&amp;Opatrenia!D557)</f>
        <v xml:space="preserve"> - </v>
      </c>
    </row>
    <row r="559" spans="16:17" x14ac:dyDescent="0.25">
      <c r="P559" t="str">
        <f>CONCATENATE(ROW(P559)-2," - ",Komponenty!B559)</f>
        <v xml:space="preserve">557 - </v>
      </c>
      <c r="Q559" t="str">
        <f>CONCATENATE(Opatrenia!B558&amp;" - "&amp;Opatrenia!D558)</f>
        <v xml:space="preserve"> - </v>
      </c>
    </row>
    <row r="560" spans="16:17" x14ac:dyDescent="0.25">
      <c r="P560" t="str">
        <f>CONCATENATE(ROW(P560)-2," - ",Komponenty!B560)</f>
        <v xml:space="preserve">558 - </v>
      </c>
      <c r="Q560" t="str">
        <f>CONCATENATE(Opatrenia!B559&amp;" - "&amp;Opatrenia!D559)</f>
        <v xml:space="preserve"> - </v>
      </c>
    </row>
    <row r="561" spans="16:17" x14ac:dyDescent="0.25">
      <c r="P561" t="str">
        <f>CONCATENATE(ROW(P561)-2," - ",Komponenty!B561)</f>
        <v xml:space="preserve">559 - </v>
      </c>
      <c r="Q561" t="str">
        <f>CONCATENATE(Opatrenia!B560&amp;" - "&amp;Opatrenia!D560)</f>
        <v xml:space="preserve"> - </v>
      </c>
    </row>
    <row r="562" spans="16:17" x14ac:dyDescent="0.25">
      <c r="P562" t="str">
        <f>CONCATENATE(ROW(P562)-2," - ",Komponenty!B562)</f>
        <v xml:space="preserve">560 - </v>
      </c>
      <c r="Q562" t="str">
        <f>CONCATENATE(Opatrenia!B561&amp;" - "&amp;Opatrenia!D561)</f>
        <v xml:space="preserve"> - </v>
      </c>
    </row>
    <row r="563" spans="16:17" x14ac:dyDescent="0.25">
      <c r="P563" t="str">
        <f>CONCATENATE(ROW(P563)-2," - ",Komponenty!B563)</f>
        <v xml:space="preserve">561 - </v>
      </c>
      <c r="Q563" t="str">
        <f>CONCATENATE(Opatrenia!B562&amp;" - "&amp;Opatrenia!D562)</f>
        <v xml:space="preserve"> - </v>
      </c>
    </row>
    <row r="564" spans="16:17" x14ac:dyDescent="0.25">
      <c r="P564" t="str">
        <f>CONCATENATE(ROW(P564)-2," - ",Komponenty!B564)</f>
        <v xml:space="preserve">562 - </v>
      </c>
      <c r="Q564" t="str">
        <f>CONCATENATE(Opatrenia!B563&amp;" - "&amp;Opatrenia!D563)</f>
        <v xml:space="preserve"> - </v>
      </c>
    </row>
    <row r="565" spans="16:17" x14ac:dyDescent="0.25">
      <c r="P565" t="str">
        <f>CONCATENATE(ROW(P565)-2," - ",Komponenty!B565)</f>
        <v xml:space="preserve">563 - </v>
      </c>
      <c r="Q565" t="str">
        <f>CONCATENATE(Opatrenia!B564&amp;" - "&amp;Opatrenia!D564)</f>
        <v xml:space="preserve"> - </v>
      </c>
    </row>
    <row r="566" spans="16:17" x14ac:dyDescent="0.25">
      <c r="P566" t="str">
        <f>CONCATENATE(ROW(P566)-2," - ",Komponenty!B566)</f>
        <v xml:space="preserve">564 - </v>
      </c>
      <c r="Q566" t="str">
        <f>CONCATENATE(Opatrenia!B565&amp;" - "&amp;Opatrenia!D565)</f>
        <v xml:space="preserve"> - </v>
      </c>
    </row>
    <row r="567" spans="16:17" x14ac:dyDescent="0.25">
      <c r="P567" t="str">
        <f>CONCATENATE(ROW(P567)-2," - ",Komponenty!B567)</f>
        <v xml:space="preserve">565 - </v>
      </c>
      <c r="Q567" t="str">
        <f>CONCATENATE(Opatrenia!B566&amp;" - "&amp;Opatrenia!D566)</f>
        <v xml:space="preserve"> - </v>
      </c>
    </row>
    <row r="568" spans="16:17" x14ac:dyDescent="0.25">
      <c r="P568" t="str">
        <f>CONCATENATE(ROW(P568)-2," - ",Komponenty!B568)</f>
        <v xml:space="preserve">566 - </v>
      </c>
      <c r="Q568" t="str">
        <f>CONCATENATE(Opatrenia!B567&amp;" - "&amp;Opatrenia!D567)</f>
        <v xml:space="preserve"> - </v>
      </c>
    </row>
    <row r="569" spans="16:17" x14ac:dyDescent="0.25">
      <c r="P569" t="str">
        <f>CONCATENATE(ROW(P569)-2," - ",Komponenty!B569)</f>
        <v xml:space="preserve">567 - </v>
      </c>
      <c r="Q569" t="str">
        <f>CONCATENATE(Opatrenia!B568&amp;" - "&amp;Opatrenia!D568)</f>
        <v xml:space="preserve"> - </v>
      </c>
    </row>
    <row r="570" spans="16:17" x14ac:dyDescent="0.25">
      <c r="P570" t="str">
        <f>CONCATENATE(ROW(P570)-2," - ",Komponenty!B570)</f>
        <v xml:space="preserve">568 - </v>
      </c>
      <c r="Q570" t="str">
        <f>CONCATENATE(Opatrenia!B569&amp;" - "&amp;Opatrenia!D569)</f>
        <v xml:space="preserve"> - </v>
      </c>
    </row>
    <row r="571" spans="16:17" x14ac:dyDescent="0.25">
      <c r="P571" t="str">
        <f>CONCATENATE(ROW(P571)-2," - ",Komponenty!B571)</f>
        <v xml:space="preserve">569 - </v>
      </c>
      <c r="Q571" t="str">
        <f>CONCATENATE(Opatrenia!B570&amp;" - "&amp;Opatrenia!D570)</f>
        <v xml:space="preserve"> - </v>
      </c>
    </row>
    <row r="572" spans="16:17" x14ac:dyDescent="0.25">
      <c r="P572" t="str">
        <f>CONCATENATE(ROW(P572)-2," - ",Komponenty!B572)</f>
        <v xml:space="preserve">570 - </v>
      </c>
      <c r="Q572" t="str">
        <f>CONCATENATE(Opatrenia!B571&amp;" - "&amp;Opatrenia!D571)</f>
        <v xml:space="preserve"> - </v>
      </c>
    </row>
    <row r="573" spans="16:17" x14ac:dyDescent="0.25">
      <c r="P573" t="str">
        <f>CONCATENATE(ROW(P573)-2," - ",Komponenty!B573)</f>
        <v xml:space="preserve">571 - </v>
      </c>
      <c r="Q573" t="str">
        <f>CONCATENATE(Opatrenia!B572&amp;" - "&amp;Opatrenia!D572)</f>
        <v xml:space="preserve"> - </v>
      </c>
    </row>
    <row r="574" spans="16:17" x14ac:dyDescent="0.25">
      <c r="P574" t="str">
        <f>CONCATENATE(ROW(P574)-2," - ",Komponenty!B574)</f>
        <v xml:space="preserve">572 - </v>
      </c>
      <c r="Q574" t="str">
        <f>CONCATENATE(Opatrenia!B573&amp;" - "&amp;Opatrenia!D573)</f>
        <v xml:space="preserve"> - </v>
      </c>
    </row>
    <row r="575" spans="16:17" x14ac:dyDescent="0.25">
      <c r="P575" t="str">
        <f>CONCATENATE(ROW(P575)-2," - ",Komponenty!B575)</f>
        <v xml:space="preserve">573 - </v>
      </c>
      <c r="Q575" t="str">
        <f>CONCATENATE(Opatrenia!B574&amp;" - "&amp;Opatrenia!D574)</f>
        <v xml:space="preserve"> - </v>
      </c>
    </row>
    <row r="576" spans="16:17" x14ac:dyDescent="0.25">
      <c r="P576" t="str">
        <f>CONCATENATE(ROW(P576)-2," - ",Komponenty!B576)</f>
        <v xml:space="preserve">574 - </v>
      </c>
      <c r="Q576" t="str">
        <f>CONCATENATE(Opatrenia!B575&amp;" - "&amp;Opatrenia!D575)</f>
        <v xml:space="preserve"> - </v>
      </c>
    </row>
    <row r="577" spans="16:17" x14ac:dyDescent="0.25">
      <c r="P577" t="str">
        <f>CONCATENATE(ROW(P577)-2," - ",Komponenty!B577)</f>
        <v xml:space="preserve">575 - </v>
      </c>
      <c r="Q577" t="str">
        <f>CONCATENATE(Opatrenia!B576&amp;" - "&amp;Opatrenia!D576)</f>
        <v xml:space="preserve"> - </v>
      </c>
    </row>
    <row r="578" spans="16:17" x14ac:dyDescent="0.25">
      <c r="P578" t="str">
        <f>CONCATENATE(ROW(P578)-2," - ",Komponenty!B578)</f>
        <v xml:space="preserve">576 - </v>
      </c>
      <c r="Q578" t="str">
        <f>CONCATENATE(Opatrenia!B577&amp;" - "&amp;Opatrenia!D577)</f>
        <v xml:space="preserve"> - </v>
      </c>
    </row>
    <row r="579" spans="16:17" x14ac:dyDescent="0.25">
      <c r="P579" t="str">
        <f>CONCATENATE(ROW(P579)-2," - ",Komponenty!B579)</f>
        <v xml:space="preserve">577 - </v>
      </c>
      <c r="Q579" t="str">
        <f>CONCATENATE(Opatrenia!B578&amp;" - "&amp;Opatrenia!D578)</f>
        <v xml:space="preserve"> - </v>
      </c>
    </row>
    <row r="580" spans="16:17" x14ac:dyDescent="0.25">
      <c r="P580" t="str">
        <f>CONCATENATE(ROW(P580)-2," - ",Komponenty!B580)</f>
        <v xml:space="preserve">578 - </v>
      </c>
      <c r="Q580" t="str">
        <f>CONCATENATE(Opatrenia!B579&amp;" - "&amp;Opatrenia!D579)</f>
        <v xml:space="preserve"> - </v>
      </c>
    </row>
    <row r="581" spans="16:17" x14ac:dyDescent="0.25">
      <c r="P581" t="str">
        <f>CONCATENATE(ROW(P581)-2," - ",Komponenty!B581)</f>
        <v xml:space="preserve">579 - </v>
      </c>
      <c r="Q581" t="str">
        <f>CONCATENATE(Opatrenia!B580&amp;" - "&amp;Opatrenia!D580)</f>
        <v xml:space="preserve"> - </v>
      </c>
    </row>
    <row r="582" spans="16:17" x14ac:dyDescent="0.25">
      <c r="P582" t="str">
        <f>CONCATENATE(ROW(P582)-2," - ",Komponenty!B582)</f>
        <v xml:space="preserve">580 - </v>
      </c>
      <c r="Q582" t="str">
        <f>CONCATENATE(Opatrenia!B581&amp;" - "&amp;Opatrenia!D581)</f>
        <v xml:space="preserve"> - </v>
      </c>
    </row>
    <row r="583" spans="16:17" x14ac:dyDescent="0.25">
      <c r="P583" t="str">
        <f>CONCATENATE(ROW(P583)-2," - ",Komponenty!B583)</f>
        <v xml:space="preserve">581 - </v>
      </c>
      <c r="Q583" t="str">
        <f>CONCATENATE(Opatrenia!B582&amp;" - "&amp;Opatrenia!D582)</f>
        <v xml:space="preserve"> - </v>
      </c>
    </row>
    <row r="584" spans="16:17" x14ac:dyDescent="0.25">
      <c r="P584" t="str">
        <f>CONCATENATE(ROW(P584)-2," - ",Komponenty!B584)</f>
        <v xml:space="preserve">582 - </v>
      </c>
      <c r="Q584" t="str">
        <f>CONCATENATE(Opatrenia!B583&amp;" - "&amp;Opatrenia!D583)</f>
        <v xml:space="preserve"> - </v>
      </c>
    </row>
    <row r="585" spans="16:17" x14ac:dyDescent="0.25">
      <c r="P585" t="str">
        <f>CONCATENATE(ROW(P585)-2," - ",Komponenty!B585)</f>
        <v xml:space="preserve">583 - </v>
      </c>
      <c r="Q585" t="str">
        <f>CONCATENATE(Opatrenia!B584&amp;" - "&amp;Opatrenia!D584)</f>
        <v xml:space="preserve"> - </v>
      </c>
    </row>
    <row r="586" spans="16:17" x14ac:dyDescent="0.25">
      <c r="P586" t="str">
        <f>CONCATENATE(ROW(P586)-2," - ",Komponenty!B586)</f>
        <v xml:space="preserve">584 - </v>
      </c>
      <c r="Q586" t="str">
        <f>CONCATENATE(Opatrenia!B585&amp;" - "&amp;Opatrenia!D585)</f>
        <v xml:space="preserve"> - </v>
      </c>
    </row>
    <row r="587" spans="16:17" x14ac:dyDescent="0.25">
      <c r="P587" t="str">
        <f>CONCATENATE(ROW(P587)-2," - ",Komponenty!B587)</f>
        <v xml:space="preserve">585 - </v>
      </c>
      <c r="Q587" t="str">
        <f>CONCATENATE(Opatrenia!B586&amp;" - "&amp;Opatrenia!D586)</f>
        <v xml:space="preserve"> - </v>
      </c>
    </row>
    <row r="588" spans="16:17" x14ac:dyDescent="0.25">
      <c r="P588" t="str">
        <f>CONCATENATE(ROW(P588)-2," - ",Komponenty!B588)</f>
        <v xml:space="preserve">586 - </v>
      </c>
      <c r="Q588" t="str">
        <f>CONCATENATE(Opatrenia!B587&amp;" - "&amp;Opatrenia!D587)</f>
        <v xml:space="preserve"> - </v>
      </c>
    </row>
    <row r="589" spans="16:17" x14ac:dyDescent="0.25">
      <c r="P589" t="str">
        <f>CONCATENATE(ROW(P589)-2," - ",Komponenty!B589)</f>
        <v xml:space="preserve">587 - </v>
      </c>
      <c r="Q589" t="str">
        <f>CONCATENATE(Opatrenia!B588&amp;" - "&amp;Opatrenia!D588)</f>
        <v xml:space="preserve"> - </v>
      </c>
    </row>
    <row r="590" spans="16:17" x14ac:dyDescent="0.25">
      <c r="P590" t="str">
        <f>CONCATENATE(ROW(P590)-2," - ",Komponenty!B590)</f>
        <v xml:space="preserve">588 - </v>
      </c>
      <c r="Q590" t="str">
        <f>CONCATENATE(Opatrenia!B589&amp;" - "&amp;Opatrenia!D589)</f>
        <v xml:space="preserve"> - </v>
      </c>
    </row>
    <row r="591" spans="16:17" x14ac:dyDescent="0.25">
      <c r="P591" t="str">
        <f>CONCATENATE(ROW(P591)-2," - ",Komponenty!B591)</f>
        <v xml:space="preserve">589 - </v>
      </c>
      <c r="Q591" t="str">
        <f>CONCATENATE(Opatrenia!B590&amp;" - "&amp;Opatrenia!D590)</f>
        <v xml:space="preserve"> - </v>
      </c>
    </row>
    <row r="592" spans="16:17" x14ac:dyDescent="0.25">
      <c r="P592" t="str">
        <f>CONCATENATE(ROW(P592)-2," - ",Komponenty!B592)</f>
        <v xml:space="preserve">590 - </v>
      </c>
      <c r="Q592" t="str">
        <f>CONCATENATE(Opatrenia!B591&amp;" - "&amp;Opatrenia!D591)</f>
        <v xml:space="preserve"> - </v>
      </c>
    </row>
    <row r="593" spans="16:17" x14ac:dyDescent="0.25">
      <c r="P593" t="str">
        <f>CONCATENATE(ROW(P593)-2," - ",Komponenty!B593)</f>
        <v xml:space="preserve">591 - </v>
      </c>
      <c r="Q593" t="str">
        <f>CONCATENATE(Opatrenia!B592&amp;" - "&amp;Opatrenia!D592)</f>
        <v xml:space="preserve"> - </v>
      </c>
    </row>
    <row r="594" spans="16:17" x14ac:dyDescent="0.25">
      <c r="P594" t="str">
        <f>CONCATENATE(ROW(P594)-2," - ",Komponenty!B594)</f>
        <v xml:space="preserve">592 - </v>
      </c>
      <c r="Q594" t="str">
        <f>CONCATENATE(Opatrenia!B593&amp;" - "&amp;Opatrenia!D593)</f>
        <v xml:space="preserve"> - </v>
      </c>
    </row>
    <row r="595" spans="16:17" x14ac:dyDescent="0.25">
      <c r="P595" t="str">
        <f>CONCATENATE(ROW(P595)-2," - ",Komponenty!B595)</f>
        <v xml:space="preserve">593 - </v>
      </c>
      <c r="Q595" t="str">
        <f>CONCATENATE(Opatrenia!B594&amp;" - "&amp;Opatrenia!D594)</f>
        <v xml:space="preserve"> - </v>
      </c>
    </row>
    <row r="596" spans="16:17" x14ac:dyDescent="0.25">
      <c r="P596" t="str">
        <f>CONCATENATE(ROW(P596)-2," - ",Komponenty!B596)</f>
        <v xml:space="preserve">594 - </v>
      </c>
      <c r="Q596" t="str">
        <f>CONCATENATE(Opatrenia!B595&amp;" - "&amp;Opatrenia!D595)</f>
        <v xml:space="preserve"> - </v>
      </c>
    </row>
    <row r="597" spans="16:17" x14ac:dyDescent="0.25">
      <c r="P597" t="str">
        <f>CONCATENATE(ROW(P597)-2," - ",Komponenty!B597)</f>
        <v xml:space="preserve">595 - </v>
      </c>
      <c r="Q597" t="str">
        <f>CONCATENATE(Opatrenia!B596&amp;" - "&amp;Opatrenia!D596)</f>
        <v xml:space="preserve"> - </v>
      </c>
    </row>
    <row r="598" spans="16:17" x14ac:dyDescent="0.25">
      <c r="P598" t="str">
        <f>CONCATENATE(ROW(P598)-2," - ",Komponenty!B598)</f>
        <v xml:space="preserve">596 - </v>
      </c>
      <c r="Q598" t="str">
        <f>CONCATENATE(Opatrenia!B597&amp;" - "&amp;Opatrenia!D597)</f>
        <v xml:space="preserve"> - </v>
      </c>
    </row>
    <row r="599" spans="16:17" x14ac:dyDescent="0.25">
      <c r="P599" t="str">
        <f>CONCATENATE(ROW(P599)-2," - ",Komponenty!B599)</f>
        <v xml:space="preserve">597 - </v>
      </c>
      <c r="Q599" t="str">
        <f>CONCATENATE(Opatrenia!B598&amp;" - "&amp;Opatrenia!D598)</f>
        <v xml:space="preserve"> - </v>
      </c>
    </row>
    <row r="600" spans="16:17" x14ac:dyDescent="0.25">
      <c r="P600" t="str">
        <f>CONCATENATE(ROW(P600)-2," - ",Komponenty!B600)</f>
        <v xml:space="preserve">598 - </v>
      </c>
      <c r="Q600" t="str">
        <f>CONCATENATE(Opatrenia!B599&amp;" - "&amp;Opatrenia!D599)</f>
        <v xml:space="preserve"> - </v>
      </c>
    </row>
    <row r="601" spans="16:17" x14ac:dyDescent="0.25">
      <c r="P601" t="str">
        <f>CONCATENATE(ROW(P601)-2," - ",Komponenty!B601)</f>
        <v xml:space="preserve">599 - </v>
      </c>
      <c r="Q601" t="str">
        <f>CONCATENATE(Opatrenia!B600&amp;" - "&amp;Opatrenia!D600)</f>
        <v xml:space="preserve"> - </v>
      </c>
    </row>
    <row r="602" spans="16:17" x14ac:dyDescent="0.25">
      <c r="P602" t="str">
        <f>CONCATENATE(ROW(P602)-2," - ",Komponenty!B602)</f>
        <v xml:space="preserve">600 - </v>
      </c>
      <c r="Q602" t="str">
        <f>CONCATENATE(Opatrenia!B601&amp;" - "&amp;Opatrenia!D601)</f>
        <v xml:space="preserve"> - </v>
      </c>
    </row>
    <row r="603" spans="16:17" x14ac:dyDescent="0.25">
      <c r="P603" t="str">
        <f>CONCATENATE(ROW(P603)-2," - ",Komponenty!B603)</f>
        <v xml:space="preserve">601 - </v>
      </c>
      <c r="Q603" t="str">
        <f>CONCATENATE(Opatrenia!B602&amp;" - "&amp;Opatrenia!D602)</f>
        <v xml:space="preserve"> - </v>
      </c>
    </row>
    <row r="604" spans="16:17" x14ac:dyDescent="0.25">
      <c r="P604" t="str">
        <f>CONCATENATE(ROW(P604)-2," - ",Komponenty!B604)</f>
        <v xml:space="preserve">602 - </v>
      </c>
      <c r="Q604" t="str">
        <f>CONCATENATE(Opatrenia!B603&amp;" - "&amp;Opatrenia!D603)</f>
        <v xml:space="preserve"> - </v>
      </c>
    </row>
    <row r="605" spans="16:17" x14ac:dyDescent="0.25">
      <c r="P605" t="str">
        <f>CONCATENATE(ROW(P605)-2," - ",Komponenty!B605)</f>
        <v xml:space="preserve">603 - </v>
      </c>
      <c r="Q605" t="str">
        <f>CONCATENATE(Opatrenia!B604&amp;" - "&amp;Opatrenia!D604)</f>
        <v xml:space="preserve"> - </v>
      </c>
    </row>
    <row r="606" spans="16:17" x14ac:dyDescent="0.25">
      <c r="P606" t="str">
        <f>CONCATENATE(ROW(P606)-2," - ",Komponenty!B606)</f>
        <v xml:space="preserve">604 - </v>
      </c>
      <c r="Q606" t="str">
        <f>CONCATENATE(Opatrenia!B605&amp;" - "&amp;Opatrenia!D605)</f>
        <v xml:space="preserve"> - </v>
      </c>
    </row>
    <row r="607" spans="16:17" x14ac:dyDescent="0.25">
      <c r="P607" t="str">
        <f>CONCATENATE(ROW(P607)-2," - ",Komponenty!B607)</f>
        <v xml:space="preserve">605 - </v>
      </c>
      <c r="Q607" t="str">
        <f>CONCATENATE(Opatrenia!B606&amp;" - "&amp;Opatrenia!D606)</f>
        <v xml:space="preserve"> - </v>
      </c>
    </row>
    <row r="608" spans="16:17" x14ac:dyDescent="0.25">
      <c r="P608" t="str">
        <f>CONCATENATE(ROW(P608)-2," - ",Komponenty!B608)</f>
        <v xml:space="preserve">606 - </v>
      </c>
      <c r="Q608" t="str">
        <f>CONCATENATE(Opatrenia!B607&amp;" - "&amp;Opatrenia!D607)</f>
        <v xml:space="preserve"> - </v>
      </c>
    </row>
    <row r="609" spans="16:17" x14ac:dyDescent="0.25">
      <c r="P609" t="str">
        <f>CONCATENATE(ROW(P609)-2," - ",Komponenty!B609)</f>
        <v xml:space="preserve">607 - </v>
      </c>
      <c r="Q609" t="str">
        <f>CONCATENATE(Opatrenia!B608&amp;" - "&amp;Opatrenia!D608)</f>
        <v xml:space="preserve"> - </v>
      </c>
    </row>
    <row r="610" spans="16:17" x14ac:dyDescent="0.25">
      <c r="P610" t="str">
        <f>CONCATENATE(ROW(P610)-2," - ",Komponenty!B610)</f>
        <v xml:space="preserve">608 - </v>
      </c>
      <c r="Q610" t="str">
        <f>CONCATENATE(Opatrenia!B609&amp;" - "&amp;Opatrenia!D609)</f>
        <v xml:space="preserve"> - </v>
      </c>
    </row>
    <row r="611" spans="16:17" x14ac:dyDescent="0.25">
      <c r="P611" t="str">
        <f>CONCATENATE(ROW(P611)-2," - ",Komponenty!B611)</f>
        <v xml:space="preserve">609 - </v>
      </c>
      <c r="Q611" t="str">
        <f>CONCATENATE(Opatrenia!B610&amp;" - "&amp;Opatrenia!D610)</f>
        <v xml:space="preserve"> - </v>
      </c>
    </row>
    <row r="612" spans="16:17" x14ac:dyDescent="0.25">
      <c r="P612" t="str">
        <f>CONCATENATE(ROW(P612)-2," - ",Komponenty!B612)</f>
        <v xml:space="preserve">610 - </v>
      </c>
      <c r="Q612" t="str">
        <f>CONCATENATE(Opatrenia!B611&amp;" - "&amp;Opatrenia!D611)</f>
        <v xml:space="preserve"> - </v>
      </c>
    </row>
    <row r="613" spans="16:17" x14ac:dyDescent="0.25">
      <c r="P613" t="str">
        <f>CONCATENATE(ROW(P613)-2," - ",Komponenty!B613)</f>
        <v xml:space="preserve">611 - </v>
      </c>
      <c r="Q613" t="str">
        <f>CONCATENATE(Opatrenia!B612&amp;" - "&amp;Opatrenia!D612)</f>
        <v xml:space="preserve"> - </v>
      </c>
    </row>
    <row r="614" spans="16:17" x14ac:dyDescent="0.25">
      <c r="P614" t="str">
        <f>CONCATENATE(ROW(P614)-2," - ",Komponenty!B614)</f>
        <v xml:space="preserve">612 - </v>
      </c>
      <c r="Q614" t="str">
        <f>CONCATENATE(Opatrenia!B613&amp;" - "&amp;Opatrenia!D613)</f>
        <v xml:space="preserve"> - </v>
      </c>
    </row>
    <row r="615" spans="16:17" x14ac:dyDescent="0.25">
      <c r="P615" t="str">
        <f>CONCATENATE(ROW(P615)-2," - ",Komponenty!B615)</f>
        <v xml:space="preserve">613 - </v>
      </c>
      <c r="Q615" t="str">
        <f>CONCATENATE(Opatrenia!B614&amp;" - "&amp;Opatrenia!D614)</f>
        <v xml:space="preserve"> - </v>
      </c>
    </row>
    <row r="616" spans="16:17" x14ac:dyDescent="0.25">
      <c r="P616" t="str">
        <f>CONCATENATE(ROW(P616)-2," - ",Komponenty!B616)</f>
        <v xml:space="preserve">614 - </v>
      </c>
      <c r="Q616" t="str">
        <f>CONCATENATE(Opatrenia!B615&amp;" - "&amp;Opatrenia!D615)</f>
        <v xml:space="preserve"> - </v>
      </c>
    </row>
    <row r="617" spans="16:17" x14ac:dyDescent="0.25">
      <c r="P617" t="str">
        <f>CONCATENATE(ROW(P617)-2," - ",Komponenty!B617)</f>
        <v xml:space="preserve">615 - </v>
      </c>
      <c r="Q617" t="str">
        <f>CONCATENATE(Opatrenia!B616&amp;" - "&amp;Opatrenia!D616)</f>
        <v xml:space="preserve"> - </v>
      </c>
    </row>
    <row r="618" spans="16:17" x14ac:dyDescent="0.25">
      <c r="P618" t="str">
        <f>CONCATENATE(ROW(P618)-2," - ",Komponenty!B618)</f>
        <v xml:space="preserve">616 - </v>
      </c>
      <c r="Q618" t="str">
        <f>CONCATENATE(Opatrenia!B617&amp;" - "&amp;Opatrenia!D617)</f>
        <v xml:space="preserve"> - </v>
      </c>
    </row>
    <row r="619" spans="16:17" x14ac:dyDescent="0.25">
      <c r="P619" t="str">
        <f>CONCATENATE(ROW(P619)-2," - ",Komponenty!B619)</f>
        <v xml:space="preserve">617 - </v>
      </c>
      <c r="Q619" t="str">
        <f>CONCATENATE(Opatrenia!B618&amp;" - "&amp;Opatrenia!D618)</f>
        <v xml:space="preserve"> - </v>
      </c>
    </row>
    <row r="620" spans="16:17" x14ac:dyDescent="0.25">
      <c r="P620" t="str">
        <f>CONCATENATE(ROW(P620)-2," - ",Komponenty!B620)</f>
        <v xml:space="preserve">618 - </v>
      </c>
      <c r="Q620" t="str">
        <f>CONCATENATE(Opatrenia!B619&amp;" - "&amp;Opatrenia!D619)</f>
        <v xml:space="preserve"> - </v>
      </c>
    </row>
    <row r="621" spans="16:17" x14ac:dyDescent="0.25">
      <c r="P621" t="str">
        <f>CONCATENATE(ROW(P621)-2," - ",Komponenty!B621)</f>
        <v xml:space="preserve">619 - </v>
      </c>
      <c r="Q621" t="str">
        <f>CONCATENATE(Opatrenia!B620&amp;" - "&amp;Opatrenia!D620)</f>
        <v xml:space="preserve"> - </v>
      </c>
    </row>
    <row r="622" spans="16:17" x14ac:dyDescent="0.25">
      <c r="P622" t="str">
        <f>CONCATENATE(ROW(P622)-2," - ",Komponenty!B622)</f>
        <v xml:space="preserve">620 - </v>
      </c>
      <c r="Q622" t="str">
        <f>CONCATENATE(Opatrenia!B621&amp;" - "&amp;Opatrenia!D621)</f>
        <v xml:space="preserve"> - </v>
      </c>
    </row>
    <row r="623" spans="16:17" x14ac:dyDescent="0.25">
      <c r="P623" t="str">
        <f>CONCATENATE(ROW(P623)-2," - ",Komponenty!B623)</f>
        <v xml:space="preserve">621 - </v>
      </c>
      <c r="Q623" t="str">
        <f>CONCATENATE(Opatrenia!B622&amp;" - "&amp;Opatrenia!D622)</f>
        <v xml:space="preserve"> - </v>
      </c>
    </row>
    <row r="624" spans="16:17" x14ac:dyDescent="0.25">
      <c r="P624" t="str">
        <f>CONCATENATE(ROW(P624)-2," - ",Komponenty!B624)</f>
        <v xml:space="preserve">622 - </v>
      </c>
      <c r="Q624" t="str">
        <f>CONCATENATE(Opatrenia!B623&amp;" - "&amp;Opatrenia!D623)</f>
        <v xml:space="preserve"> - </v>
      </c>
    </row>
    <row r="625" spans="16:17" x14ac:dyDescent="0.25">
      <c r="P625" t="str">
        <f>CONCATENATE(ROW(P625)-2," - ",Komponenty!B625)</f>
        <v xml:space="preserve">623 - </v>
      </c>
      <c r="Q625" t="str">
        <f>CONCATENATE(Opatrenia!B624&amp;" - "&amp;Opatrenia!D624)</f>
        <v xml:space="preserve"> - </v>
      </c>
    </row>
    <row r="626" spans="16:17" x14ac:dyDescent="0.25">
      <c r="P626" t="str">
        <f>CONCATENATE(ROW(P626)-2," - ",Komponenty!B626)</f>
        <v xml:space="preserve">624 - </v>
      </c>
      <c r="Q626" t="str">
        <f>CONCATENATE(Opatrenia!B625&amp;" - "&amp;Opatrenia!D625)</f>
        <v xml:space="preserve"> - </v>
      </c>
    </row>
    <row r="627" spans="16:17" x14ac:dyDescent="0.25">
      <c r="P627" t="str">
        <f>CONCATENATE(ROW(P627)-2," - ",Komponenty!B627)</f>
        <v xml:space="preserve">625 - </v>
      </c>
      <c r="Q627" t="str">
        <f>CONCATENATE(Opatrenia!B626&amp;" - "&amp;Opatrenia!D626)</f>
        <v xml:space="preserve"> - </v>
      </c>
    </row>
    <row r="628" spans="16:17" x14ac:dyDescent="0.25">
      <c r="P628" t="str">
        <f>CONCATENATE(ROW(P628)-2," - ",Komponenty!B628)</f>
        <v xml:space="preserve">626 - </v>
      </c>
      <c r="Q628" t="str">
        <f>CONCATENATE(Opatrenia!B627&amp;" - "&amp;Opatrenia!D627)</f>
        <v xml:space="preserve"> - </v>
      </c>
    </row>
    <row r="629" spans="16:17" x14ac:dyDescent="0.25">
      <c r="P629" t="str">
        <f>CONCATENATE(ROW(P629)-2," - ",Komponenty!B629)</f>
        <v xml:space="preserve">627 - </v>
      </c>
      <c r="Q629" t="str">
        <f>CONCATENATE(Opatrenia!B628&amp;" - "&amp;Opatrenia!D628)</f>
        <v xml:space="preserve"> - </v>
      </c>
    </row>
    <row r="630" spans="16:17" x14ac:dyDescent="0.25">
      <c r="P630" t="str">
        <f>CONCATENATE(ROW(P630)-2," - ",Komponenty!B630)</f>
        <v xml:space="preserve">628 - </v>
      </c>
      <c r="Q630" t="str">
        <f>CONCATENATE(Opatrenia!B629&amp;" - "&amp;Opatrenia!D629)</f>
        <v xml:space="preserve"> - </v>
      </c>
    </row>
    <row r="631" spans="16:17" x14ac:dyDescent="0.25">
      <c r="P631" t="str">
        <f>CONCATENATE(ROW(P631)-2," - ",Komponenty!B631)</f>
        <v xml:space="preserve">629 - </v>
      </c>
      <c r="Q631" t="str">
        <f>CONCATENATE(Opatrenia!B630&amp;" - "&amp;Opatrenia!D630)</f>
        <v xml:space="preserve"> - </v>
      </c>
    </row>
    <row r="632" spans="16:17" x14ac:dyDescent="0.25">
      <c r="P632" t="str">
        <f>CONCATENATE(ROW(P632)-2," - ",Komponenty!B632)</f>
        <v xml:space="preserve">630 - </v>
      </c>
      <c r="Q632" t="str">
        <f>CONCATENATE(Opatrenia!B631&amp;" - "&amp;Opatrenia!D631)</f>
        <v xml:space="preserve"> - </v>
      </c>
    </row>
    <row r="633" spans="16:17" x14ac:dyDescent="0.25">
      <c r="P633" t="str">
        <f>CONCATENATE(ROW(P633)-2," - ",Komponenty!B633)</f>
        <v xml:space="preserve">631 - </v>
      </c>
      <c r="Q633" t="str">
        <f>CONCATENATE(Opatrenia!B632&amp;" - "&amp;Opatrenia!D632)</f>
        <v xml:space="preserve"> - </v>
      </c>
    </row>
    <row r="634" spans="16:17" x14ac:dyDescent="0.25">
      <c r="P634" t="str">
        <f>CONCATENATE(ROW(P634)-2," - ",Komponenty!B634)</f>
        <v xml:space="preserve">632 - </v>
      </c>
      <c r="Q634" t="str">
        <f>CONCATENATE(Opatrenia!B633&amp;" - "&amp;Opatrenia!D633)</f>
        <v xml:space="preserve"> - </v>
      </c>
    </row>
    <row r="635" spans="16:17" x14ac:dyDescent="0.25">
      <c r="P635" t="str">
        <f>CONCATENATE(ROW(P635)-2," - ",Komponenty!B635)</f>
        <v xml:space="preserve">633 - </v>
      </c>
      <c r="Q635" t="str">
        <f>CONCATENATE(Opatrenia!B634&amp;" - "&amp;Opatrenia!D634)</f>
        <v xml:space="preserve"> - </v>
      </c>
    </row>
    <row r="636" spans="16:17" x14ac:dyDescent="0.25">
      <c r="P636" t="str">
        <f>CONCATENATE(ROW(P636)-2," - ",Komponenty!B636)</f>
        <v xml:space="preserve">634 - </v>
      </c>
      <c r="Q636" t="str">
        <f>CONCATENATE(Opatrenia!B635&amp;" - "&amp;Opatrenia!D635)</f>
        <v xml:space="preserve"> - </v>
      </c>
    </row>
    <row r="637" spans="16:17" x14ac:dyDescent="0.25">
      <c r="P637" t="str">
        <f>CONCATENATE(ROW(P637)-2," - ",Komponenty!B637)</f>
        <v xml:space="preserve">635 - </v>
      </c>
      <c r="Q637" t="str">
        <f>CONCATENATE(Opatrenia!B636&amp;" - "&amp;Opatrenia!D636)</f>
        <v xml:space="preserve"> - </v>
      </c>
    </row>
    <row r="638" spans="16:17" x14ac:dyDescent="0.25">
      <c r="P638" t="str">
        <f>CONCATENATE(ROW(P638)-2," - ",Komponenty!B638)</f>
        <v xml:space="preserve">636 - </v>
      </c>
      <c r="Q638" t="str">
        <f>CONCATENATE(Opatrenia!B637&amp;" - "&amp;Opatrenia!D637)</f>
        <v xml:space="preserve"> - </v>
      </c>
    </row>
    <row r="639" spans="16:17" x14ac:dyDescent="0.25">
      <c r="P639" t="str">
        <f>CONCATENATE(ROW(P639)-2," - ",Komponenty!B639)</f>
        <v xml:space="preserve">637 - </v>
      </c>
      <c r="Q639" t="str">
        <f>CONCATENATE(Opatrenia!B638&amp;" - "&amp;Opatrenia!D638)</f>
        <v xml:space="preserve"> - </v>
      </c>
    </row>
    <row r="640" spans="16:17" x14ac:dyDescent="0.25">
      <c r="P640" t="str">
        <f>CONCATENATE(ROW(P640)-2," - ",Komponenty!B640)</f>
        <v xml:space="preserve">638 - </v>
      </c>
      <c r="Q640" t="str">
        <f>CONCATENATE(Opatrenia!B639&amp;" - "&amp;Opatrenia!D639)</f>
        <v xml:space="preserve"> - </v>
      </c>
    </row>
    <row r="641" spans="16:17" x14ac:dyDescent="0.25">
      <c r="P641" t="str">
        <f>CONCATENATE(ROW(P641)-2," - ",Komponenty!B641)</f>
        <v xml:space="preserve">639 - </v>
      </c>
      <c r="Q641" t="str">
        <f>CONCATENATE(Opatrenia!B640&amp;" - "&amp;Opatrenia!D640)</f>
        <v xml:space="preserve"> - </v>
      </c>
    </row>
    <row r="642" spans="16:17" x14ac:dyDescent="0.25">
      <c r="P642" t="str">
        <f>CONCATENATE(ROW(P642)-2," - ",Komponenty!B642)</f>
        <v xml:space="preserve">640 - </v>
      </c>
      <c r="Q642" t="str">
        <f>CONCATENATE(Opatrenia!B641&amp;" - "&amp;Opatrenia!D641)</f>
        <v xml:space="preserve"> - </v>
      </c>
    </row>
    <row r="643" spans="16:17" x14ac:dyDescent="0.25">
      <c r="P643" t="str">
        <f>CONCATENATE(ROW(P643)-2," - ",Komponenty!B643)</f>
        <v xml:space="preserve">641 - </v>
      </c>
      <c r="Q643" t="str">
        <f>CONCATENATE(Opatrenia!B642&amp;" - "&amp;Opatrenia!D642)</f>
        <v xml:space="preserve"> - </v>
      </c>
    </row>
    <row r="644" spans="16:17" x14ac:dyDescent="0.25">
      <c r="P644" t="str">
        <f>CONCATENATE(ROW(P644)-2," - ",Komponenty!B644)</f>
        <v xml:space="preserve">642 - </v>
      </c>
      <c r="Q644" t="str">
        <f>CONCATENATE(Opatrenia!B643&amp;" - "&amp;Opatrenia!D643)</f>
        <v xml:space="preserve"> - </v>
      </c>
    </row>
    <row r="645" spans="16:17" x14ac:dyDescent="0.25">
      <c r="P645" t="str">
        <f>CONCATENATE(ROW(P645)-2," - ",Komponenty!B645)</f>
        <v xml:space="preserve">643 - </v>
      </c>
      <c r="Q645" t="str">
        <f>CONCATENATE(Opatrenia!B644&amp;" - "&amp;Opatrenia!D644)</f>
        <v xml:space="preserve"> - </v>
      </c>
    </row>
    <row r="646" spans="16:17" x14ac:dyDescent="0.25">
      <c r="P646" t="str">
        <f>CONCATENATE(ROW(P646)-2," - ",Komponenty!B646)</f>
        <v xml:space="preserve">644 - </v>
      </c>
      <c r="Q646" t="str">
        <f>CONCATENATE(Opatrenia!B645&amp;" - "&amp;Opatrenia!D645)</f>
        <v xml:space="preserve"> - </v>
      </c>
    </row>
    <row r="647" spans="16:17" x14ac:dyDescent="0.25">
      <c r="P647" t="str">
        <f>CONCATENATE(ROW(P647)-2," - ",Komponenty!B647)</f>
        <v xml:space="preserve">645 - </v>
      </c>
      <c r="Q647" t="str">
        <f>CONCATENATE(Opatrenia!B646&amp;" - "&amp;Opatrenia!D646)</f>
        <v xml:space="preserve"> - </v>
      </c>
    </row>
    <row r="648" spans="16:17" x14ac:dyDescent="0.25">
      <c r="P648" t="str">
        <f>CONCATENATE(ROW(P648)-2," - ",Komponenty!B648)</f>
        <v xml:space="preserve">646 - </v>
      </c>
      <c r="Q648" t="str">
        <f>CONCATENATE(Opatrenia!B647&amp;" - "&amp;Opatrenia!D647)</f>
        <v xml:space="preserve"> - </v>
      </c>
    </row>
    <row r="649" spans="16:17" x14ac:dyDescent="0.25">
      <c r="P649" t="str">
        <f>CONCATENATE(ROW(P649)-2," - ",Komponenty!B649)</f>
        <v xml:space="preserve">647 - </v>
      </c>
      <c r="Q649" t="str">
        <f>CONCATENATE(Opatrenia!B648&amp;" - "&amp;Opatrenia!D648)</f>
        <v xml:space="preserve"> - </v>
      </c>
    </row>
    <row r="650" spans="16:17" x14ac:dyDescent="0.25">
      <c r="P650" t="str">
        <f>CONCATENATE(ROW(P650)-2," - ",Komponenty!B650)</f>
        <v xml:space="preserve">648 - </v>
      </c>
      <c r="Q650" t="str">
        <f>CONCATENATE(Opatrenia!B649&amp;" - "&amp;Opatrenia!D649)</f>
        <v xml:space="preserve"> - </v>
      </c>
    </row>
    <row r="651" spans="16:17" x14ac:dyDescent="0.25">
      <c r="P651" t="str">
        <f>CONCATENATE(ROW(P651)-2," - ",Komponenty!B651)</f>
        <v xml:space="preserve">649 - </v>
      </c>
      <c r="Q651" t="str">
        <f>CONCATENATE(Opatrenia!B650&amp;" - "&amp;Opatrenia!D650)</f>
        <v xml:space="preserve"> - </v>
      </c>
    </row>
    <row r="652" spans="16:17" x14ac:dyDescent="0.25">
      <c r="P652" t="str">
        <f>CONCATENATE(ROW(P652)-2," - ",Komponenty!B652)</f>
        <v xml:space="preserve">650 - </v>
      </c>
      <c r="Q652" t="str">
        <f>CONCATENATE(Opatrenia!B651&amp;" - "&amp;Opatrenia!D651)</f>
        <v xml:space="preserve"> - </v>
      </c>
    </row>
    <row r="653" spans="16:17" x14ac:dyDescent="0.25">
      <c r="P653" t="str">
        <f>CONCATENATE(ROW(P653)-2," - ",Komponenty!B653)</f>
        <v xml:space="preserve">651 - </v>
      </c>
      <c r="Q653" t="str">
        <f>CONCATENATE(Opatrenia!B652&amp;" - "&amp;Opatrenia!D652)</f>
        <v xml:space="preserve"> - </v>
      </c>
    </row>
    <row r="654" spans="16:17" x14ac:dyDescent="0.25">
      <c r="P654" t="str">
        <f>CONCATENATE(ROW(P654)-2," - ",Komponenty!B654)</f>
        <v xml:space="preserve">652 - </v>
      </c>
      <c r="Q654" t="str">
        <f>CONCATENATE(Opatrenia!B653&amp;" - "&amp;Opatrenia!D653)</f>
        <v xml:space="preserve"> - </v>
      </c>
    </row>
    <row r="655" spans="16:17" x14ac:dyDescent="0.25">
      <c r="P655" t="str">
        <f>CONCATENATE(ROW(P655)-2," - ",Komponenty!B655)</f>
        <v xml:space="preserve">653 - </v>
      </c>
      <c r="Q655" t="str">
        <f>CONCATENATE(Opatrenia!B654&amp;" - "&amp;Opatrenia!D654)</f>
        <v xml:space="preserve"> - </v>
      </c>
    </row>
    <row r="656" spans="16:17" x14ac:dyDescent="0.25">
      <c r="P656" t="str">
        <f>CONCATENATE(ROW(P656)-2," - ",Komponenty!B656)</f>
        <v xml:space="preserve">654 - </v>
      </c>
      <c r="Q656" t="str">
        <f>CONCATENATE(Opatrenia!B655&amp;" - "&amp;Opatrenia!D655)</f>
        <v xml:space="preserve"> - </v>
      </c>
    </row>
    <row r="657" spans="16:17" x14ac:dyDescent="0.25">
      <c r="P657" t="str">
        <f>CONCATENATE(ROW(P657)-2," - ",Komponenty!B657)</f>
        <v xml:space="preserve">655 - </v>
      </c>
      <c r="Q657" t="str">
        <f>CONCATENATE(Opatrenia!B656&amp;" - "&amp;Opatrenia!D656)</f>
        <v xml:space="preserve"> - </v>
      </c>
    </row>
    <row r="658" spans="16:17" x14ac:dyDescent="0.25">
      <c r="P658" t="str">
        <f>CONCATENATE(ROW(P658)-2," - ",Komponenty!B658)</f>
        <v xml:space="preserve">656 - </v>
      </c>
      <c r="Q658" t="str">
        <f>CONCATENATE(Opatrenia!B657&amp;" - "&amp;Opatrenia!D657)</f>
        <v xml:space="preserve"> - </v>
      </c>
    </row>
    <row r="659" spans="16:17" x14ac:dyDescent="0.25">
      <c r="P659" t="str">
        <f>CONCATENATE(ROW(P659)-2," - ",Komponenty!B659)</f>
        <v xml:space="preserve">657 - </v>
      </c>
      <c r="Q659" t="str">
        <f>CONCATENATE(Opatrenia!B658&amp;" - "&amp;Opatrenia!D658)</f>
        <v xml:space="preserve"> - </v>
      </c>
    </row>
    <row r="660" spans="16:17" x14ac:dyDescent="0.25">
      <c r="P660" t="str">
        <f>CONCATENATE(ROW(P660)-2," - ",Komponenty!B660)</f>
        <v xml:space="preserve">658 - </v>
      </c>
      <c r="Q660" t="str">
        <f>CONCATENATE(Opatrenia!B659&amp;" - "&amp;Opatrenia!D659)</f>
        <v xml:space="preserve"> - </v>
      </c>
    </row>
    <row r="661" spans="16:17" x14ac:dyDescent="0.25">
      <c r="P661" t="str">
        <f>CONCATENATE(ROW(P661)-2," - ",Komponenty!B661)</f>
        <v xml:space="preserve">659 - </v>
      </c>
      <c r="Q661" t="str">
        <f>CONCATENATE(Opatrenia!B660&amp;" - "&amp;Opatrenia!D660)</f>
        <v xml:space="preserve"> - </v>
      </c>
    </row>
    <row r="662" spans="16:17" x14ac:dyDescent="0.25">
      <c r="P662" t="str">
        <f>CONCATENATE(ROW(P662)-2," - ",Komponenty!B662)</f>
        <v xml:space="preserve">660 - </v>
      </c>
      <c r="Q662" t="str">
        <f>CONCATENATE(Opatrenia!B661&amp;" - "&amp;Opatrenia!D661)</f>
        <v xml:space="preserve"> - </v>
      </c>
    </row>
    <row r="663" spans="16:17" x14ac:dyDescent="0.25">
      <c r="P663" t="str">
        <f>CONCATENATE(ROW(P663)-2," - ",Komponenty!B663)</f>
        <v xml:space="preserve">661 - </v>
      </c>
      <c r="Q663" t="str">
        <f>CONCATENATE(Opatrenia!B662&amp;" - "&amp;Opatrenia!D662)</f>
        <v xml:space="preserve"> - </v>
      </c>
    </row>
    <row r="664" spans="16:17" x14ac:dyDescent="0.25">
      <c r="P664" t="str">
        <f>CONCATENATE(ROW(P664)-2," - ",Komponenty!B664)</f>
        <v xml:space="preserve">662 - </v>
      </c>
      <c r="Q664" t="str">
        <f>CONCATENATE(Opatrenia!B663&amp;" - "&amp;Opatrenia!D663)</f>
        <v xml:space="preserve"> - </v>
      </c>
    </row>
    <row r="665" spans="16:17" x14ac:dyDescent="0.25">
      <c r="P665" t="str">
        <f>CONCATENATE(ROW(P665)-2," - ",Komponenty!B665)</f>
        <v xml:space="preserve">663 - </v>
      </c>
      <c r="Q665" t="str">
        <f>CONCATENATE(Opatrenia!B664&amp;" - "&amp;Opatrenia!D664)</f>
        <v xml:space="preserve"> - </v>
      </c>
    </row>
    <row r="666" spans="16:17" x14ac:dyDescent="0.25">
      <c r="P666" t="str">
        <f>CONCATENATE(ROW(P666)-2," - ",Komponenty!B666)</f>
        <v xml:space="preserve">664 - </v>
      </c>
      <c r="Q666" t="str">
        <f>CONCATENATE(Opatrenia!B665&amp;" - "&amp;Opatrenia!D665)</f>
        <v xml:space="preserve"> - </v>
      </c>
    </row>
    <row r="667" spans="16:17" x14ac:dyDescent="0.25">
      <c r="P667" t="str">
        <f>CONCATENATE(ROW(P667)-2," - ",Komponenty!B667)</f>
        <v xml:space="preserve">665 - </v>
      </c>
      <c r="Q667" t="str">
        <f>CONCATENATE(Opatrenia!B666&amp;" - "&amp;Opatrenia!D666)</f>
        <v xml:space="preserve"> - </v>
      </c>
    </row>
    <row r="668" spans="16:17" x14ac:dyDescent="0.25">
      <c r="P668" t="str">
        <f>CONCATENATE(ROW(P668)-2," - ",Komponenty!B668)</f>
        <v xml:space="preserve">666 - </v>
      </c>
      <c r="Q668" t="str">
        <f>CONCATENATE(Opatrenia!B667&amp;" - "&amp;Opatrenia!D667)</f>
        <v xml:space="preserve"> - </v>
      </c>
    </row>
    <row r="669" spans="16:17" x14ac:dyDescent="0.25">
      <c r="P669" t="str">
        <f>CONCATENATE(ROW(P669)-2," - ",Komponenty!B669)</f>
        <v xml:space="preserve">667 - </v>
      </c>
      <c r="Q669" t="str">
        <f>CONCATENATE(Opatrenia!B668&amp;" - "&amp;Opatrenia!D668)</f>
        <v xml:space="preserve"> - </v>
      </c>
    </row>
    <row r="670" spans="16:17" x14ac:dyDescent="0.25">
      <c r="P670" t="str">
        <f>CONCATENATE(ROW(P670)-2," - ",Komponenty!B670)</f>
        <v xml:space="preserve">668 - </v>
      </c>
      <c r="Q670" t="str">
        <f>CONCATENATE(Opatrenia!B669&amp;" - "&amp;Opatrenia!D669)</f>
        <v xml:space="preserve"> - </v>
      </c>
    </row>
    <row r="671" spans="16:17" x14ac:dyDescent="0.25">
      <c r="P671" t="str">
        <f>CONCATENATE(ROW(P671)-2," - ",Komponenty!B671)</f>
        <v xml:space="preserve">669 - </v>
      </c>
      <c r="Q671" t="str">
        <f>CONCATENATE(Opatrenia!B670&amp;" - "&amp;Opatrenia!D670)</f>
        <v xml:space="preserve"> - </v>
      </c>
    </row>
    <row r="672" spans="16:17" x14ac:dyDescent="0.25">
      <c r="P672" t="str">
        <f>CONCATENATE(ROW(P672)-2," - ",Komponenty!B672)</f>
        <v xml:space="preserve">670 - </v>
      </c>
      <c r="Q672" t="str">
        <f>CONCATENATE(Opatrenia!B671&amp;" - "&amp;Opatrenia!D671)</f>
        <v xml:space="preserve"> - </v>
      </c>
    </row>
    <row r="673" spans="16:17" x14ac:dyDescent="0.25">
      <c r="P673" t="str">
        <f>CONCATENATE(ROW(P673)-2," - ",Komponenty!B673)</f>
        <v xml:space="preserve">671 - </v>
      </c>
      <c r="Q673" t="str">
        <f>CONCATENATE(Opatrenia!B672&amp;" - "&amp;Opatrenia!D672)</f>
        <v xml:space="preserve"> - </v>
      </c>
    </row>
    <row r="674" spans="16:17" x14ac:dyDescent="0.25">
      <c r="P674" t="str">
        <f>CONCATENATE(ROW(P674)-2," - ",Komponenty!B674)</f>
        <v xml:space="preserve">672 - </v>
      </c>
      <c r="Q674" t="str">
        <f>CONCATENATE(Opatrenia!B673&amp;" - "&amp;Opatrenia!D673)</f>
        <v xml:space="preserve"> - </v>
      </c>
    </row>
    <row r="675" spans="16:17" x14ac:dyDescent="0.25">
      <c r="P675" t="str">
        <f>CONCATENATE(ROW(P675)-2," - ",Komponenty!B675)</f>
        <v xml:space="preserve">673 - </v>
      </c>
      <c r="Q675" t="str">
        <f>CONCATENATE(Opatrenia!B674&amp;" - "&amp;Opatrenia!D674)</f>
        <v xml:space="preserve"> - </v>
      </c>
    </row>
    <row r="676" spans="16:17" x14ac:dyDescent="0.25">
      <c r="P676" t="str">
        <f>CONCATENATE(ROW(P676)-2," - ",Komponenty!B676)</f>
        <v xml:space="preserve">674 - </v>
      </c>
      <c r="Q676" t="str">
        <f>CONCATENATE(Opatrenia!B675&amp;" - "&amp;Opatrenia!D675)</f>
        <v xml:space="preserve"> - </v>
      </c>
    </row>
    <row r="677" spans="16:17" x14ac:dyDescent="0.25">
      <c r="P677" t="str">
        <f>CONCATENATE(ROW(P677)-2," - ",Komponenty!B677)</f>
        <v xml:space="preserve">675 - </v>
      </c>
      <c r="Q677" t="str">
        <f>CONCATENATE(Opatrenia!B676&amp;" - "&amp;Opatrenia!D676)</f>
        <v xml:space="preserve"> - </v>
      </c>
    </row>
    <row r="678" spans="16:17" x14ac:dyDescent="0.25">
      <c r="P678" t="str">
        <f>CONCATENATE(ROW(P678)-2," - ",Komponenty!B678)</f>
        <v xml:space="preserve">676 - </v>
      </c>
      <c r="Q678" t="str">
        <f>CONCATENATE(Opatrenia!B677&amp;" - "&amp;Opatrenia!D677)</f>
        <v xml:space="preserve"> - </v>
      </c>
    </row>
    <row r="679" spans="16:17" x14ac:dyDescent="0.25">
      <c r="P679" t="str">
        <f>CONCATENATE(ROW(P679)-2," - ",Komponenty!B679)</f>
        <v xml:space="preserve">677 - </v>
      </c>
      <c r="Q679" t="str">
        <f>CONCATENATE(Opatrenia!B678&amp;" - "&amp;Opatrenia!D678)</f>
        <v xml:space="preserve"> - </v>
      </c>
    </row>
    <row r="680" spans="16:17" x14ac:dyDescent="0.25">
      <c r="P680" t="str">
        <f>CONCATENATE(ROW(P680)-2," - ",Komponenty!B680)</f>
        <v xml:space="preserve">678 - </v>
      </c>
      <c r="Q680" t="str">
        <f>CONCATENATE(Opatrenia!B679&amp;" - "&amp;Opatrenia!D679)</f>
        <v xml:space="preserve"> - </v>
      </c>
    </row>
    <row r="681" spans="16:17" x14ac:dyDescent="0.25">
      <c r="P681" t="str">
        <f>CONCATENATE(ROW(P681)-2," - ",Komponenty!B681)</f>
        <v xml:space="preserve">679 - </v>
      </c>
      <c r="Q681" t="str">
        <f>CONCATENATE(Opatrenia!B680&amp;" - "&amp;Opatrenia!D680)</f>
        <v xml:space="preserve"> - </v>
      </c>
    </row>
    <row r="682" spans="16:17" x14ac:dyDescent="0.25">
      <c r="P682" t="str">
        <f>CONCATENATE(ROW(P682)-2," - ",Komponenty!B682)</f>
        <v xml:space="preserve">680 - </v>
      </c>
      <c r="Q682" t="str">
        <f>CONCATENATE(Opatrenia!B681&amp;" - "&amp;Opatrenia!D681)</f>
        <v xml:space="preserve"> - </v>
      </c>
    </row>
    <row r="683" spans="16:17" x14ac:dyDescent="0.25">
      <c r="P683" t="str">
        <f>CONCATENATE(ROW(P683)-2," - ",Komponenty!B683)</f>
        <v xml:space="preserve">681 - </v>
      </c>
      <c r="Q683" t="str">
        <f>CONCATENATE(Opatrenia!B682&amp;" - "&amp;Opatrenia!D682)</f>
        <v xml:space="preserve"> - </v>
      </c>
    </row>
    <row r="684" spans="16:17" x14ac:dyDescent="0.25">
      <c r="P684" t="str">
        <f>CONCATENATE(ROW(P684)-2," - ",Komponenty!B684)</f>
        <v xml:space="preserve">682 - </v>
      </c>
      <c r="Q684" t="str">
        <f>CONCATENATE(Opatrenia!B683&amp;" - "&amp;Opatrenia!D683)</f>
        <v xml:space="preserve"> - </v>
      </c>
    </row>
    <row r="685" spans="16:17" x14ac:dyDescent="0.25">
      <c r="P685" t="str">
        <f>CONCATENATE(ROW(P685)-2," - ",Komponenty!B685)</f>
        <v xml:space="preserve">683 - </v>
      </c>
      <c r="Q685" t="str">
        <f>CONCATENATE(Opatrenia!B684&amp;" - "&amp;Opatrenia!D684)</f>
        <v xml:space="preserve"> - </v>
      </c>
    </row>
    <row r="686" spans="16:17" x14ac:dyDescent="0.25">
      <c r="P686" t="str">
        <f>CONCATENATE(ROW(P686)-2," - ",Komponenty!B686)</f>
        <v xml:space="preserve">684 - </v>
      </c>
      <c r="Q686" t="str">
        <f>CONCATENATE(Opatrenia!B685&amp;" - "&amp;Opatrenia!D685)</f>
        <v xml:space="preserve"> - </v>
      </c>
    </row>
    <row r="687" spans="16:17" x14ac:dyDescent="0.25">
      <c r="P687" t="str">
        <f>CONCATENATE(ROW(P687)-2," - ",Komponenty!B687)</f>
        <v xml:space="preserve">685 - </v>
      </c>
      <c r="Q687" t="str">
        <f>CONCATENATE(Opatrenia!B686&amp;" - "&amp;Opatrenia!D686)</f>
        <v xml:space="preserve"> - </v>
      </c>
    </row>
    <row r="688" spans="16:17" x14ac:dyDescent="0.25">
      <c r="P688" t="str">
        <f>CONCATENATE(ROW(P688)-2," - ",Komponenty!B688)</f>
        <v xml:space="preserve">686 - </v>
      </c>
      <c r="Q688" t="str">
        <f>CONCATENATE(Opatrenia!B687&amp;" - "&amp;Opatrenia!D687)</f>
        <v xml:space="preserve"> - </v>
      </c>
    </row>
    <row r="689" spans="16:17" x14ac:dyDescent="0.25">
      <c r="P689" t="str">
        <f>CONCATENATE(ROW(P689)-2," - ",Komponenty!B689)</f>
        <v xml:space="preserve">687 - </v>
      </c>
      <c r="Q689" t="str">
        <f>CONCATENATE(Opatrenia!B688&amp;" - "&amp;Opatrenia!D688)</f>
        <v xml:space="preserve"> - </v>
      </c>
    </row>
    <row r="690" spans="16:17" x14ac:dyDescent="0.25">
      <c r="P690" t="str">
        <f>CONCATENATE(ROW(P690)-2," - ",Komponenty!B690)</f>
        <v xml:space="preserve">688 - </v>
      </c>
      <c r="Q690" t="str">
        <f>CONCATENATE(Opatrenia!B689&amp;" - "&amp;Opatrenia!D689)</f>
        <v xml:space="preserve"> - </v>
      </c>
    </row>
    <row r="691" spans="16:17" x14ac:dyDescent="0.25">
      <c r="P691" t="str">
        <f>CONCATENATE(ROW(P691)-2," - ",Komponenty!B691)</f>
        <v xml:space="preserve">689 - </v>
      </c>
      <c r="Q691" t="str">
        <f>CONCATENATE(Opatrenia!B690&amp;" - "&amp;Opatrenia!D690)</f>
        <v xml:space="preserve"> - </v>
      </c>
    </row>
    <row r="692" spans="16:17" x14ac:dyDescent="0.25">
      <c r="P692" t="str">
        <f>CONCATENATE(ROW(P692)-2," - ",Komponenty!B692)</f>
        <v xml:space="preserve">690 - </v>
      </c>
      <c r="Q692" t="str">
        <f>CONCATENATE(Opatrenia!B691&amp;" - "&amp;Opatrenia!D691)</f>
        <v xml:space="preserve"> - </v>
      </c>
    </row>
    <row r="693" spans="16:17" x14ac:dyDescent="0.25">
      <c r="P693" t="str">
        <f>CONCATENATE(ROW(P693)-2," - ",Komponenty!B693)</f>
        <v xml:space="preserve">691 - </v>
      </c>
      <c r="Q693" t="str">
        <f>CONCATENATE(Opatrenia!B692&amp;" - "&amp;Opatrenia!D692)</f>
        <v xml:space="preserve"> - </v>
      </c>
    </row>
    <row r="694" spans="16:17" x14ac:dyDescent="0.25">
      <c r="P694" t="str">
        <f>CONCATENATE(ROW(P694)-2," - ",Komponenty!B694)</f>
        <v xml:space="preserve">692 - </v>
      </c>
      <c r="Q694" t="str">
        <f>CONCATENATE(Opatrenia!B693&amp;" - "&amp;Opatrenia!D693)</f>
        <v xml:space="preserve"> - </v>
      </c>
    </row>
    <row r="695" spans="16:17" x14ac:dyDescent="0.25">
      <c r="P695" t="str">
        <f>CONCATENATE(ROW(P695)-2," - ",Komponenty!B695)</f>
        <v xml:space="preserve">693 - </v>
      </c>
      <c r="Q695" t="str">
        <f>CONCATENATE(Opatrenia!B694&amp;" - "&amp;Opatrenia!D694)</f>
        <v xml:space="preserve"> - </v>
      </c>
    </row>
    <row r="696" spans="16:17" x14ac:dyDescent="0.25">
      <c r="P696" t="str">
        <f>CONCATENATE(ROW(P696)-2," - ",Komponenty!B696)</f>
        <v xml:space="preserve">694 - </v>
      </c>
      <c r="Q696" t="str">
        <f>CONCATENATE(Opatrenia!B695&amp;" - "&amp;Opatrenia!D695)</f>
        <v xml:space="preserve"> - </v>
      </c>
    </row>
    <row r="697" spans="16:17" x14ac:dyDescent="0.25">
      <c r="P697" t="str">
        <f>CONCATENATE(ROW(P697)-2," - ",Komponenty!B697)</f>
        <v xml:space="preserve">695 - </v>
      </c>
      <c r="Q697" t="str">
        <f>CONCATENATE(Opatrenia!B696&amp;" - "&amp;Opatrenia!D696)</f>
        <v xml:space="preserve"> - </v>
      </c>
    </row>
    <row r="698" spans="16:17" x14ac:dyDescent="0.25">
      <c r="P698" t="str">
        <f>CONCATENATE(ROW(P698)-2," - ",Komponenty!B698)</f>
        <v xml:space="preserve">696 - </v>
      </c>
      <c r="Q698" t="str">
        <f>CONCATENATE(Opatrenia!B697&amp;" - "&amp;Opatrenia!D697)</f>
        <v xml:space="preserve"> - </v>
      </c>
    </row>
    <row r="699" spans="16:17" x14ac:dyDescent="0.25">
      <c r="P699" t="str">
        <f>CONCATENATE(ROW(P699)-2," - ",Komponenty!B699)</f>
        <v xml:space="preserve">697 - </v>
      </c>
      <c r="Q699" t="str">
        <f>CONCATENATE(Opatrenia!B698&amp;" - "&amp;Opatrenia!D698)</f>
        <v xml:space="preserve"> - </v>
      </c>
    </row>
    <row r="700" spans="16:17" x14ac:dyDescent="0.25">
      <c r="P700" t="str">
        <f>CONCATENATE(ROW(P700)-2," - ",Komponenty!B700)</f>
        <v xml:space="preserve">698 - </v>
      </c>
      <c r="Q700" t="str">
        <f>CONCATENATE(Opatrenia!B699&amp;" - "&amp;Opatrenia!D699)</f>
        <v xml:space="preserve"> - </v>
      </c>
    </row>
    <row r="701" spans="16:17" x14ac:dyDescent="0.25">
      <c r="P701" t="str">
        <f>CONCATENATE(ROW(P701)-2," - ",Komponenty!B701)</f>
        <v xml:space="preserve">699 - </v>
      </c>
      <c r="Q701" t="str">
        <f>CONCATENATE(Opatrenia!B700&amp;" - "&amp;Opatrenia!D700)</f>
        <v xml:space="preserve"> - </v>
      </c>
    </row>
    <row r="702" spans="16:17" x14ac:dyDescent="0.25">
      <c r="P702" t="str">
        <f>CONCATENATE(ROW(P702)-2," - ",Komponenty!B702)</f>
        <v xml:space="preserve">700 - </v>
      </c>
      <c r="Q702" t="str">
        <f>CONCATENATE(Opatrenia!B701&amp;" - "&amp;Opatrenia!D701)</f>
        <v xml:space="preserve"> - </v>
      </c>
    </row>
    <row r="703" spans="16:17" x14ac:dyDescent="0.25">
      <c r="P703" t="str">
        <f>CONCATENATE(ROW(P703)-2," - ",Komponenty!B703)</f>
        <v xml:space="preserve">701 - </v>
      </c>
      <c r="Q703" t="str">
        <f>CONCATENATE(Opatrenia!B702&amp;" - "&amp;Opatrenia!D702)</f>
        <v xml:space="preserve"> - </v>
      </c>
    </row>
    <row r="704" spans="16:17" x14ac:dyDescent="0.25">
      <c r="P704" t="str">
        <f>CONCATENATE(ROW(P704)-2," - ",Komponenty!B704)</f>
        <v xml:space="preserve">702 - </v>
      </c>
      <c r="Q704" t="str">
        <f>CONCATENATE(Opatrenia!B703&amp;" - "&amp;Opatrenia!D703)</f>
        <v xml:space="preserve"> - </v>
      </c>
    </row>
    <row r="705" spans="16:17" x14ac:dyDescent="0.25">
      <c r="P705" t="str">
        <f>CONCATENATE(ROW(P705)-2," - ",Komponenty!B705)</f>
        <v xml:space="preserve">703 - </v>
      </c>
      <c r="Q705" t="str">
        <f>CONCATENATE(Opatrenia!B704&amp;" - "&amp;Opatrenia!D704)</f>
        <v xml:space="preserve"> - </v>
      </c>
    </row>
    <row r="706" spans="16:17" x14ac:dyDescent="0.25">
      <c r="P706" t="str">
        <f>CONCATENATE(ROW(P706)-2," - ",Komponenty!B706)</f>
        <v xml:space="preserve">704 - </v>
      </c>
      <c r="Q706" t="str">
        <f>CONCATENATE(Opatrenia!B705&amp;" - "&amp;Opatrenia!D705)</f>
        <v xml:space="preserve"> - </v>
      </c>
    </row>
    <row r="707" spans="16:17" x14ac:dyDescent="0.25">
      <c r="P707" t="str">
        <f>CONCATENATE(ROW(P707)-2," - ",Komponenty!B707)</f>
        <v xml:space="preserve">705 - </v>
      </c>
      <c r="Q707" t="str">
        <f>CONCATENATE(Opatrenia!B706&amp;" - "&amp;Opatrenia!D706)</f>
        <v xml:space="preserve"> - </v>
      </c>
    </row>
    <row r="708" spans="16:17" x14ac:dyDescent="0.25">
      <c r="P708" t="str">
        <f>CONCATENATE(ROW(P708)-2," - ",Komponenty!B708)</f>
        <v xml:space="preserve">706 - </v>
      </c>
      <c r="Q708" t="str">
        <f>CONCATENATE(Opatrenia!B707&amp;" - "&amp;Opatrenia!D707)</f>
        <v xml:space="preserve"> - </v>
      </c>
    </row>
    <row r="709" spans="16:17" x14ac:dyDescent="0.25">
      <c r="P709" t="str">
        <f>CONCATENATE(ROW(P709)-2," - ",Komponenty!B709)</f>
        <v xml:space="preserve">707 - </v>
      </c>
      <c r="Q709" t="str">
        <f>CONCATENATE(Opatrenia!B708&amp;" - "&amp;Opatrenia!D708)</f>
        <v xml:space="preserve"> - </v>
      </c>
    </row>
    <row r="710" spans="16:17" x14ac:dyDescent="0.25">
      <c r="P710" t="str">
        <f>CONCATENATE(ROW(P710)-2," - ",Komponenty!B710)</f>
        <v xml:space="preserve">708 - </v>
      </c>
      <c r="Q710" t="str">
        <f>CONCATENATE(Opatrenia!B709&amp;" - "&amp;Opatrenia!D709)</f>
        <v xml:space="preserve"> - </v>
      </c>
    </row>
    <row r="711" spans="16:17" x14ac:dyDescent="0.25">
      <c r="P711" t="str">
        <f>CONCATENATE(ROW(P711)-2," - ",Komponenty!B711)</f>
        <v xml:space="preserve">709 - </v>
      </c>
      <c r="Q711" t="str">
        <f>CONCATENATE(Opatrenia!B710&amp;" - "&amp;Opatrenia!D710)</f>
        <v xml:space="preserve"> - </v>
      </c>
    </row>
    <row r="712" spans="16:17" x14ac:dyDescent="0.25">
      <c r="P712" t="str">
        <f>CONCATENATE(ROW(P712)-2," - ",Komponenty!B712)</f>
        <v xml:space="preserve">710 - </v>
      </c>
      <c r="Q712" t="str">
        <f>CONCATENATE(Opatrenia!B711&amp;" - "&amp;Opatrenia!D711)</f>
        <v xml:space="preserve"> - </v>
      </c>
    </row>
    <row r="713" spans="16:17" x14ac:dyDescent="0.25">
      <c r="P713" t="str">
        <f>CONCATENATE(ROW(P713)-2," - ",Komponenty!B713)</f>
        <v xml:space="preserve">711 - </v>
      </c>
      <c r="Q713" t="str">
        <f>CONCATENATE(Opatrenia!B712&amp;" - "&amp;Opatrenia!D712)</f>
        <v xml:space="preserve"> - </v>
      </c>
    </row>
    <row r="714" spans="16:17" x14ac:dyDescent="0.25">
      <c r="P714" t="str">
        <f>CONCATENATE(ROW(P714)-2," - ",Komponenty!B714)</f>
        <v xml:space="preserve">712 - </v>
      </c>
      <c r="Q714" t="str">
        <f>CONCATENATE(Opatrenia!B713&amp;" - "&amp;Opatrenia!D713)</f>
        <v xml:space="preserve"> - </v>
      </c>
    </row>
    <row r="715" spans="16:17" x14ac:dyDescent="0.25">
      <c r="P715" t="str">
        <f>CONCATENATE(ROW(P715)-2," - ",Komponenty!B715)</f>
        <v xml:space="preserve">713 - </v>
      </c>
      <c r="Q715" t="str">
        <f>CONCATENATE(Opatrenia!B714&amp;" - "&amp;Opatrenia!D714)</f>
        <v xml:space="preserve"> - </v>
      </c>
    </row>
    <row r="716" spans="16:17" x14ac:dyDescent="0.25">
      <c r="P716" t="str">
        <f>CONCATENATE(ROW(P716)-2," - ",Komponenty!B716)</f>
        <v xml:space="preserve">714 - </v>
      </c>
      <c r="Q716" t="str">
        <f>CONCATENATE(Opatrenia!B715&amp;" - "&amp;Opatrenia!D715)</f>
        <v xml:space="preserve"> - </v>
      </c>
    </row>
    <row r="717" spans="16:17" x14ac:dyDescent="0.25">
      <c r="P717" t="str">
        <f>CONCATENATE(ROW(P717)-2," - ",Komponenty!B717)</f>
        <v xml:space="preserve">715 - </v>
      </c>
      <c r="Q717" t="str">
        <f>CONCATENATE(Opatrenia!B716&amp;" - "&amp;Opatrenia!D716)</f>
        <v xml:space="preserve"> - </v>
      </c>
    </row>
    <row r="718" spans="16:17" x14ac:dyDescent="0.25">
      <c r="P718" t="str">
        <f>CONCATENATE(ROW(P718)-2," - ",Komponenty!B718)</f>
        <v xml:space="preserve">716 - </v>
      </c>
      <c r="Q718" t="str">
        <f>CONCATENATE(Opatrenia!B717&amp;" - "&amp;Opatrenia!D717)</f>
        <v xml:space="preserve"> - </v>
      </c>
    </row>
    <row r="719" spans="16:17" x14ac:dyDescent="0.25">
      <c r="P719" t="str">
        <f>CONCATENATE(ROW(P719)-2," - ",Komponenty!B719)</f>
        <v xml:space="preserve">717 - </v>
      </c>
      <c r="Q719" t="str">
        <f>CONCATENATE(Opatrenia!B718&amp;" - "&amp;Opatrenia!D718)</f>
        <v xml:space="preserve"> - </v>
      </c>
    </row>
    <row r="720" spans="16:17" x14ac:dyDescent="0.25">
      <c r="P720" t="str">
        <f>CONCATENATE(ROW(P720)-2," - ",Komponenty!B720)</f>
        <v xml:space="preserve">718 - </v>
      </c>
      <c r="Q720" t="str">
        <f>CONCATENATE(Opatrenia!B719&amp;" - "&amp;Opatrenia!D719)</f>
        <v xml:space="preserve"> - </v>
      </c>
    </row>
    <row r="721" spans="16:17" x14ac:dyDescent="0.25">
      <c r="P721" t="str">
        <f>CONCATENATE(ROW(P721)-2," - ",Komponenty!B721)</f>
        <v xml:space="preserve">719 - </v>
      </c>
      <c r="Q721" t="str">
        <f>CONCATENATE(Opatrenia!B720&amp;" - "&amp;Opatrenia!D720)</f>
        <v xml:space="preserve"> - </v>
      </c>
    </row>
    <row r="722" spans="16:17" x14ac:dyDescent="0.25">
      <c r="P722" t="str">
        <f>CONCATENATE(ROW(P722)-2," - ",Komponenty!B722)</f>
        <v xml:space="preserve">720 - </v>
      </c>
      <c r="Q722" t="str">
        <f>CONCATENATE(Opatrenia!B721&amp;" - "&amp;Opatrenia!D721)</f>
        <v xml:space="preserve"> - </v>
      </c>
    </row>
    <row r="723" spans="16:17" x14ac:dyDescent="0.25">
      <c r="P723" t="str">
        <f>CONCATENATE(ROW(P723)-2," - ",Komponenty!B723)</f>
        <v xml:space="preserve">721 - </v>
      </c>
      <c r="Q723" t="str">
        <f>CONCATENATE(Opatrenia!B722&amp;" - "&amp;Opatrenia!D722)</f>
        <v xml:space="preserve"> - </v>
      </c>
    </row>
    <row r="724" spans="16:17" x14ac:dyDescent="0.25">
      <c r="P724" t="str">
        <f>CONCATENATE(ROW(P724)-2," - ",Komponenty!B724)</f>
        <v xml:space="preserve">722 - </v>
      </c>
      <c r="Q724" t="str">
        <f>CONCATENATE(Opatrenia!B723&amp;" - "&amp;Opatrenia!D723)</f>
        <v xml:space="preserve"> - </v>
      </c>
    </row>
    <row r="725" spans="16:17" x14ac:dyDescent="0.25">
      <c r="P725" t="str">
        <f>CONCATENATE(ROW(P725)-2," - ",Komponenty!B725)</f>
        <v xml:space="preserve">723 - </v>
      </c>
      <c r="Q725" t="str">
        <f>CONCATENATE(Opatrenia!B724&amp;" - "&amp;Opatrenia!D724)</f>
        <v xml:space="preserve"> - </v>
      </c>
    </row>
    <row r="726" spans="16:17" x14ac:dyDescent="0.25">
      <c r="P726" t="str">
        <f>CONCATENATE(ROW(P726)-2," - ",Komponenty!B726)</f>
        <v xml:space="preserve">724 - </v>
      </c>
      <c r="Q726" t="str">
        <f>CONCATENATE(Opatrenia!B725&amp;" - "&amp;Opatrenia!D725)</f>
        <v xml:space="preserve"> - </v>
      </c>
    </row>
    <row r="727" spans="16:17" x14ac:dyDescent="0.25">
      <c r="P727" t="str">
        <f>CONCATENATE(ROW(P727)-2," - ",Komponenty!B727)</f>
        <v xml:space="preserve">725 - </v>
      </c>
      <c r="Q727" t="str">
        <f>CONCATENATE(Opatrenia!B726&amp;" - "&amp;Opatrenia!D726)</f>
        <v xml:space="preserve"> - </v>
      </c>
    </row>
    <row r="728" spans="16:17" x14ac:dyDescent="0.25">
      <c r="P728" t="str">
        <f>CONCATENATE(ROW(P728)-2," - ",Komponenty!B728)</f>
        <v xml:space="preserve">726 - </v>
      </c>
      <c r="Q728" t="str">
        <f>CONCATENATE(Opatrenia!B727&amp;" - "&amp;Opatrenia!D727)</f>
        <v xml:space="preserve"> - </v>
      </c>
    </row>
    <row r="729" spans="16:17" x14ac:dyDescent="0.25">
      <c r="P729" t="str">
        <f>CONCATENATE(ROW(P729)-2," - ",Komponenty!B729)</f>
        <v xml:space="preserve">727 - </v>
      </c>
      <c r="Q729" t="str">
        <f>CONCATENATE(Opatrenia!B728&amp;" - "&amp;Opatrenia!D728)</f>
        <v xml:space="preserve"> - </v>
      </c>
    </row>
    <row r="730" spans="16:17" x14ac:dyDescent="0.25">
      <c r="P730" t="str">
        <f>CONCATENATE(ROW(P730)-2," - ",Komponenty!B730)</f>
        <v xml:space="preserve">728 - </v>
      </c>
      <c r="Q730" t="str">
        <f>CONCATENATE(Opatrenia!B729&amp;" - "&amp;Opatrenia!D729)</f>
        <v xml:space="preserve"> - </v>
      </c>
    </row>
    <row r="731" spans="16:17" x14ac:dyDescent="0.25">
      <c r="P731" t="str">
        <f>CONCATENATE(ROW(P731)-2," - ",Komponenty!B731)</f>
        <v xml:space="preserve">729 - </v>
      </c>
      <c r="Q731" t="str">
        <f>CONCATENATE(Opatrenia!B730&amp;" - "&amp;Opatrenia!D730)</f>
        <v xml:space="preserve"> - </v>
      </c>
    </row>
    <row r="732" spans="16:17" x14ac:dyDescent="0.25">
      <c r="P732" t="str">
        <f>CONCATENATE(ROW(P732)-2," - ",Komponenty!B732)</f>
        <v xml:space="preserve">730 - </v>
      </c>
      <c r="Q732" t="str">
        <f>CONCATENATE(Opatrenia!B731&amp;" - "&amp;Opatrenia!D731)</f>
        <v xml:space="preserve"> - </v>
      </c>
    </row>
    <row r="733" spans="16:17" x14ac:dyDescent="0.25">
      <c r="P733" t="str">
        <f>CONCATENATE(ROW(P733)-2," - ",Komponenty!B733)</f>
        <v xml:space="preserve">731 - </v>
      </c>
      <c r="Q733" t="str">
        <f>CONCATENATE(Opatrenia!B732&amp;" - "&amp;Opatrenia!D732)</f>
        <v xml:space="preserve"> - </v>
      </c>
    </row>
    <row r="734" spans="16:17" x14ac:dyDescent="0.25">
      <c r="P734" t="str">
        <f>CONCATENATE(ROW(P734)-2," - ",Komponenty!B734)</f>
        <v xml:space="preserve">732 - </v>
      </c>
      <c r="Q734" t="str">
        <f>CONCATENATE(Opatrenia!B733&amp;" - "&amp;Opatrenia!D733)</f>
        <v xml:space="preserve"> - </v>
      </c>
    </row>
    <row r="735" spans="16:17" x14ac:dyDescent="0.25">
      <c r="P735" t="str">
        <f>CONCATENATE(ROW(P735)-2," - ",Komponenty!B735)</f>
        <v xml:space="preserve">733 - </v>
      </c>
      <c r="Q735" t="str">
        <f>CONCATENATE(Opatrenia!B734&amp;" - "&amp;Opatrenia!D734)</f>
        <v xml:space="preserve"> - </v>
      </c>
    </row>
    <row r="736" spans="16:17" x14ac:dyDescent="0.25">
      <c r="P736" t="str">
        <f>CONCATENATE(ROW(P736)-2," - ",Komponenty!B736)</f>
        <v xml:space="preserve">734 - </v>
      </c>
      <c r="Q736" t="str">
        <f>CONCATENATE(Opatrenia!B735&amp;" - "&amp;Opatrenia!D735)</f>
        <v xml:space="preserve"> - </v>
      </c>
    </row>
    <row r="737" spans="16:17" x14ac:dyDescent="0.25">
      <c r="P737" t="str">
        <f>CONCATENATE(ROW(P737)-2," - ",Komponenty!B737)</f>
        <v xml:space="preserve">735 - </v>
      </c>
      <c r="Q737" t="str">
        <f>CONCATENATE(Opatrenia!B736&amp;" - "&amp;Opatrenia!D736)</f>
        <v xml:space="preserve"> - </v>
      </c>
    </row>
    <row r="738" spans="16:17" x14ac:dyDescent="0.25">
      <c r="P738" t="str">
        <f>CONCATENATE(ROW(P738)-2," - ",Komponenty!B738)</f>
        <v xml:space="preserve">736 - </v>
      </c>
      <c r="Q738" t="str">
        <f>CONCATENATE(Opatrenia!B737&amp;" - "&amp;Opatrenia!D737)</f>
        <v xml:space="preserve"> - </v>
      </c>
    </row>
    <row r="739" spans="16:17" x14ac:dyDescent="0.25">
      <c r="P739" t="str">
        <f>CONCATENATE(ROW(P739)-2," - ",Komponenty!B739)</f>
        <v xml:space="preserve">737 - </v>
      </c>
      <c r="Q739" t="str">
        <f>CONCATENATE(Opatrenia!B738&amp;" - "&amp;Opatrenia!D738)</f>
        <v xml:space="preserve"> - </v>
      </c>
    </row>
    <row r="740" spans="16:17" x14ac:dyDescent="0.25">
      <c r="P740" t="str">
        <f>CONCATENATE(ROW(P740)-2," - ",Komponenty!B740)</f>
        <v xml:space="preserve">738 - </v>
      </c>
      <c r="Q740" t="str">
        <f>CONCATENATE(Opatrenia!B739&amp;" - "&amp;Opatrenia!D739)</f>
        <v xml:space="preserve"> - </v>
      </c>
    </row>
    <row r="741" spans="16:17" x14ac:dyDescent="0.25">
      <c r="P741" t="str">
        <f>CONCATENATE(ROW(P741)-2," - ",Komponenty!B741)</f>
        <v xml:space="preserve">739 - </v>
      </c>
      <c r="Q741" t="str">
        <f>CONCATENATE(Opatrenia!B740&amp;" - "&amp;Opatrenia!D740)</f>
        <v xml:space="preserve"> - </v>
      </c>
    </row>
    <row r="742" spans="16:17" x14ac:dyDescent="0.25">
      <c r="P742" t="str">
        <f>CONCATENATE(ROW(P742)-2," - ",Komponenty!B742)</f>
        <v xml:space="preserve">740 - </v>
      </c>
      <c r="Q742" t="str">
        <f>CONCATENATE(Opatrenia!B741&amp;" - "&amp;Opatrenia!D741)</f>
        <v xml:space="preserve"> - </v>
      </c>
    </row>
    <row r="743" spans="16:17" x14ac:dyDescent="0.25">
      <c r="P743" t="str">
        <f>CONCATENATE(ROW(P743)-2," - ",Komponenty!B743)</f>
        <v xml:space="preserve">741 - </v>
      </c>
      <c r="Q743" t="str">
        <f>CONCATENATE(Opatrenia!B742&amp;" - "&amp;Opatrenia!D742)</f>
        <v xml:space="preserve"> - </v>
      </c>
    </row>
    <row r="744" spans="16:17" x14ac:dyDescent="0.25">
      <c r="P744" t="str">
        <f>CONCATENATE(ROW(P744)-2," - ",Komponenty!B744)</f>
        <v xml:space="preserve">742 - </v>
      </c>
      <c r="Q744" t="str">
        <f>CONCATENATE(Opatrenia!B743&amp;" - "&amp;Opatrenia!D743)</f>
        <v xml:space="preserve"> - </v>
      </c>
    </row>
    <row r="745" spans="16:17" x14ac:dyDescent="0.25">
      <c r="P745" t="str">
        <f>CONCATENATE(ROW(P745)-2," - ",Komponenty!B745)</f>
        <v xml:space="preserve">743 - </v>
      </c>
      <c r="Q745" t="str">
        <f>CONCATENATE(Opatrenia!B744&amp;" - "&amp;Opatrenia!D744)</f>
        <v xml:space="preserve"> - </v>
      </c>
    </row>
    <row r="746" spans="16:17" x14ac:dyDescent="0.25">
      <c r="P746" t="str">
        <f>CONCATENATE(ROW(P746)-2," - ",Komponenty!B746)</f>
        <v xml:space="preserve">744 - </v>
      </c>
      <c r="Q746" t="str">
        <f>CONCATENATE(Opatrenia!B745&amp;" - "&amp;Opatrenia!D745)</f>
        <v xml:space="preserve"> - </v>
      </c>
    </row>
    <row r="747" spans="16:17" x14ac:dyDescent="0.25">
      <c r="P747" t="str">
        <f>CONCATENATE(ROW(P747)-2," - ",Komponenty!B747)</f>
        <v xml:space="preserve">745 - </v>
      </c>
      <c r="Q747" t="str">
        <f>CONCATENATE(Opatrenia!B746&amp;" - "&amp;Opatrenia!D746)</f>
        <v xml:space="preserve"> - </v>
      </c>
    </row>
    <row r="748" spans="16:17" x14ac:dyDescent="0.25">
      <c r="P748" t="str">
        <f>CONCATENATE(ROW(P748)-2," - ",Komponenty!B748)</f>
        <v xml:space="preserve">746 - </v>
      </c>
      <c r="Q748" t="str">
        <f>CONCATENATE(Opatrenia!B747&amp;" - "&amp;Opatrenia!D747)</f>
        <v xml:space="preserve"> - </v>
      </c>
    </row>
    <row r="749" spans="16:17" x14ac:dyDescent="0.25">
      <c r="P749" t="str">
        <f>CONCATENATE(ROW(P749)-2," - ",Komponenty!B749)</f>
        <v xml:space="preserve">747 - </v>
      </c>
      <c r="Q749" t="str">
        <f>CONCATENATE(Opatrenia!B748&amp;" - "&amp;Opatrenia!D748)</f>
        <v xml:space="preserve"> - </v>
      </c>
    </row>
    <row r="750" spans="16:17" x14ac:dyDescent="0.25">
      <c r="P750" t="str">
        <f>CONCATENATE(ROW(P750)-2," - ",Komponenty!B750)</f>
        <v xml:space="preserve">748 - </v>
      </c>
      <c r="Q750" t="str">
        <f>CONCATENATE(Opatrenia!B749&amp;" - "&amp;Opatrenia!D749)</f>
        <v xml:space="preserve"> - </v>
      </c>
    </row>
    <row r="751" spans="16:17" x14ac:dyDescent="0.25">
      <c r="P751" t="str">
        <f>CONCATENATE(ROW(P751)-2," - ",Komponenty!B751)</f>
        <v xml:space="preserve">749 - </v>
      </c>
      <c r="Q751" t="str">
        <f>CONCATENATE(Opatrenia!B750&amp;" - "&amp;Opatrenia!D750)</f>
        <v xml:space="preserve"> - </v>
      </c>
    </row>
    <row r="752" spans="16:17" x14ac:dyDescent="0.25">
      <c r="P752" t="str">
        <f>CONCATENATE(ROW(P752)-2," - ",Komponenty!B752)</f>
        <v xml:space="preserve">750 - </v>
      </c>
      <c r="Q752" t="str">
        <f>CONCATENATE(Opatrenia!B751&amp;" - "&amp;Opatrenia!D751)</f>
        <v xml:space="preserve"> - </v>
      </c>
    </row>
    <row r="753" spans="16:17" x14ac:dyDescent="0.25">
      <c r="P753" t="str">
        <f>CONCATENATE(ROW(P753)-2," - ",Komponenty!B753)</f>
        <v xml:space="preserve">751 - </v>
      </c>
      <c r="Q753" t="str">
        <f>CONCATENATE(Opatrenia!B752&amp;" - "&amp;Opatrenia!D752)</f>
        <v xml:space="preserve"> - </v>
      </c>
    </row>
    <row r="754" spans="16:17" x14ac:dyDescent="0.25">
      <c r="P754" t="str">
        <f>CONCATENATE(ROW(P754)-2," - ",Komponenty!B754)</f>
        <v xml:space="preserve">752 - </v>
      </c>
      <c r="Q754" t="str">
        <f>CONCATENATE(Opatrenia!B753&amp;" - "&amp;Opatrenia!D753)</f>
        <v xml:space="preserve"> - </v>
      </c>
    </row>
    <row r="755" spans="16:17" x14ac:dyDescent="0.25">
      <c r="P755" t="str">
        <f>CONCATENATE(ROW(P755)-2," - ",Komponenty!B755)</f>
        <v xml:space="preserve">753 - </v>
      </c>
      <c r="Q755" t="str">
        <f>CONCATENATE(Opatrenia!B754&amp;" - "&amp;Opatrenia!D754)</f>
        <v xml:space="preserve"> - </v>
      </c>
    </row>
    <row r="756" spans="16:17" x14ac:dyDescent="0.25">
      <c r="P756" t="str">
        <f>CONCATENATE(ROW(P756)-2," - ",Komponenty!B756)</f>
        <v xml:space="preserve">754 - </v>
      </c>
      <c r="Q756" t="str">
        <f>CONCATENATE(Opatrenia!B755&amp;" - "&amp;Opatrenia!D755)</f>
        <v xml:space="preserve"> - </v>
      </c>
    </row>
    <row r="757" spans="16:17" x14ac:dyDescent="0.25">
      <c r="P757" t="str">
        <f>CONCATENATE(ROW(P757)-2," - ",Komponenty!B757)</f>
        <v xml:space="preserve">755 - </v>
      </c>
      <c r="Q757" t="str">
        <f>CONCATENATE(Opatrenia!B756&amp;" - "&amp;Opatrenia!D756)</f>
        <v xml:space="preserve"> - </v>
      </c>
    </row>
    <row r="758" spans="16:17" x14ac:dyDescent="0.25">
      <c r="P758" t="str">
        <f>CONCATENATE(ROW(P758)-2," - ",Komponenty!B758)</f>
        <v xml:space="preserve">756 - </v>
      </c>
      <c r="Q758" t="str">
        <f>CONCATENATE(Opatrenia!B757&amp;" - "&amp;Opatrenia!D757)</f>
        <v xml:space="preserve"> - </v>
      </c>
    </row>
    <row r="759" spans="16:17" x14ac:dyDescent="0.25">
      <c r="P759" t="str">
        <f>CONCATENATE(ROW(P759)-2," - ",Komponenty!B759)</f>
        <v xml:space="preserve">757 - </v>
      </c>
      <c r="Q759" t="str">
        <f>CONCATENATE(Opatrenia!B758&amp;" - "&amp;Opatrenia!D758)</f>
        <v xml:space="preserve"> - </v>
      </c>
    </row>
    <row r="760" spans="16:17" x14ac:dyDescent="0.25">
      <c r="P760" t="str">
        <f>CONCATENATE(ROW(P760)-2," - ",Komponenty!B760)</f>
        <v xml:space="preserve">758 - </v>
      </c>
      <c r="Q760" t="str">
        <f>CONCATENATE(Opatrenia!B759&amp;" - "&amp;Opatrenia!D759)</f>
        <v xml:space="preserve"> - </v>
      </c>
    </row>
    <row r="761" spans="16:17" x14ac:dyDescent="0.25">
      <c r="P761" t="str">
        <f>CONCATENATE(ROW(P761)-2," - ",Komponenty!B761)</f>
        <v xml:space="preserve">759 - </v>
      </c>
      <c r="Q761" t="str">
        <f>CONCATENATE(Opatrenia!B760&amp;" - "&amp;Opatrenia!D760)</f>
        <v xml:space="preserve"> - </v>
      </c>
    </row>
    <row r="762" spans="16:17" x14ac:dyDescent="0.25">
      <c r="P762" t="str">
        <f>CONCATENATE(ROW(P762)-2," - ",Komponenty!B762)</f>
        <v xml:space="preserve">760 - </v>
      </c>
      <c r="Q762" t="str">
        <f>CONCATENATE(Opatrenia!B761&amp;" - "&amp;Opatrenia!D761)</f>
        <v xml:space="preserve"> - </v>
      </c>
    </row>
    <row r="763" spans="16:17" x14ac:dyDescent="0.25">
      <c r="P763" t="str">
        <f>CONCATENATE(ROW(P763)-2," - ",Komponenty!B763)</f>
        <v xml:space="preserve">761 - </v>
      </c>
      <c r="Q763" t="str">
        <f>CONCATENATE(Opatrenia!B762&amp;" - "&amp;Opatrenia!D762)</f>
        <v xml:space="preserve"> - </v>
      </c>
    </row>
    <row r="764" spans="16:17" x14ac:dyDescent="0.25">
      <c r="P764" t="str">
        <f>CONCATENATE(ROW(P764)-2," - ",Komponenty!B764)</f>
        <v xml:space="preserve">762 - </v>
      </c>
      <c r="Q764" t="str">
        <f>CONCATENATE(Opatrenia!B763&amp;" - "&amp;Opatrenia!D763)</f>
        <v xml:space="preserve"> - </v>
      </c>
    </row>
    <row r="765" spans="16:17" x14ac:dyDescent="0.25">
      <c r="P765" t="str">
        <f>CONCATENATE(ROW(P765)-2," - ",Komponenty!B765)</f>
        <v xml:space="preserve">763 - </v>
      </c>
      <c r="Q765" t="str">
        <f>CONCATENATE(Opatrenia!B764&amp;" - "&amp;Opatrenia!D764)</f>
        <v xml:space="preserve"> - </v>
      </c>
    </row>
    <row r="766" spans="16:17" x14ac:dyDescent="0.25">
      <c r="P766" t="str">
        <f>CONCATENATE(ROW(P766)-2," - ",Komponenty!B766)</f>
        <v xml:space="preserve">764 - </v>
      </c>
      <c r="Q766" t="str">
        <f>CONCATENATE(Opatrenia!B765&amp;" - "&amp;Opatrenia!D765)</f>
        <v xml:space="preserve"> - </v>
      </c>
    </row>
    <row r="767" spans="16:17" x14ac:dyDescent="0.25">
      <c r="P767" t="str">
        <f>CONCATENATE(ROW(P767)-2," - ",Komponenty!B767)</f>
        <v xml:space="preserve">765 - </v>
      </c>
      <c r="Q767" t="str">
        <f>CONCATENATE(Opatrenia!B766&amp;" - "&amp;Opatrenia!D766)</f>
        <v xml:space="preserve"> - </v>
      </c>
    </row>
    <row r="768" spans="16:17" x14ac:dyDescent="0.25">
      <c r="P768" t="str">
        <f>CONCATENATE(ROW(P768)-2," - ",Komponenty!B768)</f>
        <v xml:space="preserve">766 - </v>
      </c>
      <c r="Q768" t="str">
        <f>CONCATENATE(Opatrenia!B767&amp;" - "&amp;Opatrenia!D767)</f>
        <v xml:space="preserve"> - </v>
      </c>
    </row>
    <row r="769" spans="16:17" x14ac:dyDescent="0.25">
      <c r="P769" t="str">
        <f>CONCATENATE(ROW(P769)-2," - ",Komponenty!B769)</f>
        <v xml:space="preserve">767 - </v>
      </c>
      <c r="Q769" t="str">
        <f>CONCATENATE(Opatrenia!B768&amp;" - "&amp;Opatrenia!D768)</f>
        <v xml:space="preserve"> - </v>
      </c>
    </row>
    <row r="770" spans="16:17" x14ac:dyDescent="0.25">
      <c r="P770" t="str">
        <f>CONCATENATE(ROW(P770)-2," - ",Komponenty!B770)</f>
        <v xml:space="preserve">768 - </v>
      </c>
      <c r="Q770" t="str">
        <f>CONCATENATE(Opatrenia!B769&amp;" - "&amp;Opatrenia!D769)</f>
        <v xml:space="preserve"> - </v>
      </c>
    </row>
    <row r="771" spans="16:17" x14ac:dyDescent="0.25">
      <c r="P771" t="str">
        <f>CONCATENATE(ROW(P771)-2," - ",Komponenty!B771)</f>
        <v xml:space="preserve">769 - </v>
      </c>
      <c r="Q771" t="str">
        <f>CONCATENATE(Opatrenia!B770&amp;" - "&amp;Opatrenia!D770)</f>
        <v xml:space="preserve"> - </v>
      </c>
    </row>
    <row r="772" spans="16:17" x14ac:dyDescent="0.25">
      <c r="P772" t="str">
        <f>CONCATENATE(ROW(P772)-2," - ",Komponenty!B772)</f>
        <v xml:space="preserve">770 - </v>
      </c>
      <c r="Q772" t="str">
        <f>CONCATENATE(Opatrenia!B771&amp;" - "&amp;Opatrenia!D771)</f>
        <v xml:space="preserve"> - </v>
      </c>
    </row>
    <row r="773" spans="16:17" x14ac:dyDescent="0.25">
      <c r="P773" t="str">
        <f>CONCATENATE(ROW(P773)-2," - ",Komponenty!B773)</f>
        <v xml:space="preserve">771 - </v>
      </c>
      <c r="Q773" t="str">
        <f>CONCATENATE(Opatrenia!B772&amp;" - "&amp;Opatrenia!D772)</f>
        <v xml:space="preserve"> - </v>
      </c>
    </row>
    <row r="774" spans="16:17" x14ac:dyDescent="0.25">
      <c r="P774" t="str">
        <f>CONCATENATE(ROW(P774)-2," - ",Komponenty!B774)</f>
        <v xml:space="preserve">772 - </v>
      </c>
      <c r="Q774" t="str">
        <f>CONCATENATE(Opatrenia!B773&amp;" - "&amp;Opatrenia!D773)</f>
        <v xml:space="preserve"> - </v>
      </c>
    </row>
    <row r="775" spans="16:17" x14ac:dyDescent="0.25">
      <c r="P775" t="str">
        <f>CONCATENATE(ROW(P775)-2," - ",Komponenty!B775)</f>
        <v xml:space="preserve">773 - </v>
      </c>
      <c r="Q775" t="str">
        <f>CONCATENATE(Opatrenia!B774&amp;" - "&amp;Opatrenia!D774)</f>
        <v xml:space="preserve"> - </v>
      </c>
    </row>
    <row r="776" spans="16:17" x14ac:dyDescent="0.25">
      <c r="P776" t="str">
        <f>CONCATENATE(ROW(P776)-2," - ",Komponenty!B776)</f>
        <v xml:space="preserve">774 - </v>
      </c>
      <c r="Q776" t="str">
        <f>CONCATENATE(Opatrenia!B775&amp;" - "&amp;Opatrenia!D775)</f>
        <v xml:space="preserve"> - </v>
      </c>
    </row>
    <row r="777" spans="16:17" x14ac:dyDescent="0.25">
      <c r="P777" t="str">
        <f>CONCATENATE(ROW(P777)-2," - ",Komponenty!B777)</f>
        <v xml:space="preserve">775 - </v>
      </c>
      <c r="Q777" t="str">
        <f>CONCATENATE(Opatrenia!B776&amp;" - "&amp;Opatrenia!D776)</f>
        <v xml:space="preserve"> - </v>
      </c>
    </row>
    <row r="778" spans="16:17" x14ac:dyDescent="0.25">
      <c r="P778" t="str">
        <f>CONCATENATE(ROW(P778)-2," - ",Komponenty!B778)</f>
        <v xml:space="preserve">776 - </v>
      </c>
      <c r="Q778" t="str">
        <f>CONCATENATE(Opatrenia!B777&amp;" - "&amp;Opatrenia!D777)</f>
        <v xml:space="preserve"> - </v>
      </c>
    </row>
    <row r="779" spans="16:17" x14ac:dyDescent="0.25">
      <c r="P779" t="str">
        <f>CONCATENATE(ROW(P779)-2," - ",Komponenty!B779)</f>
        <v xml:space="preserve">777 - </v>
      </c>
      <c r="Q779" t="str">
        <f>CONCATENATE(Opatrenia!B778&amp;" - "&amp;Opatrenia!D778)</f>
        <v xml:space="preserve"> - </v>
      </c>
    </row>
    <row r="780" spans="16:17" x14ac:dyDescent="0.25">
      <c r="P780" t="str">
        <f>CONCATENATE(ROW(P780)-2," - ",Komponenty!B780)</f>
        <v xml:space="preserve">778 - </v>
      </c>
      <c r="Q780" t="str">
        <f>CONCATENATE(Opatrenia!B779&amp;" - "&amp;Opatrenia!D779)</f>
        <v xml:space="preserve"> - </v>
      </c>
    </row>
    <row r="781" spans="16:17" x14ac:dyDescent="0.25">
      <c r="P781" t="str">
        <f>CONCATENATE(ROW(P781)-2," - ",Komponenty!B781)</f>
        <v xml:space="preserve">779 - </v>
      </c>
      <c r="Q781" t="str">
        <f>CONCATENATE(Opatrenia!B780&amp;" - "&amp;Opatrenia!D780)</f>
        <v xml:space="preserve"> - </v>
      </c>
    </row>
    <row r="782" spans="16:17" x14ac:dyDescent="0.25">
      <c r="P782" t="str">
        <f>CONCATENATE(ROW(P782)-2," - ",Komponenty!B782)</f>
        <v xml:space="preserve">780 - </v>
      </c>
      <c r="Q782" t="str">
        <f>CONCATENATE(Opatrenia!B781&amp;" - "&amp;Opatrenia!D781)</f>
        <v xml:space="preserve"> - </v>
      </c>
    </row>
    <row r="783" spans="16:17" x14ac:dyDescent="0.25">
      <c r="P783" t="str">
        <f>CONCATENATE(ROW(P783)-2," - ",Komponenty!B783)</f>
        <v xml:space="preserve">781 - </v>
      </c>
      <c r="Q783" t="str">
        <f>CONCATENATE(Opatrenia!B782&amp;" - "&amp;Opatrenia!D782)</f>
        <v xml:space="preserve"> - </v>
      </c>
    </row>
    <row r="784" spans="16:17" x14ac:dyDescent="0.25">
      <c r="P784" t="str">
        <f>CONCATENATE(ROW(P784)-2," - ",Komponenty!B784)</f>
        <v xml:space="preserve">782 - </v>
      </c>
      <c r="Q784" t="str">
        <f>CONCATENATE(Opatrenia!B783&amp;" - "&amp;Opatrenia!D783)</f>
        <v xml:space="preserve"> - </v>
      </c>
    </row>
    <row r="785" spans="16:17" x14ac:dyDescent="0.25">
      <c r="P785" t="str">
        <f>CONCATENATE(ROW(P785)-2," - ",Komponenty!B785)</f>
        <v xml:space="preserve">783 - </v>
      </c>
      <c r="Q785" t="str">
        <f>CONCATENATE(Opatrenia!B784&amp;" - "&amp;Opatrenia!D784)</f>
        <v xml:space="preserve"> - </v>
      </c>
    </row>
    <row r="786" spans="16:17" x14ac:dyDescent="0.25">
      <c r="P786" t="str">
        <f>CONCATENATE(ROW(P786)-2," - ",Komponenty!B786)</f>
        <v xml:space="preserve">784 - </v>
      </c>
      <c r="Q786" t="str">
        <f>CONCATENATE(Opatrenia!B785&amp;" - "&amp;Opatrenia!D785)</f>
        <v xml:space="preserve"> - </v>
      </c>
    </row>
    <row r="787" spans="16:17" x14ac:dyDescent="0.25">
      <c r="P787" t="str">
        <f>CONCATENATE(ROW(P787)-2," - ",Komponenty!B787)</f>
        <v xml:space="preserve">785 - </v>
      </c>
      <c r="Q787" t="str">
        <f>CONCATENATE(Opatrenia!B786&amp;" - "&amp;Opatrenia!D786)</f>
        <v xml:space="preserve"> - </v>
      </c>
    </row>
    <row r="788" spans="16:17" x14ac:dyDescent="0.25">
      <c r="P788" t="str">
        <f>CONCATENATE(ROW(P788)-2," - ",Komponenty!B788)</f>
        <v xml:space="preserve">786 - </v>
      </c>
      <c r="Q788" t="str">
        <f>CONCATENATE(Opatrenia!B787&amp;" - "&amp;Opatrenia!D787)</f>
        <v xml:space="preserve"> - </v>
      </c>
    </row>
    <row r="789" spans="16:17" x14ac:dyDescent="0.25">
      <c r="P789" t="str">
        <f>CONCATENATE(ROW(P789)-2," - ",Komponenty!B789)</f>
        <v xml:space="preserve">787 - </v>
      </c>
      <c r="Q789" t="str">
        <f>CONCATENATE(Opatrenia!B788&amp;" - "&amp;Opatrenia!D788)</f>
        <v xml:space="preserve"> - </v>
      </c>
    </row>
    <row r="790" spans="16:17" x14ac:dyDescent="0.25">
      <c r="P790" t="str">
        <f>CONCATENATE(ROW(P790)-2," - ",Komponenty!B790)</f>
        <v xml:space="preserve">788 - </v>
      </c>
      <c r="Q790" t="str">
        <f>CONCATENATE(Opatrenia!B789&amp;" - "&amp;Opatrenia!D789)</f>
        <v xml:space="preserve"> - </v>
      </c>
    </row>
    <row r="791" spans="16:17" x14ac:dyDescent="0.25">
      <c r="P791" t="str">
        <f>CONCATENATE(ROW(P791)-2," - ",Komponenty!B791)</f>
        <v xml:space="preserve">789 - </v>
      </c>
      <c r="Q791" t="str">
        <f>CONCATENATE(Opatrenia!B790&amp;" - "&amp;Opatrenia!D790)</f>
        <v xml:space="preserve"> - </v>
      </c>
    </row>
    <row r="792" spans="16:17" x14ac:dyDescent="0.25">
      <c r="P792" t="str">
        <f>CONCATENATE(ROW(P792)-2," - ",Komponenty!B792)</f>
        <v xml:space="preserve">790 - </v>
      </c>
      <c r="Q792" t="str">
        <f>CONCATENATE(Opatrenia!B791&amp;" - "&amp;Opatrenia!D791)</f>
        <v xml:space="preserve"> - </v>
      </c>
    </row>
    <row r="793" spans="16:17" x14ac:dyDescent="0.25">
      <c r="P793" t="str">
        <f>CONCATENATE(ROW(P793)-2," - ",Komponenty!B793)</f>
        <v xml:space="preserve">791 - </v>
      </c>
      <c r="Q793" t="str">
        <f>CONCATENATE(Opatrenia!B792&amp;" - "&amp;Opatrenia!D792)</f>
        <v xml:space="preserve"> - </v>
      </c>
    </row>
    <row r="794" spans="16:17" x14ac:dyDescent="0.25">
      <c r="P794" t="str">
        <f>CONCATENATE(ROW(P794)-2," - ",Komponenty!B794)</f>
        <v xml:space="preserve">792 - </v>
      </c>
      <c r="Q794" t="str">
        <f>CONCATENATE(Opatrenia!B793&amp;" - "&amp;Opatrenia!D793)</f>
        <v xml:space="preserve"> - </v>
      </c>
    </row>
    <row r="795" spans="16:17" x14ac:dyDescent="0.25">
      <c r="P795" t="str">
        <f>CONCATENATE(ROW(P795)-2," - ",Komponenty!B795)</f>
        <v xml:space="preserve">793 - </v>
      </c>
      <c r="Q795" t="str">
        <f>CONCATENATE(Opatrenia!B794&amp;" - "&amp;Opatrenia!D794)</f>
        <v xml:space="preserve"> - </v>
      </c>
    </row>
    <row r="796" spans="16:17" x14ac:dyDescent="0.25">
      <c r="P796" t="str">
        <f>CONCATENATE(ROW(P796)-2," - ",Komponenty!B796)</f>
        <v xml:space="preserve">794 - </v>
      </c>
      <c r="Q796" t="str">
        <f>CONCATENATE(Opatrenia!B795&amp;" - "&amp;Opatrenia!D795)</f>
        <v xml:space="preserve"> - </v>
      </c>
    </row>
    <row r="797" spans="16:17" x14ac:dyDescent="0.25">
      <c r="P797" t="str">
        <f>CONCATENATE(ROW(P797)-2," - ",Komponenty!B797)</f>
        <v xml:space="preserve">795 - </v>
      </c>
      <c r="Q797" t="str">
        <f>CONCATENATE(Opatrenia!B796&amp;" - "&amp;Opatrenia!D796)</f>
        <v xml:space="preserve"> - </v>
      </c>
    </row>
    <row r="798" spans="16:17" x14ac:dyDescent="0.25">
      <c r="P798" t="str">
        <f>CONCATENATE(ROW(P798)-2," - ",Komponenty!B798)</f>
        <v xml:space="preserve">796 - </v>
      </c>
      <c r="Q798" t="str">
        <f>CONCATENATE(Opatrenia!B797&amp;" - "&amp;Opatrenia!D797)</f>
        <v xml:space="preserve"> - </v>
      </c>
    </row>
    <row r="799" spans="16:17" x14ac:dyDescent="0.25">
      <c r="P799" t="str">
        <f>CONCATENATE(ROW(P799)-2," - ",Komponenty!B799)</f>
        <v xml:space="preserve">797 - </v>
      </c>
      <c r="Q799" t="str">
        <f>CONCATENATE(Opatrenia!B798&amp;" - "&amp;Opatrenia!D798)</f>
        <v xml:space="preserve"> - </v>
      </c>
    </row>
    <row r="800" spans="16:17" x14ac:dyDescent="0.25">
      <c r="P800" t="str">
        <f>CONCATENATE(ROW(P800)-2," - ",Komponenty!B800)</f>
        <v xml:space="preserve">798 - </v>
      </c>
      <c r="Q800" t="str">
        <f>CONCATENATE(Opatrenia!B799&amp;" - "&amp;Opatrenia!D799)</f>
        <v xml:space="preserve"> - </v>
      </c>
    </row>
    <row r="801" spans="16:17" x14ac:dyDescent="0.25">
      <c r="P801" t="str">
        <f>CONCATENATE(ROW(P801)-2," - ",Komponenty!B801)</f>
        <v xml:space="preserve">799 - </v>
      </c>
      <c r="Q801" t="str">
        <f>CONCATENATE(Opatrenia!B800&amp;" - "&amp;Opatrenia!D800)</f>
        <v xml:space="preserve"> - </v>
      </c>
    </row>
    <row r="802" spans="16:17" x14ac:dyDescent="0.25">
      <c r="P802" t="str">
        <f>CONCATENATE(ROW(P802)-2," - ",Komponenty!B802)</f>
        <v xml:space="preserve">800 - </v>
      </c>
      <c r="Q802" t="str">
        <f>CONCATENATE(Opatrenia!B801&amp;" - "&amp;Opatrenia!D801)</f>
        <v xml:space="preserve"> - </v>
      </c>
    </row>
    <row r="803" spans="16:17" x14ac:dyDescent="0.25">
      <c r="P803" t="str">
        <f>CONCATENATE(ROW(P803)-2," - ",Komponenty!B803)</f>
        <v xml:space="preserve">801 - </v>
      </c>
      <c r="Q803" t="str">
        <f>CONCATENATE(Opatrenia!B802&amp;" - "&amp;Opatrenia!D802)</f>
        <v xml:space="preserve"> - </v>
      </c>
    </row>
    <row r="804" spans="16:17" x14ac:dyDescent="0.25">
      <c r="P804" t="str">
        <f>CONCATENATE(ROW(P804)-2," - ",Komponenty!B804)</f>
        <v xml:space="preserve">802 - </v>
      </c>
      <c r="Q804" t="str">
        <f>CONCATENATE(Opatrenia!B803&amp;" - "&amp;Opatrenia!D803)</f>
        <v xml:space="preserve"> - </v>
      </c>
    </row>
    <row r="805" spans="16:17" x14ac:dyDescent="0.25">
      <c r="P805" t="str">
        <f>CONCATENATE(ROW(P805)-2," - ",Komponenty!B805)</f>
        <v xml:space="preserve">803 - </v>
      </c>
      <c r="Q805" t="str">
        <f>CONCATENATE(Opatrenia!B804&amp;" - "&amp;Opatrenia!D804)</f>
        <v xml:space="preserve"> - </v>
      </c>
    </row>
    <row r="806" spans="16:17" x14ac:dyDescent="0.25">
      <c r="P806" t="str">
        <f>CONCATENATE(ROW(P806)-2," - ",Komponenty!B806)</f>
        <v xml:space="preserve">804 - </v>
      </c>
      <c r="Q806" t="str">
        <f>CONCATENATE(Opatrenia!B805&amp;" - "&amp;Opatrenia!D805)</f>
        <v xml:space="preserve"> - </v>
      </c>
    </row>
    <row r="807" spans="16:17" x14ac:dyDescent="0.25">
      <c r="P807" t="str">
        <f>CONCATENATE(ROW(P807)-2," - ",Komponenty!B807)</f>
        <v xml:space="preserve">805 - </v>
      </c>
      <c r="Q807" t="str">
        <f>CONCATENATE(Opatrenia!B806&amp;" - "&amp;Opatrenia!D806)</f>
        <v xml:space="preserve"> - </v>
      </c>
    </row>
    <row r="808" spans="16:17" x14ac:dyDescent="0.25">
      <c r="P808" t="str">
        <f>CONCATENATE(ROW(P808)-2," - ",Komponenty!B808)</f>
        <v xml:space="preserve">806 - </v>
      </c>
      <c r="Q808" t="str">
        <f>CONCATENATE(Opatrenia!B807&amp;" - "&amp;Opatrenia!D807)</f>
        <v xml:space="preserve"> - </v>
      </c>
    </row>
    <row r="809" spans="16:17" x14ac:dyDescent="0.25">
      <c r="P809" t="str">
        <f>CONCATENATE(ROW(P809)-2," - ",Komponenty!B809)</f>
        <v xml:space="preserve">807 - </v>
      </c>
      <c r="Q809" t="str">
        <f>CONCATENATE(Opatrenia!B808&amp;" - "&amp;Opatrenia!D808)</f>
        <v xml:space="preserve"> - </v>
      </c>
    </row>
    <row r="810" spans="16:17" x14ac:dyDescent="0.25">
      <c r="P810" t="str">
        <f>CONCATENATE(ROW(P810)-2," - ",Komponenty!B810)</f>
        <v xml:space="preserve">808 - </v>
      </c>
      <c r="Q810" t="str">
        <f>CONCATENATE(Opatrenia!B809&amp;" - "&amp;Opatrenia!D809)</f>
        <v xml:space="preserve"> - </v>
      </c>
    </row>
    <row r="811" spans="16:17" x14ac:dyDescent="0.25">
      <c r="P811" t="str">
        <f>CONCATENATE(ROW(P811)-2," - ",Komponenty!B811)</f>
        <v xml:space="preserve">809 - </v>
      </c>
      <c r="Q811" t="str">
        <f>CONCATENATE(Opatrenia!B810&amp;" - "&amp;Opatrenia!D810)</f>
        <v xml:space="preserve"> - </v>
      </c>
    </row>
    <row r="812" spans="16:17" x14ac:dyDescent="0.25">
      <c r="P812" t="str">
        <f>CONCATENATE(ROW(P812)-2," - ",Komponenty!B812)</f>
        <v xml:space="preserve">810 - </v>
      </c>
      <c r="Q812" t="str">
        <f>CONCATENATE(Opatrenia!B811&amp;" - "&amp;Opatrenia!D811)</f>
        <v xml:space="preserve"> - </v>
      </c>
    </row>
    <row r="813" spans="16:17" x14ac:dyDescent="0.25">
      <c r="P813" t="str">
        <f>CONCATENATE(ROW(P813)-2," - ",Komponenty!B813)</f>
        <v xml:space="preserve">811 - </v>
      </c>
      <c r="Q813" t="str">
        <f>CONCATENATE(Opatrenia!B812&amp;" - "&amp;Opatrenia!D812)</f>
        <v xml:space="preserve"> - </v>
      </c>
    </row>
    <row r="814" spans="16:17" x14ac:dyDescent="0.25">
      <c r="P814" t="str">
        <f>CONCATENATE(ROW(P814)-2," - ",Komponenty!B814)</f>
        <v xml:space="preserve">812 - </v>
      </c>
      <c r="Q814" t="str">
        <f>CONCATENATE(Opatrenia!B813&amp;" - "&amp;Opatrenia!D813)</f>
        <v xml:space="preserve"> - </v>
      </c>
    </row>
    <row r="815" spans="16:17" x14ac:dyDescent="0.25">
      <c r="P815" t="str">
        <f>CONCATENATE(ROW(P815)-2," - ",Komponenty!B815)</f>
        <v xml:space="preserve">813 - </v>
      </c>
      <c r="Q815" t="str">
        <f>CONCATENATE(Opatrenia!B814&amp;" - "&amp;Opatrenia!D814)</f>
        <v xml:space="preserve"> - </v>
      </c>
    </row>
    <row r="816" spans="16:17" x14ac:dyDescent="0.25">
      <c r="P816" t="str">
        <f>CONCATENATE(ROW(P816)-2," - ",Komponenty!B816)</f>
        <v xml:space="preserve">814 - </v>
      </c>
      <c r="Q816" t="str">
        <f>CONCATENATE(Opatrenia!B815&amp;" - "&amp;Opatrenia!D815)</f>
        <v xml:space="preserve"> - </v>
      </c>
    </row>
    <row r="817" spans="16:17" x14ac:dyDescent="0.25">
      <c r="P817" t="str">
        <f>CONCATENATE(ROW(P817)-2," - ",Komponenty!B817)</f>
        <v xml:space="preserve">815 - </v>
      </c>
      <c r="Q817" t="str">
        <f>CONCATENATE(Opatrenia!B816&amp;" - "&amp;Opatrenia!D816)</f>
        <v xml:space="preserve"> - </v>
      </c>
    </row>
    <row r="818" spans="16:17" x14ac:dyDescent="0.25">
      <c r="P818" t="str">
        <f>CONCATENATE(ROW(P818)-2," - ",Komponenty!B818)</f>
        <v xml:space="preserve">816 - </v>
      </c>
      <c r="Q818" t="str">
        <f>CONCATENATE(Opatrenia!B817&amp;" - "&amp;Opatrenia!D817)</f>
        <v xml:space="preserve"> - </v>
      </c>
    </row>
    <row r="819" spans="16:17" x14ac:dyDescent="0.25">
      <c r="P819" t="str">
        <f>CONCATENATE(ROW(P819)-2," - ",Komponenty!B819)</f>
        <v xml:space="preserve">817 - </v>
      </c>
      <c r="Q819" t="str">
        <f>CONCATENATE(Opatrenia!B818&amp;" - "&amp;Opatrenia!D818)</f>
        <v xml:space="preserve"> - </v>
      </c>
    </row>
    <row r="820" spans="16:17" x14ac:dyDescent="0.25">
      <c r="P820" t="str">
        <f>CONCATENATE(ROW(P820)-2," - ",Komponenty!B820)</f>
        <v xml:space="preserve">818 - </v>
      </c>
      <c r="Q820" t="str">
        <f>CONCATENATE(Opatrenia!B819&amp;" - "&amp;Opatrenia!D819)</f>
        <v xml:space="preserve"> - </v>
      </c>
    </row>
    <row r="821" spans="16:17" x14ac:dyDescent="0.25">
      <c r="P821" t="str">
        <f>CONCATENATE(ROW(P821)-2," - ",Komponenty!B821)</f>
        <v xml:space="preserve">819 - </v>
      </c>
      <c r="Q821" t="str">
        <f>CONCATENATE(Opatrenia!B820&amp;" - "&amp;Opatrenia!D820)</f>
        <v xml:space="preserve"> - </v>
      </c>
    </row>
    <row r="822" spans="16:17" x14ac:dyDescent="0.25">
      <c r="P822" t="str">
        <f>CONCATENATE(ROW(P822)-2," - ",Komponenty!B822)</f>
        <v xml:space="preserve">820 - </v>
      </c>
      <c r="Q822" t="str">
        <f>CONCATENATE(Opatrenia!B821&amp;" - "&amp;Opatrenia!D821)</f>
        <v xml:space="preserve"> - </v>
      </c>
    </row>
    <row r="823" spans="16:17" x14ac:dyDescent="0.25">
      <c r="P823" t="str">
        <f>CONCATENATE(ROW(P823)-2," - ",Komponenty!B823)</f>
        <v xml:space="preserve">821 - </v>
      </c>
      <c r="Q823" t="str">
        <f>CONCATENATE(Opatrenia!B822&amp;" - "&amp;Opatrenia!D822)</f>
        <v xml:space="preserve"> - </v>
      </c>
    </row>
    <row r="824" spans="16:17" x14ac:dyDescent="0.25">
      <c r="P824" t="str">
        <f>CONCATENATE(ROW(P824)-2," - ",Komponenty!B824)</f>
        <v xml:space="preserve">822 - </v>
      </c>
      <c r="Q824" t="str">
        <f>CONCATENATE(Opatrenia!B823&amp;" - "&amp;Opatrenia!D823)</f>
        <v xml:space="preserve"> - </v>
      </c>
    </row>
    <row r="825" spans="16:17" x14ac:dyDescent="0.25">
      <c r="P825" t="str">
        <f>CONCATENATE(ROW(P825)-2," - ",Komponenty!B825)</f>
        <v xml:space="preserve">823 - </v>
      </c>
      <c r="Q825" t="str">
        <f>CONCATENATE(Opatrenia!B824&amp;" - "&amp;Opatrenia!D824)</f>
        <v xml:space="preserve"> - </v>
      </c>
    </row>
    <row r="826" spans="16:17" x14ac:dyDescent="0.25">
      <c r="P826" t="str">
        <f>CONCATENATE(ROW(P826)-2," - ",Komponenty!B826)</f>
        <v xml:space="preserve">824 - </v>
      </c>
      <c r="Q826" t="str">
        <f>CONCATENATE(Opatrenia!B825&amp;" - "&amp;Opatrenia!D825)</f>
        <v xml:space="preserve"> - </v>
      </c>
    </row>
    <row r="827" spans="16:17" x14ac:dyDescent="0.25">
      <c r="P827" t="str">
        <f>CONCATENATE(ROW(P827)-2," - ",Komponenty!B827)</f>
        <v xml:space="preserve">825 - </v>
      </c>
      <c r="Q827" t="str">
        <f>CONCATENATE(Opatrenia!B826&amp;" - "&amp;Opatrenia!D826)</f>
        <v xml:space="preserve"> - </v>
      </c>
    </row>
    <row r="828" spans="16:17" x14ac:dyDescent="0.25">
      <c r="P828" t="str">
        <f>CONCATENATE(ROW(P828)-2," - ",Komponenty!B828)</f>
        <v xml:space="preserve">826 - </v>
      </c>
      <c r="Q828" t="str">
        <f>CONCATENATE(Opatrenia!B827&amp;" - "&amp;Opatrenia!D827)</f>
        <v xml:space="preserve"> - </v>
      </c>
    </row>
    <row r="829" spans="16:17" x14ac:dyDescent="0.25">
      <c r="P829" t="str">
        <f>CONCATENATE(ROW(P829)-2," - ",Komponenty!B829)</f>
        <v xml:space="preserve">827 - </v>
      </c>
      <c r="Q829" t="str">
        <f>CONCATENATE(Opatrenia!B828&amp;" - "&amp;Opatrenia!D828)</f>
        <v xml:space="preserve"> - </v>
      </c>
    </row>
    <row r="830" spans="16:17" x14ac:dyDescent="0.25">
      <c r="P830" t="str">
        <f>CONCATENATE(ROW(P830)-2," - ",Komponenty!B830)</f>
        <v xml:space="preserve">828 - </v>
      </c>
      <c r="Q830" t="str">
        <f>CONCATENATE(Opatrenia!B829&amp;" - "&amp;Opatrenia!D829)</f>
        <v xml:space="preserve"> - </v>
      </c>
    </row>
    <row r="831" spans="16:17" x14ac:dyDescent="0.25">
      <c r="P831" t="str">
        <f>CONCATENATE(ROW(P831)-2," - ",Komponenty!B831)</f>
        <v xml:space="preserve">829 - </v>
      </c>
      <c r="Q831" t="str">
        <f>CONCATENATE(Opatrenia!B830&amp;" - "&amp;Opatrenia!D830)</f>
        <v xml:space="preserve"> - </v>
      </c>
    </row>
    <row r="832" spans="16:17" x14ac:dyDescent="0.25">
      <c r="P832" t="str">
        <f>CONCATENATE(ROW(P832)-2," - ",Komponenty!B832)</f>
        <v xml:space="preserve">830 - </v>
      </c>
      <c r="Q832" t="str">
        <f>CONCATENATE(Opatrenia!B831&amp;" - "&amp;Opatrenia!D831)</f>
        <v xml:space="preserve"> - </v>
      </c>
    </row>
    <row r="833" spans="16:17" x14ac:dyDescent="0.25">
      <c r="P833" t="str">
        <f>CONCATENATE(ROW(P833)-2," - ",Komponenty!B833)</f>
        <v xml:space="preserve">831 - </v>
      </c>
      <c r="Q833" t="str">
        <f>CONCATENATE(Opatrenia!B832&amp;" - "&amp;Opatrenia!D832)</f>
        <v xml:space="preserve"> - </v>
      </c>
    </row>
    <row r="834" spans="16:17" x14ac:dyDescent="0.25">
      <c r="P834" t="str">
        <f>CONCATENATE(ROW(P834)-2," - ",Komponenty!B834)</f>
        <v xml:space="preserve">832 - </v>
      </c>
      <c r="Q834" t="str">
        <f>CONCATENATE(Opatrenia!B833&amp;" - "&amp;Opatrenia!D833)</f>
        <v xml:space="preserve"> - </v>
      </c>
    </row>
    <row r="835" spans="16:17" x14ac:dyDescent="0.25">
      <c r="P835" t="str">
        <f>CONCATENATE(ROW(P835)-2," - ",Komponenty!B835)</f>
        <v xml:space="preserve">833 - </v>
      </c>
      <c r="Q835" t="str">
        <f>CONCATENATE(Opatrenia!B834&amp;" - "&amp;Opatrenia!D834)</f>
        <v xml:space="preserve"> - </v>
      </c>
    </row>
    <row r="836" spans="16:17" x14ac:dyDescent="0.25">
      <c r="P836" t="str">
        <f>CONCATENATE(ROW(P836)-2," - ",Komponenty!B836)</f>
        <v xml:space="preserve">834 - </v>
      </c>
      <c r="Q836" t="str">
        <f>CONCATENATE(Opatrenia!B835&amp;" - "&amp;Opatrenia!D835)</f>
        <v xml:space="preserve"> - </v>
      </c>
    </row>
    <row r="837" spans="16:17" x14ac:dyDescent="0.25">
      <c r="P837" t="str">
        <f>CONCATENATE(ROW(P837)-2," - ",Komponenty!B837)</f>
        <v xml:space="preserve">835 - </v>
      </c>
      <c r="Q837" t="str">
        <f>CONCATENATE(Opatrenia!B836&amp;" - "&amp;Opatrenia!D836)</f>
        <v xml:space="preserve"> - </v>
      </c>
    </row>
    <row r="838" spans="16:17" x14ac:dyDescent="0.25">
      <c r="P838" t="str">
        <f>CONCATENATE(ROW(P838)-2," - ",Komponenty!B838)</f>
        <v xml:space="preserve">836 - </v>
      </c>
      <c r="Q838" t="str">
        <f>CONCATENATE(Opatrenia!B837&amp;" - "&amp;Opatrenia!D837)</f>
        <v xml:space="preserve"> - </v>
      </c>
    </row>
    <row r="839" spans="16:17" x14ac:dyDescent="0.25">
      <c r="P839" t="str">
        <f>CONCATENATE(ROW(P839)-2," - ",Komponenty!B839)</f>
        <v xml:space="preserve">837 - </v>
      </c>
      <c r="Q839" t="str">
        <f>CONCATENATE(Opatrenia!B838&amp;" - "&amp;Opatrenia!D838)</f>
        <v xml:space="preserve"> - </v>
      </c>
    </row>
    <row r="840" spans="16:17" x14ac:dyDescent="0.25">
      <c r="P840" t="str">
        <f>CONCATENATE(ROW(P840)-2," - ",Komponenty!B840)</f>
        <v xml:space="preserve">838 - </v>
      </c>
      <c r="Q840" t="str">
        <f>CONCATENATE(Opatrenia!B839&amp;" - "&amp;Opatrenia!D839)</f>
        <v xml:space="preserve"> - </v>
      </c>
    </row>
    <row r="841" spans="16:17" x14ac:dyDescent="0.25">
      <c r="P841" t="str">
        <f>CONCATENATE(ROW(P841)-2," - ",Komponenty!B841)</f>
        <v xml:space="preserve">839 - </v>
      </c>
      <c r="Q841" t="str">
        <f>CONCATENATE(Opatrenia!B840&amp;" - "&amp;Opatrenia!D840)</f>
        <v xml:space="preserve"> - </v>
      </c>
    </row>
    <row r="842" spans="16:17" x14ac:dyDescent="0.25">
      <c r="P842" t="str">
        <f>CONCATENATE(ROW(P842)-2," - ",Komponenty!B842)</f>
        <v xml:space="preserve">840 - </v>
      </c>
      <c r="Q842" t="str">
        <f>CONCATENATE(Opatrenia!B841&amp;" - "&amp;Opatrenia!D841)</f>
        <v xml:space="preserve"> - </v>
      </c>
    </row>
    <row r="843" spans="16:17" x14ac:dyDescent="0.25">
      <c r="P843" t="str">
        <f>CONCATENATE(ROW(P843)-2," - ",Komponenty!B843)</f>
        <v xml:space="preserve">841 - </v>
      </c>
      <c r="Q843" t="str">
        <f>CONCATENATE(Opatrenia!B842&amp;" - "&amp;Opatrenia!D842)</f>
        <v xml:space="preserve"> - </v>
      </c>
    </row>
    <row r="844" spans="16:17" x14ac:dyDescent="0.25">
      <c r="P844" t="str">
        <f>CONCATENATE(ROW(P844)-2," - ",Komponenty!B844)</f>
        <v xml:space="preserve">842 - </v>
      </c>
      <c r="Q844" t="str">
        <f>CONCATENATE(Opatrenia!B843&amp;" - "&amp;Opatrenia!D843)</f>
        <v xml:space="preserve"> - </v>
      </c>
    </row>
    <row r="845" spans="16:17" x14ac:dyDescent="0.25">
      <c r="P845" t="str">
        <f>CONCATENATE(ROW(P845)-2," - ",Komponenty!B845)</f>
        <v xml:space="preserve">843 - </v>
      </c>
      <c r="Q845" t="str">
        <f>CONCATENATE(Opatrenia!B844&amp;" - "&amp;Opatrenia!D844)</f>
        <v xml:space="preserve"> - </v>
      </c>
    </row>
    <row r="846" spans="16:17" x14ac:dyDescent="0.25">
      <c r="P846" t="str">
        <f>CONCATENATE(ROW(P846)-2," - ",Komponenty!B846)</f>
        <v xml:space="preserve">844 - </v>
      </c>
      <c r="Q846" t="str">
        <f>CONCATENATE(Opatrenia!B845&amp;" - "&amp;Opatrenia!D845)</f>
        <v xml:space="preserve"> - </v>
      </c>
    </row>
    <row r="847" spans="16:17" x14ac:dyDescent="0.25">
      <c r="P847" t="str">
        <f>CONCATENATE(ROW(P847)-2," - ",Komponenty!B847)</f>
        <v xml:space="preserve">845 - </v>
      </c>
      <c r="Q847" t="str">
        <f>CONCATENATE(Opatrenia!B846&amp;" - "&amp;Opatrenia!D846)</f>
        <v xml:space="preserve"> - </v>
      </c>
    </row>
    <row r="848" spans="16:17" x14ac:dyDescent="0.25">
      <c r="P848" t="str">
        <f>CONCATENATE(ROW(P848)-2," - ",Komponenty!B848)</f>
        <v xml:space="preserve">846 - </v>
      </c>
      <c r="Q848" t="str">
        <f>CONCATENATE(Opatrenia!B847&amp;" - "&amp;Opatrenia!D847)</f>
        <v xml:space="preserve"> - </v>
      </c>
    </row>
    <row r="849" spans="16:17" x14ac:dyDescent="0.25">
      <c r="P849" t="str">
        <f>CONCATENATE(ROW(P849)-2," - ",Komponenty!B849)</f>
        <v xml:space="preserve">847 - </v>
      </c>
      <c r="Q849" t="str">
        <f>CONCATENATE(Opatrenia!B848&amp;" - "&amp;Opatrenia!D848)</f>
        <v xml:space="preserve"> - </v>
      </c>
    </row>
    <row r="850" spans="16:17" x14ac:dyDescent="0.25">
      <c r="P850" t="str">
        <f>CONCATENATE(ROW(P850)-2," - ",Komponenty!B850)</f>
        <v xml:space="preserve">848 - </v>
      </c>
      <c r="Q850" t="str">
        <f>CONCATENATE(Opatrenia!B849&amp;" - "&amp;Opatrenia!D849)</f>
        <v xml:space="preserve"> - </v>
      </c>
    </row>
    <row r="851" spans="16:17" x14ac:dyDescent="0.25">
      <c r="P851" t="str">
        <f>CONCATENATE(ROW(P851)-2," - ",Komponenty!B851)</f>
        <v xml:space="preserve">849 - </v>
      </c>
      <c r="Q851" t="str">
        <f>CONCATENATE(Opatrenia!B850&amp;" - "&amp;Opatrenia!D850)</f>
        <v xml:space="preserve"> - </v>
      </c>
    </row>
    <row r="852" spans="16:17" x14ac:dyDescent="0.25">
      <c r="P852" t="str">
        <f>CONCATENATE(ROW(P852)-2," - ",Komponenty!B852)</f>
        <v xml:space="preserve">850 - </v>
      </c>
      <c r="Q852" t="str">
        <f>CONCATENATE(Opatrenia!B851&amp;" - "&amp;Opatrenia!D851)</f>
        <v xml:space="preserve"> - </v>
      </c>
    </row>
    <row r="853" spans="16:17" x14ac:dyDescent="0.25">
      <c r="P853" t="str">
        <f>CONCATENATE(ROW(P853)-2," - ",Komponenty!B853)</f>
        <v xml:space="preserve">851 - </v>
      </c>
      <c r="Q853" t="str">
        <f>CONCATENATE(Opatrenia!B852&amp;" - "&amp;Opatrenia!D852)</f>
        <v xml:space="preserve"> - </v>
      </c>
    </row>
    <row r="854" spans="16:17" x14ac:dyDescent="0.25">
      <c r="P854" t="str">
        <f>CONCATENATE(ROW(P854)-2," - ",Komponenty!B854)</f>
        <v xml:space="preserve">852 - </v>
      </c>
      <c r="Q854" t="str">
        <f>CONCATENATE(Opatrenia!B853&amp;" - "&amp;Opatrenia!D853)</f>
        <v xml:space="preserve"> - </v>
      </c>
    </row>
    <row r="855" spans="16:17" x14ac:dyDescent="0.25">
      <c r="P855" t="str">
        <f>CONCATENATE(ROW(P855)-2," - ",Komponenty!B855)</f>
        <v xml:space="preserve">853 - </v>
      </c>
      <c r="Q855" t="str">
        <f>CONCATENATE(Opatrenia!B854&amp;" - "&amp;Opatrenia!D854)</f>
        <v xml:space="preserve"> - </v>
      </c>
    </row>
    <row r="856" spans="16:17" x14ac:dyDescent="0.25">
      <c r="P856" t="str">
        <f>CONCATENATE(ROW(P856)-2," - ",Komponenty!B856)</f>
        <v xml:space="preserve">854 - </v>
      </c>
      <c r="Q856" t="str">
        <f>CONCATENATE(Opatrenia!B855&amp;" - "&amp;Opatrenia!D855)</f>
        <v xml:space="preserve"> - </v>
      </c>
    </row>
    <row r="857" spans="16:17" x14ac:dyDescent="0.25">
      <c r="P857" t="str">
        <f>CONCATENATE(ROW(P857)-2," - ",Komponenty!B857)</f>
        <v xml:space="preserve">855 - </v>
      </c>
      <c r="Q857" t="str">
        <f>CONCATENATE(Opatrenia!B856&amp;" - "&amp;Opatrenia!D856)</f>
        <v xml:space="preserve"> - </v>
      </c>
    </row>
    <row r="858" spans="16:17" x14ac:dyDescent="0.25">
      <c r="P858" t="str">
        <f>CONCATENATE(ROW(P858)-2," - ",Komponenty!B858)</f>
        <v xml:space="preserve">856 - </v>
      </c>
      <c r="Q858" t="str">
        <f>CONCATENATE(Opatrenia!B857&amp;" - "&amp;Opatrenia!D857)</f>
        <v xml:space="preserve"> - </v>
      </c>
    </row>
    <row r="859" spans="16:17" x14ac:dyDescent="0.25">
      <c r="P859" t="str">
        <f>CONCATENATE(ROW(P859)-2," - ",Komponenty!B859)</f>
        <v xml:space="preserve">857 - </v>
      </c>
      <c r="Q859" t="str">
        <f>CONCATENATE(Opatrenia!B858&amp;" - "&amp;Opatrenia!D858)</f>
        <v xml:space="preserve"> - </v>
      </c>
    </row>
    <row r="860" spans="16:17" x14ac:dyDescent="0.25">
      <c r="P860" t="str">
        <f>CONCATENATE(ROW(P860)-2," - ",Komponenty!B860)</f>
        <v xml:space="preserve">858 - </v>
      </c>
      <c r="Q860" t="str">
        <f>CONCATENATE(Opatrenia!B859&amp;" - "&amp;Opatrenia!D859)</f>
        <v xml:space="preserve"> - </v>
      </c>
    </row>
    <row r="861" spans="16:17" x14ac:dyDescent="0.25">
      <c r="P861" t="str">
        <f>CONCATENATE(ROW(P861)-2," - ",Komponenty!B861)</f>
        <v xml:space="preserve">859 - </v>
      </c>
      <c r="Q861" t="str">
        <f>CONCATENATE(Opatrenia!B860&amp;" - "&amp;Opatrenia!D860)</f>
        <v xml:space="preserve"> - </v>
      </c>
    </row>
    <row r="862" spans="16:17" x14ac:dyDescent="0.25">
      <c r="P862" t="str">
        <f>CONCATENATE(ROW(P862)-2," - ",Komponenty!B862)</f>
        <v xml:space="preserve">860 - </v>
      </c>
      <c r="Q862" t="str">
        <f>CONCATENATE(Opatrenia!B861&amp;" - "&amp;Opatrenia!D861)</f>
        <v xml:space="preserve"> - </v>
      </c>
    </row>
    <row r="863" spans="16:17" x14ac:dyDescent="0.25">
      <c r="P863" t="str">
        <f>CONCATENATE(ROW(P863)-2," - ",Komponenty!B863)</f>
        <v xml:space="preserve">861 - </v>
      </c>
      <c r="Q863" t="str">
        <f>CONCATENATE(Opatrenia!B862&amp;" - "&amp;Opatrenia!D862)</f>
        <v xml:space="preserve"> - </v>
      </c>
    </row>
    <row r="864" spans="16:17" x14ac:dyDescent="0.25">
      <c r="P864" t="str">
        <f>CONCATENATE(ROW(P864)-2," - ",Komponenty!B864)</f>
        <v xml:space="preserve">862 - </v>
      </c>
      <c r="Q864" t="str">
        <f>CONCATENATE(Opatrenia!B863&amp;" - "&amp;Opatrenia!D863)</f>
        <v xml:space="preserve"> - </v>
      </c>
    </row>
    <row r="865" spans="16:17" x14ac:dyDescent="0.25">
      <c r="P865" t="str">
        <f>CONCATENATE(ROW(P865)-2," - ",Komponenty!B865)</f>
        <v xml:space="preserve">863 - </v>
      </c>
      <c r="Q865" t="str">
        <f>CONCATENATE(Opatrenia!B864&amp;" - "&amp;Opatrenia!D864)</f>
        <v xml:space="preserve"> - </v>
      </c>
    </row>
    <row r="866" spans="16:17" x14ac:dyDescent="0.25">
      <c r="P866" t="str">
        <f>CONCATENATE(ROW(P866)-2," - ",Komponenty!B866)</f>
        <v xml:space="preserve">864 - </v>
      </c>
      <c r="Q866" t="str">
        <f>CONCATENATE(Opatrenia!B865&amp;" - "&amp;Opatrenia!D865)</f>
        <v xml:space="preserve"> - </v>
      </c>
    </row>
    <row r="867" spans="16:17" x14ac:dyDescent="0.25">
      <c r="P867" t="str">
        <f>CONCATENATE(ROW(P867)-2," - ",Komponenty!B867)</f>
        <v xml:space="preserve">865 - </v>
      </c>
      <c r="Q867" t="str">
        <f>CONCATENATE(Opatrenia!B866&amp;" - "&amp;Opatrenia!D866)</f>
        <v xml:space="preserve"> - </v>
      </c>
    </row>
    <row r="868" spans="16:17" x14ac:dyDescent="0.25">
      <c r="P868" t="str">
        <f>CONCATENATE(ROW(P868)-2," - ",Komponenty!B868)</f>
        <v xml:space="preserve">866 - </v>
      </c>
      <c r="Q868" t="str">
        <f>CONCATENATE(Opatrenia!B867&amp;" - "&amp;Opatrenia!D867)</f>
        <v xml:space="preserve"> - </v>
      </c>
    </row>
    <row r="869" spans="16:17" x14ac:dyDescent="0.25">
      <c r="P869" t="str">
        <f>CONCATENATE(ROW(P869)-2," - ",Komponenty!B869)</f>
        <v xml:space="preserve">867 - </v>
      </c>
      <c r="Q869" t="str">
        <f>CONCATENATE(Opatrenia!B868&amp;" - "&amp;Opatrenia!D868)</f>
        <v xml:space="preserve"> - </v>
      </c>
    </row>
    <row r="870" spans="16:17" x14ac:dyDescent="0.25">
      <c r="P870" t="str">
        <f>CONCATENATE(ROW(P870)-2," - ",Komponenty!B870)</f>
        <v xml:space="preserve">868 - </v>
      </c>
      <c r="Q870" t="str">
        <f>CONCATENATE(Opatrenia!B869&amp;" - "&amp;Opatrenia!D869)</f>
        <v xml:space="preserve"> - </v>
      </c>
    </row>
    <row r="871" spans="16:17" x14ac:dyDescent="0.25">
      <c r="P871" t="str">
        <f>CONCATENATE(ROW(P871)-2," - ",Komponenty!B871)</f>
        <v xml:space="preserve">869 - </v>
      </c>
      <c r="Q871" t="str">
        <f>CONCATENATE(Opatrenia!B870&amp;" - "&amp;Opatrenia!D870)</f>
        <v xml:space="preserve"> - </v>
      </c>
    </row>
    <row r="872" spans="16:17" x14ac:dyDescent="0.25">
      <c r="P872" t="str">
        <f>CONCATENATE(ROW(P872)-2," - ",Komponenty!B872)</f>
        <v xml:space="preserve">870 - </v>
      </c>
      <c r="Q872" t="str">
        <f>CONCATENATE(Opatrenia!B871&amp;" - "&amp;Opatrenia!D871)</f>
        <v xml:space="preserve"> - </v>
      </c>
    </row>
    <row r="873" spans="16:17" x14ac:dyDescent="0.25">
      <c r="P873" t="str">
        <f>CONCATENATE(ROW(P873)-2," - ",Komponenty!B873)</f>
        <v xml:space="preserve">871 - </v>
      </c>
      <c r="Q873" t="str">
        <f>CONCATENATE(Opatrenia!B872&amp;" - "&amp;Opatrenia!D872)</f>
        <v xml:space="preserve"> - </v>
      </c>
    </row>
    <row r="874" spans="16:17" x14ac:dyDescent="0.25">
      <c r="P874" t="str">
        <f>CONCATENATE(ROW(P874)-2," - ",Komponenty!B874)</f>
        <v xml:space="preserve">872 - </v>
      </c>
      <c r="Q874" t="str">
        <f>CONCATENATE(Opatrenia!B873&amp;" - "&amp;Opatrenia!D873)</f>
        <v xml:space="preserve"> - </v>
      </c>
    </row>
    <row r="875" spans="16:17" x14ac:dyDescent="0.25">
      <c r="P875" t="str">
        <f>CONCATENATE(ROW(P875)-2," - ",Komponenty!B875)</f>
        <v xml:space="preserve">873 - </v>
      </c>
      <c r="Q875" t="str">
        <f>CONCATENATE(Opatrenia!B874&amp;" - "&amp;Opatrenia!D874)</f>
        <v xml:space="preserve"> - </v>
      </c>
    </row>
    <row r="876" spans="16:17" x14ac:dyDescent="0.25">
      <c r="P876" t="str">
        <f>CONCATENATE(ROW(P876)-2," - ",Komponenty!B876)</f>
        <v xml:space="preserve">874 - </v>
      </c>
      <c r="Q876" t="str">
        <f>CONCATENATE(Opatrenia!B875&amp;" - "&amp;Opatrenia!D875)</f>
        <v xml:space="preserve"> - </v>
      </c>
    </row>
    <row r="877" spans="16:17" x14ac:dyDescent="0.25">
      <c r="P877" t="str">
        <f>CONCATENATE(ROW(P877)-2," - ",Komponenty!B877)</f>
        <v xml:space="preserve">875 - </v>
      </c>
      <c r="Q877" t="str">
        <f>CONCATENATE(Opatrenia!B876&amp;" - "&amp;Opatrenia!D876)</f>
        <v xml:space="preserve"> - </v>
      </c>
    </row>
    <row r="878" spans="16:17" x14ac:dyDescent="0.25">
      <c r="P878" t="str">
        <f>CONCATENATE(ROW(P878)-2," - ",Komponenty!B878)</f>
        <v xml:space="preserve">876 - </v>
      </c>
      <c r="Q878" t="str">
        <f>CONCATENATE(Opatrenia!B877&amp;" - "&amp;Opatrenia!D877)</f>
        <v xml:space="preserve"> - </v>
      </c>
    </row>
    <row r="879" spans="16:17" x14ac:dyDescent="0.25">
      <c r="P879" t="str">
        <f>CONCATENATE(ROW(P879)-2," - ",Komponenty!B879)</f>
        <v xml:space="preserve">877 - </v>
      </c>
      <c r="Q879" t="str">
        <f>CONCATENATE(Opatrenia!B878&amp;" - "&amp;Opatrenia!D878)</f>
        <v xml:space="preserve"> - </v>
      </c>
    </row>
    <row r="880" spans="16:17" x14ac:dyDescent="0.25">
      <c r="P880" t="str">
        <f>CONCATENATE(ROW(P880)-2," - ",Komponenty!B880)</f>
        <v xml:space="preserve">878 - </v>
      </c>
      <c r="Q880" t="str">
        <f>CONCATENATE(Opatrenia!B879&amp;" - "&amp;Opatrenia!D879)</f>
        <v xml:space="preserve"> - </v>
      </c>
    </row>
    <row r="881" spans="16:17" x14ac:dyDescent="0.25">
      <c r="P881" t="str">
        <f>CONCATENATE(ROW(P881)-2," - ",Komponenty!B881)</f>
        <v xml:space="preserve">879 - </v>
      </c>
      <c r="Q881" t="str">
        <f>CONCATENATE(Opatrenia!B880&amp;" - "&amp;Opatrenia!D880)</f>
        <v xml:space="preserve"> - </v>
      </c>
    </row>
    <row r="882" spans="16:17" x14ac:dyDescent="0.25">
      <c r="P882" t="str">
        <f>CONCATENATE(ROW(P882)-2," - ",Komponenty!B882)</f>
        <v xml:space="preserve">880 - </v>
      </c>
      <c r="Q882" t="str">
        <f>CONCATENATE(Opatrenia!B881&amp;" - "&amp;Opatrenia!D881)</f>
        <v xml:space="preserve"> - </v>
      </c>
    </row>
    <row r="883" spans="16:17" x14ac:dyDescent="0.25">
      <c r="P883" t="str">
        <f>CONCATENATE(ROW(P883)-2," - ",Komponenty!B883)</f>
        <v xml:space="preserve">881 - </v>
      </c>
      <c r="Q883" t="str">
        <f>CONCATENATE(Opatrenia!B882&amp;" - "&amp;Opatrenia!D882)</f>
        <v xml:space="preserve"> - </v>
      </c>
    </row>
    <row r="884" spans="16:17" x14ac:dyDescent="0.25">
      <c r="P884" t="str">
        <f>CONCATENATE(ROW(P884)-2," - ",Komponenty!B884)</f>
        <v xml:space="preserve">882 - </v>
      </c>
      <c r="Q884" t="str">
        <f>CONCATENATE(Opatrenia!B883&amp;" - "&amp;Opatrenia!D883)</f>
        <v xml:space="preserve"> - </v>
      </c>
    </row>
    <row r="885" spans="16:17" x14ac:dyDescent="0.25">
      <c r="P885" t="str">
        <f>CONCATENATE(ROW(P885)-2," - ",Komponenty!B885)</f>
        <v xml:space="preserve">883 - </v>
      </c>
      <c r="Q885" t="str">
        <f>CONCATENATE(Opatrenia!B884&amp;" - "&amp;Opatrenia!D884)</f>
        <v xml:space="preserve"> - </v>
      </c>
    </row>
    <row r="886" spans="16:17" x14ac:dyDescent="0.25">
      <c r="P886" t="str">
        <f>CONCATENATE(ROW(P886)-2," - ",Komponenty!B886)</f>
        <v xml:space="preserve">884 - </v>
      </c>
      <c r="Q886" t="str">
        <f>CONCATENATE(Opatrenia!B885&amp;" - "&amp;Opatrenia!D885)</f>
        <v xml:space="preserve"> - </v>
      </c>
    </row>
    <row r="887" spans="16:17" x14ac:dyDescent="0.25">
      <c r="P887" t="str">
        <f>CONCATENATE(ROW(P887)-2," - ",Komponenty!B887)</f>
        <v xml:space="preserve">885 - </v>
      </c>
      <c r="Q887" t="str">
        <f>CONCATENATE(Opatrenia!B886&amp;" - "&amp;Opatrenia!D886)</f>
        <v xml:space="preserve"> - </v>
      </c>
    </row>
    <row r="888" spans="16:17" x14ac:dyDescent="0.25">
      <c r="P888" t="str">
        <f>CONCATENATE(ROW(P888)-2," - ",Komponenty!B888)</f>
        <v xml:space="preserve">886 - </v>
      </c>
      <c r="Q888" t="str">
        <f>CONCATENATE(Opatrenia!B887&amp;" - "&amp;Opatrenia!D887)</f>
        <v xml:space="preserve"> - </v>
      </c>
    </row>
    <row r="889" spans="16:17" x14ac:dyDescent="0.25">
      <c r="P889" t="str">
        <f>CONCATENATE(ROW(P889)-2," - ",Komponenty!B889)</f>
        <v xml:space="preserve">887 - </v>
      </c>
      <c r="Q889" t="str">
        <f>CONCATENATE(Opatrenia!B888&amp;" - "&amp;Opatrenia!D888)</f>
        <v xml:space="preserve"> - </v>
      </c>
    </row>
    <row r="890" spans="16:17" x14ac:dyDescent="0.25">
      <c r="P890" t="str">
        <f>CONCATENATE(ROW(P890)-2," - ",Komponenty!B890)</f>
        <v xml:space="preserve">888 - </v>
      </c>
      <c r="Q890" t="str">
        <f>CONCATENATE(Opatrenia!B889&amp;" - "&amp;Opatrenia!D889)</f>
        <v xml:space="preserve"> - </v>
      </c>
    </row>
    <row r="891" spans="16:17" x14ac:dyDescent="0.25">
      <c r="P891" t="str">
        <f>CONCATENATE(ROW(P891)-2," - ",Komponenty!B891)</f>
        <v xml:space="preserve">889 - </v>
      </c>
      <c r="Q891" t="str">
        <f>CONCATENATE(Opatrenia!B890&amp;" - "&amp;Opatrenia!D890)</f>
        <v xml:space="preserve"> - </v>
      </c>
    </row>
    <row r="892" spans="16:17" x14ac:dyDescent="0.25">
      <c r="P892" t="str">
        <f>CONCATENATE(ROW(P892)-2," - ",Komponenty!B892)</f>
        <v xml:space="preserve">890 - </v>
      </c>
      <c r="Q892" t="str">
        <f>CONCATENATE(Opatrenia!B891&amp;" - "&amp;Opatrenia!D891)</f>
        <v xml:space="preserve"> - </v>
      </c>
    </row>
    <row r="893" spans="16:17" x14ac:dyDescent="0.25">
      <c r="P893" t="str">
        <f>CONCATENATE(ROW(P893)-2," - ",Komponenty!B893)</f>
        <v xml:space="preserve">891 - </v>
      </c>
      <c r="Q893" t="str">
        <f>CONCATENATE(Opatrenia!B892&amp;" - "&amp;Opatrenia!D892)</f>
        <v xml:space="preserve"> - </v>
      </c>
    </row>
    <row r="894" spans="16:17" x14ac:dyDescent="0.25">
      <c r="P894" t="str">
        <f>CONCATENATE(ROW(P894)-2," - ",Komponenty!B894)</f>
        <v xml:space="preserve">892 - </v>
      </c>
      <c r="Q894" t="str">
        <f>CONCATENATE(Opatrenia!B893&amp;" - "&amp;Opatrenia!D893)</f>
        <v xml:space="preserve"> - </v>
      </c>
    </row>
    <row r="895" spans="16:17" x14ac:dyDescent="0.25">
      <c r="P895" t="str">
        <f>CONCATENATE(ROW(P895)-2," - ",Komponenty!B895)</f>
        <v xml:space="preserve">893 - </v>
      </c>
      <c r="Q895" t="str">
        <f>CONCATENATE(Opatrenia!B894&amp;" - "&amp;Opatrenia!D894)</f>
        <v xml:space="preserve"> - </v>
      </c>
    </row>
    <row r="896" spans="16:17" x14ac:dyDescent="0.25">
      <c r="P896" t="str">
        <f>CONCATENATE(ROW(P896)-2," - ",Komponenty!B896)</f>
        <v xml:space="preserve">894 - </v>
      </c>
      <c r="Q896" t="str">
        <f>CONCATENATE(Opatrenia!B895&amp;" - "&amp;Opatrenia!D895)</f>
        <v xml:space="preserve"> - </v>
      </c>
    </row>
    <row r="897" spans="16:17" x14ac:dyDescent="0.25">
      <c r="P897" t="str">
        <f>CONCATENATE(ROW(P897)-2," - ",Komponenty!B897)</f>
        <v xml:space="preserve">895 - </v>
      </c>
      <c r="Q897" t="str">
        <f>CONCATENATE(Opatrenia!B896&amp;" - "&amp;Opatrenia!D896)</f>
        <v xml:space="preserve"> - </v>
      </c>
    </row>
    <row r="898" spans="16:17" x14ac:dyDescent="0.25">
      <c r="P898" t="str">
        <f>CONCATENATE(ROW(P898)-2," - ",Komponenty!B898)</f>
        <v xml:space="preserve">896 - </v>
      </c>
      <c r="Q898" t="str">
        <f>CONCATENATE(Opatrenia!B897&amp;" - "&amp;Opatrenia!D897)</f>
        <v xml:space="preserve"> - </v>
      </c>
    </row>
    <row r="899" spans="16:17" x14ac:dyDescent="0.25">
      <c r="P899" t="str">
        <f>CONCATENATE(ROW(P899)-2," - ",Komponenty!B899)</f>
        <v xml:space="preserve">897 - </v>
      </c>
      <c r="Q899" t="str">
        <f>CONCATENATE(Opatrenia!B898&amp;" - "&amp;Opatrenia!D898)</f>
        <v xml:space="preserve"> - </v>
      </c>
    </row>
    <row r="900" spans="16:17" x14ac:dyDescent="0.25">
      <c r="P900" t="str">
        <f>CONCATENATE(ROW(P900)-2," - ",Komponenty!B900)</f>
        <v xml:space="preserve">898 - </v>
      </c>
      <c r="Q900" t="str">
        <f>CONCATENATE(Opatrenia!B899&amp;" - "&amp;Opatrenia!D899)</f>
        <v xml:space="preserve"> - </v>
      </c>
    </row>
    <row r="901" spans="16:17" x14ac:dyDescent="0.25">
      <c r="P901" t="str">
        <f>CONCATENATE(ROW(P901)-2," - ",Komponenty!B901)</f>
        <v xml:space="preserve">899 - </v>
      </c>
      <c r="Q901" t="str">
        <f>CONCATENATE(Opatrenia!B900&amp;" - "&amp;Opatrenia!D900)</f>
        <v xml:space="preserve"> - </v>
      </c>
    </row>
    <row r="902" spans="16:17" x14ac:dyDescent="0.25">
      <c r="P902" t="str">
        <f>CONCATENATE(ROW(P902)-2," - ",Komponenty!B902)</f>
        <v xml:space="preserve">900 - </v>
      </c>
      <c r="Q902" t="str">
        <f>CONCATENATE(Opatrenia!B901&amp;" - "&amp;Opatrenia!D901)</f>
        <v xml:space="preserve"> - </v>
      </c>
    </row>
    <row r="903" spans="16:17" x14ac:dyDescent="0.25">
      <c r="P903" t="str">
        <f>CONCATENATE(ROW(P903)-2," - ",Komponenty!B903)</f>
        <v xml:space="preserve">901 - </v>
      </c>
      <c r="Q903" t="str">
        <f>CONCATENATE(Opatrenia!B902&amp;" - "&amp;Opatrenia!D902)</f>
        <v xml:space="preserve"> - </v>
      </c>
    </row>
    <row r="904" spans="16:17" x14ac:dyDescent="0.25">
      <c r="P904" t="str">
        <f>CONCATENATE(ROW(P904)-2," - ",Komponenty!B904)</f>
        <v xml:space="preserve">902 - </v>
      </c>
      <c r="Q904" t="str">
        <f>CONCATENATE(Opatrenia!B903&amp;" - "&amp;Opatrenia!D903)</f>
        <v xml:space="preserve"> - </v>
      </c>
    </row>
    <row r="905" spans="16:17" x14ac:dyDescent="0.25">
      <c r="P905" t="str">
        <f>CONCATENATE(ROW(P905)-2," - ",Komponenty!B905)</f>
        <v xml:space="preserve">903 - </v>
      </c>
      <c r="Q905" t="str">
        <f>CONCATENATE(Opatrenia!B904&amp;" - "&amp;Opatrenia!D904)</f>
        <v xml:space="preserve"> - </v>
      </c>
    </row>
    <row r="906" spans="16:17" x14ac:dyDescent="0.25">
      <c r="P906" t="str">
        <f>CONCATENATE(ROW(P906)-2," - ",Komponenty!B906)</f>
        <v xml:space="preserve">904 - </v>
      </c>
      <c r="Q906" t="str">
        <f>CONCATENATE(Opatrenia!B905&amp;" - "&amp;Opatrenia!D905)</f>
        <v xml:space="preserve"> - </v>
      </c>
    </row>
    <row r="907" spans="16:17" x14ac:dyDescent="0.25">
      <c r="P907" t="str">
        <f>CONCATENATE(ROW(P907)-2," - ",Komponenty!B907)</f>
        <v xml:space="preserve">905 - </v>
      </c>
      <c r="Q907" t="str">
        <f>CONCATENATE(Opatrenia!B906&amp;" - "&amp;Opatrenia!D906)</f>
        <v xml:space="preserve"> - </v>
      </c>
    </row>
    <row r="908" spans="16:17" x14ac:dyDescent="0.25">
      <c r="P908" t="str">
        <f>CONCATENATE(ROW(P908)-2," - ",Komponenty!B908)</f>
        <v xml:space="preserve">906 - </v>
      </c>
      <c r="Q908" t="str">
        <f>CONCATENATE(Opatrenia!B907&amp;" - "&amp;Opatrenia!D907)</f>
        <v xml:space="preserve"> - </v>
      </c>
    </row>
    <row r="909" spans="16:17" x14ac:dyDescent="0.25">
      <c r="P909" t="str">
        <f>CONCATENATE(ROW(P909)-2," - ",Komponenty!B909)</f>
        <v xml:space="preserve">907 - </v>
      </c>
      <c r="Q909" t="str">
        <f>CONCATENATE(Opatrenia!B908&amp;" - "&amp;Opatrenia!D908)</f>
        <v xml:space="preserve"> - </v>
      </c>
    </row>
    <row r="910" spans="16:17" x14ac:dyDescent="0.25">
      <c r="P910" t="str">
        <f>CONCATENATE(ROW(P910)-2," - ",Komponenty!B910)</f>
        <v xml:space="preserve">908 - </v>
      </c>
      <c r="Q910" t="str">
        <f>CONCATENATE(Opatrenia!B909&amp;" - "&amp;Opatrenia!D909)</f>
        <v xml:space="preserve"> - </v>
      </c>
    </row>
    <row r="911" spans="16:17" x14ac:dyDescent="0.25">
      <c r="P911" t="str">
        <f>CONCATENATE(ROW(P911)-2," - ",Komponenty!B911)</f>
        <v xml:space="preserve">909 - </v>
      </c>
      <c r="Q911" t="str">
        <f>CONCATENATE(Opatrenia!B910&amp;" - "&amp;Opatrenia!D910)</f>
        <v xml:space="preserve"> - </v>
      </c>
    </row>
    <row r="912" spans="16:17" x14ac:dyDescent="0.25">
      <c r="P912" t="str">
        <f>CONCATENATE(ROW(P912)-2," - ",Komponenty!B912)</f>
        <v xml:space="preserve">910 - </v>
      </c>
      <c r="Q912" t="str">
        <f>CONCATENATE(Opatrenia!B911&amp;" - "&amp;Opatrenia!D911)</f>
        <v xml:space="preserve"> - </v>
      </c>
    </row>
    <row r="913" spans="16:17" x14ac:dyDescent="0.25">
      <c r="P913" t="str">
        <f>CONCATENATE(ROW(P913)-2," - ",Komponenty!B913)</f>
        <v xml:space="preserve">911 - </v>
      </c>
      <c r="Q913" t="str">
        <f>CONCATENATE(Opatrenia!B912&amp;" - "&amp;Opatrenia!D912)</f>
        <v xml:space="preserve"> - </v>
      </c>
    </row>
    <row r="914" spans="16:17" x14ac:dyDescent="0.25">
      <c r="P914" t="str">
        <f>CONCATENATE(ROW(P914)-2," - ",Komponenty!B914)</f>
        <v xml:space="preserve">912 - </v>
      </c>
      <c r="Q914" t="str">
        <f>CONCATENATE(Opatrenia!B913&amp;" - "&amp;Opatrenia!D913)</f>
        <v xml:space="preserve"> - </v>
      </c>
    </row>
    <row r="915" spans="16:17" x14ac:dyDescent="0.25">
      <c r="P915" t="str">
        <f>CONCATENATE(ROW(P915)-2," - ",Komponenty!B915)</f>
        <v xml:space="preserve">913 - </v>
      </c>
      <c r="Q915" t="str">
        <f>CONCATENATE(Opatrenia!B914&amp;" - "&amp;Opatrenia!D914)</f>
        <v xml:space="preserve"> - </v>
      </c>
    </row>
    <row r="916" spans="16:17" x14ac:dyDescent="0.25">
      <c r="P916" t="str">
        <f>CONCATENATE(ROW(P916)-2," - ",Komponenty!B916)</f>
        <v xml:space="preserve">914 - </v>
      </c>
      <c r="Q916" t="str">
        <f>CONCATENATE(Opatrenia!B915&amp;" - "&amp;Opatrenia!D915)</f>
        <v xml:space="preserve"> - </v>
      </c>
    </row>
    <row r="917" spans="16:17" x14ac:dyDescent="0.25">
      <c r="P917" t="str">
        <f>CONCATENATE(ROW(P917)-2," - ",Komponenty!B917)</f>
        <v xml:space="preserve">915 - </v>
      </c>
      <c r="Q917" t="str">
        <f>CONCATENATE(Opatrenia!B916&amp;" - "&amp;Opatrenia!D916)</f>
        <v xml:space="preserve"> - </v>
      </c>
    </row>
    <row r="918" spans="16:17" x14ac:dyDescent="0.25">
      <c r="P918" t="str">
        <f>CONCATENATE(ROW(P918)-2," - ",Komponenty!B918)</f>
        <v xml:space="preserve">916 - </v>
      </c>
      <c r="Q918" t="str">
        <f>CONCATENATE(Opatrenia!B917&amp;" - "&amp;Opatrenia!D917)</f>
        <v xml:space="preserve"> - </v>
      </c>
    </row>
    <row r="919" spans="16:17" x14ac:dyDescent="0.25">
      <c r="P919" t="str">
        <f>CONCATENATE(ROW(P919)-2," - ",Komponenty!B919)</f>
        <v xml:space="preserve">917 - </v>
      </c>
      <c r="Q919" t="str">
        <f>CONCATENATE(Opatrenia!B918&amp;" - "&amp;Opatrenia!D918)</f>
        <v xml:space="preserve"> - </v>
      </c>
    </row>
    <row r="920" spans="16:17" x14ac:dyDescent="0.25">
      <c r="P920" t="str">
        <f>CONCATENATE(ROW(P920)-2," - ",Komponenty!B920)</f>
        <v xml:space="preserve">918 - </v>
      </c>
      <c r="Q920" t="str">
        <f>CONCATENATE(Opatrenia!B919&amp;" - "&amp;Opatrenia!D919)</f>
        <v xml:space="preserve"> - </v>
      </c>
    </row>
    <row r="921" spans="16:17" x14ac:dyDescent="0.25">
      <c r="P921" t="str">
        <f>CONCATENATE(ROW(P921)-2," - ",Komponenty!B921)</f>
        <v xml:space="preserve">919 - </v>
      </c>
      <c r="Q921" t="str">
        <f>CONCATENATE(Opatrenia!B920&amp;" - "&amp;Opatrenia!D920)</f>
        <v xml:space="preserve"> - </v>
      </c>
    </row>
    <row r="922" spans="16:17" x14ac:dyDescent="0.25">
      <c r="P922" t="str">
        <f>CONCATENATE(ROW(P922)-2," - ",Komponenty!B922)</f>
        <v xml:space="preserve">920 - </v>
      </c>
      <c r="Q922" t="str">
        <f>CONCATENATE(Opatrenia!B921&amp;" - "&amp;Opatrenia!D921)</f>
        <v xml:space="preserve"> - </v>
      </c>
    </row>
    <row r="923" spans="16:17" x14ac:dyDescent="0.25">
      <c r="P923" t="str">
        <f>CONCATENATE(ROW(P923)-2," - ",Komponenty!B923)</f>
        <v xml:space="preserve">921 - </v>
      </c>
      <c r="Q923" t="str">
        <f>CONCATENATE(Opatrenia!B922&amp;" - "&amp;Opatrenia!D922)</f>
        <v xml:space="preserve"> - </v>
      </c>
    </row>
    <row r="924" spans="16:17" x14ac:dyDescent="0.25">
      <c r="P924" t="str">
        <f>CONCATENATE(ROW(P924)-2," - ",Komponenty!B924)</f>
        <v xml:space="preserve">922 - </v>
      </c>
      <c r="Q924" t="str">
        <f>CONCATENATE(Opatrenia!B923&amp;" - "&amp;Opatrenia!D923)</f>
        <v xml:space="preserve"> - </v>
      </c>
    </row>
    <row r="925" spans="16:17" x14ac:dyDescent="0.25">
      <c r="P925" t="str">
        <f>CONCATENATE(ROW(P925)-2," - ",Komponenty!B925)</f>
        <v xml:space="preserve">923 - </v>
      </c>
      <c r="Q925" t="str">
        <f>CONCATENATE(Opatrenia!B924&amp;" - "&amp;Opatrenia!D924)</f>
        <v xml:space="preserve"> - </v>
      </c>
    </row>
    <row r="926" spans="16:17" x14ac:dyDescent="0.25">
      <c r="P926" t="str">
        <f>CONCATENATE(ROW(P926)-2," - ",Komponenty!B926)</f>
        <v xml:space="preserve">924 - </v>
      </c>
      <c r="Q926" t="str">
        <f>CONCATENATE(Opatrenia!B925&amp;" - "&amp;Opatrenia!D925)</f>
        <v xml:space="preserve"> - </v>
      </c>
    </row>
    <row r="927" spans="16:17" x14ac:dyDescent="0.25">
      <c r="P927" t="str">
        <f>CONCATENATE(ROW(P927)-2," - ",Komponenty!B927)</f>
        <v xml:space="preserve">925 - </v>
      </c>
      <c r="Q927" t="str">
        <f>CONCATENATE(Opatrenia!B926&amp;" - "&amp;Opatrenia!D926)</f>
        <v xml:space="preserve"> - </v>
      </c>
    </row>
    <row r="928" spans="16:17" x14ac:dyDescent="0.25">
      <c r="P928" t="str">
        <f>CONCATENATE(ROW(P928)-2," - ",Komponenty!B928)</f>
        <v xml:space="preserve">926 - </v>
      </c>
      <c r="Q928" t="str">
        <f>CONCATENATE(Opatrenia!B927&amp;" - "&amp;Opatrenia!D927)</f>
        <v xml:space="preserve"> - </v>
      </c>
    </row>
    <row r="929" spans="16:17" x14ac:dyDescent="0.25">
      <c r="P929" t="str">
        <f>CONCATENATE(ROW(P929)-2," - ",Komponenty!B929)</f>
        <v xml:space="preserve">927 - </v>
      </c>
      <c r="Q929" t="str">
        <f>CONCATENATE(Opatrenia!B928&amp;" - "&amp;Opatrenia!D928)</f>
        <v xml:space="preserve"> - </v>
      </c>
    </row>
    <row r="930" spans="16:17" x14ac:dyDescent="0.25">
      <c r="P930" t="str">
        <f>CONCATENATE(ROW(P930)-2," - ",Komponenty!B930)</f>
        <v xml:space="preserve">928 - </v>
      </c>
      <c r="Q930" t="str">
        <f>CONCATENATE(Opatrenia!B929&amp;" - "&amp;Opatrenia!D929)</f>
        <v xml:space="preserve"> - </v>
      </c>
    </row>
    <row r="931" spans="16:17" x14ac:dyDescent="0.25">
      <c r="P931" t="str">
        <f>CONCATENATE(ROW(P931)-2," - ",Komponenty!B931)</f>
        <v xml:space="preserve">929 - </v>
      </c>
      <c r="Q931" t="str">
        <f>CONCATENATE(Opatrenia!B930&amp;" - "&amp;Opatrenia!D930)</f>
        <v xml:space="preserve"> - </v>
      </c>
    </row>
    <row r="932" spans="16:17" x14ac:dyDescent="0.25">
      <c r="P932" t="str">
        <f>CONCATENATE(ROW(P932)-2," - ",Komponenty!B932)</f>
        <v xml:space="preserve">930 - </v>
      </c>
      <c r="Q932" t="str">
        <f>CONCATENATE(Opatrenia!B931&amp;" - "&amp;Opatrenia!D931)</f>
        <v xml:space="preserve"> - </v>
      </c>
    </row>
    <row r="933" spans="16:17" x14ac:dyDescent="0.25">
      <c r="P933" t="str">
        <f>CONCATENATE(ROW(P933)-2," - ",Komponenty!B933)</f>
        <v xml:space="preserve">931 - </v>
      </c>
      <c r="Q933" t="str">
        <f>CONCATENATE(Opatrenia!B932&amp;" - "&amp;Opatrenia!D932)</f>
        <v xml:space="preserve"> - </v>
      </c>
    </row>
    <row r="934" spans="16:17" x14ac:dyDescent="0.25">
      <c r="P934" t="str">
        <f>CONCATENATE(ROW(P934)-2," - ",Komponenty!B934)</f>
        <v xml:space="preserve">932 - </v>
      </c>
      <c r="Q934" t="str">
        <f>CONCATENATE(Opatrenia!B933&amp;" - "&amp;Opatrenia!D933)</f>
        <v xml:space="preserve"> - </v>
      </c>
    </row>
    <row r="935" spans="16:17" x14ac:dyDescent="0.25">
      <c r="P935" t="str">
        <f>CONCATENATE(ROW(P935)-2," - ",Komponenty!B935)</f>
        <v xml:space="preserve">933 - </v>
      </c>
      <c r="Q935" t="str">
        <f>CONCATENATE(Opatrenia!B934&amp;" - "&amp;Opatrenia!D934)</f>
        <v xml:space="preserve"> - </v>
      </c>
    </row>
    <row r="936" spans="16:17" x14ac:dyDescent="0.25">
      <c r="P936" t="str">
        <f>CONCATENATE(ROW(P936)-2," - ",Komponenty!B936)</f>
        <v xml:space="preserve">934 - </v>
      </c>
      <c r="Q936" t="str">
        <f>CONCATENATE(Opatrenia!B935&amp;" - "&amp;Opatrenia!D935)</f>
        <v xml:space="preserve"> - </v>
      </c>
    </row>
    <row r="937" spans="16:17" x14ac:dyDescent="0.25">
      <c r="P937" t="str">
        <f>CONCATENATE(ROW(P937)-2," - ",Komponenty!B937)</f>
        <v xml:space="preserve">935 - </v>
      </c>
      <c r="Q937" t="str">
        <f>CONCATENATE(Opatrenia!B936&amp;" - "&amp;Opatrenia!D936)</f>
        <v xml:space="preserve"> - </v>
      </c>
    </row>
    <row r="938" spans="16:17" x14ac:dyDescent="0.25">
      <c r="P938" t="str">
        <f>CONCATENATE(ROW(P938)-2," - ",Komponenty!B938)</f>
        <v xml:space="preserve">936 - </v>
      </c>
      <c r="Q938" t="str">
        <f>CONCATENATE(Opatrenia!B937&amp;" - "&amp;Opatrenia!D937)</f>
        <v xml:space="preserve"> - </v>
      </c>
    </row>
    <row r="939" spans="16:17" x14ac:dyDescent="0.25">
      <c r="P939" t="str">
        <f>CONCATENATE(ROW(P939)-2," - ",Komponenty!B939)</f>
        <v xml:space="preserve">937 - </v>
      </c>
      <c r="Q939" t="str">
        <f>CONCATENATE(Opatrenia!B938&amp;" - "&amp;Opatrenia!D938)</f>
        <v xml:space="preserve"> - </v>
      </c>
    </row>
    <row r="940" spans="16:17" x14ac:dyDescent="0.25">
      <c r="P940" t="str">
        <f>CONCATENATE(ROW(P940)-2," - ",Komponenty!B940)</f>
        <v xml:space="preserve">938 - </v>
      </c>
      <c r="Q940" t="str">
        <f>CONCATENATE(Opatrenia!B939&amp;" - "&amp;Opatrenia!D939)</f>
        <v xml:space="preserve"> - </v>
      </c>
    </row>
    <row r="941" spans="16:17" x14ac:dyDescent="0.25">
      <c r="P941" t="str">
        <f>CONCATENATE(ROW(P941)-2," - ",Komponenty!B941)</f>
        <v xml:space="preserve">939 - </v>
      </c>
      <c r="Q941" t="str">
        <f>CONCATENATE(Opatrenia!B940&amp;" - "&amp;Opatrenia!D940)</f>
        <v xml:space="preserve"> - </v>
      </c>
    </row>
    <row r="942" spans="16:17" x14ac:dyDescent="0.25">
      <c r="P942" t="str">
        <f>CONCATENATE(ROW(P942)-2," - ",Komponenty!B942)</f>
        <v xml:space="preserve">940 - </v>
      </c>
      <c r="Q942" t="str">
        <f>CONCATENATE(Opatrenia!B941&amp;" - "&amp;Opatrenia!D941)</f>
        <v xml:space="preserve"> - </v>
      </c>
    </row>
    <row r="943" spans="16:17" x14ac:dyDescent="0.25">
      <c r="P943" t="str">
        <f>CONCATENATE(ROW(P943)-2," - ",Komponenty!B943)</f>
        <v xml:space="preserve">941 - </v>
      </c>
      <c r="Q943" t="str">
        <f>CONCATENATE(Opatrenia!B942&amp;" - "&amp;Opatrenia!D942)</f>
        <v xml:space="preserve"> - </v>
      </c>
    </row>
    <row r="944" spans="16:17" x14ac:dyDescent="0.25">
      <c r="P944" t="str">
        <f>CONCATENATE(ROW(P944)-2," - ",Komponenty!B944)</f>
        <v xml:space="preserve">942 - </v>
      </c>
      <c r="Q944" t="str">
        <f>CONCATENATE(Opatrenia!B943&amp;" - "&amp;Opatrenia!D943)</f>
        <v xml:space="preserve"> - </v>
      </c>
    </row>
    <row r="945" spans="16:17" x14ac:dyDescent="0.25">
      <c r="P945" t="str">
        <f>CONCATENATE(ROW(P945)-2," - ",Komponenty!B945)</f>
        <v xml:space="preserve">943 - </v>
      </c>
      <c r="Q945" t="str">
        <f>CONCATENATE(Opatrenia!B944&amp;" - "&amp;Opatrenia!D944)</f>
        <v xml:space="preserve"> - </v>
      </c>
    </row>
    <row r="946" spans="16:17" x14ac:dyDescent="0.25">
      <c r="P946" t="str">
        <f>CONCATENATE(ROW(P946)-2," - ",Komponenty!B946)</f>
        <v xml:space="preserve">944 - </v>
      </c>
      <c r="Q946" t="str">
        <f>CONCATENATE(Opatrenia!B945&amp;" - "&amp;Opatrenia!D945)</f>
        <v xml:space="preserve"> - </v>
      </c>
    </row>
    <row r="947" spans="16:17" x14ac:dyDescent="0.25">
      <c r="P947" t="str">
        <f>CONCATENATE(ROW(P947)-2," - ",Komponenty!B947)</f>
        <v xml:space="preserve">945 - </v>
      </c>
      <c r="Q947" t="str">
        <f>CONCATENATE(Opatrenia!B946&amp;" - "&amp;Opatrenia!D946)</f>
        <v xml:space="preserve"> - </v>
      </c>
    </row>
    <row r="948" spans="16:17" x14ac:dyDescent="0.25">
      <c r="P948" t="str">
        <f>CONCATENATE(ROW(P948)-2," - ",Komponenty!B948)</f>
        <v xml:space="preserve">946 - </v>
      </c>
      <c r="Q948" t="str">
        <f>CONCATENATE(Opatrenia!B947&amp;" - "&amp;Opatrenia!D947)</f>
        <v xml:space="preserve"> - </v>
      </c>
    </row>
    <row r="949" spans="16:17" x14ac:dyDescent="0.25">
      <c r="P949" t="str">
        <f>CONCATENATE(ROW(P949)-2," - ",Komponenty!B949)</f>
        <v xml:space="preserve">947 - </v>
      </c>
      <c r="Q949" t="str">
        <f>CONCATENATE(Opatrenia!B948&amp;" - "&amp;Opatrenia!D948)</f>
        <v xml:space="preserve"> - </v>
      </c>
    </row>
    <row r="950" spans="16:17" x14ac:dyDescent="0.25">
      <c r="P950" t="str">
        <f>CONCATENATE(ROW(P950)-2," - ",Komponenty!B950)</f>
        <v xml:space="preserve">948 - </v>
      </c>
      <c r="Q950" t="str">
        <f>CONCATENATE(Opatrenia!B949&amp;" - "&amp;Opatrenia!D949)</f>
        <v xml:space="preserve"> - </v>
      </c>
    </row>
    <row r="951" spans="16:17" x14ac:dyDescent="0.25">
      <c r="P951" t="str">
        <f>CONCATENATE(ROW(P951)-2," - ",Komponenty!B951)</f>
        <v xml:space="preserve">949 - </v>
      </c>
      <c r="Q951" t="str">
        <f>CONCATENATE(Opatrenia!B950&amp;" - "&amp;Opatrenia!D950)</f>
        <v xml:space="preserve"> - </v>
      </c>
    </row>
    <row r="952" spans="16:17" x14ac:dyDescent="0.25">
      <c r="P952" t="str">
        <f>CONCATENATE(ROW(P952)-2," - ",Komponenty!B952)</f>
        <v xml:space="preserve">950 - </v>
      </c>
      <c r="Q952" t="str">
        <f>CONCATENATE(Opatrenia!B951&amp;" - "&amp;Opatrenia!D951)</f>
        <v xml:space="preserve"> - </v>
      </c>
    </row>
    <row r="953" spans="16:17" x14ac:dyDescent="0.25">
      <c r="P953" t="str">
        <f>CONCATENATE(ROW(P953)-2," - ",Komponenty!B953)</f>
        <v xml:space="preserve">951 - </v>
      </c>
      <c r="Q953" t="str">
        <f>CONCATENATE(Opatrenia!B952&amp;" - "&amp;Opatrenia!D952)</f>
        <v xml:space="preserve"> - </v>
      </c>
    </row>
    <row r="954" spans="16:17" x14ac:dyDescent="0.25">
      <c r="P954" t="str">
        <f>CONCATENATE(ROW(P954)-2," - ",Komponenty!B954)</f>
        <v xml:space="preserve">952 - </v>
      </c>
      <c r="Q954" t="str">
        <f>CONCATENATE(Opatrenia!B953&amp;" - "&amp;Opatrenia!D953)</f>
        <v xml:space="preserve"> - </v>
      </c>
    </row>
    <row r="955" spans="16:17" x14ac:dyDescent="0.25">
      <c r="P955" t="str">
        <f>CONCATENATE(ROW(P955)-2," - ",Komponenty!B955)</f>
        <v xml:space="preserve">953 - </v>
      </c>
      <c r="Q955" t="str">
        <f>CONCATENATE(Opatrenia!B954&amp;" - "&amp;Opatrenia!D954)</f>
        <v xml:space="preserve"> - </v>
      </c>
    </row>
    <row r="956" spans="16:17" x14ac:dyDescent="0.25">
      <c r="P956" t="str">
        <f>CONCATENATE(ROW(P956)-2," - ",Komponenty!B956)</f>
        <v xml:space="preserve">954 - </v>
      </c>
      <c r="Q956" t="str">
        <f>CONCATENATE(Opatrenia!B955&amp;" - "&amp;Opatrenia!D955)</f>
        <v xml:space="preserve"> - </v>
      </c>
    </row>
    <row r="957" spans="16:17" x14ac:dyDescent="0.25">
      <c r="P957" t="str">
        <f>CONCATENATE(ROW(P957)-2," - ",Komponenty!B957)</f>
        <v xml:space="preserve">955 - </v>
      </c>
      <c r="Q957" t="str">
        <f>CONCATENATE(Opatrenia!B956&amp;" - "&amp;Opatrenia!D956)</f>
        <v xml:space="preserve"> - </v>
      </c>
    </row>
    <row r="958" spans="16:17" x14ac:dyDescent="0.25">
      <c r="P958" t="str">
        <f>CONCATENATE(ROW(P958)-2," - ",Komponenty!B958)</f>
        <v xml:space="preserve">956 - </v>
      </c>
      <c r="Q958" t="str">
        <f>CONCATENATE(Opatrenia!B957&amp;" - "&amp;Opatrenia!D957)</f>
        <v xml:space="preserve"> - </v>
      </c>
    </row>
    <row r="959" spans="16:17" x14ac:dyDescent="0.25">
      <c r="P959" t="str">
        <f>CONCATENATE(ROW(P959)-2," - ",Komponenty!B959)</f>
        <v xml:space="preserve">957 - </v>
      </c>
      <c r="Q959" t="str">
        <f>CONCATENATE(Opatrenia!B958&amp;" - "&amp;Opatrenia!D958)</f>
        <v xml:space="preserve"> - </v>
      </c>
    </row>
    <row r="960" spans="16:17" x14ac:dyDescent="0.25">
      <c r="P960" t="str">
        <f>CONCATENATE(ROW(P960)-2," - ",Komponenty!B960)</f>
        <v xml:space="preserve">958 - </v>
      </c>
      <c r="Q960" t="str">
        <f>CONCATENATE(Opatrenia!B959&amp;" - "&amp;Opatrenia!D959)</f>
        <v xml:space="preserve"> - </v>
      </c>
    </row>
    <row r="961" spans="16:17" x14ac:dyDescent="0.25">
      <c r="P961" t="str">
        <f>CONCATENATE(ROW(P961)-2," - ",Komponenty!B961)</f>
        <v xml:space="preserve">959 - </v>
      </c>
      <c r="Q961" t="str">
        <f>CONCATENATE(Opatrenia!B960&amp;" - "&amp;Opatrenia!D960)</f>
        <v xml:space="preserve"> - </v>
      </c>
    </row>
    <row r="962" spans="16:17" x14ac:dyDescent="0.25">
      <c r="P962" t="str">
        <f>CONCATENATE(ROW(P962)-2," - ",Komponenty!B962)</f>
        <v xml:space="preserve">960 - </v>
      </c>
      <c r="Q962" t="str">
        <f>CONCATENATE(Opatrenia!B961&amp;" - "&amp;Opatrenia!D961)</f>
        <v xml:space="preserve"> - </v>
      </c>
    </row>
    <row r="963" spans="16:17" x14ac:dyDescent="0.25">
      <c r="P963" t="str">
        <f>CONCATENATE(ROW(P963)-2," - ",Komponenty!B963)</f>
        <v xml:space="preserve">961 - </v>
      </c>
      <c r="Q963" t="str">
        <f>CONCATENATE(Opatrenia!B962&amp;" - "&amp;Opatrenia!D962)</f>
        <v xml:space="preserve"> - </v>
      </c>
    </row>
    <row r="964" spans="16:17" x14ac:dyDescent="0.25">
      <c r="P964" t="str">
        <f>CONCATENATE(ROW(P964)-2," - ",Komponenty!B964)</f>
        <v xml:space="preserve">962 - </v>
      </c>
      <c r="Q964" t="str">
        <f>CONCATENATE(Opatrenia!B963&amp;" - "&amp;Opatrenia!D963)</f>
        <v xml:space="preserve"> - </v>
      </c>
    </row>
    <row r="965" spans="16:17" x14ac:dyDescent="0.25">
      <c r="P965" t="str">
        <f>CONCATENATE(ROW(P965)-2," - ",Komponenty!B965)</f>
        <v xml:space="preserve">963 - </v>
      </c>
      <c r="Q965" t="str">
        <f>CONCATENATE(Opatrenia!B964&amp;" - "&amp;Opatrenia!D964)</f>
        <v xml:space="preserve"> - </v>
      </c>
    </row>
    <row r="966" spans="16:17" x14ac:dyDescent="0.25">
      <c r="P966" t="str">
        <f>CONCATENATE(ROW(P966)-2," - ",Komponenty!B966)</f>
        <v xml:space="preserve">964 - </v>
      </c>
      <c r="Q966" t="str">
        <f>CONCATENATE(Opatrenia!B965&amp;" - "&amp;Opatrenia!D965)</f>
        <v xml:space="preserve"> - </v>
      </c>
    </row>
    <row r="967" spans="16:17" x14ac:dyDescent="0.25">
      <c r="P967" t="str">
        <f>CONCATENATE(ROW(P967)-2," - ",Komponenty!B967)</f>
        <v xml:space="preserve">965 - </v>
      </c>
      <c r="Q967" t="str">
        <f>CONCATENATE(Opatrenia!B966&amp;" - "&amp;Opatrenia!D966)</f>
        <v xml:space="preserve"> - </v>
      </c>
    </row>
    <row r="968" spans="16:17" x14ac:dyDescent="0.25">
      <c r="P968" t="str">
        <f>CONCATENATE(ROW(P968)-2," - ",Komponenty!B968)</f>
        <v xml:space="preserve">966 - </v>
      </c>
      <c r="Q968" t="str">
        <f>CONCATENATE(Opatrenia!B967&amp;" - "&amp;Opatrenia!D967)</f>
        <v xml:space="preserve"> - </v>
      </c>
    </row>
    <row r="969" spans="16:17" x14ac:dyDescent="0.25">
      <c r="P969" t="str">
        <f>CONCATENATE(ROW(P969)-2," - ",Komponenty!B969)</f>
        <v xml:space="preserve">967 - </v>
      </c>
      <c r="Q969" t="str">
        <f>CONCATENATE(Opatrenia!B968&amp;" - "&amp;Opatrenia!D968)</f>
        <v xml:space="preserve"> - </v>
      </c>
    </row>
    <row r="970" spans="16:17" x14ac:dyDescent="0.25">
      <c r="P970" t="str">
        <f>CONCATENATE(ROW(P970)-2," - ",Komponenty!B970)</f>
        <v xml:space="preserve">968 - </v>
      </c>
      <c r="Q970" t="str">
        <f>CONCATENATE(Opatrenia!B969&amp;" - "&amp;Opatrenia!D969)</f>
        <v xml:space="preserve"> - </v>
      </c>
    </row>
    <row r="971" spans="16:17" x14ac:dyDescent="0.25">
      <c r="P971" t="str">
        <f>CONCATENATE(ROW(P971)-2," - ",Komponenty!B971)</f>
        <v xml:space="preserve">969 - </v>
      </c>
      <c r="Q971" t="str">
        <f>CONCATENATE(Opatrenia!B970&amp;" - "&amp;Opatrenia!D970)</f>
        <v xml:space="preserve"> - </v>
      </c>
    </row>
    <row r="972" spans="16:17" x14ac:dyDescent="0.25">
      <c r="P972" t="str">
        <f>CONCATENATE(ROW(P972)-2," - ",Komponenty!B972)</f>
        <v xml:space="preserve">970 - </v>
      </c>
      <c r="Q972" t="str">
        <f>CONCATENATE(Opatrenia!B971&amp;" - "&amp;Opatrenia!D971)</f>
        <v xml:space="preserve"> - </v>
      </c>
    </row>
    <row r="973" spans="16:17" x14ac:dyDescent="0.25">
      <c r="P973" t="str">
        <f>CONCATENATE(ROW(P973)-2," - ",Komponenty!B973)</f>
        <v xml:space="preserve">971 - </v>
      </c>
      <c r="Q973" t="str">
        <f>CONCATENATE(Opatrenia!B972&amp;" - "&amp;Opatrenia!D972)</f>
        <v xml:space="preserve"> - </v>
      </c>
    </row>
    <row r="974" spans="16:17" x14ac:dyDescent="0.25">
      <c r="P974" t="str">
        <f>CONCATENATE(ROW(P974)-2," - ",Komponenty!B974)</f>
        <v xml:space="preserve">972 - </v>
      </c>
      <c r="Q974" t="str">
        <f>CONCATENATE(Opatrenia!B973&amp;" - "&amp;Opatrenia!D973)</f>
        <v xml:space="preserve"> - </v>
      </c>
    </row>
    <row r="975" spans="16:17" x14ac:dyDescent="0.25">
      <c r="P975" t="str">
        <f>CONCATENATE(ROW(P975)-2," - ",Komponenty!B975)</f>
        <v xml:space="preserve">973 - </v>
      </c>
      <c r="Q975" t="str">
        <f>CONCATENATE(Opatrenia!B974&amp;" - "&amp;Opatrenia!D974)</f>
        <v xml:space="preserve"> - </v>
      </c>
    </row>
    <row r="976" spans="16:17" x14ac:dyDescent="0.25">
      <c r="P976" t="str">
        <f>CONCATENATE(ROW(P976)-2," - ",Komponenty!B976)</f>
        <v xml:space="preserve">974 - </v>
      </c>
      <c r="Q976" t="str">
        <f>CONCATENATE(Opatrenia!B975&amp;" - "&amp;Opatrenia!D975)</f>
        <v xml:space="preserve"> - </v>
      </c>
    </row>
    <row r="977" spans="16:17" x14ac:dyDescent="0.25">
      <c r="P977" t="str">
        <f>CONCATENATE(ROW(P977)-2," - ",Komponenty!B977)</f>
        <v xml:space="preserve">975 - </v>
      </c>
      <c r="Q977" t="str">
        <f>CONCATENATE(Opatrenia!B976&amp;" - "&amp;Opatrenia!D976)</f>
        <v xml:space="preserve"> - </v>
      </c>
    </row>
    <row r="978" spans="16:17" x14ac:dyDescent="0.25">
      <c r="P978" t="str">
        <f>CONCATENATE(ROW(P978)-2," - ",Komponenty!B978)</f>
        <v xml:space="preserve">976 - </v>
      </c>
      <c r="Q978" t="str">
        <f>CONCATENATE(Opatrenia!B977&amp;" - "&amp;Opatrenia!D977)</f>
        <v xml:space="preserve"> - </v>
      </c>
    </row>
    <row r="979" spans="16:17" x14ac:dyDescent="0.25">
      <c r="P979" t="str">
        <f>CONCATENATE(ROW(P979)-2," - ",Komponenty!B979)</f>
        <v xml:space="preserve">977 - </v>
      </c>
      <c r="Q979" t="str">
        <f>CONCATENATE(Opatrenia!B978&amp;" - "&amp;Opatrenia!D978)</f>
        <v xml:space="preserve"> - </v>
      </c>
    </row>
    <row r="980" spans="16:17" x14ac:dyDescent="0.25">
      <c r="P980" t="str">
        <f>CONCATENATE(ROW(P980)-2," - ",Komponenty!B980)</f>
        <v xml:space="preserve">978 - </v>
      </c>
      <c r="Q980" t="str">
        <f>CONCATENATE(Opatrenia!B979&amp;" - "&amp;Opatrenia!D979)</f>
        <v xml:space="preserve"> - </v>
      </c>
    </row>
    <row r="981" spans="16:17" x14ac:dyDescent="0.25">
      <c r="P981" t="str">
        <f>CONCATENATE(ROW(P981)-2," - ",Komponenty!B981)</f>
        <v xml:space="preserve">979 - </v>
      </c>
      <c r="Q981" t="str">
        <f>CONCATENATE(Opatrenia!B980&amp;" - "&amp;Opatrenia!D980)</f>
        <v xml:space="preserve"> - </v>
      </c>
    </row>
    <row r="982" spans="16:17" x14ac:dyDescent="0.25">
      <c r="P982" t="str">
        <f>CONCATENATE(ROW(P982)-2," - ",Komponenty!B982)</f>
        <v xml:space="preserve">980 - </v>
      </c>
      <c r="Q982" t="str">
        <f>CONCATENATE(Opatrenia!B981&amp;" - "&amp;Opatrenia!D981)</f>
        <v xml:space="preserve"> - </v>
      </c>
    </row>
    <row r="983" spans="16:17" x14ac:dyDescent="0.25">
      <c r="P983" t="str">
        <f>CONCATENATE(ROW(P983)-2," - ",Komponenty!B983)</f>
        <v xml:space="preserve">981 - </v>
      </c>
      <c r="Q983" t="str">
        <f>CONCATENATE(Opatrenia!B982&amp;" - "&amp;Opatrenia!D982)</f>
        <v xml:space="preserve"> - </v>
      </c>
    </row>
    <row r="984" spans="16:17" x14ac:dyDescent="0.25">
      <c r="P984" t="str">
        <f>CONCATENATE(ROW(P984)-2," - ",Komponenty!B984)</f>
        <v xml:space="preserve">982 - </v>
      </c>
      <c r="Q984" t="str">
        <f>CONCATENATE(Opatrenia!B983&amp;" - "&amp;Opatrenia!D983)</f>
        <v xml:space="preserve"> - </v>
      </c>
    </row>
    <row r="985" spans="16:17" x14ac:dyDescent="0.25">
      <c r="P985" t="str">
        <f>CONCATENATE(ROW(P985)-2," - ",Komponenty!B985)</f>
        <v xml:space="preserve">983 - </v>
      </c>
      <c r="Q985" t="str">
        <f>CONCATENATE(Opatrenia!B984&amp;" - "&amp;Opatrenia!D984)</f>
        <v xml:space="preserve"> - </v>
      </c>
    </row>
    <row r="986" spans="16:17" x14ac:dyDescent="0.25">
      <c r="P986" t="str">
        <f>CONCATENATE(ROW(P986)-2," - ",Komponenty!B986)</f>
        <v xml:space="preserve">984 - </v>
      </c>
      <c r="Q986" t="str">
        <f>CONCATENATE(Opatrenia!B985&amp;" - "&amp;Opatrenia!D985)</f>
        <v xml:space="preserve"> - </v>
      </c>
    </row>
    <row r="987" spans="16:17" x14ac:dyDescent="0.25">
      <c r="P987" t="str">
        <f>CONCATENATE(ROW(P987)-2," - ",Komponenty!B987)</f>
        <v xml:space="preserve">985 - </v>
      </c>
      <c r="Q987" t="str">
        <f>CONCATENATE(Opatrenia!B986&amp;" - "&amp;Opatrenia!D986)</f>
        <v xml:space="preserve"> - </v>
      </c>
    </row>
    <row r="988" spans="16:17" x14ac:dyDescent="0.25">
      <c r="P988" t="str">
        <f>CONCATENATE(ROW(P988)-2," - ",Komponenty!B988)</f>
        <v xml:space="preserve">986 - </v>
      </c>
      <c r="Q988" t="str">
        <f>CONCATENATE(Opatrenia!B987&amp;" - "&amp;Opatrenia!D987)</f>
        <v xml:space="preserve"> - </v>
      </c>
    </row>
    <row r="989" spans="16:17" x14ac:dyDescent="0.25">
      <c r="P989" t="str">
        <f>CONCATENATE(ROW(P989)-2," - ",Komponenty!B989)</f>
        <v xml:space="preserve">987 - </v>
      </c>
      <c r="Q989" t="str">
        <f>CONCATENATE(Opatrenia!B988&amp;" - "&amp;Opatrenia!D988)</f>
        <v xml:space="preserve"> - </v>
      </c>
    </row>
    <row r="990" spans="16:17" x14ac:dyDescent="0.25">
      <c r="P990" t="str">
        <f>CONCATENATE(ROW(P990)-2," - ",Komponenty!B990)</f>
        <v xml:space="preserve">988 - </v>
      </c>
      <c r="Q990" t="str">
        <f>CONCATENATE(Opatrenia!B989&amp;" - "&amp;Opatrenia!D989)</f>
        <v xml:space="preserve"> - </v>
      </c>
    </row>
    <row r="991" spans="16:17" x14ac:dyDescent="0.25">
      <c r="P991" t="str">
        <f>CONCATENATE(ROW(P991)-2," - ",Komponenty!B991)</f>
        <v xml:space="preserve">989 - </v>
      </c>
      <c r="Q991" t="str">
        <f>CONCATENATE(Opatrenia!B990&amp;" - "&amp;Opatrenia!D990)</f>
        <v xml:space="preserve"> - </v>
      </c>
    </row>
    <row r="992" spans="16:17" x14ac:dyDescent="0.25">
      <c r="P992" t="str">
        <f>CONCATENATE(ROW(P992)-2," - ",Komponenty!B992)</f>
        <v xml:space="preserve">990 - </v>
      </c>
      <c r="Q992" t="str">
        <f>CONCATENATE(Opatrenia!B991&amp;" - "&amp;Opatrenia!D991)</f>
        <v xml:space="preserve"> - </v>
      </c>
    </row>
    <row r="993" spans="16:17" x14ac:dyDescent="0.25">
      <c r="P993" t="str">
        <f>CONCATENATE(ROW(P993)-2," - ",Komponenty!B993)</f>
        <v xml:space="preserve">991 - </v>
      </c>
      <c r="Q993" t="str">
        <f>CONCATENATE(Opatrenia!B992&amp;" - "&amp;Opatrenia!D992)</f>
        <v xml:space="preserve"> - </v>
      </c>
    </row>
    <row r="994" spans="16:17" x14ac:dyDescent="0.25">
      <c r="P994" t="str">
        <f>CONCATENATE(ROW(P994)-2," - ",Komponenty!B994)</f>
        <v xml:space="preserve">992 - </v>
      </c>
      <c r="Q994" t="str">
        <f>CONCATENATE(Opatrenia!B993&amp;" - "&amp;Opatrenia!D993)</f>
        <v xml:space="preserve"> - </v>
      </c>
    </row>
    <row r="995" spans="16:17" x14ac:dyDescent="0.25">
      <c r="P995" t="str">
        <f>CONCATENATE(ROW(P995)-2," - ",Komponenty!B995)</f>
        <v xml:space="preserve">993 - </v>
      </c>
      <c r="Q995" t="str">
        <f>CONCATENATE(Opatrenia!B994&amp;" - "&amp;Opatrenia!D994)</f>
        <v xml:space="preserve"> - </v>
      </c>
    </row>
    <row r="996" spans="16:17" x14ac:dyDescent="0.25">
      <c r="P996" t="str">
        <f>CONCATENATE(ROW(P996)-2," - ",Komponenty!B996)</f>
        <v xml:space="preserve">994 - </v>
      </c>
      <c r="Q996" t="str">
        <f>CONCATENATE(Opatrenia!B995&amp;" - "&amp;Opatrenia!D995)</f>
        <v xml:space="preserve"> - </v>
      </c>
    </row>
    <row r="997" spans="16:17" x14ac:dyDescent="0.25">
      <c r="P997" t="str">
        <f>CONCATENATE(ROW(P997)-2," - ",Komponenty!B997)</f>
        <v xml:space="preserve">995 - </v>
      </c>
      <c r="Q997" t="str">
        <f>CONCATENATE(Opatrenia!B996&amp;" - "&amp;Opatrenia!D996)</f>
        <v xml:space="preserve"> - </v>
      </c>
    </row>
    <row r="998" spans="16:17" x14ac:dyDescent="0.25">
      <c r="P998" t="str">
        <f>CONCATENATE(ROW(P998)-2," - ",Komponenty!B998)</f>
        <v xml:space="preserve">996 - </v>
      </c>
      <c r="Q998" t="str">
        <f>CONCATENATE(Opatrenia!B997&amp;" - "&amp;Opatrenia!D997)</f>
        <v xml:space="preserve"> - </v>
      </c>
    </row>
    <row r="999" spans="16:17" x14ac:dyDescent="0.25">
      <c r="P999" t="str">
        <f>CONCATENATE(ROW(P999)-2," - ",Komponenty!B999)</f>
        <v xml:space="preserve">997 - </v>
      </c>
      <c r="Q999" t="str">
        <f>CONCATENATE(Opatrenia!B998&amp;" - "&amp;Opatrenia!D998)</f>
        <v xml:space="preserve"> - </v>
      </c>
    </row>
    <row r="1000" spans="16:17" x14ac:dyDescent="0.25">
      <c r="P1000" t="str">
        <f>CONCATENATE(ROW(P1000)-2," - ",Komponenty!B1000)</f>
        <v xml:space="preserve">998 - </v>
      </c>
      <c r="Q1000" t="str">
        <f>CONCATENATE(Opatrenia!B999&amp;" - "&amp;Opatrenia!D999)</f>
        <v xml:space="preserve"> - </v>
      </c>
    </row>
    <row r="1001" spans="16:17" x14ac:dyDescent="0.25">
      <c r="P1001" t="str">
        <f>CONCATENATE(ROW(P1001)-2," - ",Komponenty!B1001)</f>
        <v xml:space="preserve">999 - </v>
      </c>
      <c r="Q1001" t="str">
        <f>CONCATENATE(Opatrenia!B1000&amp;" - "&amp;Opatrenia!D1000)</f>
        <v xml:space="preserve"> - </v>
      </c>
    </row>
    <row r="1002" spans="16:17" x14ac:dyDescent="0.25">
      <c r="P1002" t="str">
        <f>CONCATENATE(ROW(P1002)-2," - ",Komponenty!B1002)</f>
        <v xml:space="preserve">1000 - </v>
      </c>
      <c r="Q1002" t="str">
        <f>CONCATENATE(Opatrenia!B1001&amp;" - "&amp;Opatrenia!D1001)</f>
        <v xml:space="preserve"> - </v>
      </c>
    </row>
    <row r="1003" spans="16:17" x14ac:dyDescent="0.25">
      <c r="P1003" t="str">
        <f>CONCATENATE(ROW(P1003)-2," - ",Komponenty!B1003)</f>
        <v xml:space="preserve">1001 - </v>
      </c>
      <c r="Q1003" t="str">
        <f>CONCATENATE(Opatrenia!B1002&amp;" - "&amp;Opatrenia!D1002)</f>
        <v xml:space="preserve"> - </v>
      </c>
    </row>
    <row r="1004" spans="16:17" x14ac:dyDescent="0.25">
      <c r="P1004" t="str">
        <f>CONCATENATE(ROW(P1004)-2," - ",Komponenty!B1004)</f>
        <v xml:space="preserve">1002 - </v>
      </c>
      <c r="Q1004" t="str">
        <f>CONCATENATE(Opatrenia!B1003&amp;" - "&amp;Opatrenia!D1003)</f>
        <v xml:space="preserve"> - </v>
      </c>
    </row>
    <row r="1005" spans="16:17" x14ac:dyDescent="0.25">
      <c r="P1005" t="str">
        <f>CONCATENATE(ROW(P1005)-2," - ",Komponenty!B1005)</f>
        <v xml:space="preserve">1003 - </v>
      </c>
      <c r="Q1005" t="str">
        <f>CONCATENATE(Opatrenia!B1004&amp;" - "&amp;Opatrenia!D1004)</f>
        <v xml:space="preserve"> - </v>
      </c>
    </row>
    <row r="1006" spans="16:17" x14ac:dyDescent="0.25">
      <c r="P1006" t="str">
        <f>CONCATENATE(ROW(P1006)-2," - ",Komponenty!B1006)</f>
        <v xml:space="preserve">1004 - </v>
      </c>
      <c r="Q1006" t="str">
        <f>CONCATENATE(Opatrenia!B1005&amp;" - "&amp;Opatrenia!D1005)</f>
        <v xml:space="preserve"> - </v>
      </c>
    </row>
    <row r="1007" spans="16:17" x14ac:dyDescent="0.25">
      <c r="P1007" t="str">
        <f>CONCATENATE(ROW(P1007)-2," - ",Komponenty!B1007)</f>
        <v xml:space="preserve">1005 - </v>
      </c>
      <c r="Q1007" t="str">
        <f>CONCATENATE(Opatrenia!B1006&amp;" - "&amp;Opatrenia!D1006)</f>
        <v xml:space="preserve"> - </v>
      </c>
    </row>
    <row r="1008" spans="16:17" x14ac:dyDescent="0.25">
      <c r="P1008" t="str">
        <f>CONCATENATE(ROW(P1008)-2," - ",Komponenty!B1008)</f>
        <v xml:space="preserve">1006 - </v>
      </c>
      <c r="Q1008" t="str">
        <f>CONCATENATE(Opatrenia!B1007&amp;" - "&amp;Opatrenia!D1007)</f>
        <v xml:space="preserve"> - </v>
      </c>
    </row>
    <row r="1009" spans="16:17" x14ac:dyDescent="0.25">
      <c r="P1009" t="str">
        <f>CONCATENATE(ROW(P1009)-2," - ",Komponenty!B1009)</f>
        <v xml:space="preserve">1007 - </v>
      </c>
      <c r="Q1009" t="str">
        <f>CONCATENATE(Opatrenia!B1008&amp;" - "&amp;Opatrenia!D1008)</f>
        <v xml:space="preserve"> - </v>
      </c>
    </row>
    <row r="1010" spans="16:17" x14ac:dyDescent="0.25">
      <c r="P1010" t="str">
        <f>CONCATENATE(ROW(P1010)-2," - ",Komponenty!B1010)</f>
        <v xml:space="preserve">1008 - </v>
      </c>
      <c r="Q1010" t="str">
        <f>CONCATENATE(Opatrenia!B1009&amp;" - "&amp;Opatrenia!D1009)</f>
        <v xml:space="preserve"> - </v>
      </c>
    </row>
    <row r="1011" spans="16:17" x14ac:dyDescent="0.25">
      <c r="P1011" t="str">
        <f>CONCATENATE(ROW(P1011)-2," - ",Komponenty!B1011)</f>
        <v xml:space="preserve">1009 - </v>
      </c>
      <c r="Q1011" t="str">
        <f>CONCATENATE(Opatrenia!B1010&amp;" - "&amp;Opatrenia!D1010)</f>
        <v xml:space="preserve"> - </v>
      </c>
    </row>
    <row r="1012" spans="16:17" x14ac:dyDescent="0.25">
      <c r="P1012" t="str">
        <f>CONCATENATE(ROW(P1012)-2," - ",Komponenty!B1012)</f>
        <v xml:space="preserve">1010 - </v>
      </c>
      <c r="Q1012" t="str">
        <f>CONCATENATE(Opatrenia!B1011&amp;" - "&amp;Opatrenia!D1011)</f>
        <v xml:space="preserve"> - </v>
      </c>
    </row>
    <row r="1013" spans="16:17" x14ac:dyDescent="0.25">
      <c r="P1013" t="str">
        <f>CONCATENATE(ROW(P1013)-2," - ",Komponenty!B1013)</f>
        <v xml:space="preserve">1011 - </v>
      </c>
      <c r="Q1013" t="str">
        <f>CONCATENATE(Opatrenia!B1012&amp;" - "&amp;Opatrenia!D1012)</f>
        <v xml:space="preserve"> - </v>
      </c>
    </row>
    <row r="1014" spans="16:17" x14ac:dyDescent="0.25">
      <c r="P1014" t="str">
        <f>CONCATENATE(ROW(P1014)-2," - ",Komponenty!B1014)</f>
        <v xml:space="preserve">1012 - </v>
      </c>
      <c r="Q1014" t="str">
        <f>CONCATENATE(Opatrenia!B1013&amp;" - "&amp;Opatrenia!D1013)</f>
        <v xml:space="preserve"> - </v>
      </c>
    </row>
    <row r="1015" spans="16:17" x14ac:dyDescent="0.25">
      <c r="P1015" t="str">
        <f>CONCATENATE(ROW(P1015)-2," - ",Komponenty!B1015)</f>
        <v xml:space="preserve">1013 - </v>
      </c>
      <c r="Q1015" t="str">
        <f>CONCATENATE(Opatrenia!B1014&amp;" - "&amp;Opatrenia!D1014)</f>
        <v xml:space="preserve"> - </v>
      </c>
    </row>
    <row r="1016" spans="16:17" x14ac:dyDescent="0.25">
      <c r="P1016" t="str">
        <f>CONCATENATE(ROW(P1016)-2," - ",Komponenty!B1016)</f>
        <v xml:space="preserve">1014 - </v>
      </c>
      <c r="Q1016" t="str">
        <f>CONCATENATE(Opatrenia!B1015&amp;" - "&amp;Opatrenia!D1015)</f>
        <v xml:space="preserve"> - </v>
      </c>
    </row>
    <row r="1017" spans="16:17" x14ac:dyDescent="0.25">
      <c r="P1017" t="str">
        <f>CONCATENATE(ROW(P1017)-2," - ",Komponenty!B1017)</f>
        <v xml:space="preserve">1015 - </v>
      </c>
      <c r="Q1017" t="str">
        <f>CONCATENATE(Opatrenia!B1016&amp;" - "&amp;Opatrenia!D1016)</f>
        <v xml:space="preserve"> - </v>
      </c>
    </row>
    <row r="1018" spans="16:17" x14ac:dyDescent="0.25">
      <c r="P1018" t="str">
        <f>CONCATENATE(ROW(P1018)-2," - ",Komponenty!B1018)</f>
        <v xml:space="preserve">1016 - </v>
      </c>
      <c r="Q1018" t="str">
        <f>CONCATENATE(Opatrenia!B1017&amp;" - "&amp;Opatrenia!D1017)</f>
        <v xml:space="preserve"> - </v>
      </c>
    </row>
    <row r="1019" spans="16:17" x14ac:dyDescent="0.25">
      <c r="P1019" t="str">
        <f>CONCATENATE(ROW(P1019)-2," - ",Komponenty!B1019)</f>
        <v xml:space="preserve">1017 - </v>
      </c>
      <c r="Q1019" t="str">
        <f>CONCATENATE(Opatrenia!B1018&amp;" - "&amp;Opatrenia!D1018)</f>
        <v xml:space="preserve"> - </v>
      </c>
    </row>
    <row r="1020" spans="16:17" x14ac:dyDescent="0.25">
      <c r="P1020" t="str">
        <f>CONCATENATE(ROW(P1020)-2," - ",Komponenty!B1020)</f>
        <v xml:space="preserve">1018 - </v>
      </c>
      <c r="Q1020" t="str">
        <f>CONCATENATE(Opatrenia!B1019&amp;" - "&amp;Opatrenia!D1019)</f>
        <v xml:space="preserve"> - </v>
      </c>
    </row>
    <row r="1021" spans="16:17" x14ac:dyDescent="0.25">
      <c r="P1021" t="str">
        <f>CONCATENATE(ROW(P1021)-2," - ",Komponenty!B1021)</f>
        <v xml:space="preserve">1019 - </v>
      </c>
      <c r="Q1021" t="str">
        <f>CONCATENATE(Opatrenia!B1020&amp;" - "&amp;Opatrenia!D1020)</f>
        <v xml:space="preserve"> - </v>
      </c>
    </row>
    <row r="1022" spans="16:17" x14ac:dyDescent="0.25">
      <c r="P1022" t="str">
        <f>CONCATENATE(ROW(P1022)-2," - ",Komponenty!B1022)</f>
        <v xml:space="preserve">1020 - </v>
      </c>
      <c r="Q1022" t="str">
        <f>CONCATENATE(Opatrenia!B1021&amp;" - "&amp;Opatrenia!D1021)</f>
        <v xml:space="preserve"> - </v>
      </c>
    </row>
    <row r="1023" spans="16:17" x14ac:dyDescent="0.25">
      <c r="P1023" t="str">
        <f>CONCATENATE(ROW(P1023)-2," - ",Komponenty!B1023)</f>
        <v xml:space="preserve">1021 - </v>
      </c>
      <c r="Q1023" t="str">
        <f>CONCATENATE(Opatrenia!B1022&amp;" - "&amp;Opatrenia!D1022)</f>
        <v xml:space="preserve"> - </v>
      </c>
    </row>
    <row r="1024" spans="16:17" x14ac:dyDescent="0.25">
      <c r="P1024" t="str">
        <f>CONCATENATE(ROW(P1024)-2," - ",Komponenty!B1024)</f>
        <v xml:space="preserve">1022 - </v>
      </c>
      <c r="Q1024" t="str">
        <f>CONCATENATE(Opatrenia!B1023&amp;" - "&amp;Opatrenia!D1023)</f>
        <v xml:space="preserve"> - </v>
      </c>
    </row>
    <row r="1025" spans="16:17" x14ac:dyDescent="0.25">
      <c r="P1025" t="str">
        <f>CONCATENATE(ROW(P1025)-2," - ",Komponenty!B1025)</f>
        <v xml:space="preserve">1023 - </v>
      </c>
      <c r="Q1025" t="str">
        <f>CONCATENATE(Opatrenia!B1024&amp;" - "&amp;Opatrenia!D1024)</f>
        <v xml:space="preserve"> - </v>
      </c>
    </row>
    <row r="1026" spans="16:17" x14ac:dyDescent="0.25">
      <c r="P1026" t="str">
        <f>CONCATENATE(ROW(P1026)-2," - ",Komponenty!B1026)</f>
        <v xml:space="preserve">1024 - </v>
      </c>
      <c r="Q1026" t="str">
        <f>CONCATENATE(Opatrenia!B1025&amp;" - "&amp;Opatrenia!D1025)</f>
        <v xml:space="preserve"> - </v>
      </c>
    </row>
    <row r="1027" spans="16:17" x14ac:dyDescent="0.25">
      <c r="P1027" t="str">
        <f>CONCATENATE(ROW(P1027)-2," - ",Komponenty!B1027)</f>
        <v xml:space="preserve">1025 - </v>
      </c>
      <c r="Q1027" t="str">
        <f>CONCATENATE(Opatrenia!B1026&amp;" - "&amp;Opatrenia!D1026)</f>
        <v xml:space="preserve"> - </v>
      </c>
    </row>
    <row r="1028" spans="16:17" x14ac:dyDescent="0.25">
      <c r="P1028" t="str">
        <f>CONCATENATE(ROW(P1028)-2," - ",Komponenty!B1028)</f>
        <v xml:space="preserve">1026 - </v>
      </c>
      <c r="Q1028" t="str">
        <f>CONCATENATE(Opatrenia!B1027&amp;" - "&amp;Opatrenia!D1027)</f>
        <v xml:space="preserve"> - </v>
      </c>
    </row>
    <row r="1029" spans="16:17" x14ac:dyDescent="0.25">
      <c r="P1029" t="str">
        <f>CONCATENATE(ROW(P1029)-2," - ",Komponenty!B1029)</f>
        <v xml:space="preserve">1027 - </v>
      </c>
      <c r="Q1029" t="str">
        <f>CONCATENATE(Opatrenia!B1028&amp;" - "&amp;Opatrenia!D1028)</f>
        <v xml:space="preserve"> - </v>
      </c>
    </row>
    <row r="1030" spans="16:17" x14ac:dyDescent="0.25">
      <c r="P1030" t="str">
        <f>CONCATENATE(ROW(P1030)-2," - ",Komponenty!B1030)</f>
        <v xml:space="preserve">1028 - </v>
      </c>
      <c r="Q1030" t="str">
        <f>CONCATENATE(Opatrenia!B1029&amp;" - "&amp;Opatrenia!D1029)</f>
        <v xml:space="preserve"> - </v>
      </c>
    </row>
    <row r="1031" spans="16:17" x14ac:dyDescent="0.25">
      <c r="P1031" t="str">
        <f>CONCATENATE(ROW(P1031)-2," - ",Komponenty!B1031)</f>
        <v xml:space="preserve">1029 - </v>
      </c>
      <c r="Q1031" t="str">
        <f>CONCATENATE(Opatrenia!B1030&amp;" - "&amp;Opatrenia!D1030)</f>
        <v xml:space="preserve"> - </v>
      </c>
    </row>
    <row r="1032" spans="16:17" x14ac:dyDescent="0.25">
      <c r="P1032" t="str">
        <f>CONCATENATE(ROW(P1032)-2," - ",Komponenty!B1032)</f>
        <v xml:space="preserve">1030 - </v>
      </c>
      <c r="Q1032" t="str">
        <f>CONCATENATE(Opatrenia!B1031&amp;" - "&amp;Opatrenia!D1031)</f>
        <v xml:space="preserve"> - </v>
      </c>
    </row>
    <row r="1033" spans="16:17" x14ac:dyDescent="0.25">
      <c r="P1033" t="str">
        <f>CONCATENATE(ROW(P1033)-2," - ",Komponenty!B1033)</f>
        <v xml:space="preserve">1031 - </v>
      </c>
      <c r="Q1033" t="str">
        <f>CONCATENATE(Opatrenia!B1032&amp;" - "&amp;Opatrenia!D1032)</f>
        <v xml:space="preserve"> - </v>
      </c>
    </row>
    <row r="1034" spans="16:17" x14ac:dyDescent="0.25">
      <c r="P1034" t="str">
        <f>CONCATENATE(ROW(P1034)-2," - ",Komponenty!B1034)</f>
        <v xml:space="preserve">1032 - </v>
      </c>
      <c r="Q1034" t="str">
        <f>CONCATENATE(Opatrenia!B1033&amp;" - "&amp;Opatrenia!D1033)</f>
        <v xml:space="preserve"> - </v>
      </c>
    </row>
    <row r="1035" spans="16:17" x14ac:dyDescent="0.25">
      <c r="P1035" t="str">
        <f>CONCATENATE(ROW(P1035)-2," - ",Komponenty!B1035)</f>
        <v xml:space="preserve">1033 - </v>
      </c>
      <c r="Q1035" t="str">
        <f>CONCATENATE(Opatrenia!B1034&amp;" - "&amp;Opatrenia!D1034)</f>
        <v xml:space="preserve"> - </v>
      </c>
    </row>
    <row r="1036" spans="16:17" x14ac:dyDescent="0.25">
      <c r="P1036" t="str">
        <f>CONCATENATE(ROW(P1036)-2," - ",Komponenty!B1036)</f>
        <v xml:space="preserve">1034 - </v>
      </c>
      <c r="Q1036" t="str">
        <f>CONCATENATE(Opatrenia!B1035&amp;" - "&amp;Opatrenia!D1035)</f>
        <v xml:space="preserve"> - </v>
      </c>
    </row>
    <row r="1037" spans="16:17" x14ac:dyDescent="0.25">
      <c r="P1037" t="str">
        <f>CONCATENATE(ROW(P1037)-2," - ",Komponenty!B1037)</f>
        <v xml:space="preserve">1035 - </v>
      </c>
      <c r="Q1037" t="str">
        <f>CONCATENATE(Opatrenia!B1036&amp;" - "&amp;Opatrenia!D1036)</f>
        <v xml:space="preserve"> - </v>
      </c>
    </row>
    <row r="1038" spans="16:17" x14ac:dyDescent="0.25">
      <c r="P1038" t="str">
        <f>CONCATENATE(ROW(P1038)-2," - ",Komponenty!B1038)</f>
        <v xml:space="preserve">1036 - </v>
      </c>
      <c r="Q1038" t="str">
        <f>CONCATENATE(Opatrenia!B1037&amp;" - "&amp;Opatrenia!D1037)</f>
        <v xml:space="preserve"> - </v>
      </c>
    </row>
    <row r="1039" spans="16:17" x14ac:dyDescent="0.25">
      <c r="P1039" t="str">
        <f>CONCATENATE(ROW(P1039)-2," - ",Komponenty!B1039)</f>
        <v xml:space="preserve">1037 - </v>
      </c>
      <c r="Q1039" t="str">
        <f>CONCATENATE(Opatrenia!B1038&amp;" - "&amp;Opatrenia!D1038)</f>
        <v xml:space="preserve"> - </v>
      </c>
    </row>
    <row r="1040" spans="16:17" x14ac:dyDescent="0.25">
      <c r="P1040" t="str">
        <f>CONCATENATE(ROW(P1040)-2," - ",Komponenty!B1040)</f>
        <v xml:space="preserve">1038 - </v>
      </c>
      <c r="Q1040" t="str">
        <f>CONCATENATE(Opatrenia!B1039&amp;" - "&amp;Opatrenia!D1039)</f>
        <v xml:space="preserve"> - </v>
      </c>
    </row>
    <row r="1041" spans="16:17" x14ac:dyDescent="0.25">
      <c r="P1041" t="str">
        <f>CONCATENATE(ROW(P1041)-2," - ",Komponenty!B1041)</f>
        <v xml:space="preserve">1039 - </v>
      </c>
      <c r="Q1041" t="str">
        <f>CONCATENATE(Opatrenia!B1040&amp;" - "&amp;Opatrenia!D1040)</f>
        <v xml:space="preserve"> - </v>
      </c>
    </row>
    <row r="1042" spans="16:17" x14ac:dyDescent="0.25">
      <c r="P1042" t="str">
        <f>CONCATENATE(ROW(P1042)-2," - ",Komponenty!B1042)</f>
        <v xml:space="preserve">1040 - </v>
      </c>
      <c r="Q1042" t="str">
        <f>CONCATENATE(Opatrenia!B1041&amp;" - "&amp;Opatrenia!D1041)</f>
        <v xml:space="preserve"> - </v>
      </c>
    </row>
    <row r="1043" spans="16:17" x14ac:dyDescent="0.25">
      <c r="P1043" t="str">
        <f>CONCATENATE(ROW(P1043)-2," - ",Komponenty!B1043)</f>
        <v xml:space="preserve">1041 - </v>
      </c>
      <c r="Q1043" t="str">
        <f>CONCATENATE(Opatrenia!B1042&amp;" - "&amp;Opatrenia!D1042)</f>
        <v xml:space="preserve"> - </v>
      </c>
    </row>
    <row r="1044" spans="16:17" x14ac:dyDescent="0.25">
      <c r="P1044" t="str">
        <f>CONCATENATE(ROW(P1044)-2," - ",Komponenty!B1044)</f>
        <v xml:space="preserve">1042 - </v>
      </c>
      <c r="Q1044" t="str">
        <f>CONCATENATE(Opatrenia!B1043&amp;" - "&amp;Opatrenia!D1043)</f>
        <v xml:space="preserve"> - </v>
      </c>
    </row>
    <row r="1045" spans="16:17" x14ac:dyDescent="0.25">
      <c r="P1045" t="str">
        <f>CONCATENATE(ROW(P1045)-2," - ",Komponenty!B1045)</f>
        <v xml:space="preserve">1043 - </v>
      </c>
      <c r="Q1045" t="str">
        <f>CONCATENATE(Opatrenia!B1044&amp;" - "&amp;Opatrenia!D1044)</f>
        <v xml:space="preserve"> - </v>
      </c>
    </row>
    <row r="1046" spans="16:17" x14ac:dyDescent="0.25">
      <c r="P1046" t="str">
        <f>CONCATENATE(ROW(P1046)-2," - ",Komponenty!B1046)</f>
        <v xml:space="preserve">1044 - </v>
      </c>
      <c r="Q1046" t="str">
        <f>CONCATENATE(Opatrenia!B1045&amp;" - "&amp;Opatrenia!D1045)</f>
        <v xml:space="preserve"> - </v>
      </c>
    </row>
    <row r="1047" spans="16:17" x14ac:dyDescent="0.25">
      <c r="P1047" t="str">
        <f>CONCATENATE(ROW(P1047)-2," - ",Komponenty!B1047)</f>
        <v xml:space="preserve">1045 - </v>
      </c>
      <c r="Q1047" t="str">
        <f>CONCATENATE(Opatrenia!B1046&amp;" - "&amp;Opatrenia!D1046)</f>
        <v xml:space="preserve"> - </v>
      </c>
    </row>
    <row r="1048" spans="16:17" x14ac:dyDescent="0.25">
      <c r="P1048" t="str">
        <f>CONCATENATE(ROW(P1048)-2," - ",Komponenty!B1048)</f>
        <v xml:space="preserve">1046 - </v>
      </c>
      <c r="Q1048" t="str">
        <f>CONCATENATE(Opatrenia!B1047&amp;" - "&amp;Opatrenia!D1047)</f>
        <v xml:space="preserve"> - </v>
      </c>
    </row>
    <row r="1049" spans="16:17" x14ac:dyDescent="0.25">
      <c r="P1049" t="str">
        <f>CONCATENATE(ROW(P1049)-2," - ",Komponenty!B1049)</f>
        <v xml:space="preserve">1047 - </v>
      </c>
      <c r="Q1049" t="str">
        <f>CONCATENATE(Opatrenia!B1048&amp;" - "&amp;Opatrenia!D1048)</f>
        <v xml:space="preserve"> - </v>
      </c>
    </row>
    <row r="1050" spans="16:17" x14ac:dyDescent="0.25">
      <c r="P1050" t="str">
        <f>CONCATENATE(ROW(P1050)-2," - ",Komponenty!B1050)</f>
        <v xml:space="preserve">1048 - </v>
      </c>
      <c r="Q1050" t="str">
        <f>CONCATENATE(Opatrenia!B1049&amp;" - "&amp;Opatrenia!D1049)</f>
        <v xml:space="preserve"> - </v>
      </c>
    </row>
    <row r="1051" spans="16:17" x14ac:dyDescent="0.25">
      <c r="P1051" t="str">
        <f>CONCATENATE(ROW(P1051)-2," - ",Komponenty!B1051)</f>
        <v xml:space="preserve">1049 - </v>
      </c>
      <c r="Q1051" t="str">
        <f>CONCATENATE(Opatrenia!B1050&amp;" - "&amp;Opatrenia!D1050)</f>
        <v xml:space="preserve"> - </v>
      </c>
    </row>
    <row r="1052" spans="16:17" x14ac:dyDescent="0.25">
      <c r="P1052" t="str">
        <f>CONCATENATE(ROW(P1052)-2," - ",Komponenty!B1052)</f>
        <v xml:space="preserve">1050 - </v>
      </c>
      <c r="Q1052" t="str">
        <f>CONCATENATE(Opatrenia!B1051&amp;" - "&amp;Opatrenia!D1051)</f>
        <v xml:space="preserve"> - </v>
      </c>
    </row>
    <row r="1053" spans="16:17" x14ac:dyDescent="0.25">
      <c r="P1053" t="str">
        <f>CONCATENATE(ROW(P1053)-2," - ",Komponenty!B1053)</f>
        <v xml:space="preserve">1051 - </v>
      </c>
      <c r="Q1053" t="str">
        <f>CONCATENATE(Opatrenia!B1052&amp;" - "&amp;Opatrenia!D1052)</f>
        <v xml:space="preserve"> - </v>
      </c>
    </row>
    <row r="1054" spans="16:17" x14ac:dyDescent="0.25">
      <c r="P1054" t="str">
        <f>CONCATENATE(ROW(P1054)-2," - ",Komponenty!B1054)</f>
        <v xml:space="preserve">1052 - </v>
      </c>
      <c r="Q1054" t="str">
        <f>CONCATENATE(Opatrenia!B1053&amp;" - "&amp;Opatrenia!D1053)</f>
        <v xml:space="preserve"> - </v>
      </c>
    </row>
    <row r="1055" spans="16:17" x14ac:dyDescent="0.25">
      <c r="P1055" t="str">
        <f>CONCATENATE(ROW(P1055)-2," - ",Komponenty!B1055)</f>
        <v xml:space="preserve">1053 - </v>
      </c>
      <c r="Q1055" t="str">
        <f>CONCATENATE(Opatrenia!B1054&amp;" - "&amp;Opatrenia!D1054)</f>
        <v xml:space="preserve"> - </v>
      </c>
    </row>
    <row r="1056" spans="16:17" x14ac:dyDescent="0.25">
      <c r="P1056" t="str">
        <f>CONCATENATE(ROW(P1056)-2," - ",Komponenty!B1056)</f>
        <v xml:space="preserve">1054 - </v>
      </c>
      <c r="Q1056" t="str">
        <f>CONCATENATE(Opatrenia!B1055&amp;" - "&amp;Opatrenia!D1055)</f>
        <v xml:space="preserve"> - </v>
      </c>
    </row>
    <row r="1057" spans="16:17" x14ac:dyDescent="0.25">
      <c r="P1057" t="str">
        <f>CONCATENATE(ROW(P1057)-2," - ",Komponenty!B1057)</f>
        <v xml:space="preserve">1055 - </v>
      </c>
      <c r="Q1057" t="str">
        <f>CONCATENATE(Opatrenia!B1056&amp;" - "&amp;Opatrenia!D1056)</f>
        <v xml:space="preserve"> - </v>
      </c>
    </row>
    <row r="1058" spans="16:17" x14ac:dyDescent="0.25">
      <c r="P1058" t="str">
        <f>CONCATENATE(ROW(P1058)-2," - ",Komponenty!B1058)</f>
        <v xml:space="preserve">1056 - </v>
      </c>
      <c r="Q1058" t="str">
        <f>CONCATENATE(Opatrenia!B1057&amp;" - "&amp;Opatrenia!D1057)</f>
        <v xml:space="preserve"> - </v>
      </c>
    </row>
    <row r="1059" spans="16:17" x14ac:dyDescent="0.25">
      <c r="P1059" t="str">
        <f>CONCATENATE(ROW(P1059)-2," - ",Komponenty!B1059)</f>
        <v xml:space="preserve">1057 - </v>
      </c>
      <c r="Q1059" t="str">
        <f>CONCATENATE(Opatrenia!B1058&amp;" - "&amp;Opatrenia!D1058)</f>
        <v xml:space="preserve"> - </v>
      </c>
    </row>
    <row r="1060" spans="16:17" x14ac:dyDescent="0.25">
      <c r="P1060" t="str">
        <f>CONCATENATE(ROW(P1060)-2," - ",Komponenty!B1060)</f>
        <v xml:space="preserve">1058 - </v>
      </c>
      <c r="Q1060" t="str">
        <f>CONCATENATE(Opatrenia!B1059&amp;" - "&amp;Opatrenia!D1059)</f>
        <v xml:space="preserve"> - </v>
      </c>
    </row>
    <row r="1061" spans="16:17" x14ac:dyDescent="0.25">
      <c r="P1061" t="str">
        <f>CONCATENATE(ROW(P1061)-2," - ",Komponenty!B1061)</f>
        <v xml:space="preserve">1059 - </v>
      </c>
      <c r="Q1061" t="str">
        <f>CONCATENATE(Opatrenia!B1060&amp;" - "&amp;Opatrenia!D1060)</f>
        <v xml:space="preserve"> - </v>
      </c>
    </row>
    <row r="1062" spans="16:17" x14ac:dyDescent="0.25">
      <c r="P1062" t="str">
        <f>CONCATENATE(ROW(P1062)-2," - ",Komponenty!B1062)</f>
        <v xml:space="preserve">1060 - </v>
      </c>
      <c r="Q1062" t="str">
        <f>CONCATENATE(Opatrenia!B1061&amp;" - "&amp;Opatrenia!D1061)</f>
        <v xml:space="preserve"> - </v>
      </c>
    </row>
    <row r="1063" spans="16:17" x14ac:dyDescent="0.25">
      <c r="P1063" t="str">
        <f>CONCATENATE(ROW(P1063)-2," - ",Komponenty!B1063)</f>
        <v xml:space="preserve">1061 - </v>
      </c>
      <c r="Q1063" t="str">
        <f>CONCATENATE(Opatrenia!B1062&amp;" - "&amp;Opatrenia!D1062)</f>
        <v xml:space="preserve"> - </v>
      </c>
    </row>
    <row r="1064" spans="16:17" x14ac:dyDescent="0.25">
      <c r="P1064" t="str">
        <f>CONCATENATE(ROW(P1064)-2," - ",Komponenty!B1064)</f>
        <v xml:space="preserve">1062 - </v>
      </c>
      <c r="Q1064" t="str">
        <f>CONCATENATE(Opatrenia!B1063&amp;" - "&amp;Opatrenia!D1063)</f>
        <v xml:space="preserve"> - </v>
      </c>
    </row>
    <row r="1065" spans="16:17" x14ac:dyDescent="0.25">
      <c r="P1065" t="str">
        <f>CONCATENATE(ROW(P1065)-2," - ",Komponenty!B1065)</f>
        <v xml:space="preserve">1063 - </v>
      </c>
      <c r="Q1065" t="str">
        <f>CONCATENATE(Opatrenia!B1064&amp;" - "&amp;Opatrenia!D1064)</f>
        <v xml:space="preserve"> - </v>
      </c>
    </row>
    <row r="1066" spans="16:17" x14ac:dyDescent="0.25">
      <c r="P1066" t="str">
        <f>CONCATENATE(ROW(P1066)-2," - ",Komponenty!B1066)</f>
        <v xml:space="preserve">1064 - </v>
      </c>
      <c r="Q1066" t="str">
        <f>CONCATENATE(Opatrenia!B1065&amp;" - "&amp;Opatrenia!D1065)</f>
        <v xml:space="preserve"> - </v>
      </c>
    </row>
    <row r="1067" spans="16:17" x14ac:dyDescent="0.25">
      <c r="P1067" t="str">
        <f>CONCATENATE(ROW(P1067)-2," - ",Komponenty!B1067)</f>
        <v xml:space="preserve">1065 - </v>
      </c>
      <c r="Q1067" t="str">
        <f>CONCATENATE(Opatrenia!B1066&amp;" - "&amp;Opatrenia!D1066)</f>
        <v xml:space="preserve"> - </v>
      </c>
    </row>
    <row r="1068" spans="16:17" x14ac:dyDescent="0.25">
      <c r="P1068" t="str">
        <f>CONCATENATE(ROW(P1068)-2," - ",Komponenty!B1068)</f>
        <v xml:space="preserve">1066 - </v>
      </c>
      <c r="Q1068" t="str">
        <f>CONCATENATE(Opatrenia!B1067&amp;" - "&amp;Opatrenia!D1067)</f>
        <v xml:space="preserve"> - </v>
      </c>
    </row>
    <row r="1069" spans="16:17" x14ac:dyDescent="0.25">
      <c r="P1069" t="str">
        <f>CONCATENATE(ROW(P1069)-2," - ",Komponenty!B1069)</f>
        <v xml:space="preserve">1067 - </v>
      </c>
      <c r="Q1069" t="str">
        <f>CONCATENATE(Opatrenia!B1068&amp;" - "&amp;Opatrenia!D1068)</f>
        <v xml:space="preserve"> - </v>
      </c>
    </row>
    <row r="1070" spans="16:17" x14ac:dyDescent="0.25">
      <c r="P1070" t="str">
        <f>CONCATENATE(ROW(P1070)-2," - ",Komponenty!B1070)</f>
        <v xml:space="preserve">1068 - </v>
      </c>
      <c r="Q1070" t="str">
        <f>CONCATENATE(Opatrenia!B1069&amp;" - "&amp;Opatrenia!D1069)</f>
        <v xml:space="preserve"> - </v>
      </c>
    </row>
    <row r="1071" spans="16:17" x14ac:dyDescent="0.25">
      <c r="P1071" t="str">
        <f>CONCATENATE(ROW(P1071)-2," - ",Komponenty!B1071)</f>
        <v xml:space="preserve">1069 - </v>
      </c>
      <c r="Q1071" t="str">
        <f>CONCATENATE(Opatrenia!B1070&amp;" - "&amp;Opatrenia!D1070)</f>
        <v xml:space="preserve"> - </v>
      </c>
    </row>
    <row r="1072" spans="16:17" x14ac:dyDescent="0.25">
      <c r="P1072" t="str">
        <f>CONCATENATE(ROW(P1072)-2," - ",Komponenty!B1072)</f>
        <v xml:space="preserve">1070 - </v>
      </c>
      <c r="Q1072" t="str">
        <f>CONCATENATE(Opatrenia!B1071&amp;" - "&amp;Opatrenia!D1071)</f>
        <v xml:space="preserve"> - </v>
      </c>
    </row>
    <row r="1073" spans="16:17" x14ac:dyDescent="0.25">
      <c r="P1073" t="str">
        <f>CONCATENATE(ROW(P1073)-2," - ",Komponenty!B1073)</f>
        <v xml:space="preserve">1071 - </v>
      </c>
      <c r="Q1073" t="str">
        <f>CONCATENATE(Opatrenia!B1072&amp;" - "&amp;Opatrenia!D1072)</f>
        <v xml:space="preserve"> - </v>
      </c>
    </row>
    <row r="1074" spans="16:17" x14ac:dyDescent="0.25">
      <c r="P1074" t="str">
        <f>CONCATENATE(ROW(P1074)-2," - ",Komponenty!B1074)</f>
        <v xml:space="preserve">1072 - </v>
      </c>
      <c r="Q1074" t="str">
        <f>CONCATENATE(Opatrenia!B1073&amp;" - "&amp;Opatrenia!D1073)</f>
        <v xml:space="preserve"> - </v>
      </c>
    </row>
    <row r="1075" spans="16:17" x14ac:dyDescent="0.25">
      <c r="P1075" t="str">
        <f>CONCATENATE(ROW(P1075)-2," - ",Komponenty!B1075)</f>
        <v xml:space="preserve">1073 - </v>
      </c>
      <c r="Q1075" t="str">
        <f>CONCATENATE(Opatrenia!B1074&amp;" - "&amp;Opatrenia!D1074)</f>
        <v xml:space="preserve"> - </v>
      </c>
    </row>
    <row r="1076" spans="16:17" x14ac:dyDescent="0.25">
      <c r="P1076" t="str">
        <f>CONCATENATE(ROW(P1076)-2," - ",Komponenty!B1076)</f>
        <v xml:space="preserve">1074 - </v>
      </c>
      <c r="Q1076" t="str">
        <f>CONCATENATE(Opatrenia!B1075&amp;" - "&amp;Opatrenia!D1075)</f>
        <v xml:space="preserve"> - </v>
      </c>
    </row>
    <row r="1077" spans="16:17" x14ac:dyDescent="0.25">
      <c r="P1077" t="str">
        <f>CONCATENATE(ROW(P1077)-2," - ",Komponenty!B1077)</f>
        <v xml:space="preserve">1075 - </v>
      </c>
      <c r="Q1077" t="str">
        <f>CONCATENATE(Opatrenia!B1076&amp;" - "&amp;Opatrenia!D1076)</f>
        <v xml:space="preserve"> - </v>
      </c>
    </row>
    <row r="1078" spans="16:17" x14ac:dyDescent="0.25">
      <c r="P1078" t="str">
        <f>CONCATENATE(ROW(P1078)-2," - ",Komponenty!B1078)</f>
        <v xml:space="preserve">1076 - </v>
      </c>
      <c r="Q1078" t="str">
        <f>CONCATENATE(Opatrenia!B1077&amp;" - "&amp;Opatrenia!D1077)</f>
        <v xml:space="preserve"> - </v>
      </c>
    </row>
    <row r="1079" spans="16:17" x14ac:dyDescent="0.25">
      <c r="P1079" t="str">
        <f>CONCATENATE(ROW(P1079)-2," - ",Komponenty!B1079)</f>
        <v xml:space="preserve">1077 - </v>
      </c>
      <c r="Q1079" t="str">
        <f>CONCATENATE(Opatrenia!B1078&amp;" - "&amp;Opatrenia!D1078)</f>
        <v xml:space="preserve"> - </v>
      </c>
    </row>
    <row r="1080" spans="16:17" x14ac:dyDescent="0.25">
      <c r="P1080" t="str">
        <f>CONCATENATE(ROW(P1080)-2," - ",Komponenty!B1080)</f>
        <v xml:space="preserve">1078 - </v>
      </c>
      <c r="Q1080" t="str">
        <f>CONCATENATE(Opatrenia!B1079&amp;" - "&amp;Opatrenia!D1079)</f>
        <v xml:space="preserve"> - </v>
      </c>
    </row>
    <row r="1081" spans="16:17" x14ac:dyDescent="0.25">
      <c r="P1081" t="str">
        <f>CONCATENATE(ROW(P1081)-2," - ",Komponenty!B1081)</f>
        <v xml:space="preserve">1079 - </v>
      </c>
      <c r="Q1081" t="str">
        <f>CONCATENATE(Opatrenia!B1080&amp;" - "&amp;Opatrenia!D1080)</f>
        <v xml:space="preserve"> - </v>
      </c>
    </row>
    <row r="1082" spans="16:17" x14ac:dyDescent="0.25">
      <c r="P1082" t="str">
        <f>CONCATENATE(ROW(P1082)-2," - ",Komponenty!B1082)</f>
        <v xml:space="preserve">1080 - </v>
      </c>
      <c r="Q1082" t="str">
        <f>CONCATENATE(Opatrenia!B1081&amp;" - "&amp;Opatrenia!D1081)</f>
        <v xml:space="preserve"> - </v>
      </c>
    </row>
    <row r="1083" spans="16:17" x14ac:dyDescent="0.25">
      <c r="P1083" t="str">
        <f>CONCATENATE(ROW(P1083)-2," - ",Komponenty!B1083)</f>
        <v xml:space="preserve">1081 - </v>
      </c>
      <c r="Q1083" t="str">
        <f>CONCATENATE(Opatrenia!B1082&amp;" - "&amp;Opatrenia!D1082)</f>
        <v xml:space="preserve"> - </v>
      </c>
    </row>
    <row r="1084" spans="16:17" x14ac:dyDescent="0.25">
      <c r="P1084" t="str">
        <f>CONCATENATE(ROW(P1084)-2," - ",Komponenty!B1084)</f>
        <v xml:space="preserve">1082 - </v>
      </c>
      <c r="Q1084" t="str">
        <f>CONCATENATE(Opatrenia!B1083&amp;" - "&amp;Opatrenia!D1083)</f>
        <v xml:space="preserve"> - </v>
      </c>
    </row>
    <row r="1085" spans="16:17" x14ac:dyDescent="0.25">
      <c r="P1085" t="str">
        <f>CONCATENATE(ROW(P1085)-2," - ",Komponenty!B1085)</f>
        <v xml:space="preserve">1083 - </v>
      </c>
      <c r="Q1085" t="str">
        <f>CONCATENATE(Opatrenia!B1084&amp;" - "&amp;Opatrenia!D1084)</f>
        <v xml:space="preserve"> - </v>
      </c>
    </row>
    <row r="1086" spans="16:17" x14ac:dyDescent="0.25">
      <c r="P1086" t="str">
        <f>CONCATENATE(ROW(P1086)-2," - ",Komponenty!B1086)</f>
        <v xml:space="preserve">1084 - </v>
      </c>
      <c r="Q1086" t="str">
        <f>CONCATENATE(Opatrenia!B1085&amp;" - "&amp;Opatrenia!D1085)</f>
        <v xml:space="preserve"> - </v>
      </c>
    </row>
    <row r="1087" spans="16:17" x14ac:dyDescent="0.25">
      <c r="P1087" t="str">
        <f>CONCATENATE(ROW(P1087)-2," - ",Komponenty!B1087)</f>
        <v xml:space="preserve">1085 - </v>
      </c>
      <c r="Q1087" t="str">
        <f>CONCATENATE(Opatrenia!B1086&amp;" - "&amp;Opatrenia!D1086)</f>
        <v xml:space="preserve"> - </v>
      </c>
    </row>
    <row r="1088" spans="16:17" x14ac:dyDescent="0.25">
      <c r="P1088" t="str">
        <f>CONCATENATE(ROW(P1088)-2," - ",Komponenty!B1088)</f>
        <v xml:space="preserve">1086 - </v>
      </c>
      <c r="Q1088" t="str">
        <f>CONCATENATE(Opatrenia!B1087&amp;" - "&amp;Opatrenia!D1087)</f>
        <v xml:space="preserve"> - </v>
      </c>
    </row>
    <row r="1089" spans="16:17" x14ac:dyDescent="0.25">
      <c r="P1089" t="str">
        <f>CONCATENATE(ROW(P1089)-2," - ",Komponenty!B1089)</f>
        <v xml:space="preserve">1087 - </v>
      </c>
      <c r="Q1089" t="str">
        <f>CONCATENATE(Opatrenia!B1088&amp;" - "&amp;Opatrenia!D1088)</f>
        <v xml:space="preserve"> - </v>
      </c>
    </row>
    <row r="1090" spans="16:17" x14ac:dyDescent="0.25">
      <c r="P1090" t="str">
        <f>CONCATENATE(ROW(P1090)-2," - ",Komponenty!B1090)</f>
        <v xml:space="preserve">1088 - </v>
      </c>
      <c r="Q1090" t="str">
        <f>CONCATENATE(Opatrenia!B1089&amp;" - "&amp;Opatrenia!D1089)</f>
        <v xml:space="preserve"> - </v>
      </c>
    </row>
    <row r="1091" spans="16:17" x14ac:dyDescent="0.25">
      <c r="P1091" t="str">
        <f>CONCATENATE(ROW(P1091)-2," - ",Komponenty!B1091)</f>
        <v xml:space="preserve">1089 - </v>
      </c>
      <c r="Q1091" t="str">
        <f>CONCATENATE(Opatrenia!B1090&amp;" - "&amp;Opatrenia!D1090)</f>
        <v xml:space="preserve"> - </v>
      </c>
    </row>
    <row r="1092" spans="16:17" x14ac:dyDescent="0.25">
      <c r="P1092" t="str">
        <f>CONCATENATE(ROW(P1092)-2," - ",Komponenty!B1092)</f>
        <v xml:space="preserve">1090 - </v>
      </c>
      <c r="Q1092" t="str">
        <f>CONCATENATE(Opatrenia!B1091&amp;" - "&amp;Opatrenia!D1091)</f>
        <v xml:space="preserve"> - </v>
      </c>
    </row>
    <row r="1093" spans="16:17" x14ac:dyDescent="0.25">
      <c r="P1093" t="str">
        <f>CONCATENATE(ROW(P1093)-2," - ",Komponenty!B1093)</f>
        <v xml:space="preserve">1091 - </v>
      </c>
      <c r="Q1093" t="str">
        <f>CONCATENATE(Opatrenia!B1092&amp;" - "&amp;Opatrenia!D1092)</f>
        <v xml:space="preserve"> - </v>
      </c>
    </row>
    <row r="1094" spans="16:17" x14ac:dyDescent="0.25">
      <c r="P1094" t="str">
        <f>CONCATENATE(ROW(P1094)-2," - ",Komponenty!B1094)</f>
        <v xml:space="preserve">1092 - </v>
      </c>
      <c r="Q1094" t="str">
        <f>CONCATENATE(Opatrenia!B1093&amp;" - "&amp;Opatrenia!D1093)</f>
        <v xml:space="preserve"> - </v>
      </c>
    </row>
    <row r="1095" spans="16:17" x14ac:dyDescent="0.25">
      <c r="P1095" t="str">
        <f>CONCATENATE(ROW(P1095)-2," - ",Komponenty!B1095)</f>
        <v xml:space="preserve">1093 - </v>
      </c>
      <c r="Q1095" t="str">
        <f>CONCATENATE(Opatrenia!B1094&amp;" - "&amp;Opatrenia!D1094)</f>
        <v xml:space="preserve"> - </v>
      </c>
    </row>
    <row r="1096" spans="16:17" x14ac:dyDescent="0.25">
      <c r="P1096" t="str">
        <f>CONCATENATE(ROW(P1096)-2," - ",Komponenty!B1096)</f>
        <v xml:space="preserve">1094 - </v>
      </c>
      <c r="Q1096" t="str">
        <f>CONCATENATE(Opatrenia!B1095&amp;" - "&amp;Opatrenia!D1095)</f>
        <v xml:space="preserve"> - </v>
      </c>
    </row>
    <row r="1097" spans="16:17" x14ac:dyDescent="0.25">
      <c r="P1097" t="str">
        <f>CONCATENATE(ROW(P1097)-2," - ",Komponenty!B1097)</f>
        <v xml:space="preserve">1095 - </v>
      </c>
      <c r="Q1097" t="str">
        <f>CONCATENATE(Opatrenia!B1096&amp;" - "&amp;Opatrenia!D1096)</f>
        <v xml:space="preserve"> - </v>
      </c>
    </row>
    <row r="1098" spans="16:17" x14ac:dyDescent="0.25">
      <c r="P1098" t="str">
        <f>CONCATENATE(ROW(P1098)-2," - ",Komponenty!B1098)</f>
        <v xml:space="preserve">1096 - </v>
      </c>
      <c r="Q1098" t="str">
        <f>CONCATENATE(Opatrenia!B1097&amp;" - "&amp;Opatrenia!D1097)</f>
        <v xml:space="preserve"> - </v>
      </c>
    </row>
    <row r="1099" spans="16:17" x14ac:dyDescent="0.25">
      <c r="P1099" t="str">
        <f>CONCATENATE(ROW(P1099)-2," - ",Komponenty!B1099)</f>
        <v xml:space="preserve">1097 - </v>
      </c>
      <c r="Q1099" t="str">
        <f>CONCATENATE(Opatrenia!B1098&amp;" - "&amp;Opatrenia!D1098)</f>
        <v xml:space="preserve"> - </v>
      </c>
    </row>
    <row r="1100" spans="16:17" x14ac:dyDescent="0.25">
      <c r="P1100" t="str">
        <f>CONCATENATE(ROW(P1100)-2," - ",Komponenty!B1100)</f>
        <v xml:space="preserve">1098 - </v>
      </c>
      <c r="Q1100" t="str">
        <f>CONCATENATE(Opatrenia!B1099&amp;" - "&amp;Opatrenia!D1099)</f>
        <v xml:space="preserve"> - </v>
      </c>
    </row>
    <row r="1101" spans="16:17" x14ac:dyDescent="0.25">
      <c r="P1101" t="str">
        <f>CONCATENATE(ROW(P1101)-2," - ",Komponenty!B1101)</f>
        <v xml:space="preserve">1099 - </v>
      </c>
      <c r="Q1101" t="str">
        <f>CONCATENATE(Opatrenia!B1100&amp;" - "&amp;Opatrenia!D1100)</f>
        <v xml:space="preserve"> - </v>
      </c>
    </row>
    <row r="1102" spans="16:17" x14ac:dyDescent="0.25">
      <c r="P1102" t="str">
        <f>CONCATENATE(ROW(P1102)-2," - ",Komponenty!B1102)</f>
        <v xml:space="preserve">1100 - </v>
      </c>
      <c r="Q1102" t="str">
        <f>CONCATENATE(Opatrenia!B1101&amp;" - "&amp;Opatrenia!D1101)</f>
        <v xml:space="preserve"> - </v>
      </c>
    </row>
    <row r="1103" spans="16:17" x14ac:dyDescent="0.25">
      <c r="P1103" t="str">
        <f>CONCATENATE(ROW(P1103)-2," - ",Komponenty!B1103)</f>
        <v xml:space="preserve">1101 - </v>
      </c>
      <c r="Q1103" t="str">
        <f>CONCATENATE(Opatrenia!B1102&amp;" - "&amp;Opatrenia!D1102)</f>
        <v xml:space="preserve"> - </v>
      </c>
    </row>
    <row r="1104" spans="16:17" x14ac:dyDescent="0.25">
      <c r="P1104" t="str">
        <f>CONCATENATE(ROW(P1104)-2," - ",Komponenty!B1104)</f>
        <v xml:space="preserve">1102 - </v>
      </c>
      <c r="Q1104" t="str">
        <f>CONCATENATE(Opatrenia!B1103&amp;" - "&amp;Opatrenia!D1103)</f>
        <v xml:space="preserve"> - </v>
      </c>
    </row>
    <row r="1105" spans="16:17" x14ac:dyDescent="0.25">
      <c r="P1105" t="str">
        <f>CONCATENATE(ROW(P1105)-2," - ",Komponenty!B1105)</f>
        <v xml:space="preserve">1103 - </v>
      </c>
      <c r="Q1105" t="str">
        <f>CONCATENATE(Opatrenia!B1104&amp;" - "&amp;Opatrenia!D1104)</f>
        <v xml:space="preserve"> - </v>
      </c>
    </row>
    <row r="1106" spans="16:17" x14ac:dyDescent="0.25">
      <c r="P1106" t="str">
        <f>CONCATENATE(ROW(P1106)-2," - ",Komponenty!B1106)</f>
        <v xml:space="preserve">1104 - </v>
      </c>
      <c r="Q1106" t="str">
        <f>CONCATENATE(Opatrenia!B1105&amp;" - "&amp;Opatrenia!D1105)</f>
        <v xml:space="preserve"> - </v>
      </c>
    </row>
    <row r="1107" spans="16:17" x14ac:dyDescent="0.25">
      <c r="P1107" t="str">
        <f>CONCATENATE(ROW(P1107)-2," - ",Komponenty!B1107)</f>
        <v xml:space="preserve">1105 - </v>
      </c>
      <c r="Q1107" t="str">
        <f>CONCATENATE(Opatrenia!B1106&amp;" - "&amp;Opatrenia!D1106)</f>
        <v xml:space="preserve"> - </v>
      </c>
    </row>
    <row r="1108" spans="16:17" x14ac:dyDescent="0.25">
      <c r="P1108" t="str">
        <f>CONCATENATE(ROW(P1108)-2," - ",Komponenty!B1108)</f>
        <v xml:space="preserve">1106 - </v>
      </c>
      <c r="Q1108" t="str">
        <f>CONCATENATE(Opatrenia!B1107&amp;" - "&amp;Opatrenia!D1107)</f>
        <v xml:space="preserve"> - </v>
      </c>
    </row>
    <row r="1109" spans="16:17" x14ac:dyDescent="0.25">
      <c r="P1109" t="str">
        <f>CONCATENATE(ROW(P1109)-2," - ",Komponenty!B1109)</f>
        <v xml:space="preserve">1107 - </v>
      </c>
      <c r="Q1109" t="str">
        <f>CONCATENATE(Opatrenia!B1108&amp;" - "&amp;Opatrenia!D1108)</f>
        <v xml:space="preserve"> - </v>
      </c>
    </row>
    <row r="1110" spans="16:17" x14ac:dyDescent="0.25">
      <c r="P1110" t="str">
        <f>CONCATENATE(ROW(P1110)-2," - ",Komponenty!B1110)</f>
        <v xml:space="preserve">1108 - </v>
      </c>
      <c r="Q1110" t="str">
        <f>CONCATENATE(Opatrenia!B1109&amp;" - "&amp;Opatrenia!D1109)</f>
        <v xml:space="preserve"> - </v>
      </c>
    </row>
    <row r="1111" spans="16:17" x14ac:dyDescent="0.25">
      <c r="P1111" t="str">
        <f>CONCATENATE(ROW(P1111)-2," - ",Komponenty!B1111)</f>
        <v xml:space="preserve">1109 - </v>
      </c>
      <c r="Q1111" t="str">
        <f>CONCATENATE(Opatrenia!B1110&amp;" - "&amp;Opatrenia!D1110)</f>
        <v xml:space="preserve"> - </v>
      </c>
    </row>
    <row r="1112" spans="16:17" x14ac:dyDescent="0.25">
      <c r="P1112" t="str">
        <f>CONCATENATE(ROW(P1112)-2," - ",Komponenty!B1112)</f>
        <v xml:space="preserve">1110 - </v>
      </c>
      <c r="Q1112" t="str">
        <f>CONCATENATE(Opatrenia!B1111&amp;" - "&amp;Opatrenia!D1111)</f>
        <v xml:space="preserve"> - </v>
      </c>
    </row>
    <row r="1113" spans="16:17" x14ac:dyDescent="0.25">
      <c r="P1113" t="str">
        <f>CONCATENATE(ROW(P1113)-2," - ",Komponenty!B1113)</f>
        <v xml:space="preserve">1111 - </v>
      </c>
      <c r="Q1113" t="str">
        <f>CONCATENATE(Opatrenia!B1112&amp;" - "&amp;Opatrenia!D1112)</f>
        <v xml:space="preserve"> - </v>
      </c>
    </row>
    <row r="1114" spans="16:17" x14ac:dyDescent="0.25">
      <c r="P1114" t="str">
        <f>CONCATENATE(ROW(P1114)-2," - ",Komponenty!B1114)</f>
        <v xml:space="preserve">1112 - </v>
      </c>
      <c r="Q1114" t="str">
        <f>CONCATENATE(Opatrenia!B1113&amp;" - "&amp;Opatrenia!D1113)</f>
        <v xml:space="preserve"> - </v>
      </c>
    </row>
    <row r="1115" spans="16:17" x14ac:dyDescent="0.25">
      <c r="P1115" t="str">
        <f>CONCATENATE(ROW(P1115)-2," - ",Komponenty!B1115)</f>
        <v xml:space="preserve">1113 - </v>
      </c>
      <c r="Q1115" t="str">
        <f>CONCATENATE(Opatrenia!B1114&amp;" - "&amp;Opatrenia!D1114)</f>
        <v xml:space="preserve"> - </v>
      </c>
    </row>
    <row r="1116" spans="16:17" x14ac:dyDescent="0.25">
      <c r="P1116" t="str">
        <f>CONCATENATE(ROW(P1116)-2," - ",Komponenty!B1116)</f>
        <v xml:space="preserve">1114 - </v>
      </c>
      <c r="Q1116" t="str">
        <f>CONCATENATE(Opatrenia!B1115&amp;" - "&amp;Opatrenia!D1115)</f>
        <v xml:space="preserve"> - </v>
      </c>
    </row>
    <row r="1117" spans="16:17" x14ac:dyDescent="0.25">
      <c r="P1117" t="str">
        <f>CONCATENATE(ROW(P1117)-2," - ",Komponenty!B1117)</f>
        <v xml:space="preserve">1115 - </v>
      </c>
      <c r="Q1117" t="str">
        <f>CONCATENATE(Opatrenia!B1116&amp;" - "&amp;Opatrenia!D1116)</f>
        <v xml:space="preserve"> - </v>
      </c>
    </row>
    <row r="1118" spans="16:17" x14ac:dyDescent="0.25">
      <c r="P1118" t="str">
        <f>CONCATENATE(ROW(P1118)-2," - ",Komponenty!B1118)</f>
        <v xml:space="preserve">1116 - </v>
      </c>
      <c r="Q1118" t="str">
        <f>CONCATENATE(Opatrenia!B1117&amp;" - "&amp;Opatrenia!D1117)</f>
        <v xml:space="preserve"> - </v>
      </c>
    </row>
    <row r="1119" spans="16:17" x14ac:dyDescent="0.25">
      <c r="P1119" t="str">
        <f>CONCATENATE(ROW(P1119)-2," - ",Komponenty!B1119)</f>
        <v xml:space="preserve">1117 - </v>
      </c>
      <c r="Q1119" t="str">
        <f>CONCATENATE(Opatrenia!B1118&amp;" - "&amp;Opatrenia!D1118)</f>
        <v xml:space="preserve"> - </v>
      </c>
    </row>
    <row r="1120" spans="16:17" x14ac:dyDescent="0.25">
      <c r="P1120" t="str">
        <f>CONCATENATE(ROW(P1120)-2," - ",Komponenty!B1120)</f>
        <v xml:space="preserve">1118 - </v>
      </c>
      <c r="Q1120" t="str">
        <f>CONCATENATE(Opatrenia!B1119&amp;" - "&amp;Opatrenia!D1119)</f>
        <v xml:space="preserve"> - </v>
      </c>
    </row>
    <row r="1121" spans="16:17" x14ac:dyDescent="0.25">
      <c r="P1121" t="str">
        <f>CONCATENATE(ROW(P1121)-2," - ",Komponenty!B1121)</f>
        <v xml:space="preserve">1119 - </v>
      </c>
      <c r="Q1121" t="str">
        <f>CONCATENATE(Opatrenia!B1120&amp;" - "&amp;Opatrenia!D1120)</f>
        <v xml:space="preserve"> - </v>
      </c>
    </row>
    <row r="1122" spans="16:17" x14ac:dyDescent="0.25">
      <c r="P1122" t="str">
        <f>CONCATENATE(ROW(P1122)-2," - ",Komponenty!B1122)</f>
        <v xml:space="preserve">1120 - </v>
      </c>
      <c r="Q1122" t="str">
        <f>CONCATENATE(Opatrenia!B1121&amp;" - "&amp;Opatrenia!D1121)</f>
        <v xml:space="preserve"> - </v>
      </c>
    </row>
    <row r="1123" spans="16:17" x14ac:dyDescent="0.25">
      <c r="P1123" t="str">
        <f>CONCATENATE(ROW(P1123)-2," - ",Komponenty!B1123)</f>
        <v xml:space="preserve">1121 - </v>
      </c>
      <c r="Q1123" t="str">
        <f>CONCATENATE(Opatrenia!B1122&amp;" - "&amp;Opatrenia!D1122)</f>
        <v xml:space="preserve"> - </v>
      </c>
    </row>
    <row r="1124" spans="16:17" x14ac:dyDescent="0.25">
      <c r="P1124" t="str">
        <f>CONCATENATE(ROW(P1124)-2," - ",Komponenty!B1124)</f>
        <v xml:space="preserve">1122 - </v>
      </c>
      <c r="Q1124" t="str">
        <f>CONCATENATE(Opatrenia!B1123&amp;" - "&amp;Opatrenia!D1123)</f>
        <v xml:space="preserve"> - </v>
      </c>
    </row>
    <row r="1125" spans="16:17" x14ac:dyDescent="0.25">
      <c r="P1125" t="str">
        <f>CONCATENATE(ROW(P1125)-2," - ",Komponenty!B1125)</f>
        <v xml:space="preserve">1123 - </v>
      </c>
      <c r="Q1125" t="str">
        <f>CONCATENATE(Opatrenia!B1124&amp;" - "&amp;Opatrenia!D1124)</f>
        <v xml:space="preserve"> - </v>
      </c>
    </row>
    <row r="1126" spans="16:17" x14ac:dyDescent="0.25">
      <c r="P1126" t="str">
        <f>CONCATENATE(ROW(P1126)-2," - ",Komponenty!B1126)</f>
        <v xml:space="preserve">1124 - </v>
      </c>
      <c r="Q1126" t="str">
        <f>CONCATENATE(Opatrenia!B1125&amp;" - "&amp;Opatrenia!D1125)</f>
        <v xml:space="preserve"> - </v>
      </c>
    </row>
    <row r="1127" spans="16:17" x14ac:dyDescent="0.25">
      <c r="P1127" t="str">
        <f>CONCATENATE(ROW(P1127)-2," - ",Komponenty!B1127)</f>
        <v xml:space="preserve">1125 - </v>
      </c>
      <c r="Q1127" t="str">
        <f>CONCATENATE(Opatrenia!B1126&amp;" - "&amp;Opatrenia!D1126)</f>
        <v xml:space="preserve"> - </v>
      </c>
    </row>
    <row r="1128" spans="16:17" x14ac:dyDescent="0.25">
      <c r="P1128" t="str">
        <f>CONCATENATE(ROW(P1128)-2," - ",Komponenty!B1128)</f>
        <v xml:space="preserve">1126 - </v>
      </c>
      <c r="Q1128" t="str">
        <f>CONCATENATE(Opatrenia!B1127&amp;" - "&amp;Opatrenia!D1127)</f>
        <v xml:space="preserve"> - </v>
      </c>
    </row>
    <row r="1129" spans="16:17" x14ac:dyDescent="0.25">
      <c r="P1129" t="str">
        <f>CONCATENATE(ROW(P1129)-2," - ",Komponenty!B1129)</f>
        <v xml:space="preserve">1127 - </v>
      </c>
      <c r="Q1129" t="str">
        <f>CONCATENATE(Opatrenia!B1128&amp;" - "&amp;Opatrenia!D1128)</f>
        <v xml:space="preserve"> - </v>
      </c>
    </row>
    <row r="1130" spans="16:17" x14ac:dyDescent="0.25">
      <c r="P1130" t="str">
        <f>CONCATENATE(ROW(P1130)-2," - ",Komponenty!B1130)</f>
        <v xml:space="preserve">1128 - </v>
      </c>
      <c r="Q1130" t="str">
        <f>CONCATENATE(Opatrenia!B1129&amp;" - "&amp;Opatrenia!D1129)</f>
        <v xml:space="preserve"> - </v>
      </c>
    </row>
    <row r="1131" spans="16:17" x14ac:dyDescent="0.25">
      <c r="P1131" t="str">
        <f>CONCATENATE(ROW(P1131)-2," - ",Komponenty!B1131)</f>
        <v xml:space="preserve">1129 - </v>
      </c>
      <c r="Q1131" t="str">
        <f>CONCATENATE(Opatrenia!B1130&amp;" - "&amp;Opatrenia!D1130)</f>
        <v xml:space="preserve"> - </v>
      </c>
    </row>
    <row r="1132" spans="16:17" x14ac:dyDescent="0.25">
      <c r="P1132" t="str">
        <f>CONCATENATE(ROW(P1132)-2," - ",Komponenty!B1132)</f>
        <v xml:space="preserve">1130 - </v>
      </c>
      <c r="Q1132" t="str">
        <f>CONCATENATE(Opatrenia!B1131&amp;" - "&amp;Opatrenia!D1131)</f>
        <v xml:space="preserve"> - </v>
      </c>
    </row>
    <row r="1133" spans="16:17" x14ac:dyDescent="0.25">
      <c r="P1133" t="str">
        <f>CONCATENATE(ROW(P1133)-2," - ",Komponenty!B1133)</f>
        <v xml:space="preserve">1131 - </v>
      </c>
      <c r="Q1133" t="str">
        <f>CONCATENATE(Opatrenia!B1132&amp;" - "&amp;Opatrenia!D1132)</f>
        <v xml:space="preserve"> - </v>
      </c>
    </row>
    <row r="1134" spans="16:17" x14ac:dyDescent="0.25">
      <c r="P1134" t="str">
        <f>CONCATENATE(ROW(P1134)-2," - ",Komponenty!B1134)</f>
        <v xml:space="preserve">1132 - </v>
      </c>
      <c r="Q1134" t="str">
        <f>CONCATENATE(Opatrenia!B1133&amp;" - "&amp;Opatrenia!D1133)</f>
        <v xml:space="preserve"> - </v>
      </c>
    </row>
    <row r="1135" spans="16:17" x14ac:dyDescent="0.25">
      <c r="P1135" t="str">
        <f>CONCATENATE(ROW(P1135)-2," - ",Komponenty!B1135)</f>
        <v xml:space="preserve">1133 - </v>
      </c>
      <c r="Q1135" t="str">
        <f>CONCATENATE(Opatrenia!B1134&amp;" - "&amp;Opatrenia!D1134)</f>
        <v xml:space="preserve"> - </v>
      </c>
    </row>
    <row r="1136" spans="16:17" x14ac:dyDescent="0.25">
      <c r="P1136" t="str">
        <f>CONCATENATE(ROW(P1136)-2," - ",Komponenty!B1136)</f>
        <v xml:space="preserve">1134 - </v>
      </c>
      <c r="Q1136" t="str">
        <f>CONCATENATE(Opatrenia!B1135&amp;" - "&amp;Opatrenia!D1135)</f>
        <v xml:space="preserve"> - </v>
      </c>
    </row>
    <row r="1137" spans="16:17" x14ac:dyDescent="0.25">
      <c r="P1137" t="str">
        <f>CONCATENATE(ROW(P1137)-2," - ",Komponenty!B1137)</f>
        <v xml:space="preserve">1135 - </v>
      </c>
      <c r="Q1137" t="str">
        <f>CONCATENATE(Opatrenia!B1136&amp;" - "&amp;Opatrenia!D1136)</f>
        <v xml:space="preserve"> - </v>
      </c>
    </row>
    <row r="1138" spans="16:17" x14ac:dyDescent="0.25">
      <c r="P1138" t="str">
        <f>CONCATENATE(ROW(P1138)-2," - ",Komponenty!B1138)</f>
        <v xml:space="preserve">1136 - </v>
      </c>
      <c r="Q1138" t="str">
        <f>CONCATENATE(Opatrenia!B1137&amp;" - "&amp;Opatrenia!D1137)</f>
        <v xml:space="preserve"> - </v>
      </c>
    </row>
    <row r="1139" spans="16:17" x14ac:dyDescent="0.25">
      <c r="P1139" t="str">
        <f>CONCATENATE(ROW(P1139)-2," - ",Komponenty!B1139)</f>
        <v xml:space="preserve">1137 - </v>
      </c>
      <c r="Q1139" t="str">
        <f>CONCATENATE(Opatrenia!B1138&amp;" - "&amp;Opatrenia!D1138)</f>
        <v xml:space="preserve"> - </v>
      </c>
    </row>
    <row r="1140" spans="16:17" x14ac:dyDescent="0.25">
      <c r="P1140" t="str">
        <f>CONCATENATE(ROW(P1140)-2," - ",Komponenty!B1140)</f>
        <v xml:space="preserve">1138 - </v>
      </c>
      <c r="Q1140" t="str">
        <f>CONCATENATE(Opatrenia!B1139&amp;" - "&amp;Opatrenia!D1139)</f>
        <v xml:space="preserve"> - </v>
      </c>
    </row>
    <row r="1141" spans="16:17" x14ac:dyDescent="0.25">
      <c r="P1141" t="str">
        <f>CONCATENATE(ROW(P1141)-2," - ",Komponenty!B1141)</f>
        <v xml:space="preserve">1139 - </v>
      </c>
      <c r="Q1141" t="str">
        <f>CONCATENATE(Opatrenia!B1140&amp;" - "&amp;Opatrenia!D1140)</f>
        <v xml:space="preserve"> - </v>
      </c>
    </row>
    <row r="1142" spans="16:17" x14ac:dyDescent="0.25">
      <c r="P1142" t="str">
        <f>CONCATENATE(ROW(P1142)-2," - ",Komponenty!B1142)</f>
        <v xml:space="preserve">1140 - </v>
      </c>
      <c r="Q1142" t="str">
        <f>CONCATENATE(Opatrenia!B1141&amp;" - "&amp;Opatrenia!D1141)</f>
        <v xml:space="preserve"> - </v>
      </c>
    </row>
    <row r="1143" spans="16:17" x14ac:dyDescent="0.25">
      <c r="P1143" t="str">
        <f>CONCATENATE(ROW(P1143)-2," - ",Komponenty!B1143)</f>
        <v xml:space="preserve">1141 - </v>
      </c>
      <c r="Q1143" t="str">
        <f>CONCATENATE(Opatrenia!B1142&amp;" - "&amp;Opatrenia!D1142)</f>
        <v xml:space="preserve"> - </v>
      </c>
    </row>
    <row r="1144" spans="16:17" x14ac:dyDescent="0.25">
      <c r="P1144" t="str">
        <f>CONCATENATE(ROW(P1144)-2," - ",Komponenty!B1144)</f>
        <v xml:space="preserve">1142 - </v>
      </c>
      <c r="Q1144" t="str">
        <f>CONCATENATE(Opatrenia!B1143&amp;" - "&amp;Opatrenia!D1143)</f>
        <v xml:space="preserve"> - </v>
      </c>
    </row>
    <row r="1145" spans="16:17" x14ac:dyDescent="0.25">
      <c r="P1145" t="str">
        <f>CONCATENATE(ROW(P1145)-2," - ",Komponenty!B1145)</f>
        <v xml:space="preserve">1143 - </v>
      </c>
      <c r="Q1145" t="str">
        <f>CONCATENATE(Opatrenia!B1144&amp;" - "&amp;Opatrenia!D1144)</f>
        <v xml:space="preserve"> - </v>
      </c>
    </row>
    <row r="1146" spans="16:17" x14ac:dyDescent="0.25">
      <c r="P1146" t="str">
        <f>CONCATENATE(ROW(P1146)-2," - ",Komponenty!B1146)</f>
        <v xml:space="preserve">1144 - </v>
      </c>
      <c r="Q1146" t="str">
        <f>CONCATENATE(Opatrenia!B1145&amp;" - "&amp;Opatrenia!D1145)</f>
        <v xml:space="preserve"> - </v>
      </c>
    </row>
    <row r="1147" spans="16:17" x14ac:dyDescent="0.25">
      <c r="P1147" t="str">
        <f>CONCATENATE(ROW(P1147)-2," - ",Komponenty!B1147)</f>
        <v xml:space="preserve">1145 - </v>
      </c>
      <c r="Q1147" t="str">
        <f>CONCATENATE(Opatrenia!B1146&amp;" - "&amp;Opatrenia!D1146)</f>
        <v xml:space="preserve"> - </v>
      </c>
    </row>
    <row r="1148" spans="16:17" x14ac:dyDescent="0.25">
      <c r="P1148" t="str">
        <f>CONCATENATE(ROW(P1148)-2," - ",Komponenty!B1148)</f>
        <v xml:space="preserve">1146 - </v>
      </c>
      <c r="Q1148" t="str">
        <f>CONCATENATE(Opatrenia!B1147&amp;" - "&amp;Opatrenia!D1147)</f>
        <v xml:space="preserve"> - </v>
      </c>
    </row>
    <row r="1149" spans="16:17" x14ac:dyDescent="0.25">
      <c r="P1149" t="str">
        <f>CONCATENATE(ROW(P1149)-2," - ",Komponenty!B1149)</f>
        <v xml:space="preserve">1147 - </v>
      </c>
      <c r="Q1149" t="str">
        <f>CONCATENATE(Opatrenia!B1148&amp;" - "&amp;Opatrenia!D1148)</f>
        <v xml:space="preserve"> - </v>
      </c>
    </row>
    <row r="1150" spans="16:17" x14ac:dyDescent="0.25">
      <c r="P1150" t="str">
        <f>CONCATENATE(ROW(P1150)-2," - ",Komponenty!B1150)</f>
        <v xml:space="preserve">1148 - </v>
      </c>
      <c r="Q1150" t="str">
        <f>CONCATENATE(Opatrenia!B1149&amp;" - "&amp;Opatrenia!D1149)</f>
        <v xml:space="preserve"> - </v>
      </c>
    </row>
    <row r="1151" spans="16:17" x14ac:dyDescent="0.25">
      <c r="P1151" t="str">
        <f>CONCATENATE(ROW(P1151)-2," - ",Komponenty!B1151)</f>
        <v xml:space="preserve">1149 - </v>
      </c>
      <c r="Q1151" t="str">
        <f>CONCATENATE(Opatrenia!B1150&amp;" - "&amp;Opatrenia!D1150)</f>
        <v xml:space="preserve"> - </v>
      </c>
    </row>
    <row r="1152" spans="16:17" x14ac:dyDescent="0.25">
      <c r="P1152" t="str">
        <f>CONCATENATE(ROW(P1152)-2," - ",Komponenty!B1152)</f>
        <v xml:space="preserve">1150 - </v>
      </c>
      <c r="Q1152" t="str">
        <f>CONCATENATE(Opatrenia!B1151&amp;" - "&amp;Opatrenia!D1151)</f>
        <v xml:space="preserve"> - </v>
      </c>
    </row>
    <row r="1153" spans="16:17" x14ac:dyDescent="0.25">
      <c r="P1153" t="str">
        <f>CONCATENATE(ROW(P1153)-2," - ",Komponenty!B1153)</f>
        <v xml:space="preserve">1151 - </v>
      </c>
      <c r="Q1153" t="str">
        <f>CONCATENATE(Opatrenia!B1152&amp;" - "&amp;Opatrenia!D1152)</f>
        <v xml:space="preserve"> - </v>
      </c>
    </row>
    <row r="1154" spans="16:17" x14ac:dyDescent="0.25">
      <c r="P1154" t="str">
        <f>CONCATENATE(ROW(P1154)-2," - ",Komponenty!B1154)</f>
        <v xml:space="preserve">1152 - </v>
      </c>
      <c r="Q1154" t="str">
        <f>CONCATENATE(Opatrenia!B1153&amp;" - "&amp;Opatrenia!D1153)</f>
        <v xml:space="preserve"> - </v>
      </c>
    </row>
    <row r="1155" spans="16:17" x14ac:dyDescent="0.25">
      <c r="P1155" t="str">
        <f>CONCATENATE(ROW(P1155)-2," - ",Komponenty!B1155)</f>
        <v xml:space="preserve">1153 - </v>
      </c>
      <c r="Q1155" t="str">
        <f>CONCATENATE(Opatrenia!B1154&amp;" - "&amp;Opatrenia!D1154)</f>
        <v xml:space="preserve"> - </v>
      </c>
    </row>
    <row r="1156" spans="16:17" x14ac:dyDescent="0.25">
      <c r="P1156" t="str">
        <f>CONCATENATE(ROW(P1156)-2," - ",Komponenty!B1156)</f>
        <v xml:space="preserve">1154 - </v>
      </c>
      <c r="Q1156" t="str">
        <f>CONCATENATE(Opatrenia!B1155&amp;" - "&amp;Opatrenia!D1155)</f>
        <v xml:space="preserve"> - </v>
      </c>
    </row>
    <row r="1157" spans="16:17" x14ac:dyDescent="0.25">
      <c r="P1157" t="str">
        <f>CONCATENATE(ROW(P1157)-2," - ",Komponenty!B1157)</f>
        <v xml:space="preserve">1155 - </v>
      </c>
      <c r="Q1157" t="str">
        <f>CONCATENATE(Opatrenia!B1156&amp;" - "&amp;Opatrenia!D1156)</f>
        <v xml:space="preserve"> - </v>
      </c>
    </row>
    <row r="1158" spans="16:17" x14ac:dyDescent="0.25">
      <c r="P1158" t="str">
        <f>CONCATENATE(ROW(P1158)-2," - ",Komponenty!B1158)</f>
        <v xml:space="preserve">1156 - </v>
      </c>
      <c r="Q1158" t="str">
        <f>CONCATENATE(Opatrenia!B1157&amp;" - "&amp;Opatrenia!D1157)</f>
        <v xml:space="preserve"> - </v>
      </c>
    </row>
    <row r="1159" spans="16:17" x14ac:dyDescent="0.25">
      <c r="P1159" t="str">
        <f>CONCATENATE(ROW(P1159)-2," - ",Komponenty!B1159)</f>
        <v xml:space="preserve">1157 - </v>
      </c>
      <c r="Q1159" t="str">
        <f>CONCATENATE(Opatrenia!B1158&amp;" - "&amp;Opatrenia!D1158)</f>
        <v xml:space="preserve"> - </v>
      </c>
    </row>
    <row r="1160" spans="16:17" x14ac:dyDescent="0.25">
      <c r="P1160" t="str">
        <f>CONCATENATE(ROW(P1160)-2," - ",Komponenty!B1160)</f>
        <v xml:space="preserve">1158 - </v>
      </c>
      <c r="Q1160" t="str">
        <f>CONCATENATE(Opatrenia!B1159&amp;" - "&amp;Opatrenia!D1159)</f>
        <v xml:space="preserve"> - </v>
      </c>
    </row>
    <row r="1161" spans="16:17" x14ac:dyDescent="0.25">
      <c r="P1161" t="str">
        <f>CONCATENATE(ROW(P1161)-2," - ",Komponenty!B1161)</f>
        <v xml:space="preserve">1159 - </v>
      </c>
      <c r="Q1161" t="str">
        <f>CONCATENATE(Opatrenia!B1160&amp;" - "&amp;Opatrenia!D1160)</f>
        <v xml:space="preserve"> - </v>
      </c>
    </row>
    <row r="1162" spans="16:17" x14ac:dyDescent="0.25">
      <c r="P1162" t="str">
        <f>CONCATENATE(ROW(P1162)-2," - ",Komponenty!B1162)</f>
        <v xml:space="preserve">1160 - </v>
      </c>
      <c r="Q1162" t="str">
        <f>CONCATENATE(Opatrenia!B1161&amp;" - "&amp;Opatrenia!D1161)</f>
        <v xml:space="preserve"> - </v>
      </c>
    </row>
    <row r="1163" spans="16:17" x14ac:dyDescent="0.25">
      <c r="P1163" t="str">
        <f>CONCATENATE(ROW(P1163)-2," - ",Komponenty!B1163)</f>
        <v xml:space="preserve">1161 - </v>
      </c>
      <c r="Q1163" t="str">
        <f>CONCATENATE(Opatrenia!B1162&amp;" - "&amp;Opatrenia!D1162)</f>
        <v xml:space="preserve"> - </v>
      </c>
    </row>
    <row r="1164" spans="16:17" x14ac:dyDescent="0.25">
      <c r="P1164" t="str">
        <f>CONCATENATE(ROW(P1164)-2," - ",Komponenty!B1164)</f>
        <v xml:space="preserve">1162 - </v>
      </c>
      <c r="Q1164" t="str">
        <f>CONCATENATE(Opatrenia!B1163&amp;" - "&amp;Opatrenia!D1163)</f>
        <v xml:space="preserve"> - </v>
      </c>
    </row>
    <row r="1165" spans="16:17" x14ac:dyDescent="0.25">
      <c r="P1165" t="str">
        <f>CONCATENATE(ROW(P1165)-2," - ",Komponenty!B1165)</f>
        <v xml:space="preserve">1163 - </v>
      </c>
      <c r="Q1165" t="str">
        <f>CONCATENATE(Opatrenia!B1164&amp;" - "&amp;Opatrenia!D1164)</f>
        <v xml:space="preserve"> - </v>
      </c>
    </row>
    <row r="1166" spans="16:17" x14ac:dyDescent="0.25">
      <c r="P1166" t="str">
        <f>CONCATENATE(ROW(P1166)-2," - ",Komponenty!B1166)</f>
        <v xml:space="preserve">1164 - </v>
      </c>
      <c r="Q1166" t="str">
        <f>CONCATENATE(Opatrenia!B1165&amp;" - "&amp;Opatrenia!D1165)</f>
        <v xml:space="preserve"> - </v>
      </c>
    </row>
    <row r="1167" spans="16:17" x14ac:dyDescent="0.25">
      <c r="P1167" t="str">
        <f>CONCATENATE(ROW(P1167)-2," - ",Komponenty!B1167)</f>
        <v xml:space="preserve">1165 - </v>
      </c>
      <c r="Q1167" t="str">
        <f>CONCATENATE(Opatrenia!B1166&amp;" - "&amp;Opatrenia!D1166)</f>
        <v xml:space="preserve"> - </v>
      </c>
    </row>
    <row r="1168" spans="16:17" x14ac:dyDescent="0.25">
      <c r="P1168" t="str">
        <f>CONCATENATE(ROW(P1168)-2," - ",Komponenty!B1168)</f>
        <v xml:space="preserve">1166 - </v>
      </c>
      <c r="Q1168" t="str">
        <f>CONCATENATE(Opatrenia!B1167&amp;" - "&amp;Opatrenia!D1167)</f>
        <v xml:space="preserve"> - </v>
      </c>
    </row>
    <row r="1169" spans="16:17" x14ac:dyDescent="0.25">
      <c r="P1169" t="str">
        <f>CONCATENATE(ROW(P1169)-2," - ",Komponenty!B1169)</f>
        <v xml:space="preserve">1167 - </v>
      </c>
      <c r="Q1169" t="str">
        <f>CONCATENATE(Opatrenia!B1168&amp;" - "&amp;Opatrenia!D1168)</f>
        <v xml:space="preserve"> - </v>
      </c>
    </row>
    <row r="1170" spans="16:17" x14ac:dyDescent="0.25">
      <c r="P1170" t="str">
        <f>CONCATENATE(ROW(P1170)-2," - ",Komponenty!B1170)</f>
        <v xml:space="preserve">1168 - </v>
      </c>
      <c r="Q1170" t="str">
        <f>CONCATENATE(Opatrenia!B1169&amp;" - "&amp;Opatrenia!D1169)</f>
        <v xml:space="preserve"> - </v>
      </c>
    </row>
    <row r="1171" spans="16:17" x14ac:dyDescent="0.25">
      <c r="P1171" t="str">
        <f>CONCATENATE(ROW(P1171)-2," - ",Komponenty!B1171)</f>
        <v xml:space="preserve">1169 - </v>
      </c>
      <c r="Q1171" t="str">
        <f>CONCATENATE(Opatrenia!B1170&amp;" - "&amp;Opatrenia!D1170)</f>
        <v xml:space="preserve"> - </v>
      </c>
    </row>
    <row r="1172" spans="16:17" x14ac:dyDescent="0.25">
      <c r="P1172" t="str">
        <f>CONCATENATE(ROW(P1172)-2," - ",Komponenty!B1172)</f>
        <v xml:space="preserve">1170 - </v>
      </c>
      <c r="Q1172" t="str">
        <f>CONCATENATE(Opatrenia!B1171&amp;" - "&amp;Opatrenia!D1171)</f>
        <v xml:space="preserve"> - </v>
      </c>
    </row>
    <row r="1173" spans="16:17" x14ac:dyDescent="0.25">
      <c r="P1173" t="str">
        <f>CONCATENATE(ROW(P1173)-2," - ",Komponenty!B1173)</f>
        <v xml:space="preserve">1171 - </v>
      </c>
      <c r="Q1173" t="str">
        <f>CONCATENATE(Opatrenia!B1172&amp;" - "&amp;Opatrenia!D1172)</f>
        <v xml:space="preserve"> - </v>
      </c>
    </row>
    <row r="1174" spans="16:17" x14ac:dyDescent="0.25">
      <c r="P1174" t="str">
        <f>CONCATENATE(ROW(P1174)-2," - ",Komponenty!B1174)</f>
        <v xml:space="preserve">1172 - </v>
      </c>
      <c r="Q1174" t="str">
        <f>CONCATENATE(Opatrenia!B1173&amp;" - "&amp;Opatrenia!D1173)</f>
        <v xml:space="preserve"> - </v>
      </c>
    </row>
    <row r="1175" spans="16:17" x14ac:dyDescent="0.25">
      <c r="P1175" t="str">
        <f>CONCATENATE(ROW(P1175)-2," - ",Komponenty!B1175)</f>
        <v xml:space="preserve">1173 - </v>
      </c>
      <c r="Q1175" t="str">
        <f>CONCATENATE(Opatrenia!B1174&amp;" - "&amp;Opatrenia!D1174)</f>
        <v xml:space="preserve"> - </v>
      </c>
    </row>
    <row r="1176" spans="16:17" x14ac:dyDescent="0.25">
      <c r="P1176" t="str">
        <f>CONCATENATE(ROW(P1176)-2," - ",Komponenty!B1176)</f>
        <v xml:space="preserve">1174 - </v>
      </c>
      <c r="Q1176" t="str">
        <f>CONCATENATE(Opatrenia!B1175&amp;" - "&amp;Opatrenia!D1175)</f>
        <v xml:space="preserve"> - </v>
      </c>
    </row>
    <row r="1177" spans="16:17" x14ac:dyDescent="0.25">
      <c r="P1177" t="str">
        <f>CONCATENATE(ROW(P1177)-2," - ",Komponenty!B1177)</f>
        <v xml:space="preserve">1175 - </v>
      </c>
      <c r="Q1177" t="str">
        <f>CONCATENATE(Opatrenia!B1176&amp;" - "&amp;Opatrenia!D1176)</f>
        <v xml:space="preserve"> - </v>
      </c>
    </row>
    <row r="1178" spans="16:17" x14ac:dyDescent="0.25">
      <c r="P1178" t="str">
        <f>CONCATENATE(ROW(P1178)-2," - ",Komponenty!B1178)</f>
        <v xml:space="preserve">1176 - </v>
      </c>
      <c r="Q1178" t="str">
        <f>CONCATENATE(Opatrenia!B1177&amp;" - "&amp;Opatrenia!D1177)</f>
        <v xml:space="preserve"> - </v>
      </c>
    </row>
    <row r="1179" spans="16:17" x14ac:dyDescent="0.25">
      <c r="P1179" t="str">
        <f>CONCATENATE(ROW(P1179)-2," - ",Komponenty!B1179)</f>
        <v xml:space="preserve">1177 - </v>
      </c>
      <c r="Q1179" t="str">
        <f>CONCATENATE(Opatrenia!B1178&amp;" - "&amp;Opatrenia!D1178)</f>
        <v xml:space="preserve"> - </v>
      </c>
    </row>
    <row r="1180" spans="16:17" x14ac:dyDescent="0.25">
      <c r="P1180" t="str">
        <f>CONCATENATE(ROW(P1180)-2," - ",Komponenty!B1180)</f>
        <v xml:space="preserve">1178 - </v>
      </c>
      <c r="Q1180" t="str">
        <f>CONCATENATE(Opatrenia!B1179&amp;" - "&amp;Opatrenia!D1179)</f>
        <v xml:space="preserve"> - </v>
      </c>
    </row>
    <row r="1181" spans="16:17" x14ac:dyDescent="0.25">
      <c r="P1181" t="str">
        <f>CONCATENATE(ROW(P1181)-2," - ",Komponenty!B1181)</f>
        <v xml:space="preserve">1179 - </v>
      </c>
      <c r="Q1181" t="str">
        <f>CONCATENATE(Opatrenia!B1180&amp;" - "&amp;Opatrenia!D1180)</f>
        <v xml:space="preserve"> - </v>
      </c>
    </row>
    <row r="1182" spans="16:17" x14ac:dyDescent="0.25">
      <c r="P1182" t="str">
        <f>CONCATENATE(ROW(P1182)-2," - ",Komponenty!B1182)</f>
        <v xml:space="preserve">1180 - </v>
      </c>
      <c r="Q1182" t="str">
        <f>CONCATENATE(Opatrenia!B1181&amp;" - "&amp;Opatrenia!D1181)</f>
        <v xml:space="preserve"> - </v>
      </c>
    </row>
    <row r="1183" spans="16:17" x14ac:dyDescent="0.25">
      <c r="P1183" t="str">
        <f>CONCATENATE(ROW(P1183)-2," - ",Komponenty!B1183)</f>
        <v xml:space="preserve">1181 - </v>
      </c>
      <c r="Q1183" t="str">
        <f>CONCATENATE(Opatrenia!B1182&amp;" - "&amp;Opatrenia!D1182)</f>
        <v xml:space="preserve"> - </v>
      </c>
    </row>
    <row r="1184" spans="16:17" x14ac:dyDescent="0.25">
      <c r="P1184" t="str">
        <f>CONCATENATE(ROW(P1184)-2," - ",Komponenty!B1184)</f>
        <v xml:space="preserve">1182 - </v>
      </c>
      <c r="Q1184" t="str">
        <f>CONCATENATE(Opatrenia!B1183&amp;" - "&amp;Opatrenia!D1183)</f>
        <v xml:space="preserve"> - </v>
      </c>
    </row>
    <row r="1185" spans="16:17" x14ac:dyDescent="0.25">
      <c r="P1185" t="str">
        <f>CONCATENATE(ROW(P1185)-2," - ",Komponenty!B1185)</f>
        <v xml:space="preserve">1183 - </v>
      </c>
      <c r="Q1185" t="str">
        <f>CONCATENATE(Opatrenia!B1184&amp;" - "&amp;Opatrenia!D1184)</f>
        <v xml:space="preserve"> - </v>
      </c>
    </row>
    <row r="1186" spans="16:17" x14ac:dyDescent="0.25">
      <c r="P1186" t="str">
        <f>CONCATENATE(ROW(P1186)-2," - ",Komponenty!B1186)</f>
        <v xml:space="preserve">1184 - </v>
      </c>
      <c r="Q1186" t="str">
        <f>CONCATENATE(Opatrenia!B1185&amp;" - "&amp;Opatrenia!D1185)</f>
        <v xml:space="preserve"> - </v>
      </c>
    </row>
    <row r="1187" spans="16:17" x14ac:dyDescent="0.25">
      <c r="P1187" t="str">
        <f>CONCATENATE(ROW(P1187)-2," - ",Komponenty!B1187)</f>
        <v xml:space="preserve">1185 - </v>
      </c>
      <c r="Q1187" t="str">
        <f>CONCATENATE(Opatrenia!B1186&amp;" - "&amp;Opatrenia!D1186)</f>
        <v xml:space="preserve"> - </v>
      </c>
    </row>
    <row r="1188" spans="16:17" x14ac:dyDescent="0.25">
      <c r="P1188" t="str">
        <f>CONCATENATE(ROW(P1188)-2," - ",Komponenty!B1188)</f>
        <v xml:space="preserve">1186 - </v>
      </c>
      <c r="Q1188" t="str">
        <f>CONCATENATE(Opatrenia!B1187&amp;" - "&amp;Opatrenia!D1187)</f>
        <v xml:space="preserve"> - </v>
      </c>
    </row>
    <row r="1189" spans="16:17" x14ac:dyDescent="0.25">
      <c r="P1189" t="str">
        <f>CONCATENATE(ROW(P1189)-2," - ",Komponenty!B1189)</f>
        <v xml:space="preserve">1187 - </v>
      </c>
      <c r="Q1189" t="str">
        <f>CONCATENATE(Opatrenia!B1188&amp;" - "&amp;Opatrenia!D1188)</f>
        <v xml:space="preserve"> - </v>
      </c>
    </row>
    <row r="1190" spans="16:17" x14ac:dyDescent="0.25">
      <c r="P1190" t="str">
        <f>CONCATENATE(ROW(P1190)-2," - ",Komponenty!B1190)</f>
        <v xml:space="preserve">1188 - </v>
      </c>
      <c r="Q1190" t="str">
        <f>CONCATENATE(Opatrenia!B1189&amp;" - "&amp;Opatrenia!D1189)</f>
        <v xml:space="preserve"> - </v>
      </c>
    </row>
    <row r="1191" spans="16:17" x14ac:dyDescent="0.25">
      <c r="P1191" t="str">
        <f>CONCATENATE(ROW(P1191)-2," - ",Komponenty!B1191)</f>
        <v xml:space="preserve">1189 - </v>
      </c>
      <c r="Q1191" t="str">
        <f>CONCATENATE(Opatrenia!B1190&amp;" - "&amp;Opatrenia!D1190)</f>
        <v xml:space="preserve"> - </v>
      </c>
    </row>
    <row r="1192" spans="16:17" x14ac:dyDescent="0.25">
      <c r="P1192" t="str">
        <f>CONCATENATE(ROW(P1192)-2," - ",Komponenty!B1192)</f>
        <v xml:space="preserve">1190 - </v>
      </c>
      <c r="Q1192" t="str">
        <f>CONCATENATE(Opatrenia!B1191&amp;" - "&amp;Opatrenia!D1191)</f>
        <v xml:space="preserve"> - </v>
      </c>
    </row>
    <row r="1193" spans="16:17" x14ac:dyDescent="0.25">
      <c r="P1193" t="str">
        <f>CONCATENATE(ROW(P1193)-2," - ",Komponenty!B1193)</f>
        <v xml:space="preserve">1191 - </v>
      </c>
      <c r="Q1193" t="str">
        <f>CONCATENATE(Opatrenia!B1192&amp;" - "&amp;Opatrenia!D1192)</f>
        <v xml:space="preserve"> - </v>
      </c>
    </row>
    <row r="1194" spans="16:17" x14ac:dyDescent="0.25">
      <c r="P1194" t="str">
        <f>CONCATENATE(ROW(P1194)-2," - ",Komponenty!B1194)</f>
        <v xml:space="preserve">1192 - </v>
      </c>
      <c r="Q1194" t="str">
        <f>CONCATENATE(Opatrenia!B1193&amp;" - "&amp;Opatrenia!D1193)</f>
        <v xml:space="preserve"> - </v>
      </c>
    </row>
    <row r="1195" spans="16:17" x14ac:dyDescent="0.25">
      <c r="P1195" t="str">
        <f>CONCATENATE(ROW(P1195)-2," - ",Komponenty!B1195)</f>
        <v xml:space="preserve">1193 - </v>
      </c>
      <c r="Q1195" t="str">
        <f>CONCATENATE(Opatrenia!B1194&amp;" - "&amp;Opatrenia!D1194)</f>
        <v xml:space="preserve"> - </v>
      </c>
    </row>
    <row r="1196" spans="16:17" x14ac:dyDescent="0.25">
      <c r="P1196" t="str">
        <f>CONCATENATE(ROW(P1196)-2," - ",Komponenty!B1196)</f>
        <v xml:space="preserve">1194 - </v>
      </c>
      <c r="Q1196" t="str">
        <f>CONCATENATE(Opatrenia!B1195&amp;" - "&amp;Opatrenia!D1195)</f>
        <v xml:space="preserve"> - </v>
      </c>
    </row>
    <row r="1197" spans="16:17" x14ac:dyDescent="0.25">
      <c r="P1197" t="str">
        <f>CONCATENATE(ROW(P1197)-2," - ",Komponenty!B1197)</f>
        <v xml:space="preserve">1195 - </v>
      </c>
      <c r="Q1197" t="str">
        <f>CONCATENATE(Opatrenia!B1196&amp;" - "&amp;Opatrenia!D1196)</f>
        <v xml:space="preserve"> - </v>
      </c>
    </row>
    <row r="1198" spans="16:17" x14ac:dyDescent="0.25">
      <c r="P1198" t="str">
        <f>CONCATENATE(ROW(P1198)-2," - ",Komponenty!B1198)</f>
        <v xml:space="preserve">1196 - </v>
      </c>
      <c r="Q1198" t="str">
        <f>CONCATENATE(Opatrenia!B1197&amp;" - "&amp;Opatrenia!D1197)</f>
        <v xml:space="preserve"> - </v>
      </c>
    </row>
    <row r="1199" spans="16:17" x14ac:dyDescent="0.25">
      <c r="P1199" t="str">
        <f>CONCATENATE(ROW(P1199)-2," - ",Komponenty!B1199)</f>
        <v xml:space="preserve">1197 - </v>
      </c>
      <c r="Q1199" t="str">
        <f>CONCATENATE(Opatrenia!B1198&amp;" - "&amp;Opatrenia!D1198)</f>
        <v xml:space="preserve"> - </v>
      </c>
    </row>
    <row r="1200" spans="16:17" x14ac:dyDescent="0.25">
      <c r="P1200" t="str">
        <f>CONCATENATE(ROW(P1200)-2," - ",Komponenty!B1200)</f>
        <v xml:space="preserve">1198 - </v>
      </c>
      <c r="Q1200" t="str">
        <f>CONCATENATE(Opatrenia!B1199&amp;" - "&amp;Opatrenia!D1199)</f>
        <v xml:space="preserve"> - </v>
      </c>
    </row>
    <row r="1201" spans="16:17" x14ac:dyDescent="0.25">
      <c r="P1201" t="str">
        <f>CONCATENATE(ROW(P1201)-2," - ",Komponenty!B1201)</f>
        <v xml:space="preserve">1199 - </v>
      </c>
      <c r="Q1201" t="str">
        <f>CONCATENATE(Opatrenia!B1200&amp;" - "&amp;Opatrenia!D1200)</f>
        <v xml:space="preserve"> - </v>
      </c>
    </row>
    <row r="1202" spans="16:17" x14ac:dyDescent="0.25">
      <c r="P1202" t="str">
        <f>CONCATENATE(ROW(P1202)-2," - ",Komponenty!B1202)</f>
        <v xml:space="preserve">1200 - </v>
      </c>
      <c r="Q1202" t="str">
        <f>CONCATENATE(Opatrenia!B1201&amp;" - "&amp;Opatrenia!D1201)</f>
        <v xml:space="preserve"> - </v>
      </c>
    </row>
    <row r="1203" spans="16:17" x14ac:dyDescent="0.25">
      <c r="P1203" t="str">
        <f>CONCATENATE(ROW(P1203)-2," - ",Komponenty!B1203)</f>
        <v xml:space="preserve">1201 - </v>
      </c>
      <c r="Q1203" t="str">
        <f>CONCATENATE(Opatrenia!B1202&amp;" - "&amp;Opatrenia!D1202)</f>
        <v xml:space="preserve"> - </v>
      </c>
    </row>
    <row r="1204" spans="16:17" x14ac:dyDescent="0.25">
      <c r="P1204" t="str">
        <f>CONCATENATE(ROW(P1204)-2," - ",Komponenty!B1204)</f>
        <v xml:space="preserve">1202 - </v>
      </c>
      <c r="Q1204" t="str">
        <f>CONCATENATE(Opatrenia!B1203&amp;" - "&amp;Opatrenia!D1203)</f>
        <v xml:space="preserve"> - </v>
      </c>
    </row>
    <row r="1205" spans="16:17" x14ac:dyDescent="0.25">
      <c r="P1205" t="str">
        <f>CONCATENATE(ROW(P1205)-2," - ",Komponenty!B1205)</f>
        <v xml:space="preserve">1203 - </v>
      </c>
      <c r="Q1205" t="str">
        <f>CONCATENATE(Opatrenia!B1204&amp;" - "&amp;Opatrenia!D1204)</f>
        <v xml:space="preserve"> - </v>
      </c>
    </row>
    <row r="1206" spans="16:17" x14ac:dyDescent="0.25">
      <c r="P1206" t="str">
        <f>CONCATENATE(ROW(P1206)-2," - ",Komponenty!B1206)</f>
        <v xml:space="preserve">1204 - </v>
      </c>
      <c r="Q1206" t="str">
        <f>CONCATENATE(Opatrenia!B1205&amp;" - "&amp;Opatrenia!D1205)</f>
        <v xml:space="preserve"> - </v>
      </c>
    </row>
    <row r="1207" spans="16:17" x14ac:dyDescent="0.25">
      <c r="P1207" t="str">
        <f>CONCATENATE(ROW(P1207)-2," - ",Komponenty!B1207)</f>
        <v xml:space="preserve">1205 - </v>
      </c>
      <c r="Q1207" t="str">
        <f>CONCATENATE(Opatrenia!B1206&amp;" - "&amp;Opatrenia!D1206)</f>
        <v xml:space="preserve"> - </v>
      </c>
    </row>
    <row r="1208" spans="16:17" x14ac:dyDescent="0.25">
      <c r="P1208" t="str">
        <f>CONCATENATE(ROW(P1208)-2," - ",Komponenty!B1208)</f>
        <v xml:space="preserve">1206 - </v>
      </c>
      <c r="Q1208" t="str">
        <f>CONCATENATE(Opatrenia!B1207&amp;" - "&amp;Opatrenia!D1207)</f>
        <v xml:space="preserve"> - </v>
      </c>
    </row>
    <row r="1209" spans="16:17" x14ac:dyDescent="0.25">
      <c r="P1209" t="str">
        <f>CONCATENATE(ROW(P1209)-2," - ",Komponenty!B1209)</f>
        <v xml:space="preserve">1207 - </v>
      </c>
      <c r="Q1209" t="str">
        <f>CONCATENATE(Opatrenia!B1208&amp;" - "&amp;Opatrenia!D1208)</f>
        <v xml:space="preserve"> - </v>
      </c>
    </row>
    <row r="1210" spans="16:17" x14ac:dyDescent="0.25">
      <c r="P1210" t="str">
        <f>CONCATENATE(ROW(P1210)-2," - ",Komponenty!B1210)</f>
        <v xml:space="preserve">1208 - </v>
      </c>
      <c r="Q1210" t="str">
        <f>CONCATENATE(Opatrenia!B1209&amp;" - "&amp;Opatrenia!D1209)</f>
        <v xml:space="preserve"> - </v>
      </c>
    </row>
    <row r="1211" spans="16:17" x14ac:dyDescent="0.25">
      <c r="P1211" t="str">
        <f>CONCATENATE(ROW(P1211)-2," - ",Komponenty!B1211)</f>
        <v xml:space="preserve">1209 - </v>
      </c>
      <c r="Q1211" t="str">
        <f>CONCATENATE(Opatrenia!B1210&amp;" - "&amp;Opatrenia!D1210)</f>
        <v xml:space="preserve"> - </v>
      </c>
    </row>
    <row r="1212" spans="16:17" x14ac:dyDescent="0.25">
      <c r="P1212" t="str">
        <f>CONCATENATE(ROW(P1212)-2," - ",Komponenty!B1212)</f>
        <v xml:space="preserve">1210 - </v>
      </c>
      <c r="Q1212" t="str">
        <f>CONCATENATE(Opatrenia!B1211&amp;" - "&amp;Opatrenia!D1211)</f>
        <v xml:space="preserve"> - </v>
      </c>
    </row>
    <row r="1213" spans="16:17" x14ac:dyDescent="0.25">
      <c r="P1213" t="str">
        <f>CONCATENATE(ROW(P1213)-2," - ",Komponenty!B1213)</f>
        <v xml:space="preserve">1211 - </v>
      </c>
      <c r="Q1213" t="str">
        <f>CONCATENATE(Opatrenia!B1212&amp;" - "&amp;Opatrenia!D1212)</f>
        <v xml:space="preserve"> - </v>
      </c>
    </row>
    <row r="1214" spans="16:17" x14ac:dyDescent="0.25">
      <c r="P1214" t="str">
        <f>CONCATENATE(ROW(P1214)-2," - ",Komponenty!B1214)</f>
        <v xml:space="preserve">1212 - </v>
      </c>
      <c r="Q1214" t="str">
        <f>CONCATENATE(Opatrenia!B1213&amp;" - "&amp;Opatrenia!D1213)</f>
        <v xml:space="preserve"> - </v>
      </c>
    </row>
    <row r="1215" spans="16:17" x14ac:dyDescent="0.25">
      <c r="P1215" t="str">
        <f>CONCATENATE(ROW(P1215)-2," - ",Komponenty!B1215)</f>
        <v xml:space="preserve">1213 - </v>
      </c>
      <c r="Q1215" t="str">
        <f>CONCATENATE(Opatrenia!B1214&amp;" - "&amp;Opatrenia!D1214)</f>
        <v xml:space="preserve"> - </v>
      </c>
    </row>
    <row r="1216" spans="16:17" x14ac:dyDescent="0.25">
      <c r="P1216" t="str">
        <f>CONCATENATE(ROW(P1216)-2," - ",Komponenty!B1216)</f>
        <v xml:space="preserve">1214 - </v>
      </c>
      <c r="Q1216" t="str">
        <f>CONCATENATE(Opatrenia!B1215&amp;" - "&amp;Opatrenia!D1215)</f>
        <v xml:space="preserve"> - </v>
      </c>
    </row>
    <row r="1217" spans="16:17" x14ac:dyDescent="0.25">
      <c r="P1217" t="str">
        <f>CONCATENATE(ROW(P1217)-2," - ",Komponenty!B1217)</f>
        <v xml:space="preserve">1215 - </v>
      </c>
      <c r="Q1217" t="str">
        <f>CONCATENATE(Opatrenia!B1216&amp;" - "&amp;Opatrenia!D1216)</f>
        <v xml:space="preserve"> - </v>
      </c>
    </row>
    <row r="1218" spans="16:17" x14ac:dyDescent="0.25">
      <c r="P1218" t="str">
        <f>CONCATENATE(ROW(P1218)-2," - ",Komponenty!B1218)</f>
        <v xml:space="preserve">1216 - </v>
      </c>
      <c r="Q1218" t="str">
        <f>CONCATENATE(Opatrenia!B1217&amp;" - "&amp;Opatrenia!D1217)</f>
        <v xml:space="preserve"> - </v>
      </c>
    </row>
    <row r="1219" spans="16:17" x14ac:dyDescent="0.25">
      <c r="P1219" t="str">
        <f>CONCATENATE(ROW(P1219)-2," - ",Komponenty!B1219)</f>
        <v xml:space="preserve">1217 - </v>
      </c>
      <c r="Q1219" t="str">
        <f>CONCATENATE(Opatrenia!B1218&amp;" - "&amp;Opatrenia!D1218)</f>
        <v xml:space="preserve"> - </v>
      </c>
    </row>
    <row r="1220" spans="16:17" x14ac:dyDescent="0.25">
      <c r="P1220" t="str">
        <f>CONCATENATE(ROW(P1220)-2," - ",Komponenty!B1220)</f>
        <v xml:space="preserve">1218 - </v>
      </c>
      <c r="Q1220" t="str">
        <f>CONCATENATE(Opatrenia!B1219&amp;" - "&amp;Opatrenia!D1219)</f>
        <v xml:space="preserve"> - </v>
      </c>
    </row>
    <row r="1221" spans="16:17" x14ac:dyDescent="0.25">
      <c r="P1221" t="str">
        <f>CONCATENATE(ROW(P1221)-2," - ",Komponenty!B1221)</f>
        <v xml:space="preserve">1219 - </v>
      </c>
      <c r="Q1221" t="str">
        <f>CONCATENATE(Opatrenia!B1220&amp;" - "&amp;Opatrenia!D1220)</f>
        <v xml:space="preserve"> - </v>
      </c>
    </row>
    <row r="1222" spans="16:17" x14ac:dyDescent="0.25">
      <c r="P1222" t="str">
        <f>CONCATENATE(ROW(P1222)-2," - ",Komponenty!B1222)</f>
        <v xml:space="preserve">1220 - </v>
      </c>
      <c r="Q1222" t="str">
        <f>CONCATENATE(Opatrenia!B1221&amp;" - "&amp;Opatrenia!D1221)</f>
        <v xml:space="preserve"> - </v>
      </c>
    </row>
    <row r="1223" spans="16:17" x14ac:dyDescent="0.25">
      <c r="P1223" t="str">
        <f>CONCATENATE(ROW(P1223)-2," - ",Komponenty!B1223)</f>
        <v xml:space="preserve">1221 - </v>
      </c>
      <c r="Q1223" t="str">
        <f>CONCATENATE(Opatrenia!B1222&amp;" - "&amp;Opatrenia!D1222)</f>
        <v xml:space="preserve"> - </v>
      </c>
    </row>
    <row r="1224" spans="16:17" x14ac:dyDescent="0.25">
      <c r="P1224" t="str">
        <f>CONCATENATE(ROW(P1224)-2," - ",Komponenty!B1224)</f>
        <v xml:space="preserve">1222 - </v>
      </c>
      <c r="Q1224" t="str">
        <f>CONCATENATE(Opatrenia!B1223&amp;" - "&amp;Opatrenia!D1223)</f>
        <v xml:space="preserve"> - </v>
      </c>
    </row>
    <row r="1225" spans="16:17" x14ac:dyDescent="0.25">
      <c r="P1225" t="str">
        <f>CONCATENATE(ROW(P1225)-2," - ",Komponenty!B1225)</f>
        <v xml:space="preserve">1223 - </v>
      </c>
      <c r="Q1225" t="str">
        <f>CONCATENATE(Opatrenia!B1224&amp;" - "&amp;Opatrenia!D1224)</f>
        <v xml:space="preserve"> - </v>
      </c>
    </row>
    <row r="1226" spans="16:17" x14ac:dyDescent="0.25">
      <c r="P1226" t="str">
        <f>CONCATENATE(ROW(P1226)-2," - ",Komponenty!B1226)</f>
        <v xml:space="preserve">1224 - </v>
      </c>
      <c r="Q1226" t="str">
        <f>CONCATENATE(Opatrenia!B1225&amp;" - "&amp;Opatrenia!D1225)</f>
        <v xml:space="preserve"> - </v>
      </c>
    </row>
    <row r="1227" spans="16:17" x14ac:dyDescent="0.25">
      <c r="P1227" t="str">
        <f>CONCATENATE(ROW(P1227)-2," - ",Komponenty!B1227)</f>
        <v xml:space="preserve">1225 - </v>
      </c>
      <c r="Q1227" t="str">
        <f>CONCATENATE(Opatrenia!B1226&amp;" - "&amp;Opatrenia!D1226)</f>
        <v xml:space="preserve"> - </v>
      </c>
    </row>
    <row r="1228" spans="16:17" x14ac:dyDescent="0.25">
      <c r="P1228" t="str">
        <f>CONCATENATE(ROW(P1228)-2," - ",Komponenty!B1228)</f>
        <v xml:space="preserve">1226 - </v>
      </c>
      <c r="Q1228" t="str">
        <f>CONCATENATE(Opatrenia!B1227&amp;" - "&amp;Opatrenia!D1227)</f>
        <v xml:space="preserve"> - </v>
      </c>
    </row>
    <row r="1229" spans="16:17" x14ac:dyDescent="0.25">
      <c r="P1229" t="str">
        <f>CONCATENATE(ROW(P1229)-2," - ",Komponenty!B1229)</f>
        <v xml:space="preserve">1227 - </v>
      </c>
      <c r="Q1229" t="str">
        <f>CONCATENATE(Opatrenia!B1228&amp;" - "&amp;Opatrenia!D1228)</f>
        <v xml:space="preserve"> - </v>
      </c>
    </row>
    <row r="1230" spans="16:17" x14ac:dyDescent="0.25">
      <c r="P1230" t="str">
        <f>CONCATENATE(ROW(P1230)-2," - ",Komponenty!B1230)</f>
        <v xml:space="preserve">1228 - </v>
      </c>
      <c r="Q1230" t="str">
        <f>CONCATENATE(Opatrenia!B1229&amp;" - "&amp;Opatrenia!D1229)</f>
        <v xml:space="preserve"> - </v>
      </c>
    </row>
    <row r="1231" spans="16:17" x14ac:dyDescent="0.25">
      <c r="P1231" t="str">
        <f>CONCATENATE(ROW(P1231)-2," - ",Komponenty!B1231)</f>
        <v xml:space="preserve">1229 - </v>
      </c>
      <c r="Q1231" t="str">
        <f>CONCATENATE(Opatrenia!B1230&amp;" - "&amp;Opatrenia!D1230)</f>
        <v xml:space="preserve"> - </v>
      </c>
    </row>
    <row r="1232" spans="16:17" x14ac:dyDescent="0.25">
      <c r="P1232" t="str">
        <f>CONCATENATE(ROW(P1232)-2," - ",Komponenty!B1232)</f>
        <v xml:space="preserve">1230 - </v>
      </c>
      <c r="Q1232" t="str">
        <f>CONCATENATE(Opatrenia!B1231&amp;" - "&amp;Opatrenia!D1231)</f>
        <v xml:space="preserve"> - </v>
      </c>
    </row>
    <row r="1233" spans="16:17" x14ac:dyDescent="0.25">
      <c r="P1233" t="str">
        <f>CONCATENATE(ROW(P1233)-2," - ",Komponenty!B1233)</f>
        <v xml:space="preserve">1231 - </v>
      </c>
      <c r="Q1233" t="str">
        <f>CONCATENATE(Opatrenia!B1232&amp;" - "&amp;Opatrenia!D1232)</f>
        <v xml:space="preserve"> - </v>
      </c>
    </row>
    <row r="1234" spans="16:17" x14ac:dyDescent="0.25">
      <c r="P1234" t="str">
        <f>CONCATENATE(ROW(P1234)-2," - ",Komponenty!B1234)</f>
        <v xml:space="preserve">1232 - </v>
      </c>
      <c r="Q1234" t="str">
        <f>CONCATENATE(Opatrenia!B1233&amp;" - "&amp;Opatrenia!D1233)</f>
        <v xml:space="preserve"> - </v>
      </c>
    </row>
    <row r="1235" spans="16:17" x14ac:dyDescent="0.25">
      <c r="P1235" t="str">
        <f>CONCATENATE(ROW(P1235)-2," - ",Komponenty!B1235)</f>
        <v xml:space="preserve">1233 - </v>
      </c>
      <c r="Q1235" t="str">
        <f>CONCATENATE(Opatrenia!B1234&amp;" - "&amp;Opatrenia!D1234)</f>
        <v xml:space="preserve"> - </v>
      </c>
    </row>
    <row r="1236" spans="16:17" x14ac:dyDescent="0.25">
      <c r="P1236" t="str">
        <f>CONCATENATE(ROW(P1236)-2," - ",Komponenty!B1236)</f>
        <v xml:space="preserve">1234 - </v>
      </c>
      <c r="Q1236" t="str">
        <f>CONCATENATE(Opatrenia!B1235&amp;" - "&amp;Opatrenia!D1235)</f>
        <v xml:space="preserve"> - </v>
      </c>
    </row>
    <row r="1237" spans="16:17" x14ac:dyDescent="0.25">
      <c r="P1237" t="str">
        <f>CONCATENATE(ROW(P1237)-2," - ",Komponenty!B1237)</f>
        <v xml:space="preserve">1235 - </v>
      </c>
      <c r="Q1237" t="str">
        <f>CONCATENATE(Opatrenia!B1236&amp;" - "&amp;Opatrenia!D1236)</f>
        <v xml:space="preserve"> - </v>
      </c>
    </row>
    <row r="1238" spans="16:17" x14ac:dyDescent="0.25">
      <c r="P1238" t="str">
        <f>CONCATENATE(ROW(P1238)-2," - ",Komponenty!B1238)</f>
        <v xml:space="preserve">1236 - </v>
      </c>
      <c r="Q1238" t="str">
        <f>CONCATENATE(Opatrenia!B1237&amp;" - "&amp;Opatrenia!D1237)</f>
        <v xml:space="preserve"> - </v>
      </c>
    </row>
    <row r="1239" spans="16:17" x14ac:dyDescent="0.25">
      <c r="P1239" t="str">
        <f>CONCATENATE(ROW(P1239)-2," - ",Komponenty!B1239)</f>
        <v xml:space="preserve">1237 - </v>
      </c>
      <c r="Q1239" t="str">
        <f>CONCATENATE(Opatrenia!B1238&amp;" - "&amp;Opatrenia!D1238)</f>
        <v xml:space="preserve"> - </v>
      </c>
    </row>
    <row r="1240" spans="16:17" x14ac:dyDescent="0.25">
      <c r="P1240" t="str">
        <f>CONCATENATE(ROW(P1240)-2," - ",Komponenty!B1240)</f>
        <v xml:space="preserve">1238 - </v>
      </c>
      <c r="Q1240" t="str">
        <f>CONCATENATE(Opatrenia!B1239&amp;" - "&amp;Opatrenia!D1239)</f>
        <v xml:space="preserve"> - </v>
      </c>
    </row>
    <row r="1241" spans="16:17" x14ac:dyDescent="0.25">
      <c r="P1241" t="str">
        <f>CONCATENATE(ROW(P1241)-2," - ",Komponenty!B1241)</f>
        <v xml:space="preserve">1239 - </v>
      </c>
      <c r="Q1241" t="str">
        <f>CONCATENATE(Opatrenia!B1240&amp;" - "&amp;Opatrenia!D1240)</f>
        <v xml:space="preserve"> - </v>
      </c>
    </row>
    <row r="1242" spans="16:17" x14ac:dyDescent="0.25">
      <c r="P1242" t="str">
        <f>CONCATENATE(ROW(P1242)-2," - ",Komponenty!B1242)</f>
        <v xml:space="preserve">1240 - </v>
      </c>
      <c r="Q1242" t="str">
        <f>CONCATENATE(Opatrenia!B1241&amp;" - "&amp;Opatrenia!D1241)</f>
        <v xml:space="preserve"> - </v>
      </c>
    </row>
    <row r="1243" spans="16:17" x14ac:dyDescent="0.25">
      <c r="P1243" t="str">
        <f>CONCATENATE(ROW(P1243)-2," - ",Komponenty!B1243)</f>
        <v xml:space="preserve">1241 - </v>
      </c>
      <c r="Q1243" t="str">
        <f>CONCATENATE(Opatrenia!B1242&amp;" - "&amp;Opatrenia!D1242)</f>
        <v xml:space="preserve"> - </v>
      </c>
    </row>
    <row r="1244" spans="16:17" x14ac:dyDescent="0.25">
      <c r="P1244" t="str">
        <f>CONCATENATE(ROW(P1244)-2," - ",Komponenty!B1244)</f>
        <v xml:space="preserve">1242 - </v>
      </c>
      <c r="Q1244" t="str">
        <f>CONCATENATE(Opatrenia!B1243&amp;" - "&amp;Opatrenia!D1243)</f>
        <v xml:space="preserve"> - </v>
      </c>
    </row>
    <row r="1245" spans="16:17" x14ac:dyDescent="0.25">
      <c r="P1245" t="str">
        <f>CONCATENATE(ROW(P1245)-2," - ",Komponenty!B1245)</f>
        <v xml:space="preserve">1243 - </v>
      </c>
      <c r="Q1245" t="str">
        <f>CONCATENATE(Opatrenia!B1244&amp;" - "&amp;Opatrenia!D1244)</f>
        <v xml:space="preserve"> - </v>
      </c>
    </row>
    <row r="1246" spans="16:17" x14ac:dyDescent="0.25">
      <c r="P1246" t="str">
        <f>CONCATENATE(ROW(P1246)-2," - ",Komponenty!B1246)</f>
        <v xml:space="preserve">1244 - </v>
      </c>
      <c r="Q1246" t="str">
        <f>CONCATENATE(Opatrenia!B1245&amp;" - "&amp;Opatrenia!D1245)</f>
        <v xml:space="preserve"> - </v>
      </c>
    </row>
    <row r="1247" spans="16:17" x14ac:dyDescent="0.25">
      <c r="P1247" t="str">
        <f>CONCATENATE(ROW(P1247)-2," - ",Komponenty!B1247)</f>
        <v xml:space="preserve">1245 - </v>
      </c>
      <c r="Q1247" t="str">
        <f>CONCATENATE(Opatrenia!B1246&amp;" - "&amp;Opatrenia!D1246)</f>
        <v xml:space="preserve"> - </v>
      </c>
    </row>
    <row r="1248" spans="16:17" x14ac:dyDescent="0.25">
      <c r="P1248" t="str">
        <f>CONCATENATE(ROW(P1248)-2," - ",Komponenty!B1248)</f>
        <v xml:space="preserve">1246 - </v>
      </c>
      <c r="Q1248" t="str">
        <f>CONCATENATE(Opatrenia!B1247&amp;" - "&amp;Opatrenia!D1247)</f>
        <v xml:space="preserve"> - </v>
      </c>
    </row>
    <row r="1249" spans="16:17" x14ac:dyDescent="0.25">
      <c r="P1249" t="str">
        <f>CONCATENATE(ROW(P1249)-2," - ",Komponenty!B1249)</f>
        <v xml:space="preserve">1247 - </v>
      </c>
      <c r="Q1249" t="str">
        <f>CONCATENATE(Opatrenia!B1248&amp;" - "&amp;Opatrenia!D1248)</f>
        <v xml:space="preserve"> - </v>
      </c>
    </row>
    <row r="1250" spans="16:17" x14ac:dyDescent="0.25">
      <c r="P1250" t="str">
        <f>CONCATENATE(ROW(P1250)-2," - ",Komponenty!B1250)</f>
        <v xml:space="preserve">1248 - </v>
      </c>
      <c r="Q1250" t="str">
        <f>CONCATENATE(Opatrenia!B1249&amp;" - "&amp;Opatrenia!D1249)</f>
        <v xml:space="preserve"> - </v>
      </c>
    </row>
    <row r="1251" spans="16:17" x14ac:dyDescent="0.25">
      <c r="P1251" t="str">
        <f>CONCATENATE(ROW(P1251)-2," - ",Komponenty!B1251)</f>
        <v xml:space="preserve">1249 - </v>
      </c>
      <c r="Q1251" t="str">
        <f>CONCATENATE(Opatrenia!B1250&amp;" - "&amp;Opatrenia!D1250)</f>
        <v xml:space="preserve"> - </v>
      </c>
    </row>
    <row r="1252" spans="16:17" x14ac:dyDescent="0.25">
      <c r="P1252" t="str">
        <f>CONCATENATE(ROW(P1252)-2," - ",Komponenty!B1252)</f>
        <v xml:space="preserve">1250 - </v>
      </c>
      <c r="Q1252" t="str">
        <f>CONCATENATE(Opatrenia!B1251&amp;" - "&amp;Opatrenia!D1251)</f>
        <v xml:space="preserve"> - </v>
      </c>
    </row>
    <row r="1253" spans="16:17" x14ac:dyDescent="0.25">
      <c r="P1253" t="str">
        <f>CONCATENATE(ROW(P1253)-2," - ",Komponenty!B1253)</f>
        <v xml:space="preserve">1251 - </v>
      </c>
      <c r="Q1253" t="str">
        <f>CONCATENATE(Opatrenia!B1252&amp;" - "&amp;Opatrenia!D1252)</f>
        <v xml:space="preserve"> - </v>
      </c>
    </row>
    <row r="1254" spans="16:17" x14ac:dyDescent="0.25">
      <c r="P1254" t="str">
        <f>CONCATENATE(ROW(P1254)-2," - ",Komponenty!B1254)</f>
        <v xml:space="preserve">1252 - </v>
      </c>
      <c r="Q1254" t="str">
        <f>CONCATENATE(Opatrenia!B1253&amp;" - "&amp;Opatrenia!D1253)</f>
        <v xml:space="preserve"> - </v>
      </c>
    </row>
    <row r="1255" spans="16:17" x14ac:dyDescent="0.25">
      <c r="P1255" t="str">
        <f>CONCATENATE(ROW(P1255)-2," - ",Komponenty!B1255)</f>
        <v xml:space="preserve">1253 - </v>
      </c>
      <c r="Q1255" t="str">
        <f>CONCATENATE(Opatrenia!B1254&amp;" - "&amp;Opatrenia!D1254)</f>
        <v xml:space="preserve"> - </v>
      </c>
    </row>
    <row r="1256" spans="16:17" x14ac:dyDescent="0.25">
      <c r="P1256" t="str">
        <f>CONCATENATE(ROW(P1256)-2," - ",Komponenty!B1256)</f>
        <v xml:space="preserve">1254 - </v>
      </c>
      <c r="Q1256" t="str">
        <f>CONCATENATE(Opatrenia!B1255&amp;" - "&amp;Opatrenia!D1255)</f>
        <v xml:space="preserve"> - </v>
      </c>
    </row>
    <row r="1257" spans="16:17" x14ac:dyDescent="0.25">
      <c r="P1257" t="str">
        <f>CONCATENATE(ROW(P1257)-2," - ",Komponenty!B1257)</f>
        <v xml:space="preserve">1255 - </v>
      </c>
      <c r="Q1257" t="str">
        <f>CONCATENATE(Opatrenia!B1256&amp;" - "&amp;Opatrenia!D1256)</f>
        <v xml:space="preserve"> - </v>
      </c>
    </row>
    <row r="1258" spans="16:17" x14ac:dyDescent="0.25">
      <c r="P1258" t="str">
        <f>CONCATENATE(ROW(P1258)-2," - ",Komponenty!B1258)</f>
        <v xml:space="preserve">1256 - </v>
      </c>
      <c r="Q1258" t="str">
        <f>CONCATENATE(Opatrenia!B1257&amp;" - "&amp;Opatrenia!D1257)</f>
        <v xml:space="preserve"> - </v>
      </c>
    </row>
    <row r="1259" spans="16:17" x14ac:dyDescent="0.25">
      <c r="P1259" t="str">
        <f>CONCATENATE(ROW(P1259)-2," - ",Komponenty!B1259)</f>
        <v xml:space="preserve">1257 - </v>
      </c>
      <c r="Q1259" t="str">
        <f>CONCATENATE(Opatrenia!B1258&amp;" - "&amp;Opatrenia!D1258)</f>
        <v xml:space="preserve"> - </v>
      </c>
    </row>
    <row r="1260" spans="16:17" x14ac:dyDescent="0.25">
      <c r="P1260" t="str">
        <f>CONCATENATE(ROW(P1260)-2," - ",Komponenty!B1260)</f>
        <v xml:space="preserve">1258 - </v>
      </c>
      <c r="Q1260" t="str">
        <f>CONCATENATE(Opatrenia!B1259&amp;" - "&amp;Opatrenia!D1259)</f>
        <v xml:space="preserve"> - </v>
      </c>
    </row>
    <row r="1261" spans="16:17" x14ac:dyDescent="0.25">
      <c r="P1261" t="str">
        <f>CONCATENATE(ROW(P1261)-2," - ",Komponenty!B1261)</f>
        <v xml:space="preserve">1259 - </v>
      </c>
      <c r="Q1261" t="str">
        <f>CONCATENATE(Opatrenia!B1260&amp;" - "&amp;Opatrenia!D1260)</f>
        <v xml:space="preserve"> - </v>
      </c>
    </row>
    <row r="1262" spans="16:17" x14ac:dyDescent="0.25">
      <c r="P1262" t="str">
        <f>CONCATENATE(ROW(P1262)-2," - ",Komponenty!B1262)</f>
        <v xml:space="preserve">1260 - </v>
      </c>
      <c r="Q1262" t="str">
        <f>CONCATENATE(Opatrenia!B1261&amp;" - "&amp;Opatrenia!D1261)</f>
        <v xml:space="preserve"> - </v>
      </c>
    </row>
    <row r="1263" spans="16:17" x14ac:dyDescent="0.25">
      <c r="P1263" t="str">
        <f>CONCATENATE(ROW(P1263)-2," - ",Komponenty!B1263)</f>
        <v xml:space="preserve">1261 - </v>
      </c>
      <c r="Q1263" t="str">
        <f>CONCATENATE(Opatrenia!B1262&amp;" - "&amp;Opatrenia!D1262)</f>
        <v xml:space="preserve"> - </v>
      </c>
    </row>
    <row r="1264" spans="16:17" x14ac:dyDescent="0.25">
      <c r="P1264" t="str">
        <f>CONCATENATE(ROW(P1264)-2," - ",Komponenty!B1264)</f>
        <v xml:space="preserve">1262 - </v>
      </c>
      <c r="Q1264" t="str">
        <f>CONCATENATE(Opatrenia!B1263&amp;" - "&amp;Opatrenia!D1263)</f>
        <v xml:space="preserve"> - </v>
      </c>
    </row>
    <row r="1265" spans="16:17" x14ac:dyDescent="0.25">
      <c r="P1265" t="str">
        <f>CONCATENATE(ROW(P1265)-2," - ",Komponenty!B1265)</f>
        <v xml:space="preserve">1263 - </v>
      </c>
      <c r="Q1265" t="str">
        <f>CONCATENATE(Opatrenia!B1264&amp;" - "&amp;Opatrenia!D1264)</f>
        <v xml:space="preserve"> - </v>
      </c>
    </row>
    <row r="1266" spans="16:17" x14ac:dyDescent="0.25">
      <c r="P1266" t="str">
        <f>CONCATENATE(ROW(P1266)-2," - ",Komponenty!B1266)</f>
        <v xml:space="preserve">1264 - </v>
      </c>
      <c r="Q1266" t="str">
        <f>CONCATENATE(Opatrenia!B1265&amp;" - "&amp;Opatrenia!D1265)</f>
        <v xml:space="preserve"> - </v>
      </c>
    </row>
    <row r="1267" spans="16:17" x14ac:dyDescent="0.25">
      <c r="P1267" t="str">
        <f>CONCATENATE(ROW(P1267)-2," - ",Komponenty!B1267)</f>
        <v xml:space="preserve">1265 - </v>
      </c>
      <c r="Q1267" t="str">
        <f>CONCATENATE(Opatrenia!B1266&amp;" - "&amp;Opatrenia!D1266)</f>
        <v xml:space="preserve"> - </v>
      </c>
    </row>
    <row r="1268" spans="16:17" x14ac:dyDescent="0.25">
      <c r="P1268" t="str">
        <f>CONCATENATE(ROW(P1268)-2," - ",Komponenty!B1268)</f>
        <v xml:space="preserve">1266 - </v>
      </c>
      <c r="Q1268" t="str">
        <f>CONCATENATE(Opatrenia!B1267&amp;" - "&amp;Opatrenia!D1267)</f>
        <v xml:space="preserve"> - </v>
      </c>
    </row>
    <row r="1269" spans="16:17" x14ac:dyDescent="0.25">
      <c r="P1269" t="str">
        <f>CONCATENATE(ROW(P1269)-2," - ",Komponenty!B1269)</f>
        <v xml:space="preserve">1267 - </v>
      </c>
      <c r="Q1269" t="str">
        <f>CONCATENATE(Opatrenia!B1268&amp;" - "&amp;Opatrenia!D1268)</f>
        <v xml:space="preserve"> - </v>
      </c>
    </row>
    <row r="1270" spans="16:17" x14ac:dyDescent="0.25">
      <c r="P1270" t="str">
        <f>CONCATENATE(ROW(P1270)-2," - ",Komponenty!B1270)</f>
        <v xml:space="preserve">1268 - </v>
      </c>
      <c r="Q1270" t="str">
        <f>CONCATENATE(Opatrenia!B1269&amp;" - "&amp;Opatrenia!D1269)</f>
        <v xml:space="preserve"> - </v>
      </c>
    </row>
    <row r="1271" spans="16:17" x14ac:dyDescent="0.25">
      <c r="P1271" t="str">
        <f>CONCATENATE(ROW(P1271)-2," - ",Komponenty!B1271)</f>
        <v xml:space="preserve">1269 - </v>
      </c>
      <c r="Q1271" t="str">
        <f>CONCATENATE(Opatrenia!B1270&amp;" - "&amp;Opatrenia!D1270)</f>
        <v xml:space="preserve"> - </v>
      </c>
    </row>
    <row r="1272" spans="16:17" x14ac:dyDescent="0.25">
      <c r="P1272" t="str">
        <f>CONCATENATE(ROW(P1272)-2," - ",Komponenty!B1272)</f>
        <v xml:space="preserve">1270 - </v>
      </c>
      <c r="Q1272" t="str">
        <f>CONCATENATE(Opatrenia!B1271&amp;" - "&amp;Opatrenia!D1271)</f>
        <v xml:space="preserve"> - </v>
      </c>
    </row>
    <row r="1273" spans="16:17" x14ac:dyDescent="0.25">
      <c r="P1273" t="str">
        <f>CONCATENATE(ROW(P1273)-2," - ",Komponenty!B1273)</f>
        <v xml:space="preserve">1271 - </v>
      </c>
      <c r="Q1273" t="str">
        <f>CONCATENATE(Opatrenia!B1272&amp;" - "&amp;Opatrenia!D1272)</f>
        <v xml:space="preserve"> - </v>
      </c>
    </row>
    <row r="1274" spans="16:17" x14ac:dyDescent="0.25">
      <c r="P1274" t="str">
        <f>CONCATENATE(ROW(P1274)-2," - ",Komponenty!B1274)</f>
        <v xml:space="preserve">1272 - </v>
      </c>
      <c r="Q1274" t="str">
        <f>CONCATENATE(Opatrenia!B1273&amp;" - "&amp;Opatrenia!D1273)</f>
        <v xml:space="preserve"> - </v>
      </c>
    </row>
    <row r="1275" spans="16:17" x14ac:dyDescent="0.25">
      <c r="P1275" t="str">
        <f>CONCATENATE(ROW(P1275)-2," - ",Komponenty!B1275)</f>
        <v xml:space="preserve">1273 - </v>
      </c>
      <c r="Q1275" t="str">
        <f>CONCATENATE(Opatrenia!B1274&amp;" - "&amp;Opatrenia!D1274)</f>
        <v xml:space="preserve"> - </v>
      </c>
    </row>
    <row r="1276" spans="16:17" x14ac:dyDescent="0.25">
      <c r="P1276" t="str">
        <f>CONCATENATE(ROW(P1276)-2," - ",Komponenty!B1276)</f>
        <v xml:space="preserve">1274 - </v>
      </c>
      <c r="Q1276" t="str">
        <f>CONCATENATE(Opatrenia!B1275&amp;" - "&amp;Opatrenia!D1275)</f>
        <v xml:space="preserve"> - </v>
      </c>
    </row>
    <row r="1277" spans="16:17" x14ac:dyDescent="0.25">
      <c r="P1277" t="str">
        <f>CONCATENATE(ROW(P1277)-2," - ",Komponenty!B1277)</f>
        <v xml:space="preserve">1275 - </v>
      </c>
      <c r="Q1277" t="str">
        <f>CONCATENATE(Opatrenia!B1276&amp;" - "&amp;Opatrenia!D1276)</f>
        <v xml:space="preserve"> - </v>
      </c>
    </row>
    <row r="1278" spans="16:17" x14ac:dyDescent="0.25">
      <c r="P1278" t="str">
        <f>CONCATENATE(ROW(P1278)-2," - ",Komponenty!B1278)</f>
        <v xml:space="preserve">1276 - </v>
      </c>
      <c r="Q1278" t="str">
        <f>CONCATENATE(Opatrenia!B1277&amp;" - "&amp;Opatrenia!D1277)</f>
        <v xml:space="preserve"> - </v>
      </c>
    </row>
    <row r="1279" spans="16:17" x14ac:dyDescent="0.25">
      <c r="P1279" t="str">
        <f>CONCATENATE(ROW(P1279)-2," - ",Komponenty!B1279)</f>
        <v xml:space="preserve">1277 - </v>
      </c>
      <c r="Q1279" t="str">
        <f>CONCATENATE(Opatrenia!B1278&amp;" - "&amp;Opatrenia!D1278)</f>
        <v xml:space="preserve"> - </v>
      </c>
    </row>
    <row r="1280" spans="16:17" x14ac:dyDescent="0.25">
      <c r="P1280" t="str">
        <f>CONCATENATE(ROW(P1280)-2," - ",Komponenty!B1280)</f>
        <v xml:space="preserve">1278 - </v>
      </c>
      <c r="Q1280" t="str">
        <f>CONCATENATE(Opatrenia!B1279&amp;" - "&amp;Opatrenia!D1279)</f>
        <v xml:space="preserve"> - </v>
      </c>
    </row>
    <row r="1281" spans="16:17" x14ac:dyDescent="0.25">
      <c r="P1281" t="str">
        <f>CONCATENATE(ROW(P1281)-2," - ",Komponenty!B1281)</f>
        <v xml:space="preserve">1279 - </v>
      </c>
      <c r="Q1281" t="str">
        <f>CONCATENATE(Opatrenia!B1280&amp;" - "&amp;Opatrenia!D1280)</f>
        <v xml:space="preserve"> - </v>
      </c>
    </row>
    <row r="1282" spans="16:17" x14ac:dyDescent="0.25">
      <c r="P1282" t="str">
        <f>CONCATENATE(ROW(P1282)-2," - ",Komponenty!B1282)</f>
        <v xml:space="preserve">1280 - </v>
      </c>
      <c r="Q1282" t="str">
        <f>CONCATENATE(Opatrenia!B1281&amp;" - "&amp;Opatrenia!D1281)</f>
        <v xml:space="preserve"> - </v>
      </c>
    </row>
    <row r="1283" spans="16:17" x14ac:dyDescent="0.25">
      <c r="P1283" t="str">
        <f>CONCATENATE(ROW(P1283)-2," - ",Komponenty!B1283)</f>
        <v xml:space="preserve">1281 - </v>
      </c>
      <c r="Q1283" t="str">
        <f>CONCATENATE(Opatrenia!B1282&amp;" - "&amp;Opatrenia!D1282)</f>
        <v xml:space="preserve"> - </v>
      </c>
    </row>
    <row r="1284" spans="16:17" x14ac:dyDescent="0.25">
      <c r="P1284" t="str">
        <f>CONCATENATE(ROW(P1284)-2," - ",Komponenty!B1284)</f>
        <v xml:space="preserve">1282 - </v>
      </c>
      <c r="Q1284" t="str">
        <f>CONCATENATE(Opatrenia!B1283&amp;" - "&amp;Opatrenia!D1283)</f>
        <v xml:space="preserve"> - </v>
      </c>
    </row>
    <row r="1285" spans="16:17" x14ac:dyDescent="0.25">
      <c r="P1285" t="str">
        <f>CONCATENATE(ROW(P1285)-2," - ",Komponenty!B1285)</f>
        <v xml:space="preserve">1283 - </v>
      </c>
      <c r="Q1285" t="str">
        <f>CONCATENATE(Opatrenia!B1284&amp;" - "&amp;Opatrenia!D1284)</f>
        <v xml:space="preserve"> - </v>
      </c>
    </row>
    <row r="1286" spans="16:17" x14ac:dyDescent="0.25">
      <c r="P1286" t="str">
        <f>CONCATENATE(ROW(P1286)-2," - ",Komponenty!B1286)</f>
        <v xml:space="preserve">1284 - </v>
      </c>
      <c r="Q1286" t="str">
        <f>CONCATENATE(Opatrenia!B1285&amp;" - "&amp;Opatrenia!D1285)</f>
        <v xml:space="preserve"> - </v>
      </c>
    </row>
    <row r="1287" spans="16:17" x14ac:dyDescent="0.25">
      <c r="P1287" t="str">
        <f>CONCATENATE(ROW(P1287)-2," - ",Komponenty!B1287)</f>
        <v xml:space="preserve">1285 - </v>
      </c>
      <c r="Q1287" t="str">
        <f>CONCATENATE(Opatrenia!B1286&amp;" - "&amp;Opatrenia!D1286)</f>
        <v xml:space="preserve"> - </v>
      </c>
    </row>
    <row r="1288" spans="16:17" x14ac:dyDescent="0.25">
      <c r="P1288" t="str">
        <f>CONCATENATE(ROW(P1288)-2," - ",Komponenty!B1288)</f>
        <v xml:space="preserve">1286 - </v>
      </c>
      <c r="Q1288" t="str">
        <f>CONCATENATE(Opatrenia!B1287&amp;" - "&amp;Opatrenia!D1287)</f>
        <v xml:space="preserve"> - </v>
      </c>
    </row>
    <row r="1289" spans="16:17" x14ac:dyDescent="0.25">
      <c r="P1289" t="str">
        <f>CONCATENATE(ROW(P1289)-2," - ",Komponenty!B1289)</f>
        <v xml:space="preserve">1287 - </v>
      </c>
      <c r="Q1289" t="str">
        <f>CONCATENATE(Opatrenia!B1288&amp;" - "&amp;Opatrenia!D1288)</f>
        <v xml:space="preserve"> - </v>
      </c>
    </row>
    <row r="1290" spans="16:17" x14ac:dyDescent="0.25">
      <c r="P1290" t="str">
        <f>CONCATENATE(ROW(P1290)-2," - ",Komponenty!B1290)</f>
        <v xml:space="preserve">1288 - </v>
      </c>
      <c r="Q1290" t="str">
        <f>CONCATENATE(Opatrenia!B1289&amp;" - "&amp;Opatrenia!D1289)</f>
        <v xml:space="preserve"> - </v>
      </c>
    </row>
    <row r="1291" spans="16:17" x14ac:dyDescent="0.25">
      <c r="P1291" t="str">
        <f>CONCATENATE(ROW(P1291)-2," - ",Komponenty!B1291)</f>
        <v xml:space="preserve">1289 - </v>
      </c>
      <c r="Q1291" t="str">
        <f>CONCATENATE(Opatrenia!B1290&amp;" - "&amp;Opatrenia!D1290)</f>
        <v xml:space="preserve"> - </v>
      </c>
    </row>
    <row r="1292" spans="16:17" x14ac:dyDescent="0.25">
      <c r="P1292" t="str">
        <f>CONCATENATE(ROW(P1292)-2," - ",Komponenty!B1292)</f>
        <v xml:space="preserve">1290 - </v>
      </c>
      <c r="Q1292" t="str">
        <f>CONCATENATE(Opatrenia!B1291&amp;" - "&amp;Opatrenia!D1291)</f>
        <v xml:space="preserve"> - </v>
      </c>
    </row>
    <row r="1293" spans="16:17" x14ac:dyDescent="0.25">
      <c r="P1293" t="str">
        <f>CONCATENATE(ROW(P1293)-2," - ",Komponenty!B1293)</f>
        <v xml:space="preserve">1291 - </v>
      </c>
      <c r="Q1293" t="str">
        <f>CONCATENATE(Opatrenia!B1292&amp;" - "&amp;Opatrenia!D1292)</f>
        <v xml:space="preserve"> - </v>
      </c>
    </row>
    <row r="1294" spans="16:17" x14ac:dyDescent="0.25">
      <c r="P1294" t="str">
        <f>CONCATENATE(ROW(P1294)-2," - ",Komponenty!B1294)</f>
        <v xml:space="preserve">1292 - </v>
      </c>
      <c r="Q1294" t="str">
        <f>CONCATENATE(Opatrenia!B1293&amp;" - "&amp;Opatrenia!D1293)</f>
        <v xml:space="preserve"> - </v>
      </c>
    </row>
    <row r="1295" spans="16:17" x14ac:dyDescent="0.25">
      <c r="P1295" t="str">
        <f>CONCATENATE(ROW(P1295)-2," - ",Komponenty!B1295)</f>
        <v xml:space="preserve">1293 - </v>
      </c>
      <c r="Q1295" t="str">
        <f>CONCATENATE(Opatrenia!B1294&amp;" - "&amp;Opatrenia!D1294)</f>
        <v xml:space="preserve"> - </v>
      </c>
    </row>
    <row r="1296" spans="16:17" x14ac:dyDescent="0.25">
      <c r="P1296" t="str">
        <f>CONCATENATE(ROW(P1296)-2," - ",Komponenty!B1296)</f>
        <v xml:space="preserve">1294 - </v>
      </c>
      <c r="Q1296" t="str">
        <f>CONCATENATE(Opatrenia!B1295&amp;" - "&amp;Opatrenia!D1295)</f>
        <v xml:space="preserve"> - </v>
      </c>
    </row>
    <row r="1297" spans="16:17" x14ac:dyDescent="0.25">
      <c r="P1297" t="str">
        <f>CONCATENATE(ROW(P1297)-2," - ",Komponenty!B1297)</f>
        <v xml:space="preserve">1295 - </v>
      </c>
      <c r="Q1297" t="str">
        <f>CONCATENATE(Opatrenia!B1296&amp;" - "&amp;Opatrenia!D1296)</f>
        <v xml:space="preserve"> - </v>
      </c>
    </row>
    <row r="1298" spans="16:17" x14ac:dyDescent="0.25">
      <c r="P1298" t="str">
        <f>CONCATENATE(ROW(P1298)-2," - ",Komponenty!B1298)</f>
        <v xml:space="preserve">1296 - </v>
      </c>
      <c r="Q1298" t="str">
        <f>CONCATENATE(Opatrenia!B1297&amp;" - "&amp;Opatrenia!D1297)</f>
        <v xml:space="preserve"> - </v>
      </c>
    </row>
    <row r="1299" spans="16:17" x14ac:dyDescent="0.25">
      <c r="P1299" t="str">
        <f>CONCATENATE(ROW(P1299)-2," - ",Komponenty!B1299)</f>
        <v xml:space="preserve">1297 - </v>
      </c>
      <c r="Q1299" t="str">
        <f>CONCATENATE(Opatrenia!B1298&amp;" - "&amp;Opatrenia!D1298)</f>
        <v xml:space="preserve"> - </v>
      </c>
    </row>
    <row r="1300" spans="16:17" x14ac:dyDescent="0.25">
      <c r="P1300" t="str">
        <f>CONCATENATE(ROW(P1300)-2," - ",Komponenty!B1300)</f>
        <v xml:space="preserve">1298 - </v>
      </c>
      <c r="Q1300" t="str">
        <f>CONCATENATE(Opatrenia!B1299&amp;" - "&amp;Opatrenia!D1299)</f>
        <v xml:space="preserve"> - </v>
      </c>
    </row>
    <row r="1301" spans="16:17" x14ac:dyDescent="0.25">
      <c r="P1301" t="str">
        <f>CONCATENATE(ROW(P1301)-2," - ",Komponenty!B1301)</f>
        <v xml:space="preserve">1299 - </v>
      </c>
      <c r="Q1301" t="str">
        <f>CONCATENATE(Opatrenia!B1300&amp;" - "&amp;Opatrenia!D1300)</f>
        <v xml:space="preserve"> - </v>
      </c>
    </row>
    <row r="1302" spans="16:17" x14ac:dyDescent="0.25">
      <c r="P1302" t="str">
        <f>CONCATENATE(ROW(P1302)-2," - ",Komponenty!B1302)</f>
        <v xml:space="preserve">1300 - </v>
      </c>
      <c r="Q1302" t="str">
        <f>CONCATENATE(Opatrenia!B1301&amp;" - "&amp;Opatrenia!D1301)</f>
        <v xml:space="preserve"> - </v>
      </c>
    </row>
    <row r="1303" spans="16:17" x14ac:dyDescent="0.25">
      <c r="P1303" t="str">
        <f>CONCATENATE(ROW(P1303)-2," - ",Komponenty!B1303)</f>
        <v xml:space="preserve">1301 - </v>
      </c>
      <c r="Q1303" t="str">
        <f>CONCATENATE(Opatrenia!B1302&amp;" - "&amp;Opatrenia!D1302)</f>
        <v xml:space="preserve"> - </v>
      </c>
    </row>
    <row r="1304" spans="16:17" x14ac:dyDescent="0.25">
      <c r="P1304" t="str">
        <f>CONCATENATE(ROW(P1304)-2," - ",Komponenty!B1304)</f>
        <v xml:space="preserve">1302 - </v>
      </c>
      <c r="Q1304" t="str">
        <f>CONCATENATE(Opatrenia!B1303&amp;" - "&amp;Opatrenia!D1303)</f>
        <v xml:space="preserve"> - </v>
      </c>
    </row>
    <row r="1305" spans="16:17" x14ac:dyDescent="0.25">
      <c r="P1305" t="str">
        <f>CONCATENATE(ROW(P1305)-2," - ",Komponenty!B1305)</f>
        <v xml:space="preserve">1303 - </v>
      </c>
      <c r="Q1305" t="str">
        <f>CONCATENATE(Opatrenia!B1304&amp;" - "&amp;Opatrenia!D1304)</f>
        <v xml:space="preserve"> - </v>
      </c>
    </row>
    <row r="1306" spans="16:17" x14ac:dyDescent="0.25">
      <c r="P1306" t="str">
        <f>CONCATENATE(ROW(P1306)-2," - ",Komponenty!B1306)</f>
        <v xml:space="preserve">1304 - </v>
      </c>
      <c r="Q1306" t="str">
        <f>CONCATENATE(Opatrenia!B1305&amp;" - "&amp;Opatrenia!D1305)</f>
        <v xml:space="preserve"> - </v>
      </c>
    </row>
    <row r="1307" spans="16:17" x14ac:dyDescent="0.25">
      <c r="P1307" t="str">
        <f>CONCATENATE(ROW(P1307)-2," - ",Komponenty!B1307)</f>
        <v xml:space="preserve">1305 - </v>
      </c>
      <c r="Q1307" t="str">
        <f>CONCATENATE(Opatrenia!B1306&amp;" - "&amp;Opatrenia!D1306)</f>
        <v xml:space="preserve"> - </v>
      </c>
    </row>
    <row r="1308" spans="16:17" x14ac:dyDescent="0.25">
      <c r="P1308" t="str">
        <f>CONCATENATE(ROW(P1308)-2," - ",Komponenty!B1308)</f>
        <v xml:space="preserve">1306 - </v>
      </c>
      <c r="Q1308" t="str">
        <f>CONCATENATE(Opatrenia!B1307&amp;" - "&amp;Opatrenia!D1307)</f>
        <v xml:space="preserve"> - </v>
      </c>
    </row>
    <row r="1309" spans="16:17" x14ac:dyDescent="0.25">
      <c r="P1309" t="str">
        <f>CONCATENATE(ROW(P1309)-2," - ",Komponenty!B1309)</f>
        <v xml:space="preserve">1307 - </v>
      </c>
      <c r="Q1309" t="str">
        <f>CONCATENATE(Opatrenia!B1308&amp;" - "&amp;Opatrenia!D1308)</f>
        <v xml:space="preserve"> - </v>
      </c>
    </row>
    <row r="1310" spans="16:17" x14ac:dyDescent="0.25">
      <c r="P1310" t="str">
        <f>CONCATENATE(ROW(P1310)-2," - ",Komponenty!B1310)</f>
        <v xml:space="preserve">1308 - </v>
      </c>
      <c r="Q1310" t="str">
        <f>CONCATENATE(Opatrenia!B1309&amp;" - "&amp;Opatrenia!D1309)</f>
        <v xml:space="preserve"> - </v>
      </c>
    </row>
    <row r="1311" spans="16:17" x14ac:dyDescent="0.25">
      <c r="P1311" t="str">
        <f>CONCATENATE(ROW(P1311)-2," - ",Komponenty!B1311)</f>
        <v xml:space="preserve">1309 - </v>
      </c>
      <c r="Q1311" t="str">
        <f>CONCATENATE(Opatrenia!B1310&amp;" - "&amp;Opatrenia!D1310)</f>
        <v xml:space="preserve"> - </v>
      </c>
    </row>
    <row r="1312" spans="16:17" x14ac:dyDescent="0.25">
      <c r="P1312" t="str">
        <f>CONCATENATE(ROW(P1312)-2," - ",Komponenty!B1312)</f>
        <v xml:space="preserve">1310 - </v>
      </c>
      <c r="Q1312" t="str">
        <f>CONCATENATE(Opatrenia!B1311&amp;" - "&amp;Opatrenia!D1311)</f>
        <v xml:space="preserve"> - </v>
      </c>
    </row>
    <row r="1313" spans="16:17" x14ac:dyDescent="0.25">
      <c r="P1313" t="str">
        <f>CONCATENATE(ROW(P1313)-2," - ",Komponenty!B1313)</f>
        <v xml:space="preserve">1311 - </v>
      </c>
      <c r="Q1313" t="str">
        <f>CONCATENATE(Opatrenia!B1312&amp;" - "&amp;Opatrenia!D1312)</f>
        <v xml:space="preserve"> - </v>
      </c>
    </row>
    <row r="1314" spans="16:17" x14ac:dyDescent="0.25">
      <c r="P1314" t="str">
        <f>CONCATENATE(ROW(P1314)-2," - ",Komponenty!B1314)</f>
        <v xml:space="preserve">1312 - </v>
      </c>
      <c r="Q1314" t="str">
        <f>CONCATENATE(Opatrenia!B1313&amp;" - "&amp;Opatrenia!D1313)</f>
        <v xml:space="preserve"> - </v>
      </c>
    </row>
    <row r="1315" spans="16:17" x14ac:dyDescent="0.25">
      <c r="P1315" t="str">
        <f>CONCATENATE(ROW(P1315)-2," - ",Komponenty!B1315)</f>
        <v xml:space="preserve">1313 - </v>
      </c>
      <c r="Q1315" t="str">
        <f>CONCATENATE(Opatrenia!B1314&amp;" - "&amp;Opatrenia!D1314)</f>
        <v xml:space="preserve"> - </v>
      </c>
    </row>
    <row r="1316" spans="16:17" x14ac:dyDescent="0.25">
      <c r="P1316" t="str">
        <f>CONCATENATE(ROW(P1316)-2," - ",Komponenty!B1316)</f>
        <v xml:space="preserve">1314 - </v>
      </c>
      <c r="Q1316" t="str">
        <f>CONCATENATE(Opatrenia!B1315&amp;" - "&amp;Opatrenia!D1315)</f>
        <v xml:space="preserve"> - </v>
      </c>
    </row>
    <row r="1317" spans="16:17" x14ac:dyDescent="0.25">
      <c r="P1317" t="str">
        <f>CONCATENATE(ROW(P1317)-2," - ",Komponenty!B1317)</f>
        <v xml:space="preserve">1315 - </v>
      </c>
      <c r="Q1317" t="str">
        <f>CONCATENATE(Opatrenia!B1316&amp;" - "&amp;Opatrenia!D1316)</f>
        <v xml:space="preserve"> - </v>
      </c>
    </row>
    <row r="1318" spans="16:17" x14ac:dyDescent="0.25">
      <c r="P1318" t="str">
        <f>CONCATENATE(ROW(P1318)-2," - ",Komponenty!B1318)</f>
        <v xml:space="preserve">1316 - </v>
      </c>
      <c r="Q1318" t="str">
        <f>CONCATENATE(Opatrenia!B1317&amp;" - "&amp;Opatrenia!D1317)</f>
        <v xml:space="preserve"> - </v>
      </c>
    </row>
    <row r="1319" spans="16:17" x14ac:dyDescent="0.25">
      <c r="P1319" t="str">
        <f>CONCATENATE(ROW(P1319)-2," - ",Komponenty!B1319)</f>
        <v xml:space="preserve">1317 - </v>
      </c>
      <c r="Q1319" t="str">
        <f>CONCATENATE(Opatrenia!B1318&amp;" - "&amp;Opatrenia!D1318)</f>
        <v xml:space="preserve"> - </v>
      </c>
    </row>
    <row r="1320" spans="16:17" x14ac:dyDescent="0.25">
      <c r="P1320" t="str">
        <f>CONCATENATE(ROW(P1320)-2," - ",Komponenty!B1320)</f>
        <v xml:space="preserve">1318 - </v>
      </c>
      <c r="Q1320" t="str">
        <f>CONCATENATE(Opatrenia!B1319&amp;" - "&amp;Opatrenia!D1319)</f>
        <v xml:space="preserve"> - </v>
      </c>
    </row>
    <row r="1321" spans="16:17" x14ac:dyDescent="0.25">
      <c r="P1321" t="str">
        <f>CONCATENATE(ROW(P1321)-2," - ",Komponenty!B1321)</f>
        <v xml:space="preserve">1319 - </v>
      </c>
      <c r="Q1321" t="str">
        <f>CONCATENATE(Opatrenia!B1320&amp;" - "&amp;Opatrenia!D1320)</f>
        <v xml:space="preserve"> - </v>
      </c>
    </row>
    <row r="1322" spans="16:17" x14ac:dyDescent="0.25">
      <c r="P1322" t="str">
        <f>CONCATENATE(ROW(P1322)-2," - ",Komponenty!B1322)</f>
        <v xml:space="preserve">1320 - </v>
      </c>
      <c r="Q1322" t="str">
        <f>CONCATENATE(Opatrenia!B1321&amp;" - "&amp;Opatrenia!D1321)</f>
        <v xml:space="preserve"> - </v>
      </c>
    </row>
    <row r="1323" spans="16:17" x14ac:dyDescent="0.25">
      <c r="P1323" t="str">
        <f>CONCATENATE(ROW(P1323)-2," - ",Komponenty!B1323)</f>
        <v xml:space="preserve">1321 - </v>
      </c>
      <c r="Q1323" t="str">
        <f>CONCATENATE(Opatrenia!B1322&amp;" - "&amp;Opatrenia!D1322)</f>
        <v xml:space="preserve"> - </v>
      </c>
    </row>
    <row r="1324" spans="16:17" x14ac:dyDescent="0.25">
      <c r="P1324" t="str">
        <f>CONCATENATE(ROW(P1324)-2," - ",Komponenty!B1324)</f>
        <v xml:space="preserve">1322 - </v>
      </c>
      <c r="Q1324" t="str">
        <f>CONCATENATE(Opatrenia!B1323&amp;" - "&amp;Opatrenia!D1323)</f>
        <v xml:space="preserve"> - </v>
      </c>
    </row>
    <row r="1325" spans="16:17" x14ac:dyDescent="0.25">
      <c r="P1325" t="str">
        <f>CONCATENATE(ROW(P1325)-2," - ",Komponenty!B1325)</f>
        <v xml:space="preserve">1323 - </v>
      </c>
      <c r="Q1325" t="str">
        <f>CONCATENATE(Opatrenia!B1324&amp;" - "&amp;Opatrenia!D1324)</f>
        <v xml:space="preserve"> - </v>
      </c>
    </row>
    <row r="1326" spans="16:17" x14ac:dyDescent="0.25">
      <c r="P1326" t="str">
        <f>CONCATENATE(ROW(P1326)-2," - ",Komponenty!B1326)</f>
        <v xml:space="preserve">1324 - </v>
      </c>
      <c r="Q1326" t="str">
        <f>CONCATENATE(Opatrenia!B1325&amp;" - "&amp;Opatrenia!D1325)</f>
        <v xml:space="preserve"> - </v>
      </c>
    </row>
    <row r="1327" spans="16:17" x14ac:dyDescent="0.25">
      <c r="P1327" t="str">
        <f>CONCATENATE(ROW(P1327)-2," - ",Komponenty!B1327)</f>
        <v xml:space="preserve">1325 - </v>
      </c>
      <c r="Q1327" t="str">
        <f>CONCATENATE(Opatrenia!B1326&amp;" - "&amp;Opatrenia!D1326)</f>
        <v xml:space="preserve"> - </v>
      </c>
    </row>
    <row r="1328" spans="16:17" x14ac:dyDescent="0.25">
      <c r="P1328" t="str">
        <f>CONCATENATE(ROW(P1328)-2," - ",Komponenty!B1328)</f>
        <v xml:space="preserve">1326 - </v>
      </c>
      <c r="Q1328" t="str">
        <f>CONCATENATE(Opatrenia!B1327&amp;" - "&amp;Opatrenia!D1327)</f>
        <v xml:space="preserve"> - </v>
      </c>
    </row>
    <row r="1329" spans="16:17" x14ac:dyDescent="0.25">
      <c r="P1329" t="str">
        <f>CONCATENATE(ROW(P1329)-2," - ",Komponenty!B1329)</f>
        <v xml:space="preserve">1327 - </v>
      </c>
      <c r="Q1329" t="str">
        <f>CONCATENATE(Opatrenia!B1328&amp;" - "&amp;Opatrenia!D1328)</f>
        <v xml:space="preserve"> - </v>
      </c>
    </row>
    <row r="1330" spans="16:17" x14ac:dyDescent="0.25">
      <c r="P1330" t="str">
        <f>CONCATENATE(ROW(P1330)-2," - ",Komponenty!B1330)</f>
        <v xml:space="preserve">1328 - </v>
      </c>
      <c r="Q1330" t="str">
        <f>CONCATENATE(Opatrenia!B1329&amp;" - "&amp;Opatrenia!D1329)</f>
        <v xml:space="preserve"> - </v>
      </c>
    </row>
    <row r="1331" spans="16:17" x14ac:dyDescent="0.25">
      <c r="P1331" t="str">
        <f>CONCATENATE(ROW(P1331)-2," - ",Komponenty!B1331)</f>
        <v xml:space="preserve">1329 - </v>
      </c>
      <c r="Q1331" t="str">
        <f>CONCATENATE(Opatrenia!B1330&amp;" - "&amp;Opatrenia!D1330)</f>
        <v xml:space="preserve"> - </v>
      </c>
    </row>
    <row r="1332" spans="16:17" x14ac:dyDescent="0.25">
      <c r="P1332" t="str">
        <f>CONCATENATE(ROW(P1332)-2," - ",Komponenty!B1332)</f>
        <v xml:space="preserve">1330 - </v>
      </c>
      <c r="Q1332" t="str">
        <f>CONCATENATE(Opatrenia!B1331&amp;" - "&amp;Opatrenia!D1331)</f>
        <v xml:space="preserve"> - </v>
      </c>
    </row>
    <row r="1333" spans="16:17" x14ac:dyDescent="0.25">
      <c r="P1333" t="str">
        <f>CONCATENATE(ROW(P1333)-2," - ",Komponenty!B1333)</f>
        <v xml:space="preserve">1331 - </v>
      </c>
      <c r="Q1333" t="str">
        <f>CONCATENATE(Opatrenia!B1332&amp;" - "&amp;Opatrenia!D1332)</f>
        <v xml:space="preserve"> - </v>
      </c>
    </row>
    <row r="1334" spans="16:17" x14ac:dyDescent="0.25">
      <c r="P1334" t="str">
        <f>CONCATENATE(ROW(P1334)-2," - ",Komponenty!B1334)</f>
        <v xml:space="preserve">1332 - </v>
      </c>
      <c r="Q1334" t="str">
        <f>CONCATENATE(Opatrenia!B1333&amp;" - "&amp;Opatrenia!D1333)</f>
        <v xml:space="preserve"> - </v>
      </c>
    </row>
    <row r="1335" spans="16:17" x14ac:dyDescent="0.25">
      <c r="P1335" t="str">
        <f>CONCATENATE(ROW(P1335)-2," - ",Komponenty!B1335)</f>
        <v xml:space="preserve">1333 - </v>
      </c>
      <c r="Q1335" t="str">
        <f>CONCATENATE(Opatrenia!B1334&amp;" - "&amp;Opatrenia!D1334)</f>
        <v xml:space="preserve"> - </v>
      </c>
    </row>
    <row r="1336" spans="16:17" x14ac:dyDescent="0.25">
      <c r="P1336" t="str">
        <f>CONCATENATE(ROW(P1336)-2," - ",Komponenty!B1336)</f>
        <v xml:space="preserve">1334 - </v>
      </c>
      <c r="Q1336" t="str">
        <f>CONCATENATE(Opatrenia!B1335&amp;" - "&amp;Opatrenia!D1335)</f>
        <v xml:space="preserve"> - </v>
      </c>
    </row>
    <row r="1337" spans="16:17" x14ac:dyDescent="0.25">
      <c r="P1337" t="str">
        <f>CONCATENATE(ROW(P1337)-2," - ",Komponenty!B1337)</f>
        <v xml:space="preserve">1335 - </v>
      </c>
      <c r="Q1337" t="str">
        <f>CONCATENATE(Opatrenia!B1336&amp;" - "&amp;Opatrenia!D1336)</f>
        <v xml:space="preserve"> - </v>
      </c>
    </row>
    <row r="1338" spans="16:17" x14ac:dyDescent="0.25">
      <c r="P1338" t="str">
        <f>CONCATENATE(ROW(P1338)-2," - ",Komponenty!B1338)</f>
        <v xml:space="preserve">1336 - </v>
      </c>
      <c r="Q1338" t="str">
        <f>CONCATENATE(Opatrenia!B1337&amp;" - "&amp;Opatrenia!D1337)</f>
        <v xml:space="preserve"> - </v>
      </c>
    </row>
    <row r="1339" spans="16:17" x14ac:dyDescent="0.25">
      <c r="P1339" t="str">
        <f>CONCATENATE(ROW(P1339)-2," - ",Komponenty!B1339)</f>
        <v xml:space="preserve">1337 - </v>
      </c>
      <c r="Q1339" t="str">
        <f>CONCATENATE(Opatrenia!B1338&amp;" - "&amp;Opatrenia!D1338)</f>
        <v xml:space="preserve"> - </v>
      </c>
    </row>
    <row r="1340" spans="16:17" x14ac:dyDescent="0.25">
      <c r="P1340" t="str">
        <f>CONCATENATE(ROW(P1340)-2," - ",Komponenty!B1340)</f>
        <v xml:space="preserve">1338 - </v>
      </c>
      <c r="Q1340" t="str">
        <f>CONCATENATE(Opatrenia!B1339&amp;" - "&amp;Opatrenia!D1339)</f>
        <v xml:space="preserve"> - </v>
      </c>
    </row>
    <row r="1341" spans="16:17" x14ac:dyDescent="0.25">
      <c r="P1341" t="str">
        <f>CONCATENATE(ROW(P1341)-2," - ",Komponenty!B1341)</f>
        <v xml:space="preserve">1339 - </v>
      </c>
      <c r="Q1341" t="str">
        <f>CONCATENATE(Opatrenia!B1340&amp;" - "&amp;Opatrenia!D1340)</f>
        <v xml:space="preserve"> - </v>
      </c>
    </row>
    <row r="1342" spans="16:17" x14ac:dyDescent="0.25">
      <c r="P1342" t="str">
        <f>CONCATENATE(ROW(P1342)-2," - ",Komponenty!B1342)</f>
        <v xml:space="preserve">1340 - </v>
      </c>
      <c r="Q1342" t="str">
        <f>CONCATENATE(Opatrenia!B1341&amp;" - "&amp;Opatrenia!D1341)</f>
        <v xml:space="preserve"> - </v>
      </c>
    </row>
    <row r="1343" spans="16:17" x14ac:dyDescent="0.25">
      <c r="P1343" t="str">
        <f>CONCATENATE(ROW(P1343)-2," - ",Komponenty!B1343)</f>
        <v xml:space="preserve">1341 - </v>
      </c>
      <c r="Q1343" t="str">
        <f>CONCATENATE(Opatrenia!B1342&amp;" - "&amp;Opatrenia!D1342)</f>
        <v xml:space="preserve"> - </v>
      </c>
    </row>
    <row r="1344" spans="16:17" x14ac:dyDescent="0.25">
      <c r="P1344" t="str">
        <f>CONCATENATE(ROW(P1344)-2," - ",Komponenty!B1344)</f>
        <v xml:space="preserve">1342 - </v>
      </c>
      <c r="Q1344" t="str">
        <f>CONCATENATE(Opatrenia!B1343&amp;" - "&amp;Opatrenia!D1343)</f>
        <v xml:space="preserve"> - </v>
      </c>
    </row>
    <row r="1345" spans="16:17" x14ac:dyDescent="0.25">
      <c r="P1345" t="str">
        <f>CONCATENATE(ROW(P1345)-2," - ",Komponenty!B1345)</f>
        <v xml:space="preserve">1343 - </v>
      </c>
      <c r="Q1345" t="str">
        <f>CONCATENATE(Opatrenia!B1344&amp;" - "&amp;Opatrenia!D1344)</f>
        <v xml:space="preserve"> - </v>
      </c>
    </row>
    <row r="1346" spans="16:17" x14ac:dyDescent="0.25">
      <c r="P1346" t="str">
        <f>CONCATENATE(ROW(P1346)-2," - ",Komponenty!B1346)</f>
        <v xml:space="preserve">1344 - </v>
      </c>
      <c r="Q1346" t="str">
        <f>CONCATENATE(Opatrenia!B1345&amp;" - "&amp;Opatrenia!D1345)</f>
        <v xml:space="preserve"> - </v>
      </c>
    </row>
    <row r="1347" spans="16:17" x14ac:dyDescent="0.25">
      <c r="P1347" t="str">
        <f>CONCATENATE(ROW(P1347)-2," - ",Komponenty!B1347)</f>
        <v xml:space="preserve">1345 - </v>
      </c>
      <c r="Q1347" t="str">
        <f>CONCATENATE(Opatrenia!B1346&amp;" - "&amp;Opatrenia!D1346)</f>
        <v xml:space="preserve"> - </v>
      </c>
    </row>
    <row r="1348" spans="16:17" x14ac:dyDescent="0.25">
      <c r="P1348" t="str">
        <f>CONCATENATE(ROW(P1348)-2," - ",Komponenty!B1348)</f>
        <v xml:space="preserve">1346 - </v>
      </c>
      <c r="Q1348" t="str">
        <f>CONCATENATE(Opatrenia!B1347&amp;" - "&amp;Opatrenia!D1347)</f>
        <v xml:space="preserve"> - </v>
      </c>
    </row>
    <row r="1349" spans="16:17" x14ac:dyDescent="0.25">
      <c r="P1349" t="str">
        <f>CONCATENATE(ROW(P1349)-2," - ",Komponenty!B1349)</f>
        <v xml:space="preserve">1347 - </v>
      </c>
      <c r="Q1349" t="str">
        <f>CONCATENATE(Opatrenia!B1348&amp;" - "&amp;Opatrenia!D1348)</f>
        <v xml:space="preserve"> - </v>
      </c>
    </row>
    <row r="1350" spans="16:17" x14ac:dyDescent="0.25">
      <c r="P1350" t="str">
        <f>CONCATENATE(ROW(P1350)-2," - ",Komponenty!B1350)</f>
        <v xml:space="preserve">1348 - </v>
      </c>
      <c r="Q1350" t="str">
        <f>CONCATENATE(Opatrenia!B1349&amp;" - "&amp;Opatrenia!D1349)</f>
        <v xml:space="preserve"> - </v>
      </c>
    </row>
    <row r="1351" spans="16:17" x14ac:dyDescent="0.25">
      <c r="P1351" t="str">
        <f>CONCATENATE(ROW(P1351)-2," - ",Komponenty!B1351)</f>
        <v xml:space="preserve">1349 - </v>
      </c>
      <c r="Q1351" t="str">
        <f>CONCATENATE(Opatrenia!B1350&amp;" - "&amp;Opatrenia!D1350)</f>
        <v xml:space="preserve"> - </v>
      </c>
    </row>
    <row r="1352" spans="16:17" x14ac:dyDescent="0.25">
      <c r="P1352" t="str">
        <f>CONCATENATE(ROW(P1352)-2," - ",Komponenty!B1352)</f>
        <v xml:space="preserve">1350 - </v>
      </c>
      <c r="Q1352" t="str">
        <f>CONCATENATE(Opatrenia!B1351&amp;" - "&amp;Opatrenia!D1351)</f>
        <v xml:space="preserve"> - </v>
      </c>
    </row>
    <row r="1353" spans="16:17" x14ac:dyDescent="0.25">
      <c r="P1353" t="str">
        <f>CONCATENATE(ROW(P1353)-2," - ",Komponenty!B1353)</f>
        <v xml:space="preserve">1351 - </v>
      </c>
      <c r="Q1353" t="str">
        <f>CONCATENATE(Opatrenia!B1352&amp;" - "&amp;Opatrenia!D1352)</f>
        <v xml:space="preserve"> - </v>
      </c>
    </row>
    <row r="1354" spans="16:17" x14ac:dyDescent="0.25">
      <c r="P1354" t="str">
        <f>CONCATENATE(ROW(P1354)-2," - ",Komponenty!B1354)</f>
        <v xml:space="preserve">1352 - </v>
      </c>
      <c r="Q1354" t="str">
        <f>CONCATENATE(Opatrenia!B1353&amp;" - "&amp;Opatrenia!D1353)</f>
        <v xml:space="preserve"> - </v>
      </c>
    </row>
    <row r="1355" spans="16:17" x14ac:dyDescent="0.25">
      <c r="P1355" t="str">
        <f>CONCATENATE(ROW(P1355)-2," - ",Komponenty!B1355)</f>
        <v xml:space="preserve">1353 - </v>
      </c>
      <c r="Q1355" t="str">
        <f>CONCATENATE(Opatrenia!B1354&amp;" - "&amp;Opatrenia!D1354)</f>
        <v xml:space="preserve"> - </v>
      </c>
    </row>
    <row r="1356" spans="16:17" x14ac:dyDescent="0.25">
      <c r="P1356" t="str">
        <f>CONCATENATE(ROW(P1356)-2," - ",Komponenty!B1356)</f>
        <v xml:space="preserve">1354 - </v>
      </c>
      <c r="Q1356" t="str">
        <f>CONCATENATE(Opatrenia!B1355&amp;" - "&amp;Opatrenia!D1355)</f>
        <v xml:space="preserve"> - </v>
      </c>
    </row>
    <row r="1357" spans="16:17" x14ac:dyDescent="0.25">
      <c r="P1357" t="str">
        <f>CONCATENATE(ROW(P1357)-2," - ",Komponenty!B1357)</f>
        <v xml:space="preserve">1355 - </v>
      </c>
      <c r="Q1357" t="str">
        <f>CONCATENATE(Opatrenia!B1356&amp;" - "&amp;Opatrenia!D1356)</f>
        <v xml:space="preserve"> - </v>
      </c>
    </row>
    <row r="1358" spans="16:17" x14ac:dyDescent="0.25">
      <c r="P1358" t="str">
        <f>CONCATENATE(ROW(P1358)-2," - ",Komponenty!B1358)</f>
        <v xml:space="preserve">1356 - </v>
      </c>
      <c r="Q1358" t="str">
        <f>CONCATENATE(Opatrenia!B1357&amp;" - "&amp;Opatrenia!D1357)</f>
        <v xml:space="preserve"> - </v>
      </c>
    </row>
    <row r="1359" spans="16:17" x14ac:dyDescent="0.25">
      <c r="P1359" t="str">
        <f>CONCATENATE(ROW(P1359)-2," - ",Komponenty!B1359)</f>
        <v xml:space="preserve">1357 - </v>
      </c>
      <c r="Q1359" t="str">
        <f>CONCATENATE(Opatrenia!B1358&amp;" - "&amp;Opatrenia!D1358)</f>
        <v xml:space="preserve"> - </v>
      </c>
    </row>
    <row r="1360" spans="16:17" x14ac:dyDescent="0.25">
      <c r="P1360" t="str">
        <f>CONCATENATE(ROW(P1360)-2," - ",Komponenty!B1360)</f>
        <v xml:space="preserve">1358 - </v>
      </c>
      <c r="Q1360" t="str">
        <f>CONCATENATE(Opatrenia!B1359&amp;" - "&amp;Opatrenia!D1359)</f>
        <v xml:space="preserve"> - </v>
      </c>
    </row>
    <row r="1361" spans="16:17" x14ac:dyDescent="0.25">
      <c r="P1361" t="str">
        <f>CONCATENATE(ROW(P1361)-2," - ",Komponenty!B1361)</f>
        <v xml:space="preserve">1359 - </v>
      </c>
      <c r="Q1361" t="str">
        <f>CONCATENATE(Opatrenia!B1360&amp;" - "&amp;Opatrenia!D1360)</f>
        <v xml:space="preserve"> - </v>
      </c>
    </row>
    <row r="1362" spans="16:17" x14ac:dyDescent="0.25">
      <c r="P1362" t="str">
        <f>CONCATENATE(ROW(P1362)-2," - ",Komponenty!B1362)</f>
        <v xml:space="preserve">1360 - </v>
      </c>
      <c r="Q1362" t="str">
        <f>CONCATENATE(Opatrenia!B1361&amp;" - "&amp;Opatrenia!D1361)</f>
        <v xml:space="preserve"> - </v>
      </c>
    </row>
    <row r="1363" spans="16:17" x14ac:dyDescent="0.25">
      <c r="P1363" t="str">
        <f>CONCATENATE(ROW(P1363)-2," - ",Komponenty!B1363)</f>
        <v xml:space="preserve">1361 - </v>
      </c>
      <c r="Q1363" t="str">
        <f>CONCATENATE(Opatrenia!B1362&amp;" - "&amp;Opatrenia!D1362)</f>
        <v xml:space="preserve"> - </v>
      </c>
    </row>
    <row r="1364" spans="16:17" x14ac:dyDescent="0.25">
      <c r="P1364" t="str">
        <f>CONCATENATE(ROW(P1364)-2," - ",Komponenty!B1364)</f>
        <v xml:space="preserve">1362 - </v>
      </c>
      <c r="Q1364" t="str">
        <f>CONCATENATE(Opatrenia!B1363&amp;" - "&amp;Opatrenia!D1363)</f>
        <v xml:space="preserve"> - </v>
      </c>
    </row>
    <row r="1365" spans="16:17" x14ac:dyDescent="0.25">
      <c r="P1365" t="str">
        <f>CONCATENATE(ROW(P1365)-2," - ",Komponenty!B1365)</f>
        <v xml:space="preserve">1363 - </v>
      </c>
      <c r="Q1365" t="str">
        <f>CONCATENATE(Opatrenia!B1364&amp;" - "&amp;Opatrenia!D1364)</f>
        <v xml:space="preserve"> - </v>
      </c>
    </row>
    <row r="1366" spans="16:17" x14ac:dyDescent="0.25">
      <c r="P1366" t="str">
        <f>CONCATENATE(ROW(P1366)-2," - ",Komponenty!B1366)</f>
        <v xml:space="preserve">1364 - </v>
      </c>
      <c r="Q1366" t="str">
        <f>CONCATENATE(Opatrenia!B1365&amp;" - "&amp;Opatrenia!D1365)</f>
        <v xml:space="preserve"> - </v>
      </c>
    </row>
    <row r="1367" spans="16:17" x14ac:dyDescent="0.25">
      <c r="P1367" t="str">
        <f>CONCATENATE(ROW(P1367)-2," - ",Komponenty!B1367)</f>
        <v xml:space="preserve">1365 - </v>
      </c>
      <c r="Q1367" t="str">
        <f>CONCATENATE(Opatrenia!B1366&amp;" - "&amp;Opatrenia!D1366)</f>
        <v xml:space="preserve"> - </v>
      </c>
    </row>
    <row r="1368" spans="16:17" x14ac:dyDescent="0.25">
      <c r="P1368" t="str">
        <f>CONCATENATE(ROW(P1368)-2," - ",Komponenty!B1368)</f>
        <v xml:space="preserve">1366 - </v>
      </c>
      <c r="Q1368" t="str">
        <f>CONCATENATE(Opatrenia!B1367&amp;" - "&amp;Opatrenia!D1367)</f>
        <v xml:space="preserve"> - </v>
      </c>
    </row>
    <row r="1369" spans="16:17" x14ac:dyDescent="0.25">
      <c r="P1369" t="str">
        <f>CONCATENATE(ROW(P1369)-2," - ",Komponenty!B1369)</f>
        <v xml:space="preserve">1367 - </v>
      </c>
      <c r="Q1369" t="str">
        <f>CONCATENATE(Opatrenia!B1368&amp;" - "&amp;Opatrenia!D1368)</f>
        <v xml:space="preserve"> - </v>
      </c>
    </row>
    <row r="1370" spans="16:17" x14ac:dyDescent="0.25">
      <c r="P1370" t="str">
        <f>CONCATENATE(ROW(P1370)-2," - ",Komponenty!B1370)</f>
        <v xml:space="preserve">1368 - </v>
      </c>
      <c r="Q1370" t="str">
        <f>CONCATENATE(Opatrenia!B1369&amp;" - "&amp;Opatrenia!D1369)</f>
        <v xml:space="preserve"> - </v>
      </c>
    </row>
    <row r="1371" spans="16:17" x14ac:dyDescent="0.25">
      <c r="P1371" t="str">
        <f>CONCATENATE(ROW(P1371)-2," - ",Komponenty!B1371)</f>
        <v xml:space="preserve">1369 - </v>
      </c>
      <c r="Q1371" t="str">
        <f>CONCATENATE(Opatrenia!B1370&amp;" - "&amp;Opatrenia!D1370)</f>
        <v xml:space="preserve"> - </v>
      </c>
    </row>
    <row r="1372" spans="16:17" x14ac:dyDescent="0.25">
      <c r="P1372" t="str">
        <f>CONCATENATE(ROW(P1372)-2," - ",Komponenty!B1372)</f>
        <v xml:space="preserve">1370 - </v>
      </c>
      <c r="Q1372" t="str">
        <f>CONCATENATE(Opatrenia!B1371&amp;" - "&amp;Opatrenia!D1371)</f>
        <v xml:space="preserve"> - </v>
      </c>
    </row>
    <row r="1373" spans="16:17" x14ac:dyDescent="0.25">
      <c r="P1373" t="str">
        <f>CONCATENATE(ROW(P1373)-2," - ",Komponenty!B1373)</f>
        <v xml:space="preserve">1371 - </v>
      </c>
      <c r="Q1373" t="str">
        <f>CONCATENATE(Opatrenia!B1372&amp;" - "&amp;Opatrenia!D1372)</f>
        <v xml:space="preserve"> - </v>
      </c>
    </row>
    <row r="1374" spans="16:17" x14ac:dyDescent="0.25">
      <c r="P1374" t="str">
        <f>CONCATENATE(ROW(P1374)-2," - ",Komponenty!B1374)</f>
        <v xml:space="preserve">1372 - </v>
      </c>
      <c r="Q1374" t="str">
        <f>CONCATENATE(Opatrenia!B1373&amp;" - "&amp;Opatrenia!D1373)</f>
        <v xml:space="preserve"> - </v>
      </c>
    </row>
    <row r="1375" spans="16:17" x14ac:dyDescent="0.25">
      <c r="P1375" t="str">
        <f>CONCATENATE(ROW(P1375)-2," - ",Komponenty!B1375)</f>
        <v xml:space="preserve">1373 - </v>
      </c>
      <c r="Q1375" t="str">
        <f>CONCATENATE(Opatrenia!B1374&amp;" - "&amp;Opatrenia!D1374)</f>
        <v xml:space="preserve"> - </v>
      </c>
    </row>
    <row r="1376" spans="16:17" x14ac:dyDescent="0.25">
      <c r="P1376" t="str">
        <f>CONCATENATE(ROW(P1376)-2," - ",Komponenty!B1376)</f>
        <v xml:space="preserve">1374 - </v>
      </c>
      <c r="Q1376" t="str">
        <f>CONCATENATE(Opatrenia!B1375&amp;" - "&amp;Opatrenia!D1375)</f>
        <v xml:space="preserve"> - </v>
      </c>
    </row>
    <row r="1377" spans="16:17" x14ac:dyDescent="0.25">
      <c r="P1377" t="str">
        <f>CONCATENATE(ROW(P1377)-2," - ",Komponenty!B1377)</f>
        <v xml:space="preserve">1375 - </v>
      </c>
      <c r="Q1377" t="str">
        <f>CONCATENATE(Opatrenia!B1376&amp;" - "&amp;Opatrenia!D1376)</f>
        <v xml:space="preserve"> - </v>
      </c>
    </row>
    <row r="1378" spans="16:17" x14ac:dyDescent="0.25">
      <c r="P1378" t="str">
        <f>CONCATENATE(ROW(P1378)-2," - ",Komponenty!B1378)</f>
        <v xml:space="preserve">1376 - </v>
      </c>
      <c r="Q1378" t="str">
        <f>CONCATENATE(Opatrenia!B1377&amp;" - "&amp;Opatrenia!D1377)</f>
        <v xml:space="preserve"> - </v>
      </c>
    </row>
    <row r="1379" spans="16:17" x14ac:dyDescent="0.25">
      <c r="P1379" t="str">
        <f>CONCATENATE(ROW(P1379)-2," - ",Komponenty!B1379)</f>
        <v xml:space="preserve">1377 - </v>
      </c>
      <c r="Q1379" t="str">
        <f>CONCATENATE(Opatrenia!B1378&amp;" - "&amp;Opatrenia!D1378)</f>
        <v xml:space="preserve"> - </v>
      </c>
    </row>
    <row r="1380" spans="16:17" x14ac:dyDescent="0.25">
      <c r="P1380" t="str">
        <f>CONCATENATE(ROW(P1380)-2," - ",Komponenty!B1380)</f>
        <v xml:space="preserve">1378 - </v>
      </c>
      <c r="Q1380" t="str">
        <f>CONCATENATE(Opatrenia!B1379&amp;" - "&amp;Opatrenia!D1379)</f>
        <v xml:space="preserve"> - </v>
      </c>
    </row>
    <row r="1381" spans="16:17" x14ac:dyDescent="0.25">
      <c r="P1381" t="str">
        <f>CONCATENATE(ROW(P1381)-2," - ",Komponenty!B1381)</f>
        <v xml:space="preserve">1379 - </v>
      </c>
      <c r="Q1381" t="str">
        <f>CONCATENATE(Opatrenia!B1380&amp;" - "&amp;Opatrenia!D1380)</f>
        <v xml:space="preserve"> - </v>
      </c>
    </row>
    <row r="1382" spans="16:17" x14ac:dyDescent="0.25">
      <c r="P1382" t="str">
        <f>CONCATENATE(ROW(P1382)-2," - ",Komponenty!B1382)</f>
        <v xml:space="preserve">1380 - </v>
      </c>
      <c r="Q1382" t="str">
        <f>CONCATENATE(Opatrenia!B1381&amp;" - "&amp;Opatrenia!D1381)</f>
        <v xml:space="preserve"> - </v>
      </c>
    </row>
    <row r="1383" spans="16:17" x14ac:dyDescent="0.25">
      <c r="P1383" t="str">
        <f>CONCATENATE(ROW(P1383)-2," - ",Komponenty!B1383)</f>
        <v xml:space="preserve">1381 - </v>
      </c>
      <c r="Q1383" t="str">
        <f>CONCATENATE(Opatrenia!B1382&amp;" - "&amp;Opatrenia!D1382)</f>
        <v xml:space="preserve"> - </v>
      </c>
    </row>
    <row r="1384" spans="16:17" x14ac:dyDescent="0.25">
      <c r="P1384" t="str">
        <f>CONCATENATE(ROW(P1384)-2," - ",Komponenty!B1384)</f>
        <v xml:space="preserve">1382 - </v>
      </c>
      <c r="Q1384" t="str">
        <f>CONCATENATE(Opatrenia!B1383&amp;" - "&amp;Opatrenia!D1383)</f>
        <v xml:space="preserve"> - </v>
      </c>
    </row>
    <row r="1385" spans="16:17" x14ac:dyDescent="0.25">
      <c r="P1385" t="str">
        <f>CONCATENATE(ROW(P1385)-2," - ",Komponenty!B1385)</f>
        <v xml:space="preserve">1383 - </v>
      </c>
      <c r="Q1385" t="str">
        <f>CONCATENATE(Opatrenia!B1384&amp;" - "&amp;Opatrenia!D1384)</f>
        <v xml:space="preserve"> - </v>
      </c>
    </row>
    <row r="1386" spans="16:17" x14ac:dyDescent="0.25">
      <c r="P1386" t="str">
        <f>CONCATENATE(ROW(P1386)-2," - ",Komponenty!B1386)</f>
        <v xml:space="preserve">1384 - </v>
      </c>
      <c r="Q1386" t="str">
        <f>CONCATENATE(Opatrenia!B1385&amp;" - "&amp;Opatrenia!D1385)</f>
        <v xml:space="preserve"> - </v>
      </c>
    </row>
    <row r="1387" spans="16:17" x14ac:dyDescent="0.25">
      <c r="P1387" t="str">
        <f>CONCATENATE(ROW(P1387)-2," - ",Komponenty!B1387)</f>
        <v xml:space="preserve">1385 - </v>
      </c>
      <c r="Q1387" t="str">
        <f>CONCATENATE(Opatrenia!B1386&amp;" - "&amp;Opatrenia!D1386)</f>
        <v xml:space="preserve"> - </v>
      </c>
    </row>
    <row r="1388" spans="16:17" x14ac:dyDescent="0.25">
      <c r="P1388" t="str">
        <f>CONCATENATE(ROW(P1388)-2," - ",Komponenty!B1388)</f>
        <v xml:space="preserve">1386 - </v>
      </c>
      <c r="Q1388" t="str">
        <f>CONCATENATE(Opatrenia!B1387&amp;" - "&amp;Opatrenia!D1387)</f>
        <v xml:space="preserve"> - </v>
      </c>
    </row>
    <row r="1389" spans="16:17" x14ac:dyDescent="0.25">
      <c r="P1389" t="str">
        <f>CONCATENATE(ROW(P1389)-2," - ",Komponenty!B1389)</f>
        <v xml:space="preserve">1387 - </v>
      </c>
      <c r="Q1389" t="str">
        <f>CONCATENATE(Opatrenia!B1388&amp;" - "&amp;Opatrenia!D1388)</f>
        <v xml:space="preserve"> - </v>
      </c>
    </row>
    <row r="1390" spans="16:17" x14ac:dyDescent="0.25">
      <c r="P1390" t="str">
        <f>CONCATENATE(ROW(P1390)-2," - ",Komponenty!B1390)</f>
        <v xml:space="preserve">1388 - </v>
      </c>
      <c r="Q1390" t="str">
        <f>CONCATENATE(Opatrenia!B1389&amp;" - "&amp;Opatrenia!D1389)</f>
        <v xml:space="preserve"> - </v>
      </c>
    </row>
    <row r="1391" spans="16:17" x14ac:dyDescent="0.25">
      <c r="P1391" t="str">
        <f>CONCATENATE(ROW(P1391)-2," - ",Komponenty!B1391)</f>
        <v xml:space="preserve">1389 - </v>
      </c>
      <c r="Q1391" t="str">
        <f>CONCATENATE(Opatrenia!B1390&amp;" - "&amp;Opatrenia!D1390)</f>
        <v xml:space="preserve"> - </v>
      </c>
    </row>
    <row r="1392" spans="16:17" x14ac:dyDescent="0.25">
      <c r="P1392" t="str">
        <f>CONCATENATE(ROW(P1392)-2," - ",Komponenty!B1392)</f>
        <v xml:space="preserve">1390 - </v>
      </c>
      <c r="Q1392" t="str">
        <f>CONCATENATE(Opatrenia!B1391&amp;" - "&amp;Opatrenia!D1391)</f>
        <v xml:space="preserve"> - </v>
      </c>
    </row>
    <row r="1393" spans="16:17" x14ac:dyDescent="0.25">
      <c r="P1393" t="str">
        <f>CONCATENATE(ROW(P1393)-2," - ",Komponenty!B1393)</f>
        <v xml:space="preserve">1391 - </v>
      </c>
      <c r="Q1393" t="str">
        <f>CONCATENATE(Opatrenia!B1392&amp;" - "&amp;Opatrenia!D1392)</f>
        <v xml:space="preserve"> - </v>
      </c>
    </row>
    <row r="1394" spans="16:17" x14ac:dyDescent="0.25">
      <c r="P1394" t="str">
        <f>CONCATENATE(ROW(P1394)-2," - ",Komponenty!B1394)</f>
        <v xml:space="preserve">1392 - </v>
      </c>
      <c r="Q1394" t="str">
        <f>CONCATENATE(Opatrenia!B1393&amp;" - "&amp;Opatrenia!D1393)</f>
        <v xml:space="preserve"> - </v>
      </c>
    </row>
    <row r="1395" spans="16:17" x14ac:dyDescent="0.25">
      <c r="P1395" t="str">
        <f>CONCATENATE(ROW(P1395)-2," - ",Komponenty!B1395)</f>
        <v xml:space="preserve">1393 - </v>
      </c>
      <c r="Q1395" t="str">
        <f>CONCATENATE(Opatrenia!B1394&amp;" - "&amp;Opatrenia!D1394)</f>
        <v xml:space="preserve"> - </v>
      </c>
    </row>
    <row r="1396" spans="16:17" x14ac:dyDescent="0.25">
      <c r="P1396" t="str">
        <f>CONCATENATE(ROW(P1396)-2," - ",Komponenty!B1396)</f>
        <v xml:space="preserve">1394 - </v>
      </c>
      <c r="Q1396" t="str">
        <f>CONCATENATE(Opatrenia!B1395&amp;" - "&amp;Opatrenia!D1395)</f>
        <v xml:space="preserve"> - </v>
      </c>
    </row>
    <row r="1397" spans="16:17" x14ac:dyDescent="0.25">
      <c r="P1397" t="str">
        <f>CONCATENATE(ROW(P1397)-2," - ",Komponenty!B1397)</f>
        <v xml:space="preserve">1395 - </v>
      </c>
      <c r="Q1397" t="str">
        <f>CONCATENATE(Opatrenia!B1396&amp;" - "&amp;Opatrenia!D1396)</f>
        <v xml:space="preserve"> - </v>
      </c>
    </row>
    <row r="1398" spans="16:17" x14ac:dyDescent="0.25">
      <c r="P1398" t="str">
        <f>CONCATENATE(ROW(P1398)-2," - ",Komponenty!B1398)</f>
        <v xml:space="preserve">1396 - </v>
      </c>
      <c r="Q1398" t="str">
        <f>CONCATENATE(Opatrenia!B1397&amp;" - "&amp;Opatrenia!D1397)</f>
        <v xml:space="preserve"> - </v>
      </c>
    </row>
    <row r="1399" spans="16:17" x14ac:dyDescent="0.25">
      <c r="P1399" t="str">
        <f>CONCATENATE(ROW(P1399)-2," - ",Komponenty!B1399)</f>
        <v xml:space="preserve">1397 - </v>
      </c>
      <c r="Q1399" t="str">
        <f>CONCATENATE(Opatrenia!B1398&amp;" - "&amp;Opatrenia!D1398)</f>
        <v xml:space="preserve"> - </v>
      </c>
    </row>
    <row r="1400" spans="16:17" x14ac:dyDescent="0.25">
      <c r="P1400" t="str">
        <f>CONCATENATE(ROW(P1400)-2," - ",Komponenty!B1400)</f>
        <v xml:space="preserve">1398 - </v>
      </c>
      <c r="Q1400" t="str">
        <f>CONCATENATE(Opatrenia!B1399&amp;" - "&amp;Opatrenia!D1399)</f>
        <v xml:space="preserve"> - </v>
      </c>
    </row>
    <row r="1401" spans="16:17" x14ac:dyDescent="0.25">
      <c r="P1401" t="str">
        <f>CONCATENATE(ROW(P1401)-2," - ",Komponenty!B1401)</f>
        <v xml:space="preserve">1399 - </v>
      </c>
      <c r="Q1401" t="str">
        <f>CONCATENATE(Opatrenia!B1400&amp;" - "&amp;Opatrenia!D1400)</f>
        <v xml:space="preserve"> - </v>
      </c>
    </row>
    <row r="1402" spans="16:17" x14ac:dyDescent="0.25">
      <c r="P1402" t="str">
        <f>CONCATENATE(ROW(P1402)-2," - ",Komponenty!B1402)</f>
        <v xml:space="preserve">1400 - </v>
      </c>
      <c r="Q1402" t="str">
        <f>CONCATENATE(Opatrenia!B1401&amp;" - "&amp;Opatrenia!D1401)</f>
        <v xml:space="preserve"> - </v>
      </c>
    </row>
    <row r="1403" spans="16:17" x14ac:dyDescent="0.25">
      <c r="P1403" t="str">
        <f>CONCATENATE(ROW(P1403)-2," - ",Komponenty!B1403)</f>
        <v xml:space="preserve">1401 - </v>
      </c>
      <c r="Q1403" t="str">
        <f>CONCATENATE(Opatrenia!B1402&amp;" - "&amp;Opatrenia!D1402)</f>
        <v xml:space="preserve"> - </v>
      </c>
    </row>
    <row r="1404" spans="16:17" x14ac:dyDescent="0.25">
      <c r="P1404" t="str">
        <f>CONCATENATE(ROW(P1404)-2," - ",Komponenty!B1404)</f>
        <v xml:space="preserve">1402 - </v>
      </c>
      <c r="Q1404" t="str">
        <f>CONCATENATE(Opatrenia!B1403&amp;" - "&amp;Opatrenia!D1403)</f>
        <v xml:space="preserve"> - </v>
      </c>
    </row>
    <row r="1405" spans="16:17" x14ac:dyDescent="0.25">
      <c r="P1405" t="str">
        <f>CONCATENATE(ROW(P1405)-2," - ",Komponenty!B1405)</f>
        <v xml:space="preserve">1403 - </v>
      </c>
      <c r="Q1405" t="str">
        <f>CONCATENATE(Opatrenia!B1404&amp;" - "&amp;Opatrenia!D1404)</f>
        <v xml:space="preserve"> - </v>
      </c>
    </row>
    <row r="1406" spans="16:17" x14ac:dyDescent="0.25">
      <c r="P1406" t="str">
        <f>CONCATENATE(ROW(P1406)-2," - ",Komponenty!B1406)</f>
        <v xml:space="preserve">1404 - </v>
      </c>
      <c r="Q1406" t="str">
        <f>CONCATENATE(Opatrenia!B1405&amp;" - "&amp;Opatrenia!D1405)</f>
        <v xml:space="preserve"> - </v>
      </c>
    </row>
    <row r="1407" spans="16:17" x14ac:dyDescent="0.25">
      <c r="P1407" t="str">
        <f>CONCATENATE(ROW(P1407)-2," - ",Komponenty!B1407)</f>
        <v xml:space="preserve">1405 - </v>
      </c>
      <c r="Q1407" t="str">
        <f>CONCATENATE(Opatrenia!B1406&amp;" - "&amp;Opatrenia!D1406)</f>
        <v xml:space="preserve"> - </v>
      </c>
    </row>
    <row r="1408" spans="16:17" x14ac:dyDescent="0.25">
      <c r="P1408" t="str">
        <f>CONCATENATE(ROW(P1408)-2," - ",Komponenty!B1408)</f>
        <v xml:space="preserve">1406 - </v>
      </c>
      <c r="Q1408" t="str">
        <f>CONCATENATE(Opatrenia!B1407&amp;" - "&amp;Opatrenia!D1407)</f>
        <v xml:space="preserve"> - </v>
      </c>
    </row>
    <row r="1409" spans="16:17" x14ac:dyDescent="0.25">
      <c r="P1409" t="str">
        <f>CONCATENATE(ROW(P1409)-2," - ",Komponenty!B1409)</f>
        <v xml:space="preserve">1407 - </v>
      </c>
      <c r="Q1409" t="str">
        <f>CONCATENATE(Opatrenia!B1408&amp;" - "&amp;Opatrenia!D1408)</f>
        <v xml:space="preserve"> - </v>
      </c>
    </row>
    <row r="1410" spans="16:17" x14ac:dyDescent="0.25">
      <c r="P1410" t="str">
        <f>CONCATENATE(ROW(P1410)-2," - ",Komponenty!B1410)</f>
        <v xml:space="preserve">1408 - </v>
      </c>
      <c r="Q1410" t="str">
        <f>CONCATENATE(Opatrenia!B1409&amp;" - "&amp;Opatrenia!D1409)</f>
        <v xml:space="preserve"> - </v>
      </c>
    </row>
    <row r="1411" spans="16:17" x14ac:dyDescent="0.25">
      <c r="P1411" t="str">
        <f>CONCATENATE(ROW(P1411)-2," - ",Komponenty!B1411)</f>
        <v xml:space="preserve">1409 - </v>
      </c>
      <c r="Q1411" t="str">
        <f>CONCATENATE(Opatrenia!B1410&amp;" - "&amp;Opatrenia!D1410)</f>
        <v xml:space="preserve"> - </v>
      </c>
    </row>
    <row r="1412" spans="16:17" x14ac:dyDescent="0.25">
      <c r="P1412" t="str">
        <f>CONCATENATE(ROW(P1412)-2," - ",Komponenty!B1412)</f>
        <v xml:space="preserve">1410 - </v>
      </c>
      <c r="Q1412" t="str">
        <f>CONCATENATE(Opatrenia!B1411&amp;" - "&amp;Opatrenia!D1411)</f>
        <v xml:space="preserve"> - </v>
      </c>
    </row>
    <row r="1413" spans="16:17" x14ac:dyDescent="0.25">
      <c r="P1413" t="str">
        <f>CONCATENATE(ROW(P1413)-2," - ",Komponenty!B1413)</f>
        <v xml:space="preserve">1411 - </v>
      </c>
      <c r="Q1413" t="str">
        <f>CONCATENATE(Opatrenia!B1412&amp;" - "&amp;Opatrenia!D1412)</f>
        <v xml:space="preserve"> - </v>
      </c>
    </row>
    <row r="1414" spans="16:17" x14ac:dyDescent="0.25">
      <c r="P1414" t="str">
        <f>CONCATENATE(ROW(P1414)-2," - ",Komponenty!B1414)</f>
        <v xml:space="preserve">1412 - </v>
      </c>
      <c r="Q1414" t="str">
        <f>CONCATENATE(Opatrenia!B1413&amp;" - "&amp;Opatrenia!D1413)</f>
        <v xml:space="preserve"> - </v>
      </c>
    </row>
    <row r="1415" spans="16:17" x14ac:dyDescent="0.25">
      <c r="P1415" t="str">
        <f>CONCATENATE(ROW(P1415)-2," - ",Komponenty!B1415)</f>
        <v xml:space="preserve">1413 - </v>
      </c>
      <c r="Q1415" t="str">
        <f>CONCATENATE(Opatrenia!B1414&amp;" - "&amp;Opatrenia!D1414)</f>
        <v xml:space="preserve"> - </v>
      </c>
    </row>
    <row r="1416" spans="16:17" x14ac:dyDescent="0.25">
      <c r="P1416" t="str">
        <f>CONCATENATE(ROW(P1416)-2," - ",Komponenty!B1416)</f>
        <v xml:space="preserve">1414 - </v>
      </c>
      <c r="Q1416" t="str">
        <f>CONCATENATE(Opatrenia!B1415&amp;" - "&amp;Opatrenia!D1415)</f>
        <v xml:space="preserve"> - </v>
      </c>
    </row>
    <row r="1417" spans="16:17" x14ac:dyDescent="0.25">
      <c r="P1417" t="str">
        <f>CONCATENATE(ROW(P1417)-2," - ",Komponenty!B1417)</f>
        <v xml:space="preserve">1415 - </v>
      </c>
      <c r="Q1417" t="str">
        <f>CONCATENATE(Opatrenia!B1416&amp;" - "&amp;Opatrenia!D1416)</f>
        <v xml:space="preserve"> - </v>
      </c>
    </row>
    <row r="1418" spans="16:17" x14ac:dyDescent="0.25">
      <c r="P1418" t="str">
        <f>CONCATENATE(ROW(P1418)-2," - ",Komponenty!B1418)</f>
        <v xml:space="preserve">1416 - </v>
      </c>
      <c r="Q1418" t="str">
        <f>CONCATENATE(Opatrenia!B1417&amp;" - "&amp;Opatrenia!D1417)</f>
        <v xml:space="preserve"> - </v>
      </c>
    </row>
    <row r="1419" spans="16:17" x14ac:dyDescent="0.25">
      <c r="P1419" t="str">
        <f>CONCATENATE(ROW(P1419)-2," - ",Komponenty!B1419)</f>
        <v xml:space="preserve">1417 - </v>
      </c>
      <c r="Q1419" t="str">
        <f>CONCATENATE(Opatrenia!B1418&amp;" - "&amp;Opatrenia!D1418)</f>
        <v xml:space="preserve"> - </v>
      </c>
    </row>
    <row r="1420" spans="16:17" x14ac:dyDescent="0.25">
      <c r="P1420" t="str">
        <f>CONCATENATE(ROW(P1420)-2," - ",Komponenty!B1420)</f>
        <v xml:space="preserve">1418 - </v>
      </c>
      <c r="Q1420" t="str">
        <f>CONCATENATE(Opatrenia!B1419&amp;" - "&amp;Opatrenia!D1419)</f>
        <v xml:space="preserve"> - </v>
      </c>
    </row>
    <row r="1421" spans="16:17" x14ac:dyDescent="0.25">
      <c r="P1421" t="str">
        <f>CONCATENATE(ROW(P1421)-2," - ",Komponenty!B1421)</f>
        <v xml:space="preserve">1419 - </v>
      </c>
      <c r="Q1421" t="str">
        <f>CONCATENATE(Opatrenia!B1420&amp;" - "&amp;Opatrenia!D1420)</f>
        <v xml:space="preserve"> - </v>
      </c>
    </row>
    <row r="1422" spans="16:17" x14ac:dyDescent="0.25">
      <c r="P1422" t="str">
        <f>CONCATENATE(ROW(P1422)-2," - ",Komponenty!B1422)</f>
        <v xml:space="preserve">1420 - </v>
      </c>
      <c r="Q1422" t="str">
        <f>CONCATENATE(Opatrenia!B1421&amp;" - "&amp;Opatrenia!D1421)</f>
        <v xml:space="preserve"> - </v>
      </c>
    </row>
    <row r="1423" spans="16:17" x14ac:dyDescent="0.25">
      <c r="P1423" t="str">
        <f>CONCATENATE(ROW(P1423)-2," - ",Komponenty!B1423)</f>
        <v xml:space="preserve">1421 - </v>
      </c>
      <c r="Q1423" t="str">
        <f>CONCATENATE(Opatrenia!B1422&amp;" - "&amp;Opatrenia!D1422)</f>
        <v xml:space="preserve"> - </v>
      </c>
    </row>
    <row r="1424" spans="16:17" x14ac:dyDescent="0.25">
      <c r="P1424" t="str">
        <f>CONCATENATE(ROW(P1424)-2," - ",Komponenty!B1424)</f>
        <v xml:space="preserve">1422 - </v>
      </c>
      <c r="Q1424" t="str">
        <f>CONCATENATE(Opatrenia!B1423&amp;" - "&amp;Opatrenia!D1423)</f>
        <v xml:space="preserve"> - </v>
      </c>
    </row>
    <row r="1425" spans="16:17" x14ac:dyDescent="0.25">
      <c r="P1425" t="str">
        <f>CONCATENATE(ROW(P1425)-2," - ",Komponenty!B1425)</f>
        <v xml:space="preserve">1423 - </v>
      </c>
      <c r="Q1425" t="str">
        <f>CONCATENATE(Opatrenia!B1424&amp;" - "&amp;Opatrenia!D1424)</f>
        <v xml:space="preserve"> - </v>
      </c>
    </row>
    <row r="1426" spans="16:17" x14ac:dyDescent="0.25">
      <c r="P1426" t="str">
        <f>CONCATENATE(ROW(P1426)-2," - ",Komponenty!B1426)</f>
        <v xml:space="preserve">1424 - </v>
      </c>
      <c r="Q1426" t="str">
        <f>CONCATENATE(Opatrenia!B1425&amp;" - "&amp;Opatrenia!D1425)</f>
        <v xml:space="preserve"> - </v>
      </c>
    </row>
    <row r="1427" spans="16:17" x14ac:dyDescent="0.25">
      <c r="P1427" t="str">
        <f>CONCATENATE(ROW(P1427)-2," - ",Komponenty!B1427)</f>
        <v xml:space="preserve">1425 - </v>
      </c>
      <c r="Q1427" t="str">
        <f>CONCATENATE(Opatrenia!B1426&amp;" - "&amp;Opatrenia!D1426)</f>
        <v xml:space="preserve"> - </v>
      </c>
    </row>
    <row r="1428" spans="16:17" x14ac:dyDescent="0.25">
      <c r="P1428" t="str">
        <f>CONCATENATE(ROW(P1428)-2," - ",Komponenty!B1428)</f>
        <v xml:space="preserve">1426 - </v>
      </c>
      <c r="Q1428" t="str">
        <f>CONCATENATE(Opatrenia!B1427&amp;" - "&amp;Opatrenia!D1427)</f>
        <v xml:space="preserve"> - </v>
      </c>
    </row>
    <row r="1429" spans="16:17" x14ac:dyDescent="0.25">
      <c r="P1429" t="str">
        <f>CONCATENATE(ROW(P1429)-2," - ",Komponenty!B1429)</f>
        <v xml:space="preserve">1427 - </v>
      </c>
      <c r="Q1429" t="str">
        <f>CONCATENATE(Opatrenia!B1428&amp;" - "&amp;Opatrenia!D1428)</f>
        <v xml:space="preserve"> - </v>
      </c>
    </row>
    <row r="1430" spans="16:17" x14ac:dyDescent="0.25">
      <c r="P1430" t="str">
        <f>CONCATENATE(ROW(P1430)-2," - ",Komponenty!B1430)</f>
        <v xml:space="preserve">1428 - </v>
      </c>
      <c r="Q1430" t="str">
        <f>CONCATENATE(Opatrenia!B1429&amp;" - "&amp;Opatrenia!D1429)</f>
        <v xml:space="preserve"> - </v>
      </c>
    </row>
    <row r="1431" spans="16:17" x14ac:dyDescent="0.25">
      <c r="P1431" t="str">
        <f>CONCATENATE(ROW(P1431)-2," - ",Komponenty!B1431)</f>
        <v xml:space="preserve">1429 - </v>
      </c>
      <c r="Q1431" t="str">
        <f>CONCATENATE(Opatrenia!B1430&amp;" - "&amp;Opatrenia!D1430)</f>
        <v xml:space="preserve"> - </v>
      </c>
    </row>
    <row r="1432" spans="16:17" x14ac:dyDescent="0.25">
      <c r="P1432" t="str">
        <f>CONCATENATE(ROW(P1432)-2," - ",Komponenty!B1432)</f>
        <v xml:space="preserve">1430 - </v>
      </c>
      <c r="Q1432" t="str">
        <f>CONCATENATE(Opatrenia!B1431&amp;" - "&amp;Opatrenia!D1431)</f>
        <v xml:space="preserve"> - </v>
      </c>
    </row>
    <row r="1433" spans="16:17" x14ac:dyDescent="0.25">
      <c r="P1433" t="str">
        <f>CONCATENATE(ROW(P1433)-2," - ",Komponenty!B1433)</f>
        <v xml:space="preserve">1431 - </v>
      </c>
      <c r="Q1433" t="str">
        <f>CONCATENATE(Opatrenia!B1432&amp;" - "&amp;Opatrenia!D1432)</f>
        <v xml:space="preserve"> - </v>
      </c>
    </row>
    <row r="1434" spans="16:17" x14ac:dyDescent="0.25">
      <c r="P1434" t="str">
        <f>CONCATENATE(ROW(P1434)-2," - ",Komponenty!B1434)</f>
        <v xml:space="preserve">1432 - </v>
      </c>
      <c r="Q1434" t="str">
        <f>CONCATENATE(Opatrenia!B1433&amp;" - "&amp;Opatrenia!D1433)</f>
        <v xml:space="preserve"> - </v>
      </c>
    </row>
    <row r="1435" spans="16:17" x14ac:dyDescent="0.25">
      <c r="P1435" t="str">
        <f>CONCATENATE(ROW(P1435)-2," - ",Komponenty!B1435)</f>
        <v xml:space="preserve">1433 - </v>
      </c>
      <c r="Q1435" t="str">
        <f>CONCATENATE(Opatrenia!B1434&amp;" - "&amp;Opatrenia!D1434)</f>
        <v xml:space="preserve"> - </v>
      </c>
    </row>
    <row r="1436" spans="16:17" x14ac:dyDescent="0.25">
      <c r="P1436" t="str">
        <f>CONCATENATE(ROW(P1436)-2," - ",Komponenty!B1436)</f>
        <v xml:space="preserve">1434 - </v>
      </c>
      <c r="Q1436" t="str">
        <f>CONCATENATE(Opatrenia!B1435&amp;" - "&amp;Opatrenia!D1435)</f>
        <v xml:space="preserve"> - </v>
      </c>
    </row>
    <row r="1437" spans="16:17" x14ac:dyDescent="0.25">
      <c r="P1437" t="str">
        <f>CONCATENATE(ROW(P1437)-2," - ",Komponenty!B1437)</f>
        <v xml:space="preserve">1435 - </v>
      </c>
      <c r="Q1437" t="str">
        <f>CONCATENATE(Opatrenia!B1436&amp;" - "&amp;Opatrenia!D1436)</f>
        <v xml:space="preserve"> - </v>
      </c>
    </row>
    <row r="1438" spans="16:17" x14ac:dyDescent="0.25">
      <c r="P1438" t="str">
        <f>CONCATENATE(ROW(P1438)-2," - ",Komponenty!B1438)</f>
        <v xml:space="preserve">1436 - </v>
      </c>
      <c r="Q1438" t="str">
        <f>CONCATENATE(Opatrenia!B1437&amp;" - "&amp;Opatrenia!D1437)</f>
        <v xml:space="preserve"> - </v>
      </c>
    </row>
    <row r="1439" spans="16:17" x14ac:dyDescent="0.25">
      <c r="P1439" t="str">
        <f>CONCATENATE(ROW(P1439)-2," - ",Komponenty!B1439)</f>
        <v xml:space="preserve">1437 - </v>
      </c>
      <c r="Q1439" t="str">
        <f>CONCATENATE(Opatrenia!B1438&amp;" - "&amp;Opatrenia!D1438)</f>
        <v xml:space="preserve"> - </v>
      </c>
    </row>
    <row r="1440" spans="16:17" x14ac:dyDescent="0.25">
      <c r="P1440" t="str">
        <f>CONCATENATE(ROW(P1440)-2," - ",Komponenty!B1440)</f>
        <v xml:space="preserve">1438 - </v>
      </c>
      <c r="Q1440" t="str">
        <f>CONCATENATE(Opatrenia!B1439&amp;" - "&amp;Opatrenia!D1439)</f>
        <v xml:space="preserve"> - </v>
      </c>
    </row>
    <row r="1441" spans="16:17" x14ac:dyDescent="0.25">
      <c r="P1441" t="str">
        <f>CONCATENATE(ROW(P1441)-2," - ",Komponenty!B1441)</f>
        <v xml:space="preserve">1439 - </v>
      </c>
      <c r="Q1441" t="str">
        <f>CONCATENATE(Opatrenia!B1440&amp;" - "&amp;Opatrenia!D1440)</f>
        <v xml:space="preserve"> - </v>
      </c>
    </row>
    <row r="1442" spans="16:17" x14ac:dyDescent="0.25">
      <c r="P1442" t="str">
        <f>CONCATENATE(ROW(P1442)-2," - ",Komponenty!B1442)</f>
        <v xml:space="preserve">1440 - </v>
      </c>
      <c r="Q1442" t="str">
        <f>CONCATENATE(Opatrenia!B1441&amp;" - "&amp;Opatrenia!D1441)</f>
        <v xml:space="preserve"> - </v>
      </c>
    </row>
    <row r="1443" spans="16:17" x14ac:dyDescent="0.25">
      <c r="P1443" t="str">
        <f>CONCATENATE(ROW(P1443)-2," - ",Komponenty!B1443)</f>
        <v xml:space="preserve">1441 - </v>
      </c>
      <c r="Q1443" t="str">
        <f>CONCATENATE(Opatrenia!B1442&amp;" - "&amp;Opatrenia!D1442)</f>
        <v xml:space="preserve"> - </v>
      </c>
    </row>
    <row r="1444" spans="16:17" x14ac:dyDescent="0.25">
      <c r="P1444" t="str">
        <f>CONCATENATE(ROW(P1444)-2," - ",Komponenty!B1444)</f>
        <v xml:space="preserve">1442 - </v>
      </c>
      <c r="Q1444" t="str">
        <f>CONCATENATE(Opatrenia!B1443&amp;" - "&amp;Opatrenia!D1443)</f>
        <v xml:space="preserve"> - </v>
      </c>
    </row>
    <row r="1445" spans="16:17" x14ac:dyDescent="0.25">
      <c r="P1445" t="str">
        <f>CONCATENATE(ROW(P1445)-2," - ",Komponenty!B1445)</f>
        <v xml:space="preserve">1443 - </v>
      </c>
      <c r="Q1445" t="str">
        <f>CONCATENATE(Opatrenia!B1444&amp;" - "&amp;Opatrenia!D1444)</f>
        <v xml:space="preserve"> - </v>
      </c>
    </row>
    <row r="1446" spans="16:17" x14ac:dyDescent="0.25">
      <c r="P1446" t="str">
        <f>CONCATENATE(ROW(P1446)-2," - ",Komponenty!B1446)</f>
        <v xml:space="preserve">1444 - </v>
      </c>
      <c r="Q1446" t="str">
        <f>CONCATENATE(Opatrenia!B1445&amp;" - "&amp;Opatrenia!D1445)</f>
        <v xml:space="preserve"> - </v>
      </c>
    </row>
    <row r="1447" spans="16:17" x14ac:dyDescent="0.25">
      <c r="P1447" t="str">
        <f>CONCATENATE(ROW(P1447)-2," - ",Komponenty!B1447)</f>
        <v xml:space="preserve">1445 - </v>
      </c>
      <c r="Q1447" t="str">
        <f>CONCATENATE(Opatrenia!B1446&amp;" - "&amp;Opatrenia!D1446)</f>
        <v xml:space="preserve"> - </v>
      </c>
    </row>
    <row r="1448" spans="16:17" x14ac:dyDescent="0.25">
      <c r="P1448" t="str">
        <f>CONCATENATE(ROW(P1448)-2," - ",Komponenty!B1448)</f>
        <v xml:space="preserve">1446 - </v>
      </c>
      <c r="Q1448" t="str">
        <f>CONCATENATE(Opatrenia!B1447&amp;" - "&amp;Opatrenia!D1447)</f>
        <v xml:space="preserve"> - </v>
      </c>
    </row>
    <row r="1449" spans="16:17" x14ac:dyDescent="0.25">
      <c r="P1449" t="str">
        <f>CONCATENATE(ROW(P1449)-2," - ",Komponenty!B1449)</f>
        <v xml:space="preserve">1447 - </v>
      </c>
      <c r="Q1449" t="str">
        <f>CONCATENATE(Opatrenia!B1448&amp;" - "&amp;Opatrenia!D1448)</f>
        <v xml:space="preserve"> - </v>
      </c>
    </row>
    <row r="1450" spans="16:17" x14ac:dyDescent="0.25">
      <c r="P1450" t="str">
        <f>CONCATENATE(ROW(P1450)-2," - ",Komponenty!B1450)</f>
        <v xml:space="preserve">1448 - </v>
      </c>
      <c r="Q1450" t="str">
        <f>CONCATENATE(Opatrenia!B1449&amp;" - "&amp;Opatrenia!D1449)</f>
        <v xml:space="preserve"> - </v>
      </c>
    </row>
    <row r="1451" spans="16:17" x14ac:dyDescent="0.25">
      <c r="P1451" t="str">
        <f>CONCATENATE(ROW(P1451)-2," - ",Komponenty!B1451)</f>
        <v xml:space="preserve">1449 - </v>
      </c>
      <c r="Q1451" t="str">
        <f>CONCATENATE(Opatrenia!B1450&amp;" - "&amp;Opatrenia!D1450)</f>
        <v xml:space="preserve"> - </v>
      </c>
    </row>
    <row r="1452" spans="16:17" x14ac:dyDescent="0.25">
      <c r="P1452" t="str">
        <f>CONCATENATE(ROW(P1452)-2," - ",Komponenty!B1452)</f>
        <v xml:space="preserve">1450 - </v>
      </c>
      <c r="Q1452" t="str">
        <f>CONCATENATE(Opatrenia!B1451&amp;" - "&amp;Opatrenia!D1451)</f>
        <v xml:space="preserve"> - </v>
      </c>
    </row>
    <row r="1453" spans="16:17" x14ac:dyDescent="0.25">
      <c r="P1453" t="str">
        <f>CONCATENATE(ROW(P1453)-2," - ",Komponenty!B1453)</f>
        <v xml:space="preserve">1451 - </v>
      </c>
      <c r="Q1453" t="str">
        <f>CONCATENATE(Opatrenia!B1452&amp;" - "&amp;Opatrenia!D1452)</f>
        <v xml:space="preserve"> - </v>
      </c>
    </row>
    <row r="1454" spans="16:17" x14ac:dyDescent="0.25">
      <c r="P1454" t="str">
        <f>CONCATENATE(ROW(P1454)-2," - ",Komponenty!B1454)</f>
        <v xml:space="preserve">1452 - </v>
      </c>
      <c r="Q1454" t="str">
        <f>CONCATENATE(Opatrenia!B1453&amp;" - "&amp;Opatrenia!D1453)</f>
        <v xml:space="preserve"> - </v>
      </c>
    </row>
    <row r="1455" spans="16:17" x14ac:dyDescent="0.25">
      <c r="P1455" t="str">
        <f>CONCATENATE(ROW(P1455)-2," - ",Komponenty!B1455)</f>
        <v xml:space="preserve">1453 - </v>
      </c>
      <c r="Q1455" t="str">
        <f>CONCATENATE(Opatrenia!B1454&amp;" - "&amp;Opatrenia!D1454)</f>
        <v xml:space="preserve"> - </v>
      </c>
    </row>
    <row r="1456" spans="16:17" x14ac:dyDescent="0.25">
      <c r="P1456" t="str">
        <f>CONCATENATE(ROW(P1456)-2," - ",Komponenty!B1456)</f>
        <v xml:space="preserve">1454 - </v>
      </c>
      <c r="Q1456" t="str">
        <f>CONCATENATE(Opatrenia!B1455&amp;" - "&amp;Opatrenia!D1455)</f>
        <v xml:space="preserve"> - </v>
      </c>
    </row>
    <row r="1457" spans="16:17" x14ac:dyDescent="0.25">
      <c r="P1457" t="str">
        <f>CONCATENATE(ROW(P1457)-2," - ",Komponenty!B1457)</f>
        <v xml:space="preserve">1455 - </v>
      </c>
      <c r="Q1457" t="str">
        <f>CONCATENATE(Opatrenia!B1456&amp;" - "&amp;Opatrenia!D1456)</f>
        <v xml:space="preserve"> - </v>
      </c>
    </row>
    <row r="1458" spans="16:17" x14ac:dyDescent="0.25">
      <c r="P1458" t="str">
        <f>CONCATENATE(ROW(P1458)-2," - ",Komponenty!B1458)</f>
        <v xml:space="preserve">1456 - </v>
      </c>
      <c r="Q1458" t="str">
        <f>CONCATENATE(Opatrenia!B1457&amp;" - "&amp;Opatrenia!D1457)</f>
        <v xml:space="preserve"> - </v>
      </c>
    </row>
    <row r="1459" spans="16:17" x14ac:dyDescent="0.25">
      <c r="P1459" t="str">
        <f>CONCATENATE(ROW(P1459)-2," - ",Komponenty!B1459)</f>
        <v xml:space="preserve">1457 - </v>
      </c>
      <c r="Q1459" t="str">
        <f>CONCATENATE(Opatrenia!B1458&amp;" - "&amp;Opatrenia!D1458)</f>
        <v xml:space="preserve"> - </v>
      </c>
    </row>
    <row r="1460" spans="16:17" x14ac:dyDescent="0.25">
      <c r="P1460" t="str">
        <f>CONCATENATE(ROW(P1460)-2," - ",Komponenty!B1460)</f>
        <v xml:space="preserve">1458 - </v>
      </c>
      <c r="Q1460" t="str">
        <f>CONCATENATE(Opatrenia!B1459&amp;" - "&amp;Opatrenia!D1459)</f>
        <v xml:space="preserve"> - </v>
      </c>
    </row>
    <row r="1461" spans="16:17" x14ac:dyDescent="0.25">
      <c r="P1461" t="str">
        <f>CONCATENATE(ROW(P1461)-2," - ",Komponenty!B1461)</f>
        <v xml:space="preserve">1459 - </v>
      </c>
      <c r="Q1461" t="str">
        <f>CONCATENATE(Opatrenia!B1460&amp;" - "&amp;Opatrenia!D1460)</f>
        <v xml:space="preserve"> - </v>
      </c>
    </row>
    <row r="1462" spans="16:17" x14ac:dyDescent="0.25">
      <c r="P1462" t="str">
        <f>CONCATENATE(ROW(P1462)-2," - ",Komponenty!B1462)</f>
        <v xml:space="preserve">1460 - </v>
      </c>
      <c r="Q1462" t="str">
        <f>CONCATENATE(Opatrenia!B1461&amp;" - "&amp;Opatrenia!D1461)</f>
        <v xml:space="preserve"> - </v>
      </c>
    </row>
    <row r="1463" spans="16:17" x14ac:dyDescent="0.25">
      <c r="P1463" t="str">
        <f>CONCATENATE(ROW(P1463)-2," - ",Komponenty!B1463)</f>
        <v xml:space="preserve">1461 - </v>
      </c>
      <c r="Q1463" t="str">
        <f>CONCATENATE(Opatrenia!B1462&amp;" - "&amp;Opatrenia!D1462)</f>
        <v xml:space="preserve"> - </v>
      </c>
    </row>
    <row r="1464" spans="16:17" x14ac:dyDescent="0.25">
      <c r="P1464" t="str">
        <f>CONCATENATE(ROW(P1464)-2," - ",Komponenty!B1464)</f>
        <v xml:space="preserve">1462 - </v>
      </c>
      <c r="Q1464" t="str">
        <f>CONCATENATE(Opatrenia!B1463&amp;" - "&amp;Opatrenia!D1463)</f>
        <v xml:space="preserve"> - </v>
      </c>
    </row>
    <row r="1465" spans="16:17" x14ac:dyDescent="0.25">
      <c r="P1465" t="str">
        <f>CONCATENATE(ROW(P1465)-2," - ",Komponenty!B1465)</f>
        <v xml:space="preserve">1463 - </v>
      </c>
      <c r="Q1465" t="str">
        <f>CONCATENATE(Opatrenia!B1464&amp;" - "&amp;Opatrenia!D1464)</f>
        <v xml:space="preserve"> - </v>
      </c>
    </row>
    <row r="1466" spans="16:17" x14ac:dyDescent="0.25">
      <c r="P1466" t="str">
        <f>CONCATENATE(ROW(P1466)-2," - ",Komponenty!B1466)</f>
        <v xml:space="preserve">1464 - </v>
      </c>
      <c r="Q1466" t="str">
        <f>CONCATENATE(Opatrenia!B1465&amp;" - "&amp;Opatrenia!D1465)</f>
        <v xml:space="preserve"> - </v>
      </c>
    </row>
    <row r="1467" spans="16:17" x14ac:dyDescent="0.25">
      <c r="P1467" t="str">
        <f>CONCATENATE(ROW(P1467)-2," - ",Komponenty!B1467)</f>
        <v xml:space="preserve">1465 - </v>
      </c>
      <c r="Q1467" t="str">
        <f>CONCATENATE(Opatrenia!B1466&amp;" - "&amp;Opatrenia!D1466)</f>
        <v xml:space="preserve"> - </v>
      </c>
    </row>
    <row r="1468" spans="16:17" x14ac:dyDescent="0.25">
      <c r="P1468" t="str">
        <f>CONCATENATE(ROW(P1468)-2," - ",Komponenty!B1468)</f>
        <v xml:space="preserve">1466 - </v>
      </c>
      <c r="Q1468" t="str">
        <f>CONCATENATE(Opatrenia!B1467&amp;" - "&amp;Opatrenia!D1467)</f>
        <v xml:space="preserve"> - </v>
      </c>
    </row>
    <row r="1469" spans="16:17" x14ac:dyDescent="0.25">
      <c r="P1469" t="str">
        <f>CONCATENATE(ROW(P1469)-2," - ",Komponenty!B1469)</f>
        <v xml:space="preserve">1467 - </v>
      </c>
      <c r="Q1469" t="str">
        <f>CONCATENATE(Opatrenia!B1468&amp;" - "&amp;Opatrenia!D1468)</f>
        <v xml:space="preserve"> - </v>
      </c>
    </row>
    <row r="1470" spans="16:17" x14ac:dyDescent="0.25">
      <c r="P1470" t="str">
        <f>CONCATENATE(ROW(P1470)-2," - ",Komponenty!B1470)</f>
        <v xml:space="preserve">1468 - </v>
      </c>
      <c r="Q1470" t="str">
        <f>CONCATENATE(Opatrenia!B1469&amp;" - "&amp;Opatrenia!D1469)</f>
        <v xml:space="preserve"> - </v>
      </c>
    </row>
    <row r="1471" spans="16:17" x14ac:dyDescent="0.25">
      <c r="P1471" t="str">
        <f>CONCATENATE(ROW(P1471)-2," - ",Komponenty!B1471)</f>
        <v xml:space="preserve">1469 - </v>
      </c>
      <c r="Q1471" t="str">
        <f>CONCATENATE(Opatrenia!B1470&amp;" - "&amp;Opatrenia!D1470)</f>
        <v xml:space="preserve"> - </v>
      </c>
    </row>
    <row r="1472" spans="16:17" x14ac:dyDescent="0.25">
      <c r="P1472" t="str">
        <f>CONCATENATE(ROW(P1472)-2," - ",Komponenty!B1472)</f>
        <v xml:space="preserve">1470 - </v>
      </c>
      <c r="Q1472" t="str">
        <f>CONCATENATE(Opatrenia!B1471&amp;" - "&amp;Opatrenia!D1471)</f>
        <v xml:space="preserve"> - </v>
      </c>
    </row>
    <row r="1473" spans="16:17" x14ac:dyDescent="0.25">
      <c r="P1473" t="str">
        <f>CONCATENATE(ROW(P1473)-2," - ",Komponenty!B1473)</f>
        <v xml:space="preserve">1471 - </v>
      </c>
      <c r="Q1473" t="str">
        <f>CONCATENATE(Opatrenia!B1472&amp;" - "&amp;Opatrenia!D1472)</f>
        <v xml:space="preserve"> - </v>
      </c>
    </row>
    <row r="1474" spans="16:17" x14ac:dyDescent="0.25">
      <c r="P1474" t="str">
        <f>CONCATENATE(ROW(P1474)-2," - ",Komponenty!B1474)</f>
        <v xml:space="preserve">1472 - </v>
      </c>
      <c r="Q1474" t="str">
        <f>CONCATENATE(Opatrenia!B1473&amp;" - "&amp;Opatrenia!D1473)</f>
        <v xml:space="preserve"> - </v>
      </c>
    </row>
    <row r="1475" spans="16:17" x14ac:dyDescent="0.25">
      <c r="P1475" t="str">
        <f>CONCATENATE(ROW(P1475)-2," - ",Komponenty!B1475)</f>
        <v xml:space="preserve">1473 - </v>
      </c>
      <c r="Q1475" t="str">
        <f>CONCATENATE(Opatrenia!B1474&amp;" - "&amp;Opatrenia!D1474)</f>
        <v xml:space="preserve"> - </v>
      </c>
    </row>
    <row r="1476" spans="16:17" x14ac:dyDescent="0.25">
      <c r="P1476" t="str">
        <f>CONCATENATE(ROW(P1476)-2," - ",Komponenty!B1476)</f>
        <v xml:space="preserve">1474 - </v>
      </c>
      <c r="Q1476" t="str">
        <f>CONCATENATE(Opatrenia!B1475&amp;" - "&amp;Opatrenia!D1475)</f>
        <v xml:space="preserve"> - </v>
      </c>
    </row>
    <row r="1477" spans="16:17" x14ac:dyDescent="0.25">
      <c r="P1477" t="str">
        <f>CONCATENATE(ROW(P1477)-2," - ",Komponenty!B1477)</f>
        <v xml:space="preserve">1475 - </v>
      </c>
      <c r="Q1477" t="str">
        <f>CONCATENATE(Opatrenia!B1476&amp;" - "&amp;Opatrenia!D1476)</f>
        <v xml:space="preserve"> - </v>
      </c>
    </row>
    <row r="1478" spans="16:17" x14ac:dyDescent="0.25">
      <c r="P1478" t="str">
        <f>CONCATENATE(ROW(P1478)-2," - ",Komponenty!B1478)</f>
        <v xml:space="preserve">1476 - </v>
      </c>
      <c r="Q1478" t="str">
        <f>CONCATENATE(Opatrenia!B1477&amp;" - "&amp;Opatrenia!D1477)</f>
        <v xml:space="preserve"> - </v>
      </c>
    </row>
    <row r="1479" spans="16:17" x14ac:dyDescent="0.25">
      <c r="P1479" t="str">
        <f>CONCATENATE(ROW(P1479)-2," - ",Komponenty!B1479)</f>
        <v xml:space="preserve">1477 - </v>
      </c>
      <c r="Q1479" t="str">
        <f>CONCATENATE(Opatrenia!B1478&amp;" - "&amp;Opatrenia!D1478)</f>
        <v xml:space="preserve"> - </v>
      </c>
    </row>
    <row r="1480" spans="16:17" x14ac:dyDescent="0.25">
      <c r="P1480" t="str">
        <f>CONCATENATE(ROW(P1480)-2," - ",Komponenty!B1480)</f>
        <v xml:space="preserve">1478 - </v>
      </c>
      <c r="Q1480" t="str">
        <f>CONCATENATE(Opatrenia!B1479&amp;" - "&amp;Opatrenia!D1479)</f>
        <v xml:space="preserve"> - </v>
      </c>
    </row>
    <row r="1481" spans="16:17" x14ac:dyDescent="0.25">
      <c r="P1481" t="str">
        <f>CONCATENATE(ROW(P1481)-2," - ",Komponenty!B1481)</f>
        <v xml:space="preserve">1479 - </v>
      </c>
      <c r="Q1481" t="str">
        <f>CONCATENATE(Opatrenia!B1480&amp;" - "&amp;Opatrenia!D1480)</f>
        <v xml:space="preserve"> - </v>
      </c>
    </row>
    <row r="1482" spans="16:17" x14ac:dyDescent="0.25">
      <c r="P1482" t="str">
        <f>CONCATENATE(ROW(P1482)-2," - ",Komponenty!B1482)</f>
        <v xml:space="preserve">1480 - </v>
      </c>
      <c r="Q1482" t="str">
        <f>CONCATENATE(Opatrenia!B1481&amp;" - "&amp;Opatrenia!D1481)</f>
        <v xml:space="preserve"> - </v>
      </c>
    </row>
    <row r="1483" spans="16:17" x14ac:dyDescent="0.25">
      <c r="P1483" t="str">
        <f>CONCATENATE(ROW(P1483)-2," - ",Komponenty!B1483)</f>
        <v xml:space="preserve">1481 - </v>
      </c>
      <c r="Q1483" t="str">
        <f>CONCATENATE(Opatrenia!B1482&amp;" - "&amp;Opatrenia!D1482)</f>
        <v xml:space="preserve"> - </v>
      </c>
    </row>
    <row r="1484" spans="16:17" x14ac:dyDescent="0.25">
      <c r="P1484" t="str">
        <f>CONCATENATE(ROW(P1484)-2," - ",Komponenty!B1484)</f>
        <v xml:space="preserve">1482 - </v>
      </c>
      <c r="Q1484" t="str">
        <f>CONCATENATE(Opatrenia!B1483&amp;" - "&amp;Opatrenia!D1483)</f>
        <v xml:space="preserve"> - </v>
      </c>
    </row>
    <row r="1485" spans="16:17" x14ac:dyDescent="0.25">
      <c r="P1485" t="str">
        <f>CONCATENATE(ROW(P1485)-2," - ",Komponenty!B1485)</f>
        <v xml:space="preserve">1483 - </v>
      </c>
      <c r="Q1485" t="str">
        <f>CONCATENATE(Opatrenia!B1484&amp;" - "&amp;Opatrenia!D1484)</f>
        <v xml:space="preserve"> - </v>
      </c>
    </row>
    <row r="1486" spans="16:17" x14ac:dyDescent="0.25">
      <c r="P1486" t="str">
        <f>CONCATENATE(ROW(P1486)-2," - ",Komponenty!B1486)</f>
        <v xml:space="preserve">1484 - </v>
      </c>
      <c r="Q1486" t="str">
        <f>CONCATENATE(Opatrenia!B1485&amp;" - "&amp;Opatrenia!D1485)</f>
        <v xml:space="preserve"> - </v>
      </c>
    </row>
    <row r="1487" spans="16:17" x14ac:dyDescent="0.25">
      <c r="P1487" t="str">
        <f>CONCATENATE(ROW(P1487)-2," - ",Komponenty!B1487)</f>
        <v xml:space="preserve">1485 - </v>
      </c>
      <c r="Q1487" t="str">
        <f>CONCATENATE(Opatrenia!B1486&amp;" - "&amp;Opatrenia!D1486)</f>
        <v xml:space="preserve"> - </v>
      </c>
    </row>
    <row r="1488" spans="16:17" x14ac:dyDescent="0.25">
      <c r="P1488" t="str">
        <f>CONCATENATE(ROW(P1488)-2," - ",Komponenty!B1488)</f>
        <v xml:space="preserve">1486 - </v>
      </c>
      <c r="Q1488" t="str">
        <f>CONCATENATE(Opatrenia!B1487&amp;" - "&amp;Opatrenia!D1487)</f>
        <v xml:space="preserve"> - </v>
      </c>
    </row>
    <row r="1489" spans="16:17" x14ac:dyDescent="0.25">
      <c r="P1489" t="str">
        <f>CONCATENATE(ROW(P1489)-2," - ",Komponenty!B1489)</f>
        <v xml:space="preserve">1487 - </v>
      </c>
      <c r="Q1489" t="str">
        <f>CONCATENATE(Opatrenia!B1488&amp;" - "&amp;Opatrenia!D1488)</f>
        <v xml:space="preserve"> - </v>
      </c>
    </row>
    <row r="1490" spans="16:17" x14ac:dyDescent="0.25">
      <c r="P1490" t="str">
        <f>CONCATENATE(ROW(P1490)-2," - ",Komponenty!B1490)</f>
        <v xml:space="preserve">1488 - </v>
      </c>
      <c r="Q1490" t="str">
        <f>CONCATENATE(Opatrenia!B1489&amp;" - "&amp;Opatrenia!D1489)</f>
        <v xml:space="preserve"> - </v>
      </c>
    </row>
    <row r="1491" spans="16:17" x14ac:dyDescent="0.25">
      <c r="P1491" t="str">
        <f>CONCATENATE(ROW(P1491)-2," - ",Komponenty!B1491)</f>
        <v xml:space="preserve">1489 - </v>
      </c>
      <c r="Q1491" t="str">
        <f>CONCATENATE(Opatrenia!B1490&amp;" - "&amp;Opatrenia!D1490)</f>
        <v xml:space="preserve"> - </v>
      </c>
    </row>
    <row r="1492" spans="16:17" x14ac:dyDescent="0.25">
      <c r="P1492" t="str">
        <f>CONCATENATE(ROW(P1492)-2," - ",Komponenty!B1492)</f>
        <v xml:space="preserve">1490 - </v>
      </c>
      <c r="Q1492" t="str">
        <f>CONCATENATE(Opatrenia!B1491&amp;" - "&amp;Opatrenia!D1491)</f>
        <v xml:space="preserve"> - </v>
      </c>
    </row>
    <row r="1493" spans="16:17" x14ac:dyDescent="0.25">
      <c r="P1493" t="str">
        <f>CONCATENATE(ROW(P1493)-2," - ",Komponenty!B1493)</f>
        <v xml:space="preserve">1491 - </v>
      </c>
      <c r="Q1493" t="str">
        <f>CONCATENATE(Opatrenia!B1492&amp;" - "&amp;Opatrenia!D1492)</f>
        <v xml:space="preserve"> - </v>
      </c>
    </row>
    <row r="1494" spans="16:17" x14ac:dyDescent="0.25">
      <c r="P1494" t="str">
        <f>CONCATENATE(ROW(P1494)-2," - ",Komponenty!B1494)</f>
        <v xml:space="preserve">1492 - </v>
      </c>
      <c r="Q1494" t="str">
        <f>CONCATENATE(Opatrenia!B1493&amp;" - "&amp;Opatrenia!D1493)</f>
        <v xml:space="preserve"> - </v>
      </c>
    </row>
    <row r="1495" spans="16:17" x14ac:dyDescent="0.25">
      <c r="P1495" t="str">
        <f>CONCATENATE(ROW(P1495)-2," - ",Komponenty!B1495)</f>
        <v xml:space="preserve">1493 - </v>
      </c>
      <c r="Q1495" t="str">
        <f>CONCATENATE(Opatrenia!B1494&amp;" - "&amp;Opatrenia!D1494)</f>
        <v xml:space="preserve"> - </v>
      </c>
    </row>
    <row r="1496" spans="16:17" x14ac:dyDescent="0.25">
      <c r="P1496" t="str">
        <f>CONCATENATE(ROW(P1496)-2," - ",Komponenty!B1496)</f>
        <v xml:space="preserve">1494 - </v>
      </c>
      <c r="Q1496" t="str">
        <f>CONCATENATE(Opatrenia!B1495&amp;" - "&amp;Opatrenia!D1495)</f>
        <v xml:space="preserve"> - </v>
      </c>
    </row>
    <row r="1497" spans="16:17" x14ac:dyDescent="0.25">
      <c r="P1497" t="str">
        <f>CONCATENATE(ROW(P1497)-2," - ",Komponenty!B1497)</f>
        <v xml:space="preserve">1495 - </v>
      </c>
      <c r="Q1497" t="str">
        <f>CONCATENATE(Opatrenia!B1496&amp;" - "&amp;Opatrenia!D1496)</f>
        <v xml:space="preserve"> - </v>
      </c>
    </row>
    <row r="1498" spans="16:17" x14ac:dyDescent="0.25">
      <c r="P1498" t="str">
        <f>CONCATENATE(ROW(P1498)-2," - ",Komponenty!B1498)</f>
        <v xml:space="preserve">1496 - </v>
      </c>
      <c r="Q1498" t="str">
        <f>CONCATENATE(Opatrenia!B1497&amp;" - "&amp;Opatrenia!D1497)</f>
        <v xml:space="preserve"> - </v>
      </c>
    </row>
    <row r="1499" spans="16:17" x14ac:dyDescent="0.25">
      <c r="P1499" t="str">
        <f>CONCATENATE(ROW(P1499)-2," - ",Komponenty!B1499)</f>
        <v xml:space="preserve">1497 - </v>
      </c>
      <c r="Q1499" t="str">
        <f>CONCATENATE(Opatrenia!B1498&amp;" - "&amp;Opatrenia!D1498)</f>
        <v xml:space="preserve"> - </v>
      </c>
    </row>
    <row r="1500" spans="16:17" x14ac:dyDescent="0.25">
      <c r="P1500" t="str">
        <f>CONCATENATE(ROW(P1500)-2," - ",Komponenty!B1500)</f>
        <v xml:space="preserve">1498 - </v>
      </c>
      <c r="Q1500" t="str">
        <f>CONCATENATE(Opatrenia!B1499&amp;" - "&amp;Opatrenia!D1499)</f>
        <v xml:space="preserve"> - </v>
      </c>
    </row>
    <row r="1501" spans="16:17" x14ac:dyDescent="0.25">
      <c r="P1501" t="str">
        <f>CONCATENATE(ROW(P1501)-2," - ",Komponenty!B1501)</f>
        <v xml:space="preserve">1499 - </v>
      </c>
      <c r="Q1501" t="str">
        <f>CONCATENATE(Opatrenia!B1500&amp;" - "&amp;Opatrenia!D1500)</f>
        <v xml:space="preserve"> - </v>
      </c>
    </row>
    <row r="1502" spans="16:17" x14ac:dyDescent="0.25">
      <c r="P1502" t="str">
        <f>CONCATENATE(ROW(P1502)-2," - ",Komponenty!B1502)</f>
        <v xml:space="preserve">1500 - </v>
      </c>
      <c r="Q1502" t="str">
        <f>CONCATENATE(Opatrenia!B1501&amp;" - "&amp;Opatrenia!D1501)</f>
        <v xml:space="preserve"> - </v>
      </c>
    </row>
    <row r="1503" spans="16:17" x14ac:dyDescent="0.25">
      <c r="P1503" t="str">
        <f>CONCATENATE(ROW(P1503)-2," - ",Komponenty!B1503)</f>
        <v xml:space="preserve">1501 - </v>
      </c>
      <c r="Q1503" t="str">
        <f>CONCATENATE(Opatrenia!B1502&amp;" - "&amp;Opatrenia!D1502)</f>
        <v xml:space="preserve"> - </v>
      </c>
    </row>
    <row r="1504" spans="16:17" x14ac:dyDescent="0.25">
      <c r="P1504" t="str">
        <f>CONCATENATE(ROW(P1504)-2," - ",Komponenty!B1504)</f>
        <v xml:space="preserve">1502 - </v>
      </c>
      <c r="Q1504" t="str">
        <f>CONCATENATE(Opatrenia!B1503&amp;" - "&amp;Opatrenia!D1503)</f>
        <v xml:space="preserve"> - </v>
      </c>
    </row>
    <row r="1505" spans="16:17" x14ac:dyDescent="0.25">
      <c r="P1505" t="str">
        <f>CONCATENATE(ROW(P1505)-2," - ",Komponenty!B1505)</f>
        <v xml:space="preserve">1503 - </v>
      </c>
      <c r="Q1505" t="str">
        <f>CONCATENATE(Opatrenia!B1504&amp;" - "&amp;Opatrenia!D1504)</f>
        <v xml:space="preserve"> - </v>
      </c>
    </row>
    <row r="1506" spans="16:17" x14ac:dyDescent="0.25">
      <c r="P1506" t="str">
        <f>CONCATENATE(ROW(P1506)-2," - ",Komponenty!B1506)</f>
        <v xml:space="preserve">1504 - </v>
      </c>
      <c r="Q1506" t="str">
        <f>CONCATENATE(Opatrenia!B1505&amp;" - "&amp;Opatrenia!D1505)</f>
        <v xml:space="preserve"> - </v>
      </c>
    </row>
    <row r="1507" spans="16:17" x14ac:dyDescent="0.25">
      <c r="P1507" t="str">
        <f>CONCATENATE(ROW(P1507)-2," - ",Komponenty!B1507)</f>
        <v xml:space="preserve">1505 - </v>
      </c>
      <c r="Q1507" t="str">
        <f>CONCATENATE(Opatrenia!B1506&amp;" - "&amp;Opatrenia!D1506)</f>
        <v xml:space="preserve"> - </v>
      </c>
    </row>
    <row r="1508" spans="16:17" x14ac:dyDescent="0.25">
      <c r="P1508" t="str">
        <f>CONCATENATE(ROW(P1508)-2," - ",Komponenty!B1508)</f>
        <v xml:space="preserve">1506 - </v>
      </c>
      <c r="Q1508" t="str">
        <f>CONCATENATE(Opatrenia!B1507&amp;" - "&amp;Opatrenia!D1507)</f>
        <v xml:space="preserve"> - </v>
      </c>
    </row>
    <row r="1509" spans="16:17" x14ac:dyDescent="0.25">
      <c r="P1509" t="str">
        <f>CONCATENATE(ROW(P1509)-2," - ",Komponenty!B1509)</f>
        <v xml:space="preserve">1507 - </v>
      </c>
      <c r="Q1509" t="str">
        <f>CONCATENATE(Opatrenia!B1508&amp;" - "&amp;Opatrenia!D1508)</f>
        <v xml:space="preserve"> - </v>
      </c>
    </row>
    <row r="1510" spans="16:17" x14ac:dyDescent="0.25">
      <c r="P1510" t="str">
        <f>CONCATENATE(ROW(P1510)-2," - ",Komponenty!B1510)</f>
        <v xml:space="preserve">1508 - </v>
      </c>
      <c r="Q1510" t="str">
        <f>CONCATENATE(Opatrenia!B1509&amp;" - "&amp;Opatrenia!D1509)</f>
        <v xml:space="preserve"> - </v>
      </c>
    </row>
    <row r="1511" spans="16:17" x14ac:dyDescent="0.25">
      <c r="P1511" t="str">
        <f>CONCATENATE(ROW(P1511)-2," - ",Komponenty!B1511)</f>
        <v xml:space="preserve">1509 - </v>
      </c>
      <c r="Q1511" t="str">
        <f>CONCATENATE(Opatrenia!B1510&amp;" - "&amp;Opatrenia!D1510)</f>
        <v xml:space="preserve"> - </v>
      </c>
    </row>
    <row r="1512" spans="16:17" x14ac:dyDescent="0.25">
      <c r="P1512" t="str">
        <f>CONCATENATE(ROW(P1512)-2," - ",Komponenty!B1512)</f>
        <v xml:space="preserve">1510 - </v>
      </c>
      <c r="Q1512" t="str">
        <f>CONCATENATE(Opatrenia!B1511&amp;" - "&amp;Opatrenia!D1511)</f>
        <v xml:space="preserve"> - </v>
      </c>
    </row>
    <row r="1513" spans="16:17" x14ac:dyDescent="0.25">
      <c r="P1513" t="str">
        <f>CONCATENATE(ROW(P1513)-2," - ",Komponenty!B1513)</f>
        <v xml:space="preserve">1511 - </v>
      </c>
      <c r="Q1513" t="str">
        <f>CONCATENATE(Opatrenia!B1512&amp;" - "&amp;Opatrenia!D1512)</f>
        <v xml:space="preserve"> - </v>
      </c>
    </row>
    <row r="1514" spans="16:17" x14ac:dyDescent="0.25">
      <c r="P1514" t="str">
        <f>CONCATENATE(ROW(P1514)-2," - ",Komponenty!B1514)</f>
        <v xml:space="preserve">1512 - </v>
      </c>
      <c r="Q1514" t="str">
        <f>CONCATENATE(Opatrenia!B1513&amp;" - "&amp;Opatrenia!D1513)</f>
        <v xml:space="preserve"> - </v>
      </c>
    </row>
    <row r="1515" spans="16:17" x14ac:dyDescent="0.25">
      <c r="P1515" t="str">
        <f>CONCATENATE(ROW(P1515)-2," - ",Komponenty!B1515)</f>
        <v xml:space="preserve">1513 - </v>
      </c>
      <c r="Q1515" t="str">
        <f>CONCATENATE(Opatrenia!B1514&amp;" - "&amp;Opatrenia!D1514)</f>
        <v xml:space="preserve"> - </v>
      </c>
    </row>
    <row r="1516" spans="16:17" x14ac:dyDescent="0.25">
      <c r="P1516" t="str">
        <f>CONCATENATE(ROW(P1516)-2," - ",Komponenty!B1516)</f>
        <v xml:space="preserve">1514 - </v>
      </c>
      <c r="Q1516" t="str">
        <f>CONCATENATE(Opatrenia!B1515&amp;" - "&amp;Opatrenia!D1515)</f>
        <v xml:space="preserve"> - </v>
      </c>
    </row>
    <row r="1517" spans="16:17" x14ac:dyDescent="0.25">
      <c r="P1517" t="str">
        <f>CONCATENATE(ROW(P1517)-2," - ",Komponenty!B1517)</f>
        <v xml:space="preserve">1515 - </v>
      </c>
      <c r="Q1517" t="str">
        <f>CONCATENATE(Opatrenia!B1516&amp;" - "&amp;Opatrenia!D1516)</f>
        <v xml:space="preserve"> - </v>
      </c>
    </row>
    <row r="1518" spans="16:17" x14ac:dyDescent="0.25">
      <c r="P1518" t="str">
        <f>CONCATENATE(ROW(P1518)-2," - ",Komponenty!B1518)</f>
        <v xml:space="preserve">1516 - </v>
      </c>
      <c r="Q1518" t="str">
        <f>CONCATENATE(Opatrenia!B1517&amp;" - "&amp;Opatrenia!D1517)</f>
        <v xml:space="preserve"> - </v>
      </c>
    </row>
    <row r="1519" spans="16:17" x14ac:dyDescent="0.25">
      <c r="P1519" t="str">
        <f>CONCATENATE(ROW(P1519)-2," - ",Komponenty!B1519)</f>
        <v xml:space="preserve">1517 - </v>
      </c>
      <c r="Q1519" t="str">
        <f>CONCATENATE(Opatrenia!B1518&amp;" - "&amp;Opatrenia!D1518)</f>
        <v xml:space="preserve"> - </v>
      </c>
    </row>
    <row r="1520" spans="16:17" x14ac:dyDescent="0.25">
      <c r="P1520" t="str">
        <f>CONCATENATE(ROW(P1520)-2," - ",Komponenty!B1520)</f>
        <v xml:space="preserve">1518 - </v>
      </c>
      <c r="Q1520" t="str">
        <f>CONCATENATE(Opatrenia!B1519&amp;" - "&amp;Opatrenia!D1519)</f>
        <v xml:space="preserve"> - </v>
      </c>
    </row>
    <row r="1521" spans="16:17" x14ac:dyDescent="0.25">
      <c r="P1521" t="str">
        <f>CONCATENATE(ROW(P1521)-2," - ",Komponenty!B1521)</f>
        <v xml:space="preserve">1519 - </v>
      </c>
      <c r="Q1521" t="str">
        <f>CONCATENATE(Opatrenia!B1520&amp;" - "&amp;Opatrenia!D1520)</f>
        <v xml:space="preserve"> - </v>
      </c>
    </row>
    <row r="1522" spans="16:17" x14ac:dyDescent="0.25">
      <c r="P1522" t="str">
        <f>CONCATENATE(ROW(P1522)-2," - ",Komponenty!B1522)</f>
        <v xml:space="preserve">1520 - </v>
      </c>
      <c r="Q1522" t="str">
        <f>CONCATENATE(Opatrenia!B1521&amp;" - "&amp;Opatrenia!D1521)</f>
        <v xml:space="preserve"> - </v>
      </c>
    </row>
    <row r="1523" spans="16:17" x14ac:dyDescent="0.25">
      <c r="P1523" t="str">
        <f>CONCATENATE(ROW(P1523)-2," - ",Komponenty!B1523)</f>
        <v xml:space="preserve">1521 - </v>
      </c>
      <c r="Q1523" t="str">
        <f>CONCATENATE(Opatrenia!B1522&amp;" - "&amp;Opatrenia!D1522)</f>
        <v xml:space="preserve"> - </v>
      </c>
    </row>
    <row r="1524" spans="16:17" x14ac:dyDescent="0.25">
      <c r="P1524" t="str">
        <f>CONCATENATE(ROW(P1524)-2," - ",Komponenty!B1524)</f>
        <v xml:space="preserve">1522 - </v>
      </c>
      <c r="Q1524" t="str">
        <f>CONCATENATE(Opatrenia!B1523&amp;" - "&amp;Opatrenia!D1523)</f>
        <v xml:space="preserve"> - </v>
      </c>
    </row>
    <row r="1525" spans="16:17" x14ac:dyDescent="0.25">
      <c r="P1525" t="str">
        <f>CONCATENATE(ROW(P1525)-2," - ",Komponenty!B1525)</f>
        <v xml:space="preserve">1523 - </v>
      </c>
      <c r="Q1525" t="str">
        <f>CONCATENATE(Opatrenia!B1524&amp;" - "&amp;Opatrenia!D1524)</f>
        <v xml:space="preserve"> - </v>
      </c>
    </row>
    <row r="1526" spans="16:17" x14ac:dyDescent="0.25">
      <c r="P1526" t="str">
        <f>CONCATENATE(ROW(P1526)-2," - ",Komponenty!B1526)</f>
        <v xml:space="preserve">1524 - </v>
      </c>
      <c r="Q1526" t="str">
        <f>CONCATENATE(Opatrenia!B1525&amp;" - "&amp;Opatrenia!D1525)</f>
        <v xml:space="preserve"> - </v>
      </c>
    </row>
    <row r="1527" spans="16:17" x14ac:dyDescent="0.25">
      <c r="P1527" t="str">
        <f>CONCATENATE(ROW(P1527)-2," - ",Komponenty!B1527)</f>
        <v xml:space="preserve">1525 - </v>
      </c>
      <c r="Q1527" t="str">
        <f>CONCATENATE(Opatrenia!B1526&amp;" - "&amp;Opatrenia!D1526)</f>
        <v xml:space="preserve"> - </v>
      </c>
    </row>
    <row r="1528" spans="16:17" x14ac:dyDescent="0.25">
      <c r="P1528" t="str">
        <f>CONCATENATE(ROW(P1528)-2," - ",Komponenty!B1528)</f>
        <v xml:space="preserve">1526 - </v>
      </c>
      <c r="Q1528" t="str">
        <f>CONCATENATE(Opatrenia!B1527&amp;" - "&amp;Opatrenia!D1527)</f>
        <v xml:space="preserve"> - </v>
      </c>
    </row>
    <row r="1529" spans="16:17" x14ac:dyDescent="0.25">
      <c r="P1529" t="str">
        <f>CONCATENATE(ROW(P1529)-2," - ",Komponenty!B1529)</f>
        <v xml:space="preserve">1527 - </v>
      </c>
      <c r="Q1529" t="str">
        <f>CONCATENATE(Opatrenia!B1528&amp;" - "&amp;Opatrenia!D1528)</f>
        <v xml:space="preserve"> - </v>
      </c>
    </row>
    <row r="1530" spans="16:17" x14ac:dyDescent="0.25">
      <c r="P1530" t="str">
        <f>CONCATENATE(ROW(P1530)-2," - ",Komponenty!B1530)</f>
        <v xml:space="preserve">1528 - </v>
      </c>
      <c r="Q1530" t="str">
        <f>CONCATENATE(Opatrenia!B1529&amp;" - "&amp;Opatrenia!D1529)</f>
        <v xml:space="preserve"> - </v>
      </c>
    </row>
    <row r="1531" spans="16:17" x14ac:dyDescent="0.25">
      <c r="P1531" t="str">
        <f>CONCATENATE(ROW(P1531)-2," - ",Komponenty!B1531)</f>
        <v xml:space="preserve">1529 - </v>
      </c>
      <c r="Q1531" t="str">
        <f>CONCATENATE(Opatrenia!B1530&amp;" - "&amp;Opatrenia!D1530)</f>
        <v xml:space="preserve"> - </v>
      </c>
    </row>
    <row r="1532" spans="16:17" x14ac:dyDescent="0.25">
      <c r="P1532" t="str">
        <f>CONCATENATE(ROW(P1532)-2," - ",Komponenty!B1532)</f>
        <v xml:space="preserve">1530 - </v>
      </c>
      <c r="Q1532" t="str">
        <f>CONCATENATE(Opatrenia!B1531&amp;" - "&amp;Opatrenia!D1531)</f>
        <v xml:space="preserve"> - </v>
      </c>
    </row>
    <row r="1533" spans="16:17" x14ac:dyDescent="0.25">
      <c r="P1533" t="str">
        <f>CONCATENATE(ROW(P1533)-2," - ",Komponenty!B1533)</f>
        <v xml:space="preserve">1531 - </v>
      </c>
      <c r="Q1533" t="str">
        <f>CONCATENATE(Opatrenia!B1532&amp;" - "&amp;Opatrenia!D1532)</f>
        <v xml:space="preserve"> - </v>
      </c>
    </row>
    <row r="1534" spans="16:17" x14ac:dyDescent="0.25">
      <c r="P1534" t="str">
        <f>CONCATENATE(ROW(P1534)-2," - ",Komponenty!B1534)</f>
        <v xml:space="preserve">1532 - </v>
      </c>
      <c r="Q1534" t="str">
        <f>CONCATENATE(Opatrenia!B1533&amp;" - "&amp;Opatrenia!D1533)</f>
        <v xml:space="preserve"> - </v>
      </c>
    </row>
    <row r="1535" spans="16:17" x14ac:dyDescent="0.25">
      <c r="P1535" t="str">
        <f>CONCATENATE(ROW(P1535)-2," - ",Komponenty!B1535)</f>
        <v xml:space="preserve">1533 - </v>
      </c>
      <c r="Q1535" t="str">
        <f>CONCATENATE(Opatrenia!B1534&amp;" - "&amp;Opatrenia!D1534)</f>
        <v xml:space="preserve"> - </v>
      </c>
    </row>
    <row r="1536" spans="16:17" x14ac:dyDescent="0.25">
      <c r="P1536" t="str">
        <f>CONCATENATE(ROW(P1536)-2," - ",Komponenty!B1536)</f>
        <v xml:space="preserve">1534 - </v>
      </c>
      <c r="Q1536" t="str">
        <f>CONCATENATE(Opatrenia!B1535&amp;" - "&amp;Opatrenia!D1535)</f>
        <v xml:space="preserve"> - </v>
      </c>
    </row>
    <row r="1537" spans="16:17" x14ac:dyDescent="0.25">
      <c r="P1537" t="str">
        <f>CONCATENATE(ROW(P1537)-2," - ",Komponenty!B1537)</f>
        <v xml:space="preserve">1535 - </v>
      </c>
      <c r="Q1537" t="str">
        <f>CONCATENATE(Opatrenia!B1536&amp;" - "&amp;Opatrenia!D1536)</f>
        <v xml:space="preserve"> - </v>
      </c>
    </row>
    <row r="1538" spans="16:17" x14ac:dyDescent="0.25">
      <c r="P1538" t="str">
        <f>CONCATENATE(ROW(P1538)-2," - ",Komponenty!B1538)</f>
        <v xml:space="preserve">1536 - </v>
      </c>
      <c r="Q1538" t="str">
        <f>CONCATENATE(Opatrenia!B1537&amp;" - "&amp;Opatrenia!D1537)</f>
        <v xml:space="preserve"> - </v>
      </c>
    </row>
    <row r="1539" spans="16:17" x14ac:dyDescent="0.25">
      <c r="P1539" t="str">
        <f>CONCATENATE(ROW(P1539)-2," - ",Komponenty!B1539)</f>
        <v xml:space="preserve">1537 - </v>
      </c>
      <c r="Q1539" t="str">
        <f>CONCATENATE(Opatrenia!B1538&amp;" - "&amp;Opatrenia!D1538)</f>
        <v xml:space="preserve"> - </v>
      </c>
    </row>
    <row r="1540" spans="16:17" x14ac:dyDescent="0.25">
      <c r="P1540" t="str">
        <f>CONCATENATE(ROW(P1540)-2," - ",Komponenty!B1540)</f>
        <v xml:space="preserve">1538 - </v>
      </c>
      <c r="Q1540" t="str">
        <f>CONCATENATE(Opatrenia!B1539&amp;" - "&amp;Opatrenia!D1539)</f>
        <v xml:space="preserve"> - </v>
      </c>
    </row>
    <row r="1541" spans="16:17" x14ac:dyDescent="0.25">
      <c r="P1541" t="str">
        <f>CONCATENATE(ROW(P1541)-2," - ",Komponenty!B1541)</f>
        <v xml:space="preserve">1539 - </v>
      </c>
      <c r="Q1541" t="str">
        <f>CONCATENATE(Opatrenia!B1540&amp;" - "&amp;Opatrenia!D1540)</f>
        <v xml:space="preserve"> - </v>
      </c>
    </row>
    <row r="1542" spans="16:17" x14ac:dyDescent="0.25">
      <c r="P1542" t="str">
        <f>CONCATENATE(ROW(P1542)-2," - ",Komponenty!B1542)</f>
        <v xml:space="preserve">1540 - </v>
      </c>
      <c r="Q1542" t="str">
        <f>CONCATENATE(Opatrenia!B1541&amp;" - "&amp;Opatrenia!D1541)</f>
        <v xml:space="preserve"> - </v>
      </c>
    </row>
    <row r="1543" spans="16:17" x14ac:dyDescent="0.25">
      <c r="P1543" t="str">
        <f>CONCATENATE(ROW(P1543)-2," - ",Komponenty!B1543)</f>
        <v xml:space="preserve">1541 - </v>
      </c>
      <c r="Q1543" t="str">
        <f>CONCATENATE(Opatrenia!B1542&amp;" - "&amp;Opatrenia!D1542)</f>
        <v xml:space="preserve"> - </v>
      </c>
    </row>
    <row r="1544" spans="16:17" x14ac:dyDescent="0.25">
      <c r="P1544" t="str">
        <f>CONCATENATE(ROW(P1544)-2," - ",Komponenty!B1544)</f>
        <v xml:space="preserve">1542 - </v>
      </c>
      <c r="Q1544" t="str">
        <f>CONCATENATE(Opatrenia!B1543&amp;" - "&amp;Opatrenia!D1543)</f>
        <v xml:space="preserve"> - </v>
      </c>
    </row>
    <row r="1545" spans="16:17" x14ac:dyDescent="0.25">
      <c r="P1545" t="str">
        <f>CONCATENATE(ROW(P1545)-2," - ",Komponenty!B1545)</f>
        <v xml:space="preserve">1543 - </v>
      </c>
      <c r="Q1545" t="str">
        <f>CONCATENATE(Opatrenia!B1544&amp;" - "&amp;Opatrenia!D1544)</f>
        <v xml:space="preserve"> - </v>
      </c>
    </row>
    <row r="1546" spans="16:17" x14ac:dyDescent="0.25">
      <c r="P1546" t="str">
        <f>CONCATENATE(ROW(P1546)-2," - ",Komponenty!B1546)</f>
        <v xml:space="preserve">1544 - </v>
      </c>
      <c r="Q1546" t="str">
        <f>CONCATENATE(Opatrenia!B1545&amp;" - "&amp;Opatrenia!D1545)</f>
        <v xml:space="preserve"> - </v>
      </c>
    </row>
    <row r="1547" spans="16:17" x14ac:dyDescent="0.25">
      <c r="P1547" t="str">
        <f>CONCATENATE(ROW(P1547)-2," - ",Komponenty!B1547)</f>
        <v xml:space="preserve">1545 - </v>
      </c>
      <c r="Q1547" t="str">
        <f>CONCATENATE(Opatrenia!B1546&amp;" - "&amp;Opatrenia!D1546)</f>
        <v xml:space="preserve"> - </v>
      </c>
    </row>
    <row r="1548" spans="16:17" x14ac:dyDescent="0.25">
      <c r="P1548" t="str">
        <f>CONCATENATE(ROW(P1548)-2," - ",Komponenty!B1548)</f>
        <v xml:space="preserve">1546 - </v>
      </c>
      <c r="Q1548" t="str">
        <f>CONCATENATE(Opatrenia!B1547&amp;" - "&amp;Opatrenia!D1547)</f>
        <v xml:space="preserve"> - </v>
      </c>
    </row>
    <row r="1549" spans="16:17" x14ac:dyDescent="0.25">
      <c r="P1549" t="str">
        <f>CONCATENATE(ROW(P1549)-2," - ",Komponenty!B1549)</f>
        <v xml:space="preserve">1547 - </v>
      </c>
      <c r="Q1549" t="str">
        <f>CONCATENATE(Opatrenia!B1548&amp;" - "&amp;Opatrenia!D1548)</f>
        <v xml:space="preserve"> - </v>
      </c>
    </row>
    <row r="1550" spans="16:17" x14ac:dyDescent="0.25">
      <c r="P1550" t="str">
        <f>CONCATENATE(ROW(P1550)-2," - ",Komponenty!B1550)</f>
        <v xml:space="preserve">1548 - </v>
      </c>
      <c r="Q1550" t="str">
        <f>CONCATENATE(Opatrenia!B1549&amp;" - "&amp;Opatrenia!D1549)</f>
        <v xml:space="preserve"> - </v>
      </c>
    </row>
    <row r="1551" spans="16:17" x14ac:dyDescent="0.25">
      <c r="P1551" t="str">
        <f>CONCATENATE(ROW(P1551)-2," - ",Komponenty!B1551)</f>
        <v xml:space="preserve">1549 - </v>
      </c>
      <c r="Q1551" t="str">
        <f>CONCATENATE(Opatrenia!B1550&amp;" - "&amp;Opatrenia!D1550)</f>
        <v xml:space="preserve"> - </v>
      </c>
    </row>
    <row r="1552" spans="16:17" x14ac:dyDescent="0.25">
      <c r="P1552" t="str">
        <f>CONCATENATE(ROW(P1552)-2," - ",Komponenty!B1552)</f>
        <v xml:space="preserve">1550 - </v>
      </c>
      <c r="Q1552" t="str">
        <f>CONCATENATE(Opatrenia!B1551&amp;" - "&amp;Opatrenia!D1551)</f>
        <v xml:space="preserve"> - </v>
      </c>
    </row>
    <row r="1553" spans="16:17" x14ac:dyDescent="0.25">
      <c r="P1553" t="str">
        <f>CONCATENATE(ROW(P1553)-2," - ",Komponenty!B1553)</f>
        <v xml:space="preserve">1551 - </v>
      </c>
      <c r="Q1553" t="str">
        <f>CONCATENATE(Opatrenia!B1552&amp;" - "&amp;Opatrenia!D1552)</f>
        <v xml:space="preserve"> - </v>
      </c>
    </row>
    <row r="1554" spans="16:17" x14ac:dyDescent="0.25">
      <c r="P1554" t="str">
        <f>CONCATENATE(ROW(P1554)-2," - ",Komponenty!B1554)</f>
        <v xml:space="preserve">1552 - </v>
      </c>
      <c r="Q1554" t="str">
        <f>CONCATENATE(Opatrenia!B1553&amp;" - "&amp;Opatrenia!D1553)</f>
        <v xml:space="preserve"> - </v>
      </c>
    </row>
    <row r="1555" spans="16:17" x14ac:dyDescent="0.25">
      <c r="P1555" t="str">
        <f>CONCATENATE(ROW(P1555)-2," - ",Komponenty!B1555)</f>
        <v xml:space="preserve">1553 - </v>
      </c>
      <c r="Q1555" t="str">
        <f>CONCATENATE(Opatrenia!B1554&amp;" - "&amp;Opatrenia!D1554)</f>
        <v xml:space="preserve"> - </v>
      </c>
    </row>
    <row r="1556" spans="16:17" x14ac:dyDescent="0.25">
      <c r="P1556" t="str">
        <f>CONCATENATE(ROW(P1556)-2," - ",Komponenty!B1556)</f>
        <v xml:space="preserve">1554 - </v>
      </c>
      <c r="Q1556" t="str">
        <f>CONCATENATE(Opatrenia!B1555&amp;" - "&amp;Opatrenia!D1555)</f>
        <v xml:space="preserve"> - </v>
      </c>
    </row>
    <row r="1557" spans="16:17" x14ac:dyDescent="0.25">
      <c r="P1557" t="str">
        <f>CONCATENATE(ROW(P1557)-2," - ",Komponenty!B1557)</f>
        <v xml:space="preserve">1555 - </v>
      </c>
      <c r="Q1557" t="str">
        <f>CONCATENATE(Opatrenia!B1556&amp;" - "&amp;Opatrenia!D1556)</f>
        <v xml:space="preserve"> - </v>
      </c>
    </row>
    <row r="1558" spans="16:17" x14ac:dyDescent="0.25">
      <c r="P1558" t="str">
        <f>CONCATENATE(ROW(P1558)-2," - ",Komponenty!B1558)</f>
        <v xml:space="preserve">1556 - </v>
      </c>
      <c r="Q1558" t="str">
        <f>CONCATENATE(Opatrenia!B1557&amp;" - "&amp;Opatrenia!D1557)</f>
        <v xml:space="preserve"> - </v>
      </c>
    </row>
    <row r="1559" spans="16:17" x14ac:dyDescent="0.25">
      <c r="P1559" t="str">
        <f>CONCATENATE(ROW(P1559)-2," - ",Komponenty!B1559)</f>
        <v xml:space="preserve">1557 - </v>
      </c>
      <c r="Q1559" t="str">
        <f>CONCATENATE(Opatrenia!B1558&amp;" - "&amp;Opatrenia!D1558)</f>
        <v xml:space="preserve"> - </v>
      </c>
    </row>
    <row r="1560" spans="16:17" x14ac:dyDescent="0.25">
      <c r="P1560" t="str">
        <f>CONCATENATE(ROW(P1560)-2," - ",Komponenty!B1560)</f>
        <v xml:space="preserve">1558 - </v>
      </c>
      <c r="Q1560" t="str">
        <f>CONCATENATE(Opatrenia!B1559&amp;" - "&amp;Opatrenia!D1559)</f>
        <v xml:space="preserve"> - </v>
      </c>
    </row>
    <row r="1561" spans="16:17" x14ac:dyDescent="0.25">
      <c r="P1561" t="str">
        <f>CONCATENATE(ROW(P1561)-2," - ",Komponenty!B1561)</f>
        <v xml:space="preserve">1559 - </v>
      </c>
      <c r="Q1561" t="str">
        <f>CONCATENATE(Opatrenia!B1560&amp;" - "&amp;Opatrenia!D1560)</f>
        <v xml:space="preserve"> - </v>
      </c>
    </row>
    <row r="1562" spans="16:17" x14ac:dyDescent="0.25">
      <c r="P1562" t="str">
        <f>CONCATENATE(ROW(P1562)-2," - ",Komponenty!B1562)</f>
        <v xml:space="preserve">1560 - </v>
      </c>
      <c r="Q1562" t="str">
        <f>CONCATENATE(Opatrenia!B1561&amp;" - "&amp;Opatrenia!D1561)</f>
        <v xml:space="preserve"> - </v>
      </c>
    </row>
    <row r="1563" spans="16:17" x14ac:dyDescent="0.25">
      <c r="P1563" t="str">
        <f>CONCATENATE(ROW(P1563)-2," - ",Komponenty!B1563)</f>
        <v xml:space="preserve">1561 - </v>
      </c>
      <c r="Q1563" t="str">
        <f>CONCATENATE(Opatrenia!B1562&amp;" - "&amp;Opatrenia!D1562)</f>
        <v xml:space="preserve"> - </v>
      </c>
    </row>
    <row r="1564" spans="16:17" x14ac:dyDescent="0.25">
      <c r="P1564" t="str">
        <f>CONCATENATE(ROW(P1564)-2," - ",Komponenty!B1564)</f>
        <v xml:space="preserve">1562 - </v>
      </c>
      <c r="Q1564" t="str">
        <f>CONCATENATE(Opatrenia!B1563&amp;" - "&amp;Opatrenia!D1563)</f>
        <v xml:space="preserve"> - </v>
      </c>
    </row>
    <row r="1565" spans="16:17" x14ac:dyDescent="0.25">
      <c r="P1565" t="str">
        <f>CONCATENATE(ROW(P1565)-2," - ",Komponenty!B1565)</f>
        <v xml:space="preserve">1563 - </v>
      </c>
      <c r="Q1565" t="str">
        <f>CONCATENATE(Opatrenia!B1564&amp;" - "&amp;Opatrenia!D1564)</f>
        <v xml:space="preserve"> - </v>
      </c>
    </row>
    <row r="1566" spans="16:17" x14ac:dyDescent="0.25">
      <c r="P1566" t="str">
        <f>CONCATENATE(ROW(P1566)-2," - ",Komponenty!B1566)</f>
        <v xml:space="preserve">1564 - </v>
      </c>
      <c r="Q1566" t="str">
        <f>CONCATENATE(Opatrenia!B1565&amp;" - "&amp;Opatrenia!D1565)</f>
        <v xml:space="preserve"> - </v>
      </c>
    </row>
    <row r="1567" spans="16:17" x14ac:dyDescent="0.25">
      <c r="P1567" t="str">
        <f>CONCATENATE(ROW(P1567)-2," - ",Komponenty!B1567)</f>
        <v xml:space="preserve">1565 - </v>
      </c>
      <c r="Q1567" t="str">
        <f>CONCATENATE(Opatrenia!B1566&amp;" - "&amp;Opatrenia!D1566)</f>
        <v xml:space="preserve"> - </v>
      </c>
    </row>
    <row r="1568" spans="16:17" x14ac:dyDescent="0.25">
      <c r="P1568" t="str">
        <f>CONCATENATE(ROW(P1568)-2," - ",Komponenty!B1568)</f>
        <v xml:space="preserve">1566 - </v>
      </c>
      <c r="Q1568" t="str">
        <f>CONCATENATE(Opatrenia!B1567&amp;" - "&amp;Opatrenia!D1567)</f>
        <v xml:space="preserve"> - </v>
      </c>
    </row>
    <row r="1569" spans="16:17" x14ac:dyDescent="0.25">
      <c r="P1569" t="str">
        <f>CONCATENATE(ROW(P1569)-2," - ",Komponenty!B1569)</f>
        <v xml:space="preserve">1567 - </v>
      </c>
      <c r="Q1569" t="str">
        <f>CONCATENATE(Opatrenia!B1568&amp;" - "&amp;Opatrenia!D1568)</f>
        <v xml:space="preserve"> - </v>
      </c>
    </row>
    <row r="1570" spans="16:17" x14ac:dyDescent="0.25">
      <c r="P1570" t="str">
        <f>CONCATENATE(ROW(P1570)-2," - ",Komponenty!B1570)</f>
        <v xml:space="preserve">1568 - </v>
      </c>
      <c r="Q1570" t="str">
        <f>CONCATENATE(Opatrenia!B1569&amp;" - "&amp;Opatrenia!D1569)</f>
        <v xml:space="preserve"> - </v>
      </c>
    </row>
    <row r="1571" spans="16:17" x14ac:dyDescent="0.25">
      <c r="P1571" t="str">
        <f>CONCATENATE(ROW(P1571)-2," - ",Komponenty!B1571)</f>
        <v xml:space="preserve">1569 - </v>
      </c>
      <c r="Q1571" t="str">
        <f>CONCATENATE(Opatrenia!B1570&amp;" - "&amp;Opatrenia!D1570)</f>
        <v xml:space="preserve"> - </v>
      </c>
    </row>
    <row r="1572" spans="16:17" x14ac:dyDescent="0.25">
      <c r="P1572" t="str">
        <f>CONCATENATE(ROW(P1572)-2," - ",Komponenty!B1572)</f>
        <v xml:space="preserve">1570 - </v>
      </c>
      <c r="Q1572" t="str">
        <f>CONCATENATE(Opatrenia!B1571&amp;" - "&amp;Opatrenia!D1571)</f>
        <v xml:space="preserve"> - </v>
      </c>
    </row>
    <row r="1573" spans="16:17" x14ac:dyDescent="0.25">
      <c r="P1573" t="str">
        <f>CONCATENATE(ROW(P1573)-2," - ",Komponenty!B1573)</f>
        <v xml:space="preserve">1571 - </v>
      </c>
      <c r="Q1573" t="str">
        <f>CONCATENATE(Opatrenia!B1572&amp;" - "&amp;Opatrenia!D1572)</f>
        <v xml:space="preserve"> - </v>
      </c>
    </row>
    <row r="1574" spans="16:17" x14ac:dyDescent="0.25">
      <c r="P1574" t="str">
        <f>CONCATENATE(ROW(P1574)-2," - ",Komponenty!B1574)</f>
        <v xml:space="preserve">1572 - </v>
      </c>
      <c r="Q1574" t="str">
        <f>CONCATENATE(Opatrenia!B1573&amp;" - "&amp;Opatrenia!D1573)</f>
        <v xml:space="preserve"> - </v>
      </c>
    </row>
    <row r="1575" spans="16:17" x14ac:dyDescent="0.25">
      <c r="P1575" t="str">
        <f>CONCATENATE(ROW(P1575)-2," - ",Komponenty!B1575)</f>
        <v xml:space="preserve">1573 - </v>
      </c>
      <c r="Q1575" t="str">
        <f>CONCATENATE(Opatrenia!B1574&amp;" - "&amp;Opatrenia!D1574)</f>
        <v xml:space="preserve"> - </v>
      </c>
    </row>
    <row r="1576" spans="16:17" x14ac:dyDescent="0.25">
      <c r="P1576" t="str">
        <f>CONCATENATE(ROW(P1576)-2," - ",Komponenty!B1576)</f>
        <v xml:space="preserve">1574 - </v>
      </c>
      <c r="Q1576" t="str">
        <f>CONCATENATE(Opatrenia!B1575&amp;" - "&amp;Opatrenia!D1575)</f>
        <v xml:space="preserve"> - </v>
      </c>
    </row>
    <row r="1577" spans="16:17" x14ac:dyDescent="0.25">
      <c r="P1577" t="str">
        <f>CONCATENATE(ROW(P1577)-2," - ",Komponenty!B1577)</f>
        <v xml:space="preserve">1575 - </v>
      </c>
      <c r="Q1577" t="str">
        <f>CONCATENATE(Opatrenia!B1576&amp;" - "&amp;Opatrenia!D1576)</f>
        <v xml:space="preserve"> - </v>
      </c>
    </row>
    <row r="1578" spans="16:17" x14ac:dyDescent="0.25">
      <c r="P1578" t="str">
        <f>CONCATENATE(ROW(P1578)-2," - ",Komponenty!B1578)</f>
        <v xml:space="preserve">1576 - </v>
      </c>
      <c r="Q1578" t="str">
        <f>CONCATENATE(Opatrenia!B1577&amp;" - "&amp;Opatrenia!D1577)</f>
        <v xml:space="preserve"> - </v>
      </c>
    </row>
    <row r="1579" spans="16:17" x14ac:dyDescent="0.25">
      <c r="P1579" t="str">
        <f>CONCATENATE(ROW(P1579)-2," - ",Komponenty!B1579)</f>
        <v xml:space="preserve">1577 - </v>
      </c>
      <c r="Q1579" t="str">
        <f>CONCATENATE(Opatrenia!B1578&amp;" - "&amp;Opatrenia!D1578)</f>
        <v xml:space="preserve"> - </v>
      </c>
    </row>
    <row r="1580" spans="16:17" x14ac:dyDescent="0.25">
      <c r="P1580" t="str">
        <f>CONCATENATE(ROW(P1580)-2," - ",Komponenty!B1580)</f>
        <v xml:space="preserve">1578 - </v>
      </c>
      <c r="Q1580" t="str">
        <f>CONCATENATE(Opatrenia!B1579&amp;" - "&amp;Opatrenia!D1579)</f>
        <v xml:space="preserve"> - </v>
      </c>
    </row>
    <row r="1581" spans="16:17" x14ac:dyDescent="0.25">
      <c r="P1581" t="str">
        <f>CONCATENATE(ROW(P1581)-2," - ",Komponenty!B1581)</f>
        <v xml:space="preserve">1579 - </v>
      </c>
      <c r="Q1581" t="str">
        <f>CONCATENATE(Opatrenia!B1580&amp;" - "&amp;Opatrenia!D1580)</f>
        <v xml:space="preserve"> - </v>
      </c>
    </row>
    <row r="1582" spans="16:17" x14ac:dyDescent="0.25">
      <c r="P1582" t="str">
        <f>CONCATENATE(ROW(P1582)-2," - ",Komponenty!B1582)</f>
        <v xml:space="preserve">1580 - </v>
      </c>
      <c r="Q1582" t="str">
        <f>CONCATENATE(Opatrenia!B1581&amp;" - "&amp;Opatrenia!D1581)</f>
        <v xml:space="preserve"> - </v>
      </c>
    </row>
    <row r="1583" spans="16:17" x14ac:dyDescent="0.25">
      <c r="P1583" t="str">
        <f>CONCATENATE(ROW(P1583)-2," - ",Komponenty!B1583)</f>
        <v xml:space="preserve">1581 - </v>
      </c>
      <c r="Q1583" t="str">
        <f>CONCATENATE(Opatrenia!B1582&amp;" - "&amp;Opatrenia!D1582)</f>
        <v xml:space="preserve"> - </v>
      </c>
    </row>
    <row r="1584" spans="16:17" x14ac:dyDescent="0.25">
      <c r="P1584" t="str">
        <f>CONCATENATE(ROW(P1584)-2," - ",Komponenty!B1584)</f>
        <v xml:space="preserve">1582 - </v>
      </c>
      <c r="Q1584" t="str">
        <f>CONCATENATE(Opatrenia!B1583&amp;" - "&amp;Opatrenia!D1583)</f>
        <v xml:space="preserve"> - </v>
      </c>
    </row>
    <row r="1585" spans="16:17" x14ac:dyDescent="0.25">
      <c r="P1585" t="str">
        <f>CONCATENATE(ROW(P1585)-2," - ",Komponenty!B1585)</f>
        <v xml:space="preserve">1583 - </v>
      </c>
      <c r="Q1585" t="str">
        <f>CONCATENATE(Opatrenia!B1584&amp;" - "&amp;Opatrenia!D1584)</f>
        <v xml:space="preserve"> - </v>
      </c>
    </row>
    <row r="1586" spans="16:17" x14ac:dyDescent="0.25">
      <c r="P1586" t="str">
        <f>CONCATENATE(ROW(P1586)-2," - ",Komponenty!B1586)</f>
        <v xml:space="preserve">1584 - </v>
      </c>
      <c r="Q1586" t="str">
        <f>CONCATENATE(Opatrenia!B1585&amp;" - "&amp;Opatrenia!D1585)</f>
        <v xml:space="preserve"> - </v>
      </c>
    </row>
    <row r="1587" spans="16:17" x14ac:dyDescent="0.25">
      <c r="P1587" t="str">
        <f>CONCATENATE(ROW(P1587)-2," - ",Komponenty!B1587)</f>
        <v xml:space="preserve">1585 - </v>
      </c>
      <c r="Q1587" t="str">
        <f>CONCATENATE(Opatrenia!B1586&amp;" - "&amp;Opatrenia!D1586)</f>
        <v xml:space="preserve"> - </v>
      </c>
    </row>
    <row r="1588" spans="16:17" x14ac:dyDescent="0.25">
      <c r="P1588" t="str">
        <f>CONCATENATE(ROW(P1588)-2," - ",Komponenty!B1588)</f>
        <v xml:space="preserve">1586 - </v>
      </c>
      <c r="Q1588" t="str">
        <f>CONCATENATE(Opatrenia!B1587&amp;" - "&amp;Opatrenia!D1587)</f>
        <v xml:space="preserve"> - </v>
      </c>
    </row>
    <row r="1589" spans="16:17" x14ac:dyDescent="0.25">
      <c r="P1589" t="str">
        <f>CONCATENATE(ROW(P1589)-2," - ",Komponenty!B1589)</f>
        <v xml:space="preserve">1587 - </v>
      </c>
      <c r="Q1589" t="str">
        <f>CONCATENATE(Opatrenia!B1588&amp;" - "&amp;Opatrenia!D1588)</f>
        <v xml:space="preserve"> - </v>
      </c>
    </row>
    <row r="1590" spans="16:17" x14ac:dyDescent="0.25">
      <c r="P1590" t="str">
        <f>CONCATENATE(ROW(P1590)-2," - ",Komponenty!B1590)</f>
        <v xml:space="preserve">1588 - </v>
      </c>
      <c r="Q1590" t="str">
        <f>CONCATENATE(Opatrenia!B1589&amp;" - "&amp;Opatrenia!D1589)</f>
        <v xml:space="preserve"> - </v>
      </c>
    </row>
    <row r="1591" spans="16:17" x14ac:dyDescent="0.25">
      <c r="P1591" t="str">
        <f>CONCATENATE(ROW(P1591)-2," - ",Komponenty!B1591)</f>
        <v xml:space="preserve">1589 - </v>
      </c>
      <c r="Q1591" t="str">
        <f>CONCATENATE(Opatrenia!B1590&amp;" - "&amp;Opatrenia!D1590)</f>
        <v xml:space="preserve"> - </v>
      </c>
    </row>
    <row r="1592" spans="16:17" x14ac:dyDescent="0.25">
      <c r="P1592" t="str">
        <f>CONCATENATE(ROW(P1592)-2," - ",Komponenty!B1592)</f>
        <v xml:space="preserve">1590 - </v>
      </c>
      <c r="Q1592" t="str">
        <f>CONCATENATE(Opatrenia!B1591&amp;" - "&amp;Opatrenia!D1591)</f>
        <v xml:space="preserve"> - </v>
      </c>
    </row>
    <row r="1593" spans="16:17" x14ac:dyDescent="0.25">
      <c r="P1593" t="str">
        <f>CONCATENATE(ROW(P1593)-2," - ",Komponenty!B1593)</f>
        <v xml:space="preserve">1591 - </v>
      </c>
      <c r="Q1593" t="str">
        <f>CONCATENATE(Opatrenia!B1592&amp;" - "&amp;Opatrenia!D1592)</f>
        <v xml:space="preserve"> - </v>
      </c>
    </row>
    <row r="1594" spans="16:17" x14ac:dyDescent="0.25">
      <c r="P1594" t="str">
        <f>CONCATENATE(ROW(P1594)-2," - ",Komponenty!B1594)</f>
        <v xml:space="preserve">1592 - </v>
      </c>
      <c r="Q1594" t="str">
        <f>CONCATENATE(Opatrenia!B1593&amp;" - "&amp;Opatrenia!D1593)</f>
        <v xml:space="preserve"> - </v>
      </c>
    </row>
    <row r="1595" spans="16:17" x14ac:dyDescent="0.25">
      <c r="P1595" t="str">
        <f>CONCATENATE(ROW(P1595)-2," - ",Komponenty!B1595)</f>
        <v xml:space="preserve">1593 - </v>
      </c>
      <c r="Q1595" t="str">
        <f>CONCATENATE(Opatrenia!B1594&amp;" - "&amp;Opatrenia!D1594)</f>
        <v xml:space="preserve"> - </v>
      </c>
    </row>
    <row r="1596" spans="16:17" x14ac:dyDescent="0.25">
      <c r="P1596" t="str">
        <f>CONCATENATE(ROW(P1596)-2," - ",Komponenty!B1596)</f>
        <v xml:space="preserve">1594 - </v>
      </c>
      <c r="Q1596" t="str">
        <f>CONCATENATE(Opatrenia!B1595&amp;" - "&amp;Opatrenia!D1595)</f>
        <v xml:space="preserve"> - </v>
      </c>
    </row>
    <row r="1597" spans="16:17" x14ac:dyDescent="0.25">
      <c r="P1597" t="str">
        <f>CONCATENATE(ROW(P1597)-2," - ",Komponenty!B1597)</f>
        <v xml:space="preserve">1595 - </v>
      </c>
      <c r="Q1597" t="str">
        <f>CONCATENATE(Opatrenia!B1596&amp;" - "&amp;Opatrenia!D1596)</f>
        <v xml:space="preserve"> - </v>
      </c>
    </row>
    <row r="1598" spans="16:17" x14ac:dyDescent="0.25">
      <c r="P1598" t="str">
        <f>CONCATENATE(ROW(P1598)-2," - ",Komponenty!B1598)</f>
        <v xml:space="preserve">1596 - </v>
      </c>
      <c r="Q1598" t="str">
        <f>CONCATENATE(Opatrenia!B1597&amp;" - "&amp;Opatrenia!D1597)</f>
        <v xml:space="preserve"> - </v>
      </c>
    </row>
    <row r="1599" spans="16:17" x14ac:dyDescent="0.25">
      <c r="P1599" t="str">
        <f>CONCATENATE(ROW(P1599)-2," - ",Komponenty!B1599)</f>
        <v xml:space="preserve">1597 - </v>
      </c>
      <c r="Q1599" t="str">
        <f>CONCATENATE(Opatrenia!B1598&amp;" - "&amp;Opatrenia!D1598)</f>
        <v xml:space="preserve"> - </v>
      </c>
    </row>
    <row r="1600" spans="16:17" x14ac:dyDescent="0.25">
      <c r="P1600" t="str">
        <f>CONCATENATE(ROW(P1600)-2," - ",Komponenty!B1600)</f>
        <v xml:space="preserve">1598 - </v>
      </c>
      <c r="Q1600" t="str">
        <f>CONCATENATE(Opatrenia!B1599&amp;" - "&amp;Opatrenia!D1599)</f>
        <v xml:space="preserve"> - </v>
      </c>
    </row>
    <row r="1601" spans="16:17" x14ac:dyDescent="0.25">
      <c r="P1601" t="str">
        <f>CONCATENATE(ROW(P1601)-2," - ",Komponenty!B1601)</f>
        <v xml:space="preserve">1599 - </v>
      </c>
      <c r="Q1601" t="str">
        <f>CONCATENATE(Opatrenia!B1600&amp;" - "&amp;Opatrenia!D1600)</f>
        <v xml:space="preserve"> - </v>
      </c>
    </row>
    <row r="1602" spans="16:17" x14ac:dyDescent="0.25">
      <c r="P1602" t="str">
        <f>CONCATENATE(ROW(P1602)-2," - ",Komponenty!B1602)</f>
        <v xml:space="preserve">1600 - </v>
      </c>
      <c r="Q1602" t="str">
        <f>CONCATENATE(Opatrenia!B1601&amp;" - "&amp;Opatrenia!D1601)</f>
        <v xml:space="preserve"> - </v>
      </c>
    </row>
    <row r="1603" spans="16:17" x14ac:dyDescent="0.25">
      <c r="P1603" t="str">
        <f>CONCATENATE(ROW(P1603)-2," - ",Komponenty!B1603)</f>
        <v xml:space="preserve">1601 - </v>
      </c>
      <c r="Q1603" t="str">
        <f>CONCATENATE(Opatrenia!B1602&amp;" - "&amp;Opatrenia!D1602)</f>
        <v xml:space="preserve"> - </v>
      </c>
    </row>
    <row r="1604" spans="16:17" x14ac:dyDescent="0.25">
      <c r="P1604" t="str">
        <f>CONCATENATE(ROW(P1604)-2," - ",Komponenty!B1604)</f>
        <v xml:space="preserve">1602 - </v>
      </c>
      <c r="Q1604" t="str">
        <f>CONCATENATE(Opatrenia!B1603&amp;" - "&amp;Opatrenia!D1603)</f>
        <v xml:space="preserve"> - </v>
      </c>
    </row>
    <row r="1605" spans="16:17" x14ac:dyDescent="0.25">
      <c r="P1605" t="str">
        <f>CONCATENATE(ROW(P1605)-2," - ",Komponenty!B1605)</f>
        <v xml:space="preserve">1603 - </v>
      </c>
      <c r="Q1605" t="str">
        <f>CONCATENATE(Opatrenia!B1604&amp;" - "&amp;Opatrenia!D1604)</f>
        <v xml:space="preserve"> - </v>
      </c>
    </row>
    <row r="1606" spans="16:17" x14ac:dyDescent="0.25">
      <c r="P1606" t="str">
        <f>CONCATENATE(ROW(P1606)-2," - ",Komponenty!B1606)</f>
        <v xml:space="preserve">1604 - </v>
      </c>
      <c r="Q1606" t="str">
        <f>CONCATENATE(Opatrenia!B1605&amp;" - "&amp;Opatrenia!D1605)</f>
        <v xml:space="preserve"> - </v>
      </c>
    </row>
    <row r="1607" spans="16:17" x14ac:dyDescent="0.25">
      <c r="P1607" t="str">
        <f>CONCATENATE(ROW(P1607)-2," - ",Komponenty!B1607)</f>
        <v xml:space="preserve">1605 - </v>
      </c>
      <c r="Q1607" t="str">
        <f>CONCATENATE(Opatrenia!B1606&amp;" - "&amp;Opatrenia!D1606)</f>
        <v xml:space="preserve"> - </v>
      </c>
    </row>
    <row r="1608" spans="16:17" x14ac:dyDescent="0.25">
      <c r="P1608" t="str">
        <f>CONCATENATE(ROW(P1608)-2," - ",Komponenty!B1608)</f>
        <v xml:space="preserve">1606 - </v>
      </c>
      <c r="Q1608" t="str">
        <f>CONCATENATE(Opatrenia!B1607&amp;" - "&amp;Opatrenia!D1607)</f>
        <v xml:space="preserve"> - </v>
      </c>
    </row>
    <row r="1609" spans="16:17" x14ac:dyDescent="0.25">
      <c r="P1609" t="str">
        <f>CONCATENATE(ROW(P1609)-2," - ",Komponenty!B1609)</f>
        <v xml:space="preserve">1607 - </v>
      </c>
      <c r="Q1609" t="str">
        <f>CONCATENATE(Opatrenia!B1608&amp;" - "&amp;Opatrenia!D1608)</f>
        <v xml:space="preserve"> - </v>
      </c>
    </row>
    <row r="1610" spans="16:17" x14ac:dyDescent="0.25">
      <c r="P1610" t="str">
        <f>CONCATENATE(ROW(P1610)-2," - ",Komponenty!B1610)</f>
        <v xml:space="preserve">1608 - </v>
      </c>
      <c r="Q1610" t="str">
        <f>CONCATENATE(Opatrenia!B1609&amp;" - "&amp;Opatrenia!D1609)</f>
        <v xml:space="preserve"> - </v>
      </c>
    </row>
    <row r="1611" spans="16:17" x14ac:dyDescent="0.25">
      <c r="P1611" t="str">
        <f>CONCATENATE(ROW(P1611)-2," - ",Komponenty!B1611)</f>
        <v xml:space="preserve">1609 - </v>
      </c>
      <c r="Q1611" t="str">
        <f>CONCATENATE(Opatrenia!B1610&amp;" - "&amp;Opatrenia!D1610)</f>
        <v xml:space="preserve"> - </v>
      </c>
    </row>
    <row r="1612" spans="16:17" x14ac:dyDescent="0.25">
      <c r="P1612" t="str">
        <f>CONCATENATE(ROW(P1612)-2," - ",Komponenty!B1612)</f>
        <v xml:space="preserve">1610 - </v>
      </c>
      <c r="Q1612" t="str">
        <f>CONCATENATE(Opatrenia!B1611&amp;" - "&amp;Opatrenia!D1611)</f>
        <v xml:space="preserve"> - </v>
      </c>
    </row>
    <row r="1613" spans="16:17" x14ac:dyDescent="0.25">
      <c r="P1613" t="str">
        <f>CONCATENATE(ROW(P1613)-2," - ",Komponenty!B1613)</f>
        <v xml:space="preserve">1611 - </v>
      </c>
      <c r="Q1613" t="str">
        <f>CONCATENATE(Opatrenia!B1612&amp;" - "&amp;Opatrenia!D1612)</f>
        <v xml:space="preserve"> - </v>
      </c>
    </row>
    <row r="1614" spans="16:17" x14ac:dyDescent="0.25">
      <c r="P1614" t="str">
        <f>CONCATENATE(ROW(P1614)-2," - ",Komponenty!B1614)</f>
        <v xml:space="preserve">1612 - </v>
      </c>
      <c r="Q1614" t="str">
        <f>CONCATENATE(Opatrenia!B1613&amp;" - "&amp;Opatrenia!D1613)</f>
        <v xml:space="preserve"> - </v>
      </c>
    </row>
    <row r="1615" spans="16:17" x14ac:dyDescent="0.25">
      <c r="P1615" t="str">
        <f>CONCATENATE(ROW(P1615)-2," - ",Komponenty!B1615)</f>
        <v xml:space="preserve">1613 - </v>
      </c>
      <c r="Q1615" t="str">
        <f>CONCATENATE(Opatrenia!B1614&amp;" - "&amp;Opatrenia!D1614)</f>
        <v xml:space="preserve"> - </v>
      </c>
    </row>
    <row r="1616" spans="16:17" x14ac:dyDescent="0.25">
      <c r="P1616" t="str">
        <f>CONCATENATE(ROW(P1616)-2," - ",Komponenty!B1616)</f>
        <v xml:space="preserve">1614 - </v>
      </c>
      <c r="Q1616" t="str">
        <f>CONCATENATE(Opatrenia!B1615&amp;" - "&amp;Opatrenia!D1615)</f>
        <v xml:space="preserve"> - </v>
      </c>
    </row>
    <row r="1617" spans="16:17" x14ac:dyDescent="0.25">
      <c r="P1617" t="str">
        <f>CONCATENATE(ROW(P1617)-2," - ",Komponenty!B1617)</f>
        <v xml:space="preserve">1615 - </v>
      </c>
      <c r="Q1617" t="str">
        <f>CONCATENATE(Opatrenia!B1616&amp;" - "&amp;Opatrenia!D1616)</f>
        <v xml:space="preserve"> - </v>
      </c>
    </row>
    <row r="1618" spans="16:17" x14ac:dyDescent="0.25">
      <c r="P1618" t="str">
        <f>CONCATENATE(ROW(P1618)-2," - ",Komponenty!B1618)</f>
        <v xml:space="preserve">1616 - </v>
      </c>
      <c r="Q1618" t="str">
        <f>CONCATENATE(Opatrenia!B1617&amp;" - "&amp;Opatrenia!D1617)</f>
        <v xml:space="preserve"> - </v>
      </c>
    </row>
    <row r="1619" spans="16:17" x14ac:dyDescent="0.25">
      <c r="P1619" t="str">
        <f>CONCATENATE(ROW(P1619)-2," - ",Komponenty!B1619)</f>
        <v xml:space="preserve">1617 - </v>
      </c>
      <c r="Q1619" t="str">
        <f>CONCATENATE(Opatrenia!B1618&amp;" - "&amp;Opatrenia!D1618)</f>
        <v xml:space="preserve"> - </v>
      </c>
    </row>
    <row r="1620" spans="16:17" x14ac:dyDescent="0.25">
      <c r="P1620" t="str">
        <f>CONCATENATE(ROW(P1620)-2," - ",Komponenty!B1620)</f>
        <v xml:space="preserve">1618 - </v>
      </c>
      <c r="Q1620" t="str">
        <f>CONCATENATE(Opatrenia!B1619&amp;" - "&amp;Opatrenia!D1619)</f>
        <v xml:space="preserve"> - </v>
      </c>
    </row>
    <row r="1621" spans="16:17" x14ac:dyDescent="0.25">
      <c r="P1621" t="str">
        <f>CONCATENATE(ROW(P1621)-2," - ",Komponenty!B1621)</f>
        <v xml:space="preserve">1619 - </v>
      </c>
      <c r="Q1621" t="str">
        <f>CONCATENATE(Opatrenia!B1620&amp;" - "&amp;Opatrenia!D1620)</f>
        <v xml:space="preserve"> - </v>
      </c>
    </row>
    <row r="1622" spans="16:17" x14ac:dyDescent="0.25">
      <c r="P1622" t="str">
        <f>CONCATENATE(ROW(P1622)-2," - ",Komponenty!B1622)</f>
        <v xml:space="preserve">1620 - </v>
      </c>
      <c r="Q1622" t="str">
        <f>CONCATENATE(Opatrenia!B1621&amp;" - "&amp;Opatrenia!D1621)</f>
        <v xml:space="preserve"> - </v>
      </c>
    </row>
    <row r="1623" spans="16:17" x14ac:dyDescent="0.25">
      <c r="P1623" t="str">
        <f>CONCATENATE(ROW(P1623)-2," - ",Komponenty!B1623)</f>
        <v xml:space="preserve">1621 - </v>
      </c>
      <c r="Q1623" t="str">
        <f>CONCATENATE(Opatrenia!B1622&amp;" - "&amp;Opatrenia!D1622)</f>
        <v xml:space="preserve"> - </v>
      </c>
    </row>
    <row r="1624" spans="16:17" x14ac:dyDescent="0.25">
      <c r="P1624" t="str">
        <f>CONCATENATE(ROW(P1624)-2," - ",Komponenty!B1624)</f>
        <v xml:space="preserve">1622 - </v>
      </c>
      <c r="Q1624" t="str">
        <f>CONCATENATE(Opatrenia!B1623&amp;" - "&amp;Opatrenia!D1623)</f>
        <v xml:space="preserve"> - </v>
      </c>
    </row>
    <row r="1625" spans="16:17" x14ac:dyDescent="0.25">
      <c r="P1625" t="str">
        <f>CONCATENATE(ROW(P1625)-2," - ",Komponenty!B1625)</f>
        <v xml:space="preserve">1623 - </v>
      </c>
      <c r="Q1625" t="str">
        <f>CONCATENATE(Opatrenia!B1624&amp;" - "&amp;Opatrenia!D1624)</f>
        <v xml:space="preserve"> - </v>
      </c>
    </row>
    <row r="1626" spans="16:17" x14ac:dyDescent="0.25">
      <c r="P1626" t="str">
        <f>CONCATENATE(ROW(P1626)-2," - ",Komponenty!B1626)</f>
        <v xml:space="preserve">1624 - </v>
      </c>
      <c r="Q1626" t="str">
        <f>CONCATENATE(Opatrenia!B1625&amp;" - "&amp;Opatrenia!D1625)</f>
        <v xml:space="preserve"> - </v>
      </c>
    </row>
    <row r="1627" spans="16:17" x14ac:dyDescent="0.25">
      <c r="P1627" t="str">
        <f>CONCATENATE(ROW(P1627)-2," - ",Komponenty!B1627)</f>
        <v xml:space="preserve">1625 - </v>
      </c>
      <c r="Q1627" t="str">
        <f>CONCATENATE(Opatrenia!B1626&amp;" - "&amp;Opatrenia!D1626)</f>
        <v xml:space="preserve"> - </v>
      </c>
    </row>
    <row r="1628" spans="16:17" x14ac:dyDescent="0.25">
      <c r="P1628" t="str">
        <f>CONCATENATE(ROW(P1628)-2," - ",Komponenty!B1628)</f>
        <v xml:space="preserve">1626 - </v>
      </c>
      <c r="Q1628" t="str">
        <f>CONCATENATE(Opatrenia!B1627&amp;" - "&amp;Opatrenia!D1627)</f>
        <v xml:space="preserve"> - </v>
      </c>
    </row>
    <row r="1629" spans="16:17" x14ac:dyDescent="0.25">
      <c r="P1629" t="str">
        <f>CONCATENATE(ROW(P1629)-2," - ",Komponenty!B1629)</f>
        <v xml:space="preserve">1627 - </v>
      </c>
      <c r="Q1629" t="str">
        <f>CONCATENATE(Opatrenia!B1628&amp;" - "&amp;Opatrenia!D1628)</f>
        <v xml:space="preserve"> - </v>
      </c>
    </row>
    <row r="1630" spans="16:17" x14ac:dyDescent="0.25">
      <c r="P1630" t="str">
        <f>CONCATENATE(ROW(P1630)-2," - ",Komponenty!B1630)</f>
        <v xml:space="preserve">1628 - </v>
      </c>
      <c r="Q1630" t="str">
        <f>CONCATENATE(Opatrenia!B1629&amp;" - "&amp;Opatrenia!D1629)</f>
        <v xml:space="preserve"> - </v>
      </c>
    </row>
    <row r="1631" spans="16:17" x14ac:dyDescent="0.25">
      <c r="P1631" t="str">
        <f>CONCATENATE(ROW(P1631)-2," - ",Komponenty!B1631)</f>
        <v xml:space="preserve">1629 - </v>
      </c>
      <c r="Q1631" t="str">
        <f>CONCATENATE(Opatrenia!B1630&amp;" - "&amp;Opatrenia!D1630)</f>
        <v xml:space="preserve"> - </v>
      </c>
    </row>
    <row r="1632" spans="16:17" x14ac:dyDescent="0.25">
      <c r="P1632" t="str">
        <f>CONCATENATE(ROW(P1632)-2," - ",Komponenty!B1632)</f>
        <v xml:space="preserve">1630 - </v>
      </c>
      <c r="Q1632" t="str">
        <f>CONCATENATE(Opatrenia!B1631&amp;" - "&amp;Opatrenia!D1631)</f>
        <v xml:space="preserve"> - </v>
      </c>
    </row>
    <row r="1633" spans="16:17" x14ac:dyDescent="0.25">
      <c r="P1633" t="str">
        <f>CONCATENATE(ROW(P1633)-2," - ",Komponenty!B1633)</f>
        <v xml:space="preserve">1631 - </v>
      </c>
      <c r="Q1633" t="str">
        <f>CONCATENATE(Opatrenia!B1632&amp;" - "&amp;Opatrenia!D1632)</f>
        <v xml:space="preserve"> - </v>
      </c>
    </row>
    <row r="1634" spans="16:17" x14ac:dyDescent="0.25">
      <c r="P1634" t="str">
        <f>CONCATENATE(ROW(P1634)-2," - ",Komponenty!B1634)</f>
        <v xml:space="preserve">1632 - </v>
      </c>
      <c r="Q1634" t="str">
        <f>CONCATENATE(Opatrenia!B1633&amp;" - "&amp;Opatrenia!D1633)</f>
        <v xml:space="preserve"> - </v>
      </c>
    </row>
    <row r="1635" spans="16:17" x14ac:dyDescent="0.25">
      <c r="P1635" t="str">
        <f>CONCATENATE(ROW(P1635)-2," - ",Komponenty!B1635)</f>
        <v xml:space="preserve">1633 - </v>
      </c>
      <c r="Q1635" t="str">
        <f>CONCATENATE(Opatrenia!B1634&amp;" - "&amp;Opatrenia!D1634)</f>
        <v xml:space="preserve"> - </v>
      </c>
    </row>
    <row r="1636" spans="16:17" x14ac:dyDescent="0.25">
      <c r="P1636" t="str">
        <f>CONCATENATE(ROW(P1636)-2," - ",Komponenty!B1636)</f>
        <v xml:space="preserve">1634 - </v>
      </c>
      <c r="Q1636" t="str">
        <f>CONCATENATE(Opatrenia!B1635&amp;" - "&amp;Opatrenia!D1635)</f>
        <v xml:space="preserve"> - </v>
      </c>
    </row>
    <row r="1637" spans="16:17" x14ac:dyDescent="0.25">
      <c r="P1637" t="str">
        <f>CONCATENATE(ROW(P1637)-2," - ",Komponenty!B1637)</f>
        <v xml:space="preserve">1635 - </v>
      </c>
      <c r="Q1637" t="str">
        <f>CONCATENATE(Opatrenia!B1636&amp;" - "&amp;Opatrenia!D1636)</f>
        <v xml:space="preserve"> - </v>
      </c>
    </row>
    <row r="1638" spans="16:17" x14ac:dyDescent="0.25">
      <c r="P1638" t="str">
        <f>CONCATENATE(ROW(P1638)-2," - ",Komponenty!B1638)</f>
        <v xml:space="preserve">1636 - </v>
      </c>
      <c r="Q1638" t="str">
        <f>CONCATENATE(Opatrenia!B1637&amp;" - "&amp;Opatrenia!D1637)</f>
        <v xml:space="preserve"> - </v>
      </c>
    </row>
    <row r="1639" spans="16:17" x14ac:dyDescent="0.25">
      <c r="P1639" t="str">
        <f>CONCATENATE(ROW(P1639)-2," - ",Komponenty!B1639)</f>
        <v xml:space="preserve">1637 - </v>
      </c>
      <c r="Q1639" t="str">
        <f>CONCATENATE(Opatrenia!B1638&amp;" - "&amp;Opatrenia!D1638)</f>
        <v xml:space="preserve"> - </v>
      </c>
    </row>
    <row r="1640" spans="16:17" x14ac:dyDescent="0.25">
      <c r="P1640" t="str">
        <f>CONCATENATE(ROW(P1640)-2," - ",Komponenty!B1640)</f>
        <v xml:space="preserve">1638 - </v>
      </c>
      <c r="Q1640" t="str">
        <f>CONCATENATE(Opatrenia!B1639&amp;" - "&amp;Opatrenia!D1639)</f>
        <v xml:space="preserve"> - </v>
      </c>
    </row>
    <row r="1641" spans="16:17" x14ac:dyDescent="0.25">
      <c r="P1641" t="str">
        <f>CONCATENATE(ROW(P1641)-2," - ",Komponenty!B1641)</f>
        <v xml:space="preserve">1639 - </v>
      </c>
      <c r="Q1641" t="str">
        <f>CONCATENATE(Opatrenia!B1640&amp;" - "&amp;Opatrenia!D1640)</f>
        <v xml:space="preserve"> - </v>
      </c>
    </row>
    <row r="1642" spans="16:17" x14ac:dyDescent="0.25">
      <c r="P1642" t="str">
        <f>CONCATENATE(ROW(P1642)-2," - ",Komponenty!B1642)</f>
        <v xml:space="preserve">1640 - </v>
      </c>
      <c r="Q1642" t="str">
        <f>CONCATENATE(Opatrenia!B1641&amp;" - "&amp;Opatrenia!D1641)</f>
        <v xml:space="preserve"> - </v>
      </c>
    </row>
    <row r="1643" spans="16:17" x14ac:dyDescent="0.25">
      <c r="P1643" t="str">
        <f>CONCATENATE(ROW(P1643)-2," - ",Komponenty!B1643)</f>
        <v xml:space="preserve">1641 - </v>
      </c>
      <c r="Q1643" t="str">
        <f>CONCATENATE(Opatrenia!B1642&amp;" - "&amp;Opatrenia!D1642)</f>
        <v xml:space="preserve"> - </v>
      </c>
    </row>
    <row r="1644" spans="16:17" x14ac:dyDescent="0.25">
      <c r="P1644" t="str">
        <f>CONCATENATE(ROW(P1644)-2," - ",Komponenty!B1644)</f>
        <v xml:space="preserve">1642 - </v>
      </c>
      <c r="Q1644" t="str">
        <f>CONCATENATE(Opatrenia!B1643&amp;" - "&amp;Opatrenia!D1643)</f>
        <v xml:space="preserve"> - </v>
      </c>
    </row>
    <row r="1645" spans="16:17" x14ac:dyDescent="0.25">
      <c r="P1645" t="str">
        <f>CONCATENATE(ROW(P1645)-2," - ",Komponenty!B1645)</f>
        <v xml:space="preserve">1643 - </v>
      </c>
      <c r="Q1645" t="str">
        <f>CONCATENATE(Opatrenia!B1644&amp;" - "&amp;Opatrenia!D1644)</f>
        <v xml:space="preserve"> - </v>
      </c>
    </row>
    <row r="1646" spans="16:17" x14ac:dyDescent="0.25">
      <c r="P1646" t="str">
        <f>CONCATENATE(ROW(P1646)-2," - ",Komponenty!B1646)</f>
        <v xml:space="preserve">1644 - </v>
      </c>
      <c r="Q1646" t="str">
        <f>CONCATENATE(Opatrenia!B1645&amp;" - "&amp;Opatrenia!D1645)</f>
        <v xml:space="preserve"> - </v>
      </c>
    </row>
    <row r="1647" spans="16:17" x14ac:dyDescent="0.25">
      <c r="P1647" t="str">
        <f>CONCATENATE(ROW(P1647)-2," - ",Komponenty!B1647)</f>
        <v xml:space="preserve">1645 - </v>
      </c>
      <c r="Q1647" t="str">
        <f>CONCATENATE(Opatrenia!B1646&amp;" - "&amp;Opatrenia!D1646)</f>
        <v xml:space="preserve"> - </v>
      </c>
    </row>
    <row r="1648" spans="16:17" x14ac:dyDescent="0.25">
      <c r="P1648" t="str">
        <f>CONCATENATE(ROW(P1648)-2," - ",Komponenty!B1648)</f>
        <v xml:space="preserve">1646 - </v>
      </c>
      <c r="Q1648" t="str">
        <f>CONCATENATE(Opatrenia!B1647&amp;" - "&amp;Opatrenia!D1647)</f>
        <v xml:space="preserve"> - </v>
      </c>
    </row>
    <row r="1649" spans="16:17" x14ac:dyDescent="0.25">
      <c r="P1649" t="str">
        <f>CONCATENATE(ROW(P1649)-2," - ",Komponenty!B1649)</f>
        <v xml:space="preserve">1647 - </v>
      </c>
      <c r="Q1649" t="str">
        <f>CONCATENATE(Opatrenia!B1648&amp;" - "&amp;Opatrenia!D1648)</f>
        <v xml:space="preserve"> - </v>
      </c>
    </row>
    <row r="1650" spans="16:17" x14ac:dyDescent="0.25">
      <c r="P1650" t="str">
        <f>CONCATENATE(ROW(P1650)-2," - ",Komponenty!B1650)</f>
        <v xml:space="preserve">1648 - </v>
      </c>
      <c r="Q1650" t="str">
        <f>CONCATENATE(Opatrenia!B1649&amp;" - "&amp;Opatrenia!D1649)</f>
        <v xml:space="preserve"> - </v>
      </c>
    </row>
    <row r="1651" spans="16:17" x14ac:dyDescent="0.25">
      <c r="P1651" t="str">
        <f>CONCATENATE(ROW(P1651)-2," - ",Komponenty!B1651)</f>
        <v xml:space="preserve">1649 - </v>
      </c>
      <c r="Q1651" t="str">
        <f>CONCATENATE(Opatrenia!B1650&amp;" - "&amp;Opatrenia!D1650)</f>
        <v xml:space="preserve"> - </v>
      </c>
    </row>
    <row r="1652" spans="16:17" x14ac:dyDescent="0.25">
      <c r="P1652" t="str">
        <f>CONCATENATE(ROW(P1652)-2," - ",Komponenty!B1652)</f>
        <v xml:space="preserve">1650 - </v>
      </c>
      <c r="Q1652" t="str">
        <f>CONCATENATE(Opatrenia!B1651&amp;" - "&amp;Opatrenia!D1651)</f>
        <v xml:space="preserve"> - </v>
      </c>
    </row>
    <row r="1653" spans="16:17" x14ac:dyDescent="0.25">
      <c r="P1653" t="str">
        <f>CONCATENATE(ROW(P1653)-2," - ",Komponenty!B1653)</f>
        <v xml:space="preserve">1651 - </v>
      </c>
      <c r="Q1653" t="str">
        <f>CONCATENATE(Opatrenia!B1652&amp;" - "&amp;Opatrenia!D1652)</f>
        <v xml:space="preserve"> - </v>
      </c>
    </row>
    <row r="1654" spans="16:17" x14ac:dyDescent="0.25">
      <c r="P1654" t="str">
        <f>CONCATENATE(ROW(P1654)-2," - ",Komponenty!B1654)</f>
        <v xml:space="preserve">1652 - </v>
      </c>
      <c r="Q1654" t="str">
        <f>CONCATENATE(Opatrenia!B1653&amp;" - "&amp;Opatrenia!D1653)</f>
        <v xml:space="preserve"> - </v>
      </c>
    </row>
    <row r="1655" spans="16:17" x14ac:dyDescent="0.25">
      <c r="P1655" t="str">
        <f>CONCATENATE(ROW(P1655)-2," - ",Komponenty!B1655)</f>
        <v xml:space="preserve">1653 - </v>
      </c>
      <c r="Q1655" t="str">
        <f>CONCATENATE(Opatrenia!B1654&amp;" - "&amp;Opatrenia!D1654)</f>
        <v xml:space="preserve"> - </v>
      </c>
    </row>
    <row r="1656" spans="16:17" x14ac:dyDescent="0.25">
      <c r="P1656" t="str">
        <f>CONCATENATE(ROW(P1656)-2," - ",Komponenty!B1656)</f>
        <v xml:space="preserve">1654 - </v>
      </c>
      <c r="Q1656" t="str">
        <f>CONCATENATE(Opatrenia!B1655&amp;" - "&amp;Opatrenia!D1655)</f>
        <v xml:space="preserve"> - </v>
      </c>
    </row>
    <row r="1657" spans="16:17" x14ac:dyDescent="0.25">
      <c r="P1657" t="str">
        <f>CONCATENATE(ROW(P1657)-2," - ",Komponenty!B1657)</f>
        <v xml:space="preserve">1655 - </v>
      </c>
      <c r="Q1657" t="str">
        <f>CONCATENATE(Opatrenia!B1656&amp;" - "&amp;Opatrenia!D1656)</f>
        <v xml:space="preserve"> - </v>
      </c>
    </row>
    <row r="1658" spans="16:17" x14ac:dyDescent="0.25">
      <c r="P1658" t="str">
        <f>CONCATENATE(ROW(P1658)-2," - ",Komponenty!B1658)</f>
        <v xml:space="preserve">1656 - </v>
      </c>
      <c r="Q1658" t="str">
        <f>CONCATENATE(Opatrenia!B1657&amp;" - "&amp;Opatrenia!D1657)</f>
        <v xml:space="preserve"> - </v>
      </c>
    </row>
    <row r="1659" spans="16:17" x14ac:dyDescent="0.25">
      <c r="P1659" t="str">
        <f>CONCATENATE(ROW(P1659)-2," - ",Komponenty!B1659)</f>
        <v xml:space="preserve">1657 - </v>
      </c>
      <c r="Q1659" t="str">
        <f>CONCATENATE(Opatrenia!B1658&amp;" - "&amp;Opatrenia!D1658)</f>
        <v xml:space="preserve"> - </v>
      </c>
    </row>
    <row r="1660" spans="16:17" x14ac:dyDescent="0.25">
      <c r="P1660" t="str">
        <f>CONCATENATE(ROW(P1660)-2," - ",Komponenty!B1660)</f>
        <v xml:space="preserve">1658 - </v>
      </c>
      <c r="Q1660" t="str">
        <f>CONCATENATE(Opatrenia!B1659&amp;" - "&amp;Opatrenia!D1659)</f>
        <v xml:space="preserve"> - </v>
      </c>
    </row>
    <row r="1661" spans="16:17" x14ac:dyDescent="0.25">
      <c r="P1661" t="str">
        <f>CONCATENATE(ROW(P1661)-2," - ",Komponenty!B1661)</f>
        <v xml:space="preserve">1659 - </v>
      </c>
      <c r="Q1661" t="str">
        <f>CONCATENATE(Opatrenia!B1660&amp;" - "&amp;Opatrenia!D1660)</f>
        <v xml:space="preserve"> - </v>
      </c>
    </row>
    <row r="1662" spans="16:17" x14ac:dyDescent="0.25">
      <c r="P1662" t="str">
        <f>CONCATENATE(ROW(P1662)-2," - ",Komponenty!B1662)</f>
        <v xml:space="preserve">1660 - </v>
      </c>
      <c r="Q1662" t="str">
        <f>CONCATENATE(Opatrenia!B1661&amp;" - "&amp;Opatrenia!D1661)</f>
        <v xml:space="preserve"> - </v>
      </c>
    </row>
    <row r="1663" spans="16:17" x14ac:dyDescent="0.25">
      <c r="P1663" t="str">
        <f>CONCATENATE(ROW(P1663)-2," - ",Komponenty!B1663)</f>
        <v xml:space="preserve">1661 - </v>
      </c>
      <c r="Q1663" t="str">
        <f>CONCATENATE(Opatrenia!B1662&amp;" - "&amp;Opatrenia!D1662)</f>
        <v xml:space="preserve"> - </v>
      </c>
    </row>
    <row r="1664" spans="16:17" x14ac:dyDescent="0.25">
      <c r="P1664" t="str">
        <f>CONCATENATE(ROW(P1664)-2," - ",Komponenty!B1664)</f>
        <v xml:space="preserve">1662 - </v>
      </c>
      <c r="Q1664" t="str">
        <f>CONCATENATE(Opatrenia!B1663&amp;" - "&amp;Opatrenia!D1663)</f>
        <v xml:space="preserve"> - </v>
      </c>
    </row>
    <row r="1665" spans="16:17" x14ac:dyDescent="0.25">
      <c r="P1665" t="str">
        <f>CONCATENATE(ROW(P1665)-2," - ",Komponenty!B1665)</f>
        <v xml:space="preserve">1663 - </v>
      </c>
      <c r="Q1665" t="str">
        <f>CONCATENATE(Opatrenia!B1664&amp;" - "&amp;Opatrenia!D1664)</f>
        <v xml:space="preserve"> - </v>
      </c>
    </row>
    <row r="1666" spans="16:17" x14ac:dyDescent="0.25">
      <c r="P1666" t="str">
        <f>CONCATENATE(ROW(P1666)-2," - ",Komponenty!B1666)</f>
        <v xml:space="preserve">1664 - </v>
      </c>
      <c r="Q1666" t="str">
        <f>CONCATENATE(Opatrenia!B1665&amp;" - "&amp;Opatrenia!D1665)</f>
        <v xml:space="preserve"> - </v>
      </c>
    </row>
    <row r="1667" spans="16:17" x14ac:dyDescent="0.25">
      <c r="P1667" t="str">
        <f>CONCATENATE(ROW(P1667)-2," - ",Komponenty!B1667)</f>
        <v xml:space="preserve">1665 - </v>
      </c>
      <c r="Q1667" t="str">
        <f>CONCATENATE(Opatrenia!B1666&amp;" - "&amp;Opatrenia!D1666)</f>
        <v xml:space="preserve"> - </v>
      </c>
    </row>
    <row r="1668" spans="16:17" x14ac:dyDescent="0.25">
      <c r="P1668" t="str">
        <f>CONCATENATE(ROW(P1668)-2," - ",Komponenty!B1668)</f>
        <v xml:space="preserve">1666 - </v>
      </c>
      <c r="Q1668" t="str">
        <f>CONCATENATE(Opatrenia!B1667&amp;" - "&amp;Opatrenia!D1667)</f>
        <v xml:space="preserve"> - </v>
      </c>
    </row>
    <row r="1669" spans="16:17" x14ac:dyDescent="0.25">
      <c r="P1669" t="str">
        <f>CONCATENATE(ROW(P1669)-2," - ",Komponenty!B1669)</f>
        <v xml:space="preserve">1667 - </v>
      </c>
      <c r="Q1669" t="str">
        <f>CONCATENATE(Opatrenia!B1668&amp;" - "&amp;Opatrenia!D1668)</f>
        <v xml:space="preserve"> - </v>
      </c>
    </row>
    <row r="1670" spans="16:17" x14ac:dyDescent="0.25">
      <c r="P1670" t="str">
        <f>CONCATENATE(ROW(P1670)-2," - ",Komponenty!B1670)</f>
        <v xml:space="preserve">1668 - </v>
      </c>
      <c r="Q1670" t="str">
        <f>CONCATENATE(Opatrenia!B1669&amp;" - "&amp;Opatrenia!D1669)</f>
        <v xml:space="preserve"> - </v>
      </c>
    </row>
    <row r="1671" spans="16:17" x14ac:dyDescent="0.25">
      <c r="P1671" t="str">
        <f>CONCATENATE(ROW(P1671)-2," - ",Komponenty!B1671)</f>
        <v xml:space="preserve">1669 - </v>
      </c>
      <c r="Q1671" t="str">
        <f>CONCATENATE(Opatrenia!B1670&amp;" - "&amp;Opatrenia!D1670)</f>
        <v xml:space="preserve"> - </v>
      </c>
    </row>
    <row r="1672" spans="16:17" x14ac:dyDescent="0.25">
      <c r="P1672" t="str">
        <f>CONCATENATE(ROW(P1672)-2," - ",Komponenty!B1672)</f>
        <v xml:space="preserve">1670 - </v>
      </c>
      <c r="Q1672" t="str">
        <f>CONCATENATE(Opatrenia!B1671&amp;" - "&amp;Opatrenia!D1671)</f>
        <v xml:space="preserve"> - </v>
      </c>
    </row>
    <row r="1673" spans="16:17" x14ac:dyDescent="0.25">
      <c r="P1673" t="str">
        <f>CONCATENATE(ROW(P1673)-2," - ",Komponenty!B1673)</f>
        <v xml:space="preserve">1671 - </v>
      </c>
      <c r="Q1673" t="str">
        <f>CONCATENATE(Opatrenia!B1672&amp;" - "&amp;Opatrenia!D1672)</f>
        <v xml:space="preserve"> - </v>
      </c>
    </row>
    <row r="1674" spans="16:17" x14ac:dyDescent="0.25">
      <c r="P1674" t="str">
        <f>CONCATENATE(ROW(P1674)-2," - ",Komponenty!B1674)</f>
        <v xml:space="preserve">1672 - </v>
      </c>
      <c r="Q1674" t="str">
        <f>CONCATENATE(Opatrenia!B1673&amp;" - "&amp;Opatrenia!D1673)</f>
        <v xml:space="preserve"> - </v>
      </c>
    </row>
    <row r="1675" spans="16:17" x14ac:dyDescent="0.25">
      <c r="P1675" t="str">
        <f>CONCATENATE(ROW(P1675)-2," - ",Komponenty!B1675)</f>
        <v xml:space="preserve">1673 - </v>
      </c>
      <c r="Q1675" t="str">
        <f>CONCATENATE(Opatrenia!B1674&amp;" - "&amp;Opatrenia!D1674)</f>
        <v xml:space="preserve"> - </v>
      </c>
    </row>
    <row r="1676" spans="16:17" x14ac:dyDescent="0.25">
      <c r="P1676" t="str">
        <f>CONCATENATE(ROW(P1676)-2," - ",Komponenty!B1676)</f>
        <v xml:space="preserve">1674 - </v>
      </c>
      <c r="Q1676" t="str">
        <f>CONCATENATE(Opatrenia!B1675&amp;" - "&amp;Opatrenia!D1675)</f>
        <v xml:space="preserve"> - </v>
      </c>
    </row>
    <row r="1677" spans="16:17" x14ac:dyDescent="0.25">
      <c r="P1677" t="str">
        <f>CONCATENATE(ROW(P1677)-2," - ",Komponenty!B1677)</f>
        <v xml:space="preserve">1675 - </v>
      </c>
      <c r="Q1677" t="str">
        <f>CONCATENATE(Opatrenia!B1676&amp;" - "&amp;Opatrenia!D1676)</f>
        <v xml:space="preserve"> - </v>
      </c>
    </row>
    <row r="1678" spans="16:17" x14ac:dyDescent="0.25">
      <c r="P1678" t="str">
        <f>CONCATENATE(ROW(P1678)-2," - ",Komponenty!B1678)</f>
        <v xml:space="preserve">1676 - </v>
      </c>
      <c r="Q1678" t="str">
        <f>CONCATENATE(Opatrenia!B1677&amp;" - "&amp;Opatrenia!D1677)</f>
        <v xml:space="preserve"> - </v>
      </c>
    </row>
    <row r="1679" spans="16:17" x14ac:dyDescent="0.25">
      <c r="P1679" t="str">
        <f>CONCATENATE(ROW(P1679)-2," - ",Komponenty!B1679)</f>
        <v xml:space="preserve">1677 - </v>
      </c>
      <c r="Q1679" t="str">
        <f>CONCATENATE(Opatrenia!B1678&amp;" - "&amp;Opatrenia!D1678)</f>
        <v xml:space="preserve"> - </v>
      </c>
    </row>
    <row r="1680" spans="16:17" x14ac:dyDescent="0.25">
      <c r="P1680" t="str">
        <f>CONCATENATE(ROW(P1680)-2," - ",Komponenty!B1680)</f>
        <v xml:space="preserve">1678 - </v>
      </c>
      <c r="Q1680" t="str">
        <f>CONCATENATE(Opatrenia!B1679&amp;" - "&amp;Opatrenia!D1679)</f>
        <v xml:space="preserve"> - </v>
      </c>
    </row>
    <row r="1681" spans="16:17" x14ac:dyDescent="0.25">
      <c r="P1681" t="str">
        <f>CONCATENATE(ROW(P1681)-2," - ",Komponenty!B1681)</f>
        <v xml:space="preserve">1679 - </v>
      </c>
      <c r="Q1681" t="str">
        <f>CONCATENATE(Opatrenia!B1680&amp;" - "&amp;Opatrenia!D1680)</f>
        <v xml:space="preserve"> - </v>
      </c>
    </row>
    <row r="1682" spans="16:17" x14ac:dyDescent="0.25">
      <c r="P1682" t="str">
        <f>CONCATENATE(ROW(P1682)-2," - ",Komponenty!B1682)</f>
        <v xml:space="preserve">1680 - </v>
      </c>
      <c r="Q1682" t="str">
        <f>CONCATENATE(Opatrenia!B1681&amp;" - "&amp;Opatrenia!D1681)</f>
        <v xml:space="preserve"> - </v>
      </c>
    </row>
    <row r="1683" spans="16:17" x14ac:dyDescent="0.25">
      <c r="P1683" t="str">
        <f>CONCATENATE(ROW(P1683)-2," - ",Komponenty!B1683)</f>
        <v xml:space="preserve">1681 - </v>
      </c>
      <c r="Q1683" t="str">
        <f>CONCATENATE(Opatrenia!B1682&amp;" - "&amp;Opatrenia!D1682)</f>
        <v xml:space="preserve"> - </v>
      </c>
    </row>
    <row r="1684" spans="16:17" x14ac:dyDescent="0.25">
      <c r="P1684" t="str">
        <f>CONCATENATE(ROW(P1684)-2," - ",Komponenty!B1684)</f>
        <v xml:space="preserve">1682 - </v>
      </c>
      <c r="Q1684" t="str">
        <f>CONCATENATE(Opatrenia!B1683&amp;" - "&amp;Opatrenia!D1683)</f>
        <v xml:space="preserve"> - </v>
      </c>
    </row>
    <row r="1685" spans="16:17" x14ac:dyDescent="0.25">
      <c r="P1685" t="str">
        <f>CONCATENATE(ROW(P1685)-2," - ",Komponenty!B1685)</f>
        <v xml:space="preserve">1683 - </v>
      </c>
      <c r="Q1685" t="str">
        <f>CONCATENATE(Opatrenia!B1684&amp;" - "&amp;Opatrenia!D1684)</f>
        <v xml:space="preserve"> - </v>
      </c>
    </row>
    <row r="1686" spans="16:17" x14ac:dyDescent="0.25">
      <c r="P1686" t="str">
        <f>CONCATENATE(ROW(P1686)-2," - ",Komponenty!B1686)</f>
        <v xml:space="preserve">1684 - </v>
      </c>
      <c r="Q1686" t="str">
        <f>CONCATENATE(Opatrenia!B1685&amp;" - "&amp;Opatrenia!D1685)</f>
        <v xml:space="preserve"> - </v>
      </c>
    </row>
    <row r="1687" spans="16:17" x14ac:dyDescent="0.25">
      <c r="P1687" t="str">
        <f>CONCATENATE(ROW(P1687)-2," - ",Komponenty!B1687)</f>
        <v xml:space="preserve">1685 - </v>
      </c>
      <c r="Q1687" t="str">
        <f>CONCATENATE(Opatrenia!B1686&amp;" - "&amp;Opatrenia!D1686)</f>
        <v xml:space="preserve"> - </v>
      </c>
    </row>
    <row r="1688" spans="16:17" x14ac:dyDescent="0.25">
      <c r="P1688" t="str">
        <f>CONCATENATE(ROW(P1688)-2," - ",Komponenty!B1688)</f>
        <v xml:space="preserve">1686 - </v>
      </c>
      <c r="Q1688" t="str">
        <f>CONCATENATE(Opatrenia!B1687&amp;" - "&amp;Opatrenia!D1687)</f>
        <v xml:space="preserve"> - </v>
      </c>
    </row>
    <row r="1689" spans="16:17" x14ac:dyDescent="0.25">
      <c r="P1689" t="str">
        <f>CONCATENATE(ROW(P1689)-2," - ",Komponenty!B1689)</f>
        <v xml:space="preserve">1687 - </v>
      </c>
      <c r="Q1689" t="str">
        <f>CONCATENATE(Opatrenia!B1688&amp;" - "&amp;Opatrenia!D1688)</f>
        <v xml:space="preserve"> - </v>
      </c>
    </row>
    <row r="1690" spans="16:17" x14ac:dyDescent="0.25">
      <c r="P1690" t="str">
        <f>CONCATENATE(ROW(P1690)-2," - ",Komponenty!B1690)</f>
        <v xml:space="preserve">1688 - </v>
      </c>
      <c r="Q1690" t="str">
        <f>CONCATENATE(Opatrenia!B1689&amp;" - "&amp;Opatrenia!D1689)</f>
        <v xml:space="preserve"> - </v>
      </c>
    </row>
    <row r="1691" spans="16:17" x14ac:dyDescent="0.25">
      <c r="P1691" t="str">
        <f>CONCATENATE(ROW(P1691)-2," - ",Komponenty!B1691)</f>
        <v xml:space="preserve">1689 - </v>
      </c>
      <c r="Q1691" t="str">
        <f>CONCATENATE(Opatrenia!B1690&amp;" - "&amp;Opatrenia!D1690)</f>
        <v xml:space="preserve"> - </v>
      </c>
    </row>
    <row r="1692" spans="16:17" x14ac:dyDescent="0.25">
      <c r="P1692" t="str">
        <f>CONCATENATE(ROW(P1692)-2," - ",Komponenty!B1692)</f>
        <v xml:space="preserve">1690 - </v>
      </c>
      <c r="Q1692" t="str">
        <f>CONCATENATE(Opatrenia!B1691&amp;" - "&amp;Opatrenia!D1691)</f>
        <v xml:space="preserve"> - </v>
      </c>
    </row>
    <row r="1693" spans="16:17" x14ac:dyDescent="0.25">
      <c r="P1693" t="str">
        <f>CONCATENATE(ROW(P1693)-2," - ",Komponenty!B1693)</f>
        <v xml:space="preserve">1691 - </v>
      </c>
      <c r="Q1693" t="str">
        <f>CONCATENATE(Opatrenia!B1692&amp;" - "&amp;Opatrenia!D1692)</f>
        <v xml:space="preserve"> - </v>
      </c>
    </row>
    <row r="1694" spans="16:17" x14ac:dyDescent="0.25">
      <c r="P1694" t="str">
        <f>CONCATENATE(ROW(P1694)-2," - ",Komponenty!B1694)</f>
        <v xml:space="preserve">1692 - </v>
      </c>
      <c r="Q1694" t="str">
        <f>CONCATENATE(Opatrenia!B1693&amp;" - "&amp;Opatrenia!D1693)</f>
        <v xml:space="preserve"> - </v>
      </c>
    </row>
    <row r="1695" spans="16:17" x14ac:dyDescent="0.25">
      <c r="P1695" t="str">
        <f>CONCATENATE(ROW(P1695)-2," - ",Komponenty!B1695)</f>
        <v xml:space="preserve">1693 - </v>
      </c>
      <c r="Q1695" t="str">
        <f>CONCATENATE(Opatrenia!B1694&amp;" - "&amp;Opatrenia!D1694)</f>
        <v xml:space="preserve"> - </v>
      </c>
    </row>
    <row r="1696" spans="16:17" x14ac:dyDescent="0.25">
      <c r="P1696" t="str">
        <f>CONCATENATE(ROW(P1696)-2," - ",Komponenty!B1696)</f>
        <v xml:space="preserve">1694 - </v>
      </c>
      <c r="Q1696" t="str">
        <f>CONCATENATE(Opatrenia!B1695&amp;" - "&amp;Opatrenia!D1695)</f>
        <v xml:space="preserve"> - </v>
      </c>
    </row>
    <row r="1697" spans="16:17" x14ac:dyDescent="0.25">
      <c r="P1697" t="str">
        <f>CONCATENATE(ROW(P1697)-2," - ",Komponenty!B1697)</f>
        <v xml:space="preserve">1695 - </v>
      </c>
      <c r="Q1697" t="str">
        <f>CONCATENATE(Opatrenia!B1696&amp;" - "&amp;Opatrenia!D1696)</f>
        <v xml:space="preserve"> - </v>
      </c>
    </row>
    <row r="1698" spans="16:17" x14ac:dyDescent="0.25">
      <c r="P1698" t="str">
        <f>CONCATENATE(ROW(P1698)-2," - ",Komponenty!B1698)</f>
        <v xml:space="preserve">1696 - </v>
      </c>
      <c r="Q1698" t="str">
        <f>CONCATENATE(Opatrenia!B1697&amp;" - "&amp;Opatrenia!D1697)</f>
        <v xml:space="preserve"> - </v>
      </c>
    </row>
    <row r="1699" spans="16:17" x14ac:dyDescent="0.25">
      <c r="P1699" t="str">
        <f>CONCATENATE(ROW(P1699)-2," - ",Komponenty!B1699)</f>
        <v xml:space="preserve">1697 - </v>
      </c>
      <c r="Q1699" t="str">
        <f>CONCATENATE(Opatrenia!B1698&amp;" - "&amp;Opatrenia!D1698)</f>
        <v xml:space="preserve"> - </v>
      </c>
    </row>
    <row r="1700" spans="16:17" x14ac:dyDescent="0.25">
      <c r="P1700" t="str">
        <f>CONCATENATE(ROW(P1700)-2," - ",Komponenty!B1700)</f>
        <v xml:space="preserve">1698 - </v>
      </c>
      <c r="Q1700" t="str">
        <f>CONCATENATE(Opatrenia!B1699&amp;" - "&amp;Opatrenia!D1699)</f>
        <v xml:space="preserve"> - </v>
      </c>
    </row>
    <row r="1701" spans="16:17" x14ac:dyDescent="0.25">
      <c r="P1701" t="str">
        <f>CONCATENATE(ROW(P1701)-2," - ",Komponenty!B1701)</f>
        <v xml:space="preserve">1699 - </v>
      </c>
      <c r="Q1701" t="str">
        <f>CONCATENATE(Opatrenia!B1700&amp;" - "&amp;Opatrenia!D1700)</f>
        <v xml:space="preserve"> - </v>
      </c>
    </row>
    <row r="1702" spans="16:17" x14ac:dyDescent="0.25">
      <c r="P1702" t="str">
        <f>CONCATENATE(ROW(P1702)-2," - ",Komponenty!B1702)</f>
        <v xml:space="preserve">1700 - </v>
      </c>
      <c r="Q1702" t="str">
        <f>CONCATENATE(Opatrenia!B1701&amp;" - "&amp;Opatrenia!D1701)</f>
        <v xml:space="preserve"> - </v>
      </c>
    </row>
    <row r="1703" spans="16:17" x14ac:dyDescent="0.25">
      <c r="P1703" t="str">
        <f>CONCATENATE(ROW(P1703)-2," - ",Komponenty!B1703)</f>
        <v xml:space="preserve">1701 - </v>
      </c>
      <c r="Q1703" t="str">
        <f>CONCATENATE(Opatrenia!B1702&amp;" - "&amp;Opatrenia!D1702)</f>
        <v xml:space="preserve"> - </v>
      </c>
    </row>
    <row r="1704" spans="16:17" x14ac:dyDescent="0.25">
      <c r="P1704" t="str">
        <f>CONCATENATE(ROW(P1704)-2," - ",Komponenty!B1704)</f>
        <v xml:space="preserve">1702 - </v>
      </c>
      <c r="Q1704" t="str">
        <f>CONCATENATE(Opatrenia!B1703&amp;" - "&amp;Opatrenia!D1703)</f>
        <v xml:space="preserve"> - </v>
      </c>
    </row>
    <row r="1705" spans="16:17" x14ac:dyDescent="0.25">
      <c r="P1705" t="str">
        <f>CONCATENATE(ROW(P1705)-2," - ",Komponenty!B1705)</f>
        <v xml:space="preserve">1703 - </v>
      </c>
      <c r="Q1705" t="str">
        <f>CONCATENATE(Opatrenia!B1704&amp;" - "&amp;Opatrenia!D1704)</f>
        <v xml:space="preserve"> - </v>
      </c>
    </row>
    <row r="1706" spans="16:17" x14ac:dyDescent="0.25">
      <c r="P1706" t="str">
        <f>CONCATENATE(ROW(P1706)-2," - ",Komponenty!B1706)</f>
        <v xml:space="preserve">1704 - </v>
      </c>
      <c r="Q1706" t="str">
        <f>CONCATENATE(Opatrenia!B1705&amp;" - "&amp;Opatrenia!D1705)</f>
        <v xml:space="preserve"> - </v>
      </c>
    </row>
    <row r="1707" spans="16:17" x14ac:dyDescent="0.25">
      <c r="P1707" t="str">
        <f>CONCATENATE(ROW(P1707)-2," - ",Komponenty!B1707)</f>
        <v xml:space="preserve">1705 - </v>
      </c>
      <c r="Q1707" t="str">
        <f>CONCATENATE(Opatrenia!B1706&amp;" - "&amp;Opatrenia!D1706)</f>
        <v xml:space="preserve"> - </v>
      </c>
    </row>
    <row r="1708" spans="16:17" x14ac:dyDescent="0.25">
      <c r="P1708" t="str">
        <f>CONCATENATE(ROW(P1708)-2," - ",Komponenty!B1708)</f>
        <v xml:space="preserve">1706 - </v>
      </c>
      <c r="Q1708" t="str">
        <f>CONCATENATE(Opatrenia!B1707&amp;" - "&amp;Opatrenia!D1707)</f>
        <v xml:space="preserve"> - </v>
      </c>
    </row>
    <row r="1709" spans="16:17" x14ac:dyDescent="0.25">
      <c r="P1709" t="str">
        <f>CONCATENATE(ROW(P1709)-2," - ",Komponenty!B1709)</f>
        <v xml:space="preserve">1707 - </v>
      </c>
      <c r="Q1709" t="str">
        <f>CONCATENATE(Opatrenia!B1708&amp;" - "&amp;Opatrenia!D1708)</f>
        <v xml:space="preserve"> - </v>
      </c>
    </row>
    <row r="1710" spans="16:17" x14ac:dyDescent="0.25">
      <c r="P1710" t="str">
        <f>CONCATENATE(ROW(P1710)-2," - ",Komponenty!B1710)</f>
        <v xml:space="preserve">1708 - </v>
      </c>
      <c r="Q1710" t="str">
        <f>CONCATENATE(Opatrenia!B1709&amp;" - "&amp;Opatrenia!D1709)</f>
        <v xml:space="preserve"> - </v>
      </c>
    </row>
    <row r="1711" spans="16:17" x14ac:dyDescent="0.25">
      <c r="P1711" t="str">
        <f>CONCATENATE(ROW(P1711)-2," - ",Komponenty!B1711)</f>
        <v xml:space="preserve">1709 - </v>
      </c>
      <c r="Q1711" t="str">
        <f>CONCATENATE(Opatrenia!B1710&amp;" - "&amp;Opatrenia!D1710)</f>
        <v xml:space="preserve"> - </v>
      </c>
    </row>
    <row r="1712" spans="16:17" x14ac:dyDescent="0.25">
      <c r="P1712" t="str">
        <f>CONCATENATE(ROW(P1712)-2," - ",Komponenty!B1712)</f>
        <v xml:space="preserve">1710 - </v>
      </c>
      <c r="Q1712" t="str">
        <f>CONCATENATE(Opatrenia!B1711&amp;" - "&amp;Opatrenia!D1711)</f>
        <v xml:space="preserve"> - </v>
      </c>
    </row>
    <row r="1713" spans="16:17" x14ac:dyDescent="0.25">
      <c r="P1713" t="str">
        <f>CONCATENATE(ROW(P1713)-2," - ",Komponenty!B1713)</f>
        <v xml:space="preserve">1711 - </v>
      </c>
      <c r="Q1713" t="str">
        <f>CONCATENATE(Opatrenia!B1712&amp;" - "&amp;Opatrenia!D1712)</f>
        <v xml:space="preserve"> - </v>
      </c>
    </row>
    <row r="1714" spans="16:17" x14ac:dyDescent="0.25">
      <c r="P1714" t="str">
        <f>CONCATENATE(ROW(P1714)-2," - ",Komponenty!B1714)</f>
        <v xml:space="preserve">1712 - </v>
      </c>
      <c r="Q1714" t="str">
        <f>CONCATENATE(Opatrenia!B1713&amp;" - "&amp;Opatrenia!D1713)</f>
        <v xml:space="preserve"> - </v>
      </c>
    </row>
    <row r="1715" spans="16:17" x14ac:dyDescent="0.25">
      <c r="P1715" t="str">
        <f>CONCATENATE(ROW(P1715)-2," - ",Komponenty!B1715)</f>
        <v xml:space="preserve">1713 - </v>
      </c>
      <c r="Q1715" t="str">
        <f>CONCATENATE(Opatrenia!B1714&amp;" - "&amp;Opatrenia!D1714)</f>
        <v xml:space="preserve"> - </v>
      </c>
    </row>
    <row r="1716" spans="16:17" x14ac:dyDescent="0.25">
      <c r="P1716" t="str">
        <f>CONCATENATE(ROW(P1716)-2," - ",Komponenty!B1716)</f>
        <v xml:space="preserve">1714 - </v>
      </c>
      <c r="Q1716" t="str">
        <f>CONCATENATE(Opatrenia!B1715&amp;" - "&amp;Opatrenia!D1715)</f>
        <v xml:space="preserve"> - </v>
      </c>
    </row>
    <row r="1717" spans="16:17" x14ac:dyDescent="0.25">
      <c r="P1717" t="str">
        <f>CONCATENATE(ROW(P1717)-2," - ",Komponenty!B1717)</f>
        <v xml:space="preserve">1715 - </v>
      </c>
      <c r="Q1717" t="str">
        <f>CONCATENATE(Opatrenia!B1716&amp;" - "&amp;Opatrenia!D1716)</f>
        <v xml:space="preserve"> - </v>
      </c>
    </row>
    <row r="1718" spans="16:17" x14ac:dyDescent="0.25">
      <c r="P1718" t="str">
        <f>CONCATENATE(ROW(P1718)-2," - ",Komponenty!B1718)</f>
        <v xml:space="preserve">1716 - </v>
      </c>
      <c r="Q1718" t="str">
        <f>CONCATENATE(Opatrenia!B1717&amp;" - "&amp;Opatrenia!D1717)</f>
        <v xml:space="preserve"> - </v>
      </c>
    </row>
    <row r="1719" spans="16:17" x14ac:dyDescent="0.25">
      <c r="P1719" t="str">
        <f>CONCATENATE(ROW(P1719)-2," - ",Komponenty!B1719)</f>
        <v xml:space="preserve">1717 - </v>
      </c>
      <c r="Q1719" t="str">
        <f>CONCATENATE(Opatrenia!B1718&amp;" - "&amp;Opatrenia!D1718)</f>
        <v xml:space="preserve"> - </v>
      </c>
    </row>
    <row r="1720" spans="16:17" x14ac:dyDescent="0.25">
      <c r="P1720" t="str">
        <f>CONCATENATE(ROW(P1720)-2," - ",Komponenty!B1720)</f>
        <v xml:space="preserve">1718 - </v>
      </c>
      <c r="Q1720" t="str">
        <f>CONCATENATE(Opatrenia!B1719&amp;" - "&amp;Opatrenia!D1719)</f>
        <v xml:space="preserve"> - </v>
      </c>
    </row>
    <row r="1721" spans="16:17" x14ac:dyDescent="0.25">
      <c r="P1721" t="str">
        <f>CONCATENATE(ROW(P1721)-2," - ",Komponenty!B1721)</f>
        <v xml:space="preserve">1719 - </v>
      </c>
      <c r="Q1721" t="str">
        <f>CONCATENATE(Opatrenia!B1720&amp;" - "&amp;Opatrenia!D1720)</f>
        <v xml:space="preserve"> - </v>
      </c>
    </row>
    <row r="1722" spans="16:17" x14ac:dyDescent="0.25">
      <c r="P1722" t="str">
        <f>CONCATENATE(ROW(P1722)-2," - ",Komponenty!B1722)</f>
        <v xml:space="preserve">1720 - </v>
      </c>
      <c r="Q1722" t="str">
        <f>CONCATENATE(Opatrenia!B1721&amp;" - "&amp;Opatrenia!D1721)</f>
        <v xml:space="preserve"> - </v>
      </c>
    </row>
    <row r="1723" spans="16:17" x14ac:dyDescent="0.25">
      <c r="P1723" t="str">
        <f>CONCATENATE(ROW(P1723)-2," - ",Komponenty!B1723)</f>
        <v xml:space="preserve">1721 - </v>
      </c>
      <c r="Q1723" t="str">
        <f>CONCATENATE(Opatrenia!B1722&amp;" - "&amp;Opatrenia!D1722)</f>
        <v xml:space="preserve"> - </v>
      </c>
    </row>
    <row r="1724" spans="16:17" x14ac:dyDescent="0.25">
      <c r="P1724" t="str">
        <f>CONCATENATE(ROW(P1724)-2," - ",Komponenty!B1724)</f>
        <v xml:space="preserve">1722 - </v>
      </c>
      <c r="Q1724" t="str">
        <f>CONCATENATE(Opatrenia!B1723&amp;" - "&amp;Opatrenia!D1723)</f>
        <v xml:space="preserve"> - </v>
      </c>
    </row>
    <row r="1725" spans="16:17" x14ac:dyDescent="0.25">
      <c r="P1725" t="str">
        <f>CONCATENATE(ROW(P1725)-2," - ",Komponenty!B1725)</f>
        <v xml:space="preserve">1723 - </v>
      </c>
      <c r="Q1725" t="str">
        <f>CONCATENATE(Opatrenia!B1724&amp;" - "&amp;Opatrenia!D1724)</f>
        <v xml:space="preserve"> - </v>
      </c>
    </row>
    <row r="1726" spans="16:17" x14ac:dyDescent="0.25">
      <c r="P1726" t="str">
        <f>CONCATENATE(ROW(P1726)-2," - ",Komponenty!B1726)</f>
        <v xml:space="preserve">1724 - </v>
      </c>
      <c r="Q1726" t="str">
        <f>CONCATENATE(Opatrenia!B1725&amp;" - "&amp;Opatrenia!D1725)</f>
        <v xml:space="preserve"> - </v>
      </c>
    </row>
    <row r="1727" spans="16:17" x14ac:dyDescent="0.25">
      <c r="P1727" t="str">
        <f>CONCATENATE(ROW(P1727)-2," - ",Komponenty!B1727)</f>
        <v xml:space="preserve">1725 - </v>
      </c>
      <c r="Q1727" t="str">
        <f>CONCATENATE(Opatrenia!B1726&amp;" - "&amp;Opatrenia!D1726)</f>
        <v xml:space="preserve"> - </v>
      </c>
    </row>
    <row r="1728" spans="16:17" x14ac:dyDescent="0.25">
      <c r="P1728" t="str">
        <f>CONCATENATE(ROW(P1728)-2," - ",Komponenty!B1728)</f>
        <v xml:space="preserve">1726 - </v>
      </c>
      <c r="Q1728" t="str">
        <f>CONCATENATE(Opatrenia!B1727&amp;" - "&amp;Opatrenia!D1727)</f>
        <v xml:space="preserve"> - </v>
      </c>
    </row>
    <row r="1729" spans="16:17" x14ac:dyDescent="0.25">
      <c r="P1729" t="str">
        <f>CONCATENATE(ROW(P1729)-2," - ",Komponenty!B1729)</f>
        <v xml:space="preserve">1727 - </v>
      </c>
      <c r="Q1729" t="str">
        <f>CONCATENATE(Opatrenia!B1728&amp;" - "&amp;Opatrenia!D1728)</f>
        <v xml:space="preserve"> - </v>
      </c>
    </row>
    <row r="1730" spans="16:17" x14ac:dyDescent="0.25">
      <c r="P1730" t="str">
        <f>CONCATENATE(ROW(P1730)-2," - ",Komponenty!B1730)</f>
        <v xml:space="preserve">1728 - </v>
      </c>
      <c r="Q1730" t="str">
        <f>CONCATENATE(Opatrenia!B1729&amp;" - "&amp;Opatrenia!D1729)</f>
        <v xml:space="preserve"> - </v>
      </c>
    </row>
    <row r="1731" spans="16:17" x14ac:dyDescent="0.25">
      <c r="P1731" t="str">
        <f>CONCATENATE(ROW(P1731)-2," - ",Komponenty!B1731)</f>
        <v xml:space="preserve">1729 - </v>
      </c>
      <c r="Q1731" t="str">
        <f>CONCATENATE(Opatrenia!B1730&amp;" - "&amp;Opatrenia!D1730)</f>
        <v xml:space="preserve"> - </v>
      </c>
    </row>
    <row r="1732" spans="16:17" x14ac:dyDescent="0.25">
      <c r="P1732" t="str">
        <f>CONCATENATE(ROW(P1732)-2," - ",Komponenty!B1732)</f>
        <v xml:space="preserve">1730 - </v>
      </c>
      <c r="Q1732" t="str">
        <f>CONCATENATE(Opatrenia!B1731&amp;" - "&amp;Opatrenia!D1731)</f>
        <v xml:space="preserve"> - </v>
      </c>
    </row>
    <row r="1733" spans="16:17" x14ac:dyDescent="0.25">
      <c r="P1733" t="str">
        <f>CONCATENATE(ROW(P1733)-2," - ",Komponenty!B1733)</f>
        <v xml:space="preserve">1731 - </v>
      </c>
      <c r="Q1733" t="str">
        <f>CONCATENATE(Opatrenia!B1732&amp;" - "&amp;Opatrenia!D1732)</f>
        <v xml:space="preserve"> - </v>
      </c>
    </row>
    <row r="1734" spans="16:17" x14ac:dyDescent="0.25">
      <c r="P1734" t="str">
        <f>CONCATENATE(ROW(P1734)-2," - ",Komponenty!B1734)</f>
        <v xml:space="preserve">1732 - </v>
      </c>
      <c r="Q1734" t="str">
        <f>CONCATENATE(Opatrenia!B1733&amp;" - "&amp;Opatrenia!D1733)</f>
        <v xml:space="preserve"> - </v>
      </c>
    </row>
    <row r="1735" spans="16:17" x14ac:dyDescent="0.25">
      <c r="P1735" t="str">
        <f>CONCATENATE(ROW(P1735)-2," - ",Komponenty!B1735)</f>
        <v xml:space="preserve">1733 - </v>
      </c>
      <c r="Q1735" t="str">
        <f>CONCATENATE(Opatrenia!B1734&amp;" - "&amp;Opatrenia!D1734)</f>
        <v xml:space="preserve"> - </v>
      </c>
    </row>
    <row r="1736" spans="16:17" x14ac:dyDescent="0.25">
      <c r="P1736" t="str">
        <f>CONCATENATE(ROW(P1736)-2," - ",Komponenty!B1736)</f>
        <v xml:space="preserve">1734 - </v>
      </c>
      <c r="Q1736" t="str">
        <f>CONCATENATE(Opatrenia!B1735&amp;" - "&amp;Opatrenia!D1735)</f>
        <v xml:space="preserve"> - </v>
      </c>
    </row>
    <row r="1737" spans="16:17" x14ac:dyDescent="0.25">
      <c r="P1737" t="str">
        <f>CONCATENATE(ROW(P1737)-2," - ",Komponenty!B1737)</f>
        <v xml:space="preserve">1735 - </v>
      </c>
      <c r="Q1737" t="str">
        <f>CONCATENATE(Opatrenia!B1736&amp;" - "&amp;Opatrenia!D1736)</f>
        <v xml:space="preserve"> - </v>
      </c>
    </row>
    <row r="1738" spans="16:17" x14ac:dyDescent="0.25">
      <c r="P1738" t="str">
        <f>CONCATENATE(ROW(P1738)-2," - ",Komponenty!B1738)</f>
        <v xml:space="preserve">1736 - </v>
      </c>
      <c r="Q1738" t="str">
        <f>CONCATENATE(Opatrenia!B1737&amp;" - "&amp;Opatrenia!D1737)</f>
        <v xml:space="preserve"> - </v>
      </c>
    </row>
    <row r="1739" spans="16:17" x14ac:dyDescent="0.25">
      <c r="P1739" t="str">
        <f>CONCATENATE(ROW(P1739)-2," - ",Komponenty!B1739)</f>
        <v xml:space="preserve">1737 - </v>
      </c>
      <c r="Q1739" t="str">
        <f>CONCATENATE(Opatrenia!B1738&amp;" - "&amp;Opatrenia!D1738)</f>
        <v xml:space="preserve"> - </v>
      </c>
    </row>
    <row r="1740" spans="16:17" x14ac:dyDescent="0.25">
      <c r="P1740" t="str">
        <f>CONCATENATE(ROW(P1740)-2," - ",Komponenty!B1740)</f>
        <v xml:space="preserve">1738 - </v>
      </c>
      <c r="Q1740" t="str">
        <f>CONCATENATE(Opatrenia!B1739&amp;" - "&amp;Opatrenia!D1739)</f>
        <v xml:space="preserve"> - </v>
      </c>
    </row>
    <row r="1741" spans="16:17" x14ac:dyDescent="0.25">
      <c r="P1741" t="str">
        <f>CONCATENATE(ROW(P1741)-2," - ",Komponenty!B1741)</f>
        <v xml:space="preserve">1739 - </v>
      </c>
      <c r="Q1741" t="str">
        <f>CONCATENATE(Opatrenia!B1740&amp;" - "&amp;Opatrenia!D1740)</f>
        <v xml:space="preserve"> - </v>
      </c>
    </row>
    <row r="1742" spans="16:17" x14ac:dyDescent="0.25">
      <c r="P1742" t="str">
        <f>CONCATENATE(ROW(P1742)-2," - ",Komponenty!B1742)</f>
        <v xml:space="preserve">1740 - </v>
      </c>
      <c r="Q1742" t="str">
        <f>CONCATENATE(Opatrenia!B1741&amp;" - "&amp;Opatrenia!D1741)</f>
        <v xml:space="preserve"> - </v>
      </c>
    </row>
    <row r="1743" spans="16:17" x14ac:dyDescent="0.25">
      <c r="P1743" t="str">
        <f>CONCATENATE(ROW(P1743)-2," - ",Komponenty!B1743)</f>
        <v xml:space="preserve">1741 - </v>
      </c>
      <c r="Q1743" t="str">
        <f>CONCATENATE(Opatrenia!B1742&amp;" - "&amp;Opatrenia!D1742)</f>
        <v xml:space="preserve"> - </v>
      </c>
    </row>
    <row r="1744" spans="16:17" x14ac:dyDescent="0.25">
      <c r="P1744" t="str">
        <f>CONCATENATE(ROW(P1744)-2," - ",Komponenty!B1744)</f>
        <v xml:space="preserve">1742 - </v>
      </c>
      <c r="Q1744" t="str">
        <f>CONCATENATE(Opatrenia!B1743&amp;" - "&amp;Opatrenia!D1743)</f>
        <v xml:space="preserve"> - </v>
      </c>
    </row>
    <row r="1745" spans="16:17" x14ac:dyDescent="0.25">
      <c r="P1745" t="str">
        <f>CONCATENATE(ROW(P1745)-2," - ",Komponenty!B1745)</f>
        <v xml:space="preserve">1743 - </v>
      </c>
      <c r="Q1745" t="str">
        <f>CONCATENATE(Opatrenia!B1744&amp;" - "&amp;Opatrenia!D1744)</f>
        <v xml:space="preserve"> - </v>
      </c>
    </row>
    <row r="1746" spans="16:17" x14ac:dyDescent="0.25">
      <c r="P1746" t="str">
        <f>CONCATENATE(ROW(P1746)-2," - ",Komponenty!B1746)</f>
        <v xml:space="preserve">1744 - </v>
      </c>
      <c r="Q1746" t="str">
        <f>CONCATENATE(Opatrenia!B1745&amp;" - "&amp;Opatrenia!D1745)</f>
        <v xml:space="preserve"> - </v>
      </c>
    </row>
    <row r="1747" spans="16:17" x14ac:dyDescent="0.25">
      <c r="P1747" t="str">
        <f>CONCATENATE(ROW(P1747)-2," - ",Komponenty!B1747)</f>
        <v xml:space="preserve">1745 - </v>
      </c>
      <c r="Q1747" t="str">
        <f>CONCATENATE(Opatrenia!B1746&amp;" - "&amp;Opatrenia!D1746)</f>
        <v xml:space="preserve"> - </v>
      </c>
    </row>
    <row r="1748" spans="16:17" x14ac:dyDescent="0.25">
      <c r="P1748" t="str">
        <f>CONCATENATE(ROW(P1748)-2," - ",Komponenty!B1748)</f>
        <v xml:space="preserve">1746 - </v>
      </c>
      <c r="Q1748" t="str">
        <f>CONCATENATE(Opatrenia!B1747&amp;" - "&amp;Opatrenia!D1747)</f>
        <v xml:space="preserve"> - </v>
      </c>
    </row>
    <row r="1749" spans="16:17" x14ac:dyDescent="0.25">
      <c r="P1749" t="str">
        <f>CONCATENATE(ROW(P1749)-2," - ",Komponenty!B1749)</f>
        <v xml:space="preserve">1747 - </v>
      </c>
      <c r="Q1749" t="str">
        <f>CONCATENATE(Opatrenia!B1748&amp;" - "&amp;Opatrenia!D1748)</f>
        <v xml:space="preserve"> - </v>
      </c>
    </row>
    <row r="1750" spans="16:17" x14ac:dyDescent="0.25">
      <c r="P1750" t="str">
        <f>CONCATENATE(ROW(P1750)-2," - ",Komponenty!B1750)</f>
        <v xml:space="preserve">1748 - </v>
      </c>
      <c r="Q1750" t="str">
        <f>CONCATENATE(Opatrenia!B1749&amp;" - "&amp;Opatrenia!D1749)</f>
        <v xml:space="preserve"> - </v>
      </c>
    </row>
    <row r="1751" spans="16:17" x14ac:dyDescent="0.25">
      <c r="P1751" t="str">
        <f>CONCATENATE(ROW(P1751)-2," - ",Komponenty!B1751)</f>
        <v xml:space="preserve">1749 - </v>
      </c>
      <c r="Q1751" t="str">
        <f>CONCATENATE(Opatrenia!B1750&amp;" - "&amp;Opatrenia!D1750)</f>
        <v xml:space="preserve"> - </v>
      </c>
    </row>
    <row r="1752" spans="16:17" x14ac:dyDescent="0.25">
      <c r="P1752" t="str">
        <f>CONCATENATE(ROW(P1752)-2," - ",Komponenty!B1752)</f>
        <v xml:space="preserve">1750 - </v>
      </c>
      <c r="Q1752" t="str">
        <f>CONCATENATE(Opatrenia!B1751&amp;" - "&amp;Opatrenia!D1751)</f>
        <v xml:space="preserve"> - </v>
      </c>
    </row>
    <row r="1753" spans="16:17" x14ac:dyDescent="0.25">
      <c r="P1753" t="str">
        <f>CONCATENATE(ROW(P1753)-2," - ",Komponenty!B1753)</f>
        <v xml:space="preserve">1751 - </v>
      </c>
      <c r="Q1753" t="str">
        <f>CONCATENATE(Opatrenia!B1752&amp;" - "&amp;Opatrenia!D1752)</f>
        <v xml:space="preserve"> - </v>
      </c>
    </row>
    <row r="1754" spans="16:17" x14ac:dyDescent="0.25">
      <c r="P1754" t="str">
        <f>CONCATENATE(ROW(P1754)-2," - ",Komponenty!B1754)</f>
        <v xml:space="preserve">1752 - </v>
      </c>
      <c r="Q1754" t="str">
        <f>CONCATENATE(Opatrenia!B1753&amp;" - "&amp;Opatrenia!D1753)</f>
        <v xml:space="preserve"> - </v>
      </c>
    </row>
    <row r="1755" spans="16:17" x14ac:dyDescent="0.25">
      <c r="P1755" t="str">
        <f>CONCATENATE(ROW(P1755)-2," - ",Komponenty!B1755)</f>
        <v xml:space="preserve">1753 - </v>
      </c>
      <c r="Q1755" t="str">
        <f>CONCATENATE(Opatrenia!B1754&amp;" - "&amp;Opatrenia!D1754)</f>
        <v xml:space="preserve"> - </v>
      </c>
    </row>
    <row r="1756" spans="16:17" x14ac:dyDescent="0.25">
      <c r="P1756" t="str">
        <f>CONCATENATE(ROW(P1756)-2," - ",Komponenty!B1756)</f>
        <v xml:space="preserve">1754 - </v>
      </c>
      <c r="Q1756" t="str">
        <f>CONCATENATE(Opatrenia!B1755&amp;" - "&amp;Opatrenia!D1755)</f>
        <v xml:space="preserve"> - </v>
      </c>
    </row>
    <row r="1757" spans="16:17" x14ac:dyDescent="0.25">
      <c r="P1757" t="str">
        <f>CONCATENATE(ROW(P1757)-2," - ",Komponenty!B1757)</f>
        <v xml:space="preserve">1755 - </v>
      </c>
      <c r="Q1757" t="str">
        <f>CONCATENATE(Opatrenia!B1756&amp;" - "&amp;Opatrenia!D1756)</f>
        <v xml:space="preserve"> - </v>
      </c>
    </row>
    <row r="1758" spans="16:17" x14ac:dyDescent="0.25">
      <c r="P1758" t="str">
        <f>CONCATENATE(ROW(P1758)-2," - ",Komponenty!B1758)</f>
        <v xml:space="preserve">1756 - </v>
      </c>
      <c r="Q1758" t="str">
        <f>CONCATENATE(Opatrenia!B1757&amp;" - "&amp;Opatrenia!D1757)</f>
        <v xml:space="preserve"> - </v>
      </c>
    </row>
    <row r="1759" spans="16:17" x14ac:dyDescent="0.25">
      <c r="P1759" t="str">
        <f>CONCATENATE(ROW(P1759)-2," - ",Komponenty!B1759)</f>
        <v xml:space="preserve">1757 - </v>
      </c>
      <c r="Q1759" t="str">
        <f>CONCATENATE(Opatrenia!B1758&amp;" - "&amp;Opatrenia!D1758)</f>
        <v xml:space="preserve"> - </v>
      </c>
    </row>
    <row r="1760" spans="16:17" x14ac:dyDescent="0.25">
      <c r="P1760" t="str">
        <f>CONCATENATE(ROW(P1760)-2," - ",Komponenty!B1760)</f>
        <v xml:space="preserve">1758 - </v>
      </c>
      <c r="Q1760" t="str">
        <f>CONCATENATE(Opatrenia!B1759&amp;" - "&amp;Opatrenia!D1759)</f>
        <v xml:space="preserve"> - </v>
      </c>
    </row>
    <row r="1761" spans="16:17" x14ac:dyDescent="0.25">
      <c r="P1761" t="str">
        <f>CONCATENATE(ROW(P1761)-2," - ",Komponenty!B1761)</f>
        <v xml:space="preserve">1759 - </v>
      </c>
      <c r="Q1761" t="str">
        <f>CONCATENATE(Opatrenia!B1760&amp;" - "&amp;Opatrenia!D1760)</f>
        <v xml:space="preserve"> - </v>
      </c>
    </row>
    <row r="1762" spans="16:17" x14ac:dyDescent="0.25">
      <c r="P1762" t="str">
        <f>CONCATENATE(ROW(P1762)-2," - ",Komponenty!B1762)</f>
        <v xml:space="preserve">1760 - </v>
      </c>
      <c r="Q1762" t="str">
        <f>CONCATENATE(Opatrenia!B1761&amp;" - "&amp;Opatrenia!D1761)</f>
        <v xml:space="preserve"> - </v>
      </c>
    </row>
    <row r="1763" spans="16:17" x14ac:dyDescent="0.25">
      <c r="P1763" t="str">
        <f>CONCATENATE(ROW(P1763)-2," - ",Komponenty!B1763)</f>
        <v xml:space="preserve">1761 - </v>
      </c>
      <c r="Q1763" t="str">
        <f>CONCATENATE(Opatrenia!B1762&amp;" - "&amp;Opatrenia!D1762)</f>
        <v xml:space="preserve"> - </v>
      </c>
    </row>
    <row r="1764" spans="16:17" x14ac:dyDescent="0.25">
      <c r="P1764" t="str">
        <f>CONCATENATE(ROW(P1764)-2," - ",Komponenty!B1764)</f>
        <v xml:space="preserve">1762 - </v>
      </c>
      <c r="Q1764" t="str">
        <f>CONCATENATE(Opatrenia!B1763&amp;" - "&amp;Opatrenia!D1763)</f>
        <v xml:space="preserve"> - </v>
      </c>
    </row>
    <row r="1765" spans="16:17" x14ac:dyDescent="0.25">
      <c r="P1765" t="str">
        <f>CONCATENATE(ROW(P1765)-2," - ",Komponenty!B1765)</f>
        <v xml:space="preserve">1763 - </v>
      </c>
      <c r="Q1765" t="str">
        <f>CONCATENATE(Opatrenia!B1764&amp;" - "&amp;Opatrenia!D1764)</f>
        <v xml:space="preserve"> - </v>
      </c>
    </row>
    <row r="1766" spans="16:17" x14ac:dyDescent="0.25">
      <c r="P1766" t="str">
        <f>CONCATENATE(ROW(P1766)-2," - ",Komponenty!B1766)</f>
        <v xml:space="preserve">1764 - </v>
      </c>
      <c r="Q1766" t="str">
        <f>CONCATENATE(Opatrenia!B1765&amp;" - "&amp;Opatrenia!D1765)</f>
        <v xml:space="preserve"> - </v>
      </c>
    </row>
    <row r="1767" spans="16:17" x14ac:dyDescent="0.25">
      <c r="P1767" t="str">
        <f>CONCATENATE(ROW(P1767)-2," - ",Komponenty!B1767)</f>
        <v xml:space="preserve">1765 - </v>
      </c>
      <c r="Q1767" t="str">
        <f>CONCATENATE(Opatrenia!B1766&amp;" - "&amp;Opatrenia!D1766)</f>
        <v xml:space="preserve"> - </v>
      </c>
    </row>
    <row r="1768" spans="16:17" x14ac:dyDescent="0.25">
      <c r="P1768" t="str">
        <f>CONCATENATE(ROW(P1768)-2," - ",Komponenty!B1768)</f>
        <v xml:space="preserve">1766 - </v>
      </c>
      <c r="Q1768" t="str">
        <f>CONCATENATE(Opatrenia!B1767&amp;" - "&amp;Opatrenia!D1767)</f>
        <v xml:space="preserve"> - </v>
      </c>
    </row>
    <row r="1769" spans="16:17" x14ac:dyDescent="0.25">
      <c r="P1769" t="str">
        <f>CONCATENATE(ROW(P1769)-2," - ",Komponenty!B1769)</f>
        <v xml:space="preserve">1767 - </v>
      </c>
      <c r="Q1769" t="str">
        <f>CONCATENATE(Opatrenia!B1768&amp;" - "&amp;Opatrenia!D1768)</f>
        <v xml:space="preserve"> - </v>
      </c>
    </row>
    <row r="1770" spans="16:17" x14ac:dyDescent="0.25">
      <c r="P1770" t="str">
        <f>CONCATENATE(ROW(P1770)-2," - ",Komponenty!B1770)</f>
        <v xml:space="preserve">1768 - </v>
      </c>
      <c r="Q1770" t="str">
        <f>CONCATENATE(Opatrenia!B1769&amp;" - "&amp;Opatrenia!D1769)</f>
        <v xml:space="preserve"> - </v>
      </c>
    </row>
    <row r="1771" spans="16:17" x14ac:dyDescent="0.25">
      <c r="P1771" t="str">
        <f>CONCATENATE(ROW(P1771)-2," - ",Komponenty!B1771)</f>
        <v xml:space="preserve">1769 - </v>
      </c>
      <c r="Q1771" t="str">
        <f>CONCATENATE(Opatrenia!B1770&amp;" - "&amp;Opatrenia!D1770)</f>
        <v xml:space="preserve"> - </v>
      </c>
    </row>
    <row r="1772" spans="16:17" x14ac:dyDescent="0.25">
      <c r="P1772" t="str">
        <f>CONCATENATE(ROW(P1772)-2," - ",Komponenty!B1772)</f>
        <v xml:space="preserve">1770 - </v>
      </c>
      <c r="Q1772" t="str">
        <f>CONCATENATE(Opatrenia!B1771&amp;" - "&amp;Opatrenia!D1771)</f>
        <v xml:space="preserve"> - </v>
      </c>
    </row>
    <row r="1773" spans="16:17" x14ac:dyDescent="0.25">
      <c r="P1773" t="str">
        <f>CONCATENATE(ROW(P1773)-2," - ",Komponenty!B1773)</f>
        <v xml:space="preserve">1771 - </v>
      </c>
      <c r="Q1773" t="str">
        <f>CONCATENATE(Opatrenia!B1772&amp;" - "&amp;Opatrenia!D1772)</f>
        <v xml:space="preserve"> - </v>
      </c>
    </row>
    <row r="1774" spans="16:17" x14ac:dyDescent="0.25">
      <c r="P1774" t="str">
        <f>CONCATENATE(ROW(P1774)-2," - ",Komponenty!B1774)</f>
        <v xml:space="preserve">1772 - </v>
      </c>
      <c r="Q1774" t="str">
        <f>CONCATENATE(Opatrenia!B1773&amp;" - "&amp;Opatrenia!D1773)</f>
        <v xml:space="preserve"> - </v>
      </c>
    </row>
    <row r="1775" spans="16:17" x14ac:dyDescent="0.25">
      <c r="P1775" t="str">
        <f>CONCATENATE(ROW(P1775)-2," - ",Komponenty!B1775)</f>
        <v xml:space="preserve">1773 - </v>
      </c>
      <c r="Q1775" t="str">
        <f>CONCATENATE(Opatrenia!B1774&amp;" - "&amp;Opatrenia!D1774)</f>
        <v xml:space="preserve"> - </v>
      </c>
    </row>
    <row r="1776" spans="16:17" x14ac:dyDescent="0.25">
      <c r="P1776" t="str">
        <f>CONCATENATE(ROW(P1776)-2," - ",Komponenty!B1776)</f>
        <v xml:space="preserve">1774 - </v>
      </c>
      <c r="Q1776" t="str">
        <f>CONCATENATE(Opatrenia!B1775&amp;" - "&amp;Opatrenia!D1775)</f>
        <v xml:space="preserve"> - </v>
      </c>
    </row>
    <row r="1777" spans="16:17" x14ac:dyDescent="0.25">
      <c r="P1777" t="str">
        <f>CONCATENATE(ROW(P1777)-2," - ",Komponenty!B1777)</f>
        <v xml:space="preserve">1775 - </v>
      </c>
      <c r="Q1777" t="str">
        <f>CONCATENATE(Opatrenia!B1776&amp;" - "&amp;Opatrenia!D1776)</f>
        <v xml:space="preserve"> - </v>
      </c>
    </row>
    <row r="1778" spans="16:17" x14ac:dyDescent="0.25">
      <c r="P1778" t="str">
        <f>CONCATENATE(ROW(P1778)-2," - ",Komponenty!B1778)</f>
        <v xml:space="preserve">1776 - </v>
      </c>
      <c r="Q1778" t="str">
        <f>CONCATENATE(Opatrenia!B1777&amp;" - "&amp;Opatrenia!D1777)</f>
        <v xml:space="preserve"> - </v>
      </c>
    </row>
    <row r="1779" spans="16:17" x14ac:dyDescent="0.25">
      <c r="P1779" t="str">
        <f>CONCATENATE(ROW(P1779)-2," - ",Komponenty!B1779)</f>
        <v xml:space="preserve">1777 - </v>
      </c>
      <c r="Q1779" t="str">
        <f>CONCATENATE(Opatrenia!B1778&amp;" - "&amp;Opatrenia!D1778)</f>
        <v xml:space="preserve"> - </v>
      </c>
    </row>
    <row r="1780" spans="16:17" x14ac:dyDescent="0.25">
      <c r="P1780" t="str">
        <f>CONCATENATE(ROW(P1780)-2," - ",Komponenty!B1780)</f>
        <v xml:space="preserve">1778 - </v>
      </c>
      <c r="Q1780" t="str">
        <f>CONCATENATE(Opatrenia!B1779&amp;" - "&amp;Opatrenia!D1779)</f>
        <v xml:space="preserve"> - </v>
      </c>
    </row>
    <row r="1781" spans="16:17" x14ac:dyDescent="0.25">
      <c r="P1781" t="str">
        <f>CONCATENATE(ROW(P1781)-2," - ",Komponenty!B1781)</f>
        <v xml:space="preserve">1779 - </v>
      </c>
      <c r="Q1781" t="str">
        <f>CONCATENATE(Opatrenia!B1780&amp;" - "&amp;Opatrenia!D1780)</f>
        <v xml:space="preserve"> - </v>
      </c>
    </row>
    <row r="1782" spans="16:17" x14ac:dyDescent="0.25">
      <c r="P1782" t="str">
        <f>CONCATENATE(ROW(P1782)-2," - ",Komponenty!B1782)</f>
        <v xml:space="preserve">1780 - </v>
      </c>
      <c r="Q1782" t="str">
        <f>CONCATENATE(Opatrenia!B1781&amp;" - "&amp;Opatrenia!D1781)</f>
        <v xml:space="preserve"> - </v>
      </c>
    </row>
    <row r="1783" spans="16:17" x14ac:dyDescent="0.25">
      <c r="P1783" t="str">
        <f>CONCATENATE(ROW(P1783)-2," - ",Komponenty!B1783)</f>
        <v xml:space="preserve">1781 - </v>
      </c>
      <c r="Q1783" t="str">
        <f>CONCATENATE(Opatrenia!B1782&amp;" - "&amp;Opatrenia!D1782)</f>
        <v xml:space="preserve"> - </v>
      </c>
    </row>
    <row r="1784" spans="16:17" x14ac:dyDescent="0.25">
      <c r="P1784" t="str">
        <f>CONCATENATE(ROW(P1784)-2," - ",Komponenty!B1784)</f>
        <v xml:space="preserve">1782 - </v>
      </c>
      <c r="Q1784" t="str">
        <f>CONCATENATE(Opatrenia!B1783&amp;" - "&amp;Opatrenia!D1783)</f>
        <v xml:space="preserve"> - </v>
      </c>
    </row>
    <row r="1785" spans="16:17" x14ac:dyDescent="0.25">
      <c r="P1785" t="str">
        <f>CONCATENATE(ROW(P1785)-2," - ",Komponenty!B1785)</f>
        <v xml:space="preserve">1783 - </v>
      </c>
      <c r="Q1785" t="str">
        <f>CONCATENATE(Opatrenia!B1784&amp;" - "&amp;Opatrenia!D1784)</f>
        <v xml:space="preserve"> - </v>
      </c>
    </row>
    <row r="1786" spans="16:17" x14ac:dyDescent="0.25">
      <c r="P1786" t="str">
        <f>CONCATENATE(ROW(P1786)-2," - ",Komponenty!B1786)</f>
        <v xml:space="preserve">1784 - </v>
      </c>
      <c r="Q1786" t="str">
        <f>CONCATENATE(Opatrenia!B1785&amp;" - "&amp;Opatrenia!D1785)</f>
        <v xml:space="preserve"> - </v>
      </c>
    </row>
    <row r="1787" spans="16:17" x14ac:dyDescent="0.25">
      <c r="P1787" t="str">
        <f>CONCATENATE(ROW(P1787)-2," - ",Komponenty!B1787)</f>
        <v xml:space="preserve">1785 - </v>
      </c>
      <c r="Q1787" t="str">
        <f>CONCATENATE(Opatrenia!B1786&amp;" - "&amp;Opatrenia!D1786)</f>
        <v xml:space="preserve"> - </v>
      </c>
    </row>
    <row r="1788" spans="16:17" x14ac:dyDescent="0.25">
      <c r="P1788" t="str">
        <f>CONCATENATE(ROW(P1788)-2," - ",Komponenty!B1788)</f>
        <v xml:space="preserve">1786 - </v>
      </c>
      <c r="Q1788" t="str">
        <f>CONCATENATE(Opatrenia!B1787&amp;" - "&amp;Opatrenia!D1787)</f>
        <v xml:space="preserve"> - </v>
      </c>
    </row>
    <row r="1789" spans="16:17" x14ac:dyDescent="0.25">
      <c r="P1789" t="str">
        <f>CONCATENATE(ROW(P1789)-2," - ",Komponenty!B1789)</f>
        <v xml:space="preserve">1787 - </v>
      </c>
      <c r="Q1789" t="str">
        <f>CONCATENATE(Opatrenia!B1788&amp;" - "&amp;Opatrenia!D1788)</f>
        <v xml:space="preserve"> - </v>
      </c>
    </row>
    <row r="1790" spans="16:17" x14ac:dyDescent="0.25">
      <c r="P1790" t="str">
        <f>CONCATENATE(ROW(P1790)-2," - ",Komponenty!B1790)</f>
        <v xml:space="preserve">1788 - </v>
      </c>
      <c r="Q1790" t="str">
        <f>CONCATENATE(Opatrenia!B1789&amp;" - "&amp;Opatrenia!D1789)</f>
        <v xml:space="preserve"> - </v>
      </c>
    </row>
    <row r="1791" spans="16:17" x14ac:dyDescent="0.25">
      <c r="P1791" t="str">
        <f>CONCATENATE(ROW(P1791)-2," - ",Komponenty!B1791)</f>
        <v xml:space="preserve">1789 - </v>
      </c>
      <c r="Q1791" t="str">
        <f>CONCATENATE(Opatrenia!B1790&amp;" - "&amp;Opatrenia!D1790)</f>
        <v xml:space="preserve"> - </v>
      </c>
    </row>
    <row r="1792" spans="16:17" x14ac:dyDescent="0.25">
      <c r="P1792" t="str">
        <f>CONCATENATE(ROW(P1792)-2," - ",Komponenty!B1792)</f>
        <v xml:space="preserve">1790 - </v>
      </c>
      <c r="Q1792" t="str">
        <f>CONCATENATE(Opatrenia!B1791&amp;" - "&amp;Opatrenia!D1791)</f>
        <v xml:space="preserve"> - </v>
      </c>
    </row>
    <row r="1793" spans="16:17" x14ac:dyDescent="0.25">
      <c r="P1793" t="str">
        <f>CONCATENATE(ROW(P1793)-2," - ",Komponenty!B1793)</f>
        <v xml:space="preserve">1791 - </v>
      </c>
      <c r="Q1793" t="str">
        <f>CONCATENATE(Opatrenia!B1792&amp;" - "&amp;Opatrenia!D1792)</f>
        <v xml:space="preserve"> - </v>
      </c>
    </row>
    <row r="1794" spans="16:17" x14ac:dyDescent="0.25">
      <c r="P1794" t="str">
        <f>CONCATENATE(ROW(P1794)-2," - ",Komponenty!B1794)</f>
        <v xml:space="preserve">1792 - </v>
      </c>
      <c r="Q1794" t="str">
        <f>CONCATENATE(Opatrenia!B1793&amp;" - "&amp;Opatrenia!D1793)</f>
        <v xml:space="preserve"> - </v>
      </c>
    </row>
    <row r="1795" spans="16:17" x14ac:dyDescent="0.25">
      <c r="P1795" t="str">
        <f>CONCATENATE(ROW(P1795)-2," - ",Komponenty!B1795)</f>
        <v xml:space="preserve">1793 - </v>
      </c>
      <c r="Q1795" t="str">
        <f>CONCATENATE(Opatrenia!B1794&amp;" - "&amp;Opatrenia!D1794)</f>
        <v xml:space="preserve"> - </v>
      </c>
    </row>
    <row r="1796" spans="16:17" x14ac:dyDescent="0.25">
      <c r="P1796" t="str">
        <f>CONCATENATE(ROW(P1796)-2," - ",Komponenty!B1796)</f>
        <v xml:space="preserve">1794 - </v>
      </c>
      <c r="Q1796" t="str">
        <f>CONCATENATE(Opatrenia!B1795&amp;" - "&amp;Opatrenia!D1795)</f>
        <v xml:space="preserve"> - </v>
      </c>
    </row>
    <row r="1797" spans="16:17" x14ac:dyDescent="0.25">
      <c r="P1797" t="str">
        <f>CONCATENATE(ROW(P1797)-2," - ",Komponenty!B1797)</f>
        <v xml:space="preserve">1795 - </v>
      </c>
      <c r="Q1797" t="str">
        <f>CONCATENATE(Opatrenia!B1796&amp;" - "&amp;Opatrenia!D1796)</f>
        <v xml:space="preserve"> - </v>
      </c>
    </row>
    <row r="1798" spans="16:17" x14ac:dyDescent="0.25">
      <c r="P1798" t="str">
        <f>CONCATENATE(ROW(P1798)-2," - ",Komponenty!B1798)</f>
        <v xml:space="preserve">1796 - </v>
      </c>
      <c r="Q1798" t="str">
        <f>CONCATENATE(Opatrenia!B1797&amp;" - "&amp;Opatrenia!D1797)</f>
        <v xml:space="preserve"> - </v>
      </c>
    </row>
    <row r="1799" spans="16:17" x14ac:dyDescent="0.25">
      <c r="P1799" t="str">
        <f>CONCATENATE(ROW(P1799)-2," - ",Komponenty!B1799)</f>
        <v xml:space="preserve">1797 - </v>
      </c>
      <c r="Q1799" t="str">
        <f>CONCATENATE(Opatrenia!B1798&amp;" - "&amp;Opatrenia!D1798)</f>
        <v xml:space="preserve"> - </v>
      </c>
    </row>
    <row r="1800" spans="16:17" x14ac:dyDescent="0.25">
      <c r="P1800" t="str">
        <f>CONCATENATE(ROW(P1800)-2," - ",Komponenty!B1800)</f>
        <v xml:space="preserve">1798 - </v>
      </c>
      <c r="Q1800" t="str">
        <f>CONCATENATE(Opatrenia!B1799&amp;" - "&amp;Opatrenia!D1799)</f>
        <v xml:space="preserve"> - </v>
      </c>
    </row>
    <row r="1801" spans="16:17" x14ac:dyDescent="0.25">
      <c r="P1801" t="str">
        <f>CONCATENATE(ROW(P1801)-2," - ",Komponenty!B1801)</f>
        <v xml:space="preserve">1799 - </v>
      </c>
      <c r="Q1801" t="str">
        <f>CONCATENATE(Opatrenia!B1800&amp;" - "&amp;Opatrenia!D1800)</f>
        <v xml:space="preserve"> - </v>
      </c>
    </row>
    <row r="1802" spans="16:17" x14ac:dyDescent="0.25">
      <c r="P1802" t="str">
        <f>CONCATENATE(ROW(P1802)-2," - ",Komponenty!B1802)</f>
        <v xml:space="preserve">1800 - </v>
      </c>
      <c r="Q1802" t="str">
        <f>CONCATENATE(Opatrenia!B1801&amp;" - "&amp;Opatrenia!D1801)</f>
        <v xml:space="preserve"> - </v>
      </c>
    </row>
    <row r="1803" spans="16:17" x14ac:dyDescent="0.25">
      <c r="P1803" t="str">
        <f>CONCATENATE(ROW(P1803)-2," - ",Komponenty!B1803)</f>
        <v xml:space="preserve">1801 - </v>
      </c>
      <c r="Q1803" t="str">
        <f>CONCATENATE(Opatrenia!B1802&amp;" - "&amp;Opatrenia!D1802)</f>
        <v xml:space="preserve"> - </v>
      </c>
    </row>
    <row r="1804" spans="16:17" x14ac:dyDescent="0.25">
      <c r="P1804" t="str">
        <f>CONCATENATE(ROW(P1804)-2," - ",Komponenty!B1804)</f>
        <v xml:space="preserve">1802 - </v>
      </c>
      <c r="Q1804" t="str">
        <f>CONCATENATE(Opatrenia!B1803&amp;" - "&amp;Opatrenia!D1803)</f>
        <v xml:space="preserve"> - </v>
      </c>
    </row>
    <row r="1805" spans="16:17" x14ac:dyDescent="0.25">
      <c r="P1805" t="str">
        <f>CONCATENATE(ROW(P1805)-2," - ",Komponenty!B1805)</f>
        <v xml:space="preserve">1803 - </v>
      </c>
      <c r="Q1805" t="str">
        <f>CONCATENATE(Opatrenia!B1804&amp;" - "&amp;Opatrenia!D1804)</f>
        <v xml:space="preserve"> - </v>
      </c>
    </row>
    <row r="1806" spans="16:17" x14ac:dyDescent="0.25">
      <c r="P1806" t="str">
        <f>CONCATENATE(ROW(P1806)-2," - ",Komponenty!B1806)</f>
        <v xml:space="preserve">1804 - </v>
      </c>
      <c r="Q1806" t="str">
        <f>CONCATENATE(Opatrenia!B1805&amp;" - "&amp;Opatrenia!D1805)</f>
        <v xml:space="preserve"> - </v>
      </c>
    </row>
    <row r="1807" spans="16:17" x14ac:dyDescent="0.25">
      <c r="P1807" t="str">
        <f>CONCATENATE(ROW(P1807)-2," - ",Komponenty!B1807)</f>
        <v xml:space="preserve">1805 - </v>
      </c>
      <c r="Q1807" t="str">
        <f>CONCATENATE(Opatrenia!B1806&amp;" - "&amp;Opatrenia!D1806)</f>
        <v xml:space="preserve"> - </v>
      </c>
    </row>
    <row r="1808" spans="16:17" x14ac:dyDescent="0.25">
      <c r="P1808" t="str">
        <f>CONCATENATE(ROW(P1808)-2," - ",Komponenty!B1808)</f>
        <v xml:space="preserve">1806 - </v>
      </c>
      <c r="Q1808" t="str">
        <f>CONCATENATE(Opatrenia!B1807&amp;" - "&amp;Opatrenia!D1807)</f>
        <v xml:space="preserve"> - </v>
      </c>
    </row>
    <row r="1809" spans="16:17" x14ac:dyDescent="0.25">
      <c r="P1809" t="str">
        <f>CONCATENATE(ROW(P1809)-2," - ",Komponenty!B1809)</f>
        <v xml:space="preserve">1807 - </v>
      </c>
      <c r="Q1809" t="str">
        <f>CONCATENATE(Opatrenia!B1808&amp;" - "&amp;Opatrenia!D1808)</f>
        <v xml:space="preserve"> - </v>
      </c>
    </row>
    <row r="1810" spans="16:17" x14ac:dyDescent="0.25">
      <c r="P1810" t="str">
        <f>CONCATENATE(ROW(P1810)-2," - ",Komponenty!B1810)</f>
        <v xml:space="preserve">1808 - </v>
      </c>
      <c r="Q1810" t="str">
        <f>CONCATENATE(Opatrenia!B1809&amp;" - "&amp;Opatrenia!D1809)</f>
        <v xml:space="preserve"> - </v>
      </c>
    </row>
    <row r="1811" spans="16:17" x14ac:dyDescent="0.25">
      <c r="P1811" t="str">
        <f>CONCATENATE(ROW(P1811)-2," - ",Komponenty!B1811)</f>
        <v xml:space="preserve">1809 - </v>
      </c>
      <c r="Q1811" t="str">
        <f>CONCATENATE(Opatrenia!B1810&amp;" - "&amp;Opatrenia!D1810)</f>
        <v xml:space="preserve"> - </v>
      </c>
    </row>
    <row r="1812" spans="16:17" x14ac:dyDescent="0.25">
      <c r="P1812" t="str">
        <f>CONCATENATE(ROW(P1812)-2," - ",Komponenty!B1812)</f>
        <v xml:space="preserve">1810 - </v>
      </c>
      <c r="Q1812" t="str">
        <f>CONCATENATE(Opatrenia!B1811&amp;" - "&amp;Opatrenia!D1811)</f>
        <v xml:space="preserve"> - </v>
      </c>
    </row>
    <row r="1813" spans="16:17" x14ac:dyDescent="0.25">
      <c r="P1813" t="str">
        <f>CONCATENATE(ROW(P1813)-2," - ",Komponenty!B1813)</f>
        <v xml:space="preserve">1811 - </v>
      </c>
      <c r="Q1813" t="str">
        <f>CONCATENATE(Opatrenia!B1812&amp;" - "&amp;Opatrenia!D1812)</f>
        <v xml:space="preserve"> - </v>
      </c>
    </row>
    <row r="1814" spans="16:17" x14ac:dyDescent="0.25">
      <c r="P1814" t="str">
        <f>CONCATENATE(ROW(P1814)-2," - ",Komponenty!B1814)</f>
        <v xml:space="preserve">1812 - </v>
      </c>
      <c r="Q1814" t="str">
        <f>CONCATENATE(Opatrenia!B1813&amp;" - "&amp;Opatrenia!D1813)</f>
        <v xml:space="preserve"> - </v>
      </c>
    </row>
    <row r="1815" spans="16:17" x14ac:dyDescent="0.25">
      <c r="P1815" t="str">
        <f>CONCATENATE(ROW(P1815)-2," - ",Komponenty!B1815)</f>
        <v xml:space="preserve">1813 - </v>
      </c>
      <c r="Q1815" t="str">
        <f>CONCATENATE(Opatrenia!B1814&amp;" - "&amp;Opatrenia!D1814)</f>
        <v xml:space="preserve"> - </v>
      </c>
    </row>
    <row r="1816" spans="16:17" x14ac:dyDescent="0.25">
      <c r="P1816" t="str">
        <f>CONCATENATE(ROW(P1816)-2," - ",Komponenty!B1816)</f>
        <v xml:space="preserve">1814 - </v>
      </c>
      <c r="Q1816" t="str">
        <f>CONCATENATE(Opatrenia!B1815&amp;" - "&amp;Opatrenia!D1815)</f>
        <v xml:space="preserve"> - </v>
      </c>
    </row>
    <row r="1817" spans="16:17" x14ac:dyDescent="0.25">
      <c r="P1817" t="str">
        <f>CONCATENATE(ROW(P1817)-2," - ",Komponenty!B1817)</f>
        <v xml:space="preserve">1815 - </v>
      </c>
      <c r="Q1817" t="str">
        <f>CONCATENATE(Opatrenia!B1816&amp;" - "&amp;Opatrenia!D1816)</f>
        <v xml:space="preserve"> - </v>
      </c>
    </row>
    <row r="1818" spans="16:17" x14ac:dyDescent="0.25">
      <c r="P1818" t="str">
        <f>CONCATENATE(ROW(P1818)-2," - ",Komponenty!B1818)</f>
        <v xml:space="preserve">1816 - </v>
      </c>
      <c r="Q1818" t="str">
        <f>CONCATENATE(Opatrenia!B1817&amp;" - "&amp;Opatrenia!D1817)</f>
        <v xml:space="preserve"> - </v>
      </c>
    </row>
    <row r="1819" spans="16:17" x14ac:dyDescent="0.25">
      <c r="P1819" t="str">
        <f>CONCATENATE(ROW(P1819)-2," - ",Komponenty!B1819)</f>
        <v xml:space="preserve">1817 - </v>
      </c>
      <c r="Q1819" t="str">
        <f>CONCATENATE(Opatrenia!B1818&amp;" - "&amp;Opatrenia!D1818)</f>
        <v xml:space="preserve"> - </v>
      </c>
    </row>
    <row r="1820" spans="16:17" x14ac:dyDescent="0.25">
      <c r="P1820" t="str">
        <f>CONCATENATE(ROW(P1820)-2," - ",Komponenty!B1820)</f>
        <v xml:space="preserve">1818 - </v>
      </c>
      <c r="Q1820" t="str">
        <f>CONCATENATE(Opatrenia!B1819&amp;" - "&amp;Opatrenia!D1819)</f>
        <v xml:space="preserve"> - </v>
      </c>
    </row>
    <row r="1821" spans="16:17" x14ac:dyDescent="0.25">
      <c r="P1821" t="str">
        <f>CONCATENATE(ROW(P1821)-2," - ",Komponenty!B1821)</f>
        <v xml:space="preserve">1819 - </v>
      </c>
      <c r="Q1821" t="str">
        <f>CONCATENATE(Opatrenia!B1820&amp;" - "&amp;Opatrenia!D1820)</f>
        <v xml:space="preserve"> - </v>
      </c>
    </row>
    <row r="1822" spans="16:17" x14ac:dyDescent="0.25">
      <c r="P1822" t="str">
        <f>CONCATENATE(ROW(P1822)-2," - ",Komponenty!B1822)</f>
        <v xml:space="preserve">1820 - </v>
      </c>
      <c r="Q1822" t="str">
        <f>CONCATENATE(Opatrenia!B1821&amp;" - "&amp;Opatrenia!D1821)</f>
        <v xml:space="preserve"> - </v>
      </c>
    </row>
    <row r="1823" spans="16:17" x14ac:dyDescent="0.25">
      <c r="P1823" t="str">
        <f>CONCATENATE(ROW(P1823)-2," - ",Komponenty!B1823)</f>
        <v xml:space="preserve">1821 - </v>
      </c>
      <c r="Q1823" t="str">
        <f>CONCATENATE(Opatrenia!B1822&amp;" - "&amp;Opatrenia!D1822)</f>
        <v xml:space="preserve"> - </v>
      </c>
    </row>
    <row r="1824" spans="16:17" x14ac:dyDescent="0.25">
      <c r="P1824" t="str">
        <f>CONCATENATE(ROW(P1824)-2," - ",Komponenty!B1824)</f>
        <v xml:space="preserve">1822 - </v>
      </c>
      <c r="Q1824" t="str">
        <f>CONCATENATE(Opatrenia!B1823&amp;" - "&amp;Opatrenia!D1823)</f>
        <v xml:space="preserve"> - </v>
      </c>
    </row>
    <row r="1825" spans="16:17" x14ac:dyDescent="0.25">
      <c r="P1825" t="str">
        <f>CONCATENATE(ROW(P1825)-2," - ",Komponenty!B1825)</f>
        <v xml:space="preserve">1823 - </v>
      </c>
      <c r="Q1825" t="str">
        <f>CONCATENATE(Opatrenia!B1824&amp;" - "&amp;Opatrenia!D1824)</f>
        <v xml:space="preserve"> - </v>
      </c>
    </row>
    <row r="1826" spans="16:17" x14ac:dyDescent="0.25">
      <c r="P1826" t="str">
        <f>CONCATENATE(ROW(P1826)-2," - ",Komponenty!B1826)</f>
        <v xml:space="preserve">1824 - </v>
      </c>
      <c r="Q1826" t="str">
        <f>CONCATENATE(Opatrenia!B1825&amp;" - "&amp;Opatrenia!D1825)</f>
        <v xml:space="preserve"> - </v>
      </c>
    </row>
    <row r="1827" spans="16:17" x14ac:dyDescent="0.25">
      <c r="P1827" t="str">
        <f>CONCATENATE(ROW(P1827)-2," - ",Komponenty!B1827)</f>
        <v xml:space="preserve">1825 - </v>
      </c>
      <c r="Q1827" t="str">
        <f>CONCATENATE(Opatrenia!B1826&amp;" - "&amp;Opatrenia!D1826)</f>
        <v xml:space="preserve"> - </v>
      </c>
    </row>
    <row r="1828" spans="16:17" x14ac:dyDescent="0.25">
      <c r="P1828" t="str">
        <f>CONCATENATE(ROW(P1828)-2," - ",Komponenty!B1828)</f>
        <v xml:space="preserve">1826 - </v>
      </c>
      <c r="Q1828" t="str">
        <f>CONCATENATE(Opatrenia!B1827&amp;" - "&amp;Opatrenia!D1827)</f>
        <v xml:space="preserve"> - </v>
      </c>
    </row>
    <row r="1829" spans="16:17" x14ac:dyDescent="0.25">
      <c r="P1829" t="str">
        <f>CONCATENATE(ROW(P1829)-2," - ",Komponenty!B1829)</f>
        <v xml:space="preserve">1827 - </v>
      </c>
      <c r="Q1829" t="str">
        <f>CONCATENATE(Opatrenia!B1828&amp;" - "&amp;Opatrenia!D1828)</f>
        <v xml:space="preserve"> - </v>
      </c>
    </row>
    <row r="1830" spans="16:17" x14ac:dyDescent="0.25">
      <c r="P1830" t="str">
        <f>CONCATENATE(ROW(P1830)-2," - ",Komponenty!B1830)</f>
        <v xml:space="preserve">1828 - </v>
      </c>
      <c r="Q1830" t="str">
        <f>CONCATENATE(Opatrenia!B1829&amp;" - "&amp;Opatrenia!D1829)</f>
        <v xml:space="preserve"> - </v>
      </c>
    </row>
    <row r="1831" spans="16:17" x14ac:dyDescent="0.25">
      <c r="P1831" t="str">
        <f>CONCATENATE(ROW(P1831)-2," - ",Komponenty!B1831)</f>
        <v xml:space="preserve">1829 - </v>
      </c>
      <c r="Q1831" t="str">
        <f>CONCATENATE(Opatrenia!B1830&amp;" - "&amp;Opatrenia!D1830)</f>
        <v xml:space="preserve"> - </v>
      </c>
    </row>
    <row r="1832" spans="16:17" x14ac:dyDescent="0.25">
      <c r="P1832" t="str">
        <f>CONCATENATE(ROW(P1832)-2," - ",Komponenty!B1832)</f>
        <v xml:space="preserve">1830 - </v>
      </c>
      <c r="Q1832" t="str">
        <f>CONCATENATE(Opatrenia!B1831&amp;" - "&amp;Opatrenia!D1831)</f>
        <v xml:space="preserve"> - </v>
      </c>
    </row>
    <row r="1833" spans="16:17" x14ac:dyDescent="0.25">
      <c r="P1833" t="str">
        <f>CONCATENATE(ROW(P1833)-2," - ",Komponenty!B1833)</f>
        <v xml:space="preserve">1831 - </v>
      </c>
      <c r="Q1833" t="str">
        <f>CONCATENATE(Opatrenia!B1832&amp;" - "&amp;Opatrenia!D1832)</f>
        <v xml:space="preserve"> - </v>
      </c>
    </row>
    <row r="1834" spans="16:17" x14ac:dyDescent="0.25">
      <c r="P1834" t="str">
        <f>CONCATENATE(ROW(P1834)-2," - ",Komponenty!B1834)</f>
        <v xml:space="preserve">1832 - </v>
      </c>
      <c r="Q1834" t="str">
        <f>CONCATENATE(Opatrenia!B1833&amp;" - "&amp;Opatrenia!D1833)</f>
        <v xml:space="preserve"> - </v>
      </c>
    </row>
    <row r="1835" spans="16:17" x14ac:dyDescent="0.25">
      <c r="P1835" t="str">
        <f>CONCATENATE(ROW(P1835)-2," - ",Komponenty!B1835)</f>
        <v xml:space="preserve">1833 - </v>
      </c>
      <c r="Q1835" t="str">
        <f>CONCATENATE(Opatrenia!B1834&amp;" - "&amp;Opatrenia!D1834)</f>
        <v xml:space="preserve"> - </v>
      </c>
    </row>
    <row r="1836" spans="16:17" x14ac:dyDescent="0.25">
      <c r="P1836" t="str">
        <f>CONCATENATE(ROW(P1836)-2," - ",Komponenty!B1836)</f>
        <v xml:space="preserve">1834 - </v>
      </c>
      <c r="Q1836" t="str">
        <f>CONCATENATE(Opatrenia!B1835&amp;" - "&amp;Opatrenia!D1835)</f>
        <v xml:space="preserve"> - </v>
      </c>
    </row>
    <row r="1837" spans="16:17" x14ac:dyDescent="0.25">
      <c r="P1837" t="str">
        <f>CONCATENATE(ROW(P1837)-2," - ",Komponenty!B1837)</f>
        <v xml:space="preserve">1835 - </v>
      </c>
      <c r="Q1837" t="str">
        <f>CONCATENATE(Opatrenia!B1836&amp;" - "&amp;Opatrenia!D1836)</f>
        <v xml:space="preserve"> - </v>
      </c>
    </row>
    <row r="1838" spans="16:17" x14ac:dyDescent="0.25">
      <c r="P1838" t="str">
        <f>CONCATENATE(ROW(P1838)-2," - ",Komponenty!B1838)</f>
        <v xml:space="preserve">1836 - </v>
      </c>
      <c r="Q1838" t="str">
        <f>CONCATENATE(Opatrenia!B1837&amp;" - "&amp;Opatrenia!D1837)</f>
        <v xml:space="preserve"> - </v>
      </c>
    </row>
    <row r="1839" spans="16:17" x14ac:dyDescent="0.25">
      <c r="P1839" t="str">
        <f>CONCATENATE(ROW(P1839)-2," - ",Komponenty!B1839)</f>
        <v xml:space="preserve">1837 - </v>
      </c>
      <c r="Q1839" t="str">
        <f>CONCATENATE(Opatrenia!B1838&amp;" - "&amp;Opatrenia!D1838)</f>
        <v xml:space="preserve"> - </v>
      </c>
    </row>
    <row r="1840" spans="16:17" x14ac:dyDescent="0.25">
      <c r="P1840" t="str">
        <f>CONCATENATE(ROW(P1840)-2," - ",Komponenty!B1840)</f>
        <v xml:space="preserve">1838 - </v>
      </c>
      <c r="Q1840" t="str">
        <f>CONCATENATE(Opatrenia!B1839&amp;" - "&amp;Opatrenia!D1839)</f>
        <v xml:space="preserve"> - </v>
      </c>
    </row>
    <row r="1841" spans="16:17" x14ac:dyDescent="0.25">
      <c r="P1841" t="str">
        <f>CONCATENATE(ROW(P1841)-2," - ",Komponenty!B1841)</f>
        <v xml:space="preserve">1839 - </v>
      </c>
      <c r="Q1841" t="str">
        <f>CONCATENATE(Opatrenia!B1840&amp;" - "&amp;Opatrenia!D1840)</f>
        <v xml:space="preserve"> - </v>
      </c>
    </row>
    <row r="1842" spans="16:17" x14ac:dyDescent="0.25">
      <c r="P1842" t="str">
        <f>CONCATENATE(ROW(P1842)-2," - ",Komponenty!B1842)</f>
        <v xml:space="preserve">1840 - </v>
      </c>
      <c r="Q1842" t="str">
        <f>CONCATENATE(Opatrenia!B1841&amp;" - "&amp;Opatrenia!D1841)</f>
        <v xml:space="preserve"> - </v>
      </c>
    </row>
    <row r="1843" spans="16:17" x14ac:dyDescent="0.25">
      <c r="P1843" t="str">
        <f>CONCATENATE(ROW(P1843)-2," - ",Komponenty!B1843)</f>
        <v xml:space="preserve">1841 - </v>
      </c>
      <c r="Q1843" t="str">
        <f>CONCATENATE(Opatrenia!B1842&amp;" - "&amp;Opatrenia!D1842)</f>
        <v xml:space="preserve"> - </v>
      </c>
    </row>
    <row r="1844" spans="16:17" x14ac:dyDescent="0.25">
      <c r="P1844" t="str">
        <f>CONCATENATE(ROW(P1844)-2," - ",Komponenty!B1844)</f>
        <v xml:space="preserve">1842 - </v>
      </c>
      <c r="Q1844" t="str">
        <f>CONCATENATE(Opatrenia!B1843&amp;" - "&amp;Opatrenia!D1843)</f>
        <v xml:space="preserve"> - </v>
      </c>
    </row>
    <row r="1845" spans="16:17" x14ac:dyDescent="0.25">
      <c r="P1845" t="str">
        <f>CONCATENATE(ROW(P1845)-2," - ",Komponenty!B1845)</f>
        <v xml:space="preserve">1843 - </v>
      </c>
      <c r="Q1845" t="str">
        <f>CONCATENATE(Opatrenia!B1844&amp;" - "&amp;Opatrenia!D1844)</f>
        <v xml:space="preserve"> - </v>
      </c>
    </row>
    <row r="1846" spans="16:17" x14ac:dyDescent="0.25">
      <c r="P1846" t="str">
        <f>CONCATENATE(ROW(P1846)-2," - ",Komponenty!B1846)</f>
        <v xml:space="preserve">1844 - </v>
      </c>
      <c r="Q1846" t="str">
        <f>CONCATENATE(Opatrenia!B1845&amp;" - "&amp;Opatrenia!D1845)</f>
        <v xml:space="preserve"> - </v>
      </c>
    </row>
    <row r="1847" spans="16:17" x14ac:dyDescent="0.25">
      <c r="P1847" t="str">
        <f>CONCATENATE(ROW(P1847)-2," - ",Komponenty!B1847)</f>
        <v xml:space="preserve">1845 - </v>
      </c>
      <c r="Q1847" t="str">
        <f>CONCATENATE(Opatrenia!B1846&amp;" - "&amp;Opatrenia!D1846)</f>
        <v xml:space="preserve"> - </v>
      </c>
    </row>
    <row r="1848" spans="16:17" x14ac:dyDescent="0.25">
      <c r="P1848" t="str">
        <f>CONCATENATE(ROW(P1848)-2," - ",Komponenty!B1848)</f>
        <v xml:space="preserve">1846 - </v>
      </c>
      <c r="Q1848" t="str">
        <f>CONCATENATE(Opatrenia!B1847&amp;" - "&amp;Opatrenia!D1847)</f>
        <v xml:space="preserve"> - </v>
      </c>
    </row>
    <row r="1849" spans="16:17" x14ac:dyDescent="0.25">
      <c r="P1849" t="str">
        <f>CONCATENATE(ROW(P1849)-2," - ",Komponenty!B1849)</f>
        <v xml:space="preserve">1847 - </v>
      </c>
      <c r="Q1849" t="str">
        <f>CONCATENATE(Opatrenia!B1848&amp;" - "&amp;Opatrenia!D1848)</f>
        <v xml:space="preserve"> - </v>
      </c>
    </row>
    <row r="1850" spans="16:17" x14ac:dyDescent="0.25">
      <c r="P1850" t="str">
        <f>CONCATENATE(ROW(P1850)-2," - ",Komponenty!B1850)</f>
        <v xml:space="preserve">1848 - </v>
      </c>
      <c r="Q1850" t="str">
        <f>CONCATENATE(Opatrenia!B1849&amp;" - "&amp;Opatrenia!D1849)</f>
        <v xml:space="preserve"> - </v>
      </c>
    </row>
    <row r="1851" spans="16:17" x14ac:dyDescent="0.25">
      <c r="P1851" t="str">
        <f>CONCATENATE(ROW(P1851)-2," - ",Komponenty!B1851)</f>
        <v xml:space="preserve">1849 - </v>
      </c>
      <c r="Q1851" t="str">
        <f>CONCATENATE(Opatrenia!B1850&amp;" - "&amp;Opatrenia!D1850)</f>
        <v xml:space="preserve"> - </v>
      </c>
    </row>
    <row r="1852" spans="16:17" x14ac:dyDescent="0.25">
      <c r="P1852" t="str">
        <f>CONCATENATE(ROW(P1852)-2," - ",Komponenty!B1852)</f>
        <v xml:space="preserve">1850 - </v>
      </c>
      <c r="Q1852" t="str">
        <f>CONCATENATE(Opatrenia!B1851&amp;" - "&amp;Opatrenia!D1851)</f>
        <v xml:space="preserve"> - </v>
      </c>
    </row>
    <row r="1853" spans="16:17" x14ac:dyDescent="0.25">
      <c r="P1853" t="str">
        <f>CONCATENATE(ROW(P1853)-2," - ",Komponenty!B1853)</f>
        <v xml:space="preserve">1851 - </v>
      </c>
      <c r="Q1853" t="str">
        <f>CONCATENATE(Opatrenia!B1852&amp;" - "&amp;Opatrenia!D1852)</f>
        <v xml:space="preserve"> - </v>
      </c>
    </row>
    <row r="1854" spans="16:17" x14ac:dyDescent="0.25">
      <c r="P1854" t="str">
        <f>CONCATENATE(ROW(P1854)-2," - ",Komponenty!B1854)</f>
        <v xml:space="preserve">1852 - </v>
      </c>
      <c r="Q1854" t="str">
        <f>CONCATENATE(Opatrenia!B1853&amp;" - "&amp;Opatrenia!D1853)</f>
        <v xml:space="preserve"> - </v>
      </c>
    </row>
    <row r="1855" spans="16:17" x14ac:dyDescent="0.25">
      <c r="P1855" t="str">
        <f>CONCATENATE(ROW(P1855)-2," - ",Komponenty!B1855)</f>
        <v xml:space="preserve">1853 - </v>
      </c>
      <c r="Q1855" t="str">
        <f>CONCATENATE(Opatrenia!B1854&amp;" - "&amp;Opatrenia!D1854)</f>
        <v xml:space="preserve"> - </v>
      </c>
    </row>
    <row r="1856" spans="16:17" x14ac:dyDescent="0.25">
      <c r="P1856" t="str">
        <f>CONCATENATE(ROW(P1856)-2," - ",Komponenty!B1856)</f>
        <v xml:space="preserve">1854 - </v>
      </c>
      <c r="Q1856" t="str">
        <f>CONCATENATE(Opatrenia!B1855&amp;" - "&amp;Opatrenia!D1855)</f>
        <v xml:space="preserve"> - </v>
      </c>
    </row>
    <row r="1857" spans="16:17" x14ac:dyDescent="0.25">
      <c r="P1857" t="str">
        <f>CONCATENATE(ROW(P1857)-2," - ",Komponenty!B1857)</f>
        <v xml:space="preserve">1855 - </v>
      </c>
      <c r="Q1857" t="str">
        <f>CONCATENATE(Opatrenia!B1856&amp;" - "&amp;Opatrenia!D1856)</f>
        <v xml:space="preserve"> - </v>
      </c>
    </row>
    <row r="1858" spans="16:17" x14ac:dyDescent="0.25">
      <c r="P1858" t="str">
        <f>CONCATENATE(ROW(P1858)-2," - ",Komponenty!B1858)</f>
        <v xml:space="preserve">1856 - </v>
      </c>
      <c r="Q1858" t="str">
        <f>CONCATENATE(Opatrenia!B1857&amp;" - "&amp;Opatrenia!D1857)</f>
        <v xml:space="preserve"> - </v>
      </c>
    </row>
    <row r="1859" spans="16:17" x14ac:dyDescent="0.25">
      <c r="P1859" t="str">
        <f>CONCATENATE(ROW(P1859)-2," - ",Komponenty!B1859)</f>
        <v xml:space="preserve">1857 - </v>
      </c>
      <c r="Q1859" t="str">
        <f>CONCATENATE(Opatrenia!B1858&amp;" - "&amp;Opatrenia!D1858)</f>
        <v xml:space="preserve"> - </v>
      </c>
    </row>
    <row r="1860" spans="16:17" x14ac:dyDescent="0.25">
      <c r="P1860" t="str">
        <f>CONCATENATE(ROW(P1860)-2," - ",Komponenty!B1860)</f>
        <v xml:space="preserve">1858 - </v>
      </c>
      <c r="Q1860" t="str">
        <f>CONCATENATE(Opatrenia!B1859&amp;" - "&amp;Opatrenia!D1859)</f>
        <v xml:space="preserve"> - </v>
      </c>
    </row>
    <row r="1861" spans="16:17" x14ac:dyDescent="0.25">
      <c r="P1861" t="str">
        <f>CONCATENATE(ROW(P1861)-2," - ",Komponenty!B1861)</f>
        <v xml:space="preserve">1859 - </v>
      </c>
      <c r="Q1861" t="str">
        <f>CONCATENATE(Opatrenia!B1860&amp;" - "&amp;Opatrenia!D1860)</f>
        <v xml:space="preserve"> - </v>
      </c>
    </row>
    <row r="1862" spans="16:17" x14ac:dyDescent="0.25">
      <c r="P1862" t="str">
        <f>CONCATENATE(ROW(P1862)-2," - ",Komponenty!B1862)</f>
        <v xml:space="preserve">1860 - </v>
      </c>
      <c r="Q1862" t="str">
        <f>CONCATENATE(Opatrenia!B1861&amp;" - "&amp;Opatrenia!D1861)</f>
        <v xml:space="preserve"> - </v>
      </c>
    </row>
    <row r="1863" spans="16:17" x14ac:dyDescent="0.25">
      <c r="P1863" t="str">
        <f>CONCATENATE(ROW(P1863)-2," - ",Komponenty!B1863)</f>
        <v xml:space="preserve">1861 - </v>
      </c>
      <c r="Q1863" t="str">
        <f>CONCATENATE(Opatrenia!B1862&amp;" - "&amp;Opatrenia!D1862)</f>
        <v xml:space="preserve"> - </v>
      </c>
    </row>
    <row r="1864" spans="16:17" x14ac:dyDescent="0.25">
      <c r="P1864" t="str">
        <f>CONCATENATE(ROW(P1864)-2," - ",Komponenty!B1864)</f>
        <v xml:space="preserve">1862 - </v>
      </c>
      <c r="Q1864" t="str">
        <f>CONCATENATE(Opatrenia!B1863&amp;" - "&amp;Opatrenia!D1863)</f>
        <v xml:space="preserve"> - </v>
      </c>
    </row>
    <row r="1865" spans="16:17" x14ac:dyDescent="0.25">
      <c r="P1865" t="str">
        <f>CONCATENATE(ROW(P1865)-2," - ",Komponenty!B1865)</f>
        <v xml:space="preserve">1863 - </v>
      </c>
      <c r="Q1865" t="str">
        <f>CONCATENATE(Opatrenia!B1864&amp;" - "&amp;Opatrenia!D1864)</f>
        <v xml:space="preserve"> - </v>
      </c>
    </row>
    <row r="1866" spans="16:17" x14ac:dyDescent="0.25">
      <c r="P1866" t="str">
        <f>CONCATENATE(ROW(P1866)-2," - ",Komponenty!B1866)</f>
        <v xml:space="preserve">1864 - </v>
      </c>
      <c r="Q1866" t="str">
        <f>CONCATENATE(Opatrenia!B1865&amp;" - "&amp;Opatrenia!D1865)</f>
        <v xml:space="preserve"> - </v>
      </c>
    </row>
    <row r="1867" spans="16:17" x14ac:dyDescent="0.25">
      <c r="P1867" t="str">
        <f>CONCATENATE(ROW(P1867)-2," - ",Komponenty!B1867)</f>
        <v xml:space="preserve">1865 - </v>
      </c>
      <c r="Q1867" t="str">
        <f>CONCATENATE(Opatrenia!B1866&amp;" - "&amp;Opatrenia!D1866)</f>
        <v xml:space="preserve"> - </v>
      </c>
    </row>
    <row r="1868" spans="16:17" x14ac:dyDescent="0.25">
      <c r="P1868" t="str">
        <f>CONCATENATE(ROW(P1868)-2," - ",Komponenty!B1868)</f>
        <v xml:space="preserve">1866 - </v>
      </c>
      <c r="Q1868" t="str">
        <f>CONCATENATE(Opatrenia!B1867&amp;" - "&amp;Opatrenia!D1867)</f>
        <v xml:space="preserve"> - </v>
      </c>
    </row>
    <row r="1869" spans="16:17" x14ac:dyDescent="0.25">
      <c r="P1869" t="str">
        <f>CONCATENATE(ROW(P1869)-2," - ",Komponenty!B1869)</f>
        <v xml:space="preserve">1867 - </v>
      </c>
      <c r="Q1869" t="str">
        <f>CONCATENATE(Opatrenia!B1868&amp;" - "&amp;Opatrenia!D1868)</f>
        <v xml:space="preserve"> - </v>
      </c>
    </row>
    <row r="1870" spans="16:17" x14ac:dyDescent="0.25">
      <c r="P1870" t="str">
        <f>CONCATENATE(ROW(P1870)-2," - ",Komponenty!B1870)</f>
        <v xml:space="preserve">1868 - </v>
      </c>
      <c r="Q1870" t="str">
        <f>CONCATENATE(Opatrenia!B1869&amp;" - "&amp;Opatrenia!D1869)</f>
        <v xml:space="preserve"> - </v>
      </c>
    </row>
    <row r="1871" spans="16:17" x14ac:dyDescent="0.25">
      <c r="P1871" t="str">
        <f>CONCATENATE(ROW(P1871)-2," - ",Komponenty!B1871)</f>
        <v xml:space="preserve">1869 - </v>
      </c>
      <c r="Q1871" t="str">
        <f>CONCATENATE(Opatrenia!B1870&amp;" - "&amp;Opatrenia!D1870)</f>
        <v xml:space="preserve"> - </v>
      </c>
    </row>
    <row r="1872" spans="16:17" x14ac:dyDescent="0.25">
      <c r="P1872" t="str">
        <f>CONCATENATE(ROW(P1872)-2," - ",Komponenty!B1872)</f>
        <v xml:space="preserve">1870 - </v>
      </c>
      <c r="Q1872" t="str">
        <f>CONCATENATE(Opatrenia!B1871&amp;" - "&amp;Opatrenia!D1871)</f>
        <v xml:space="preserve"> - </v>
      </c>
    </row>
    <row r="1873" spans="16:17" x14ac:dyDescent="0.25">
      <c r="P1873" t="str">
        <f>CONCATENATE(ROW(P1873)-2," - ",Komponenty!B1873)</f>
        <v xml:space="preserve">1871 - </v>
      </c>
      <c r="Q1873" t="str">
        <f>CONCATENATE(Opatrenia!B1872&amp;" - "&amp;Opatrenia!D1872)</f>
        <v xml:space="preserve"> - </v>
      </c>
    </row>
    <row r="1874" spans="16:17" x14ac:dyDescent="0.25">
      <c r="P1874" t="str">
        <f>CONCATENATE(ROW(P1874)-2," - ",Komponenty!B1874)</f>
        <v xml:space="preserve">1872 - </v>
      </c>
      <c r="Q1874" t="str">
        <f>CONCATENATE(Opatrenia!B1873&amp;" - "&amp;Opatrenia!D1873)</f>
        <v xml:space="preserve"> - </v>
      </c>
    </row>
    <row r="1875" spans="16:17" x14ac:dyDescent="0.25">
      <c r="P1875" t="str">
        <f>CONCATENATE(ROW(P1875)-2," - ",Komponenty!B1875)</f>
        <v xml:space="preserve">1873 - </v>
      </c>
      <c r="Q1875" t="str">
        <f>CONCATENATE(Opatrenia!B1874&amp;" - "&amp;Opatrenia!D1874)</f>
        <v xml:space="preserve"> - </v>
      </c>
    </row>
    <row r="1876" spans="16:17" x14ac:dyDescent="0.25">
      <c r="P1876" t="str">
        <f>CONCATENATE(ROW(P1876)-2," - ",Komponenty!B1876)</f>
        <v xml:space="preserve">1874 - </v>
      </c>
      <c r="Q1876" t="str">
        <f>CONCATENATE(Opatrenia!B1875&amp;" - "&amp;Opatrenia!D1875)</f>
        <v xml:space="preserve"> - </v>
      </c>
    </row>
    <row r="1877" spans="16:17" x14ac:dyDescent="0.25">
      <c r="P1877" t="str">
        <f>CONCATENATE(ROW(P1877)-2," - ",Komponenty!B1877)</f>
        <v xml:space="preserve">1875 - </v>
      </c>
      <c r="Q1877" t="str">
        <f>CONCATENATE(Opatrenia!B1876&amp;" - "&amp;Opatrenia!D1876)</f>
        <v xml:space="preserve"> - </v>
      </c>
    </row>
    <row r="1878" spans="16:17" x14ac:dyDescent="0.25">
      <c r="P1878" t="str">
        <f>CONCATENATE(ROW(P1878)-2," - ",Komponenty!B1878)</f>
        <v xml:space="preserve">1876 - </v>
      </c>
      <c r="Q1878" t="str">
        <f>CONCATENATE(Opatrenia!B1877&amp;" - "&amp;Opatrenia!D1877)</f>
        <v xml:space="preserve"> - </v>
      </c>
    </row>
    <row r="1879" spans="16:17" x14ac:dyDescent="0.25">
      <c r="P1879" t="str">
        <f>CONCATENATE(ROW(P1879)-2," - ",Komponenty!B1879)</f>
        <v xml:space="preserve">1877 - </v>
      </c>
      <c r="Q1879" t="str">
        <f>CONCATENATE(Opatrenia!B1878&amp;" - "&amp;Opatrenia!D1878)</f>
        <v xml:space="preserve"> - </v>
      </c>
    </row>
    <row r="1880" spans="16:17" x14ac:dyDescent="0.25">
      <c r="P1880" t="str">
        <f>CONCATENATE(ROW(P1880)-2," - ",Komponenty!B1880)</f>
        <v xml:space="preserve">1878 - </v>
      </c>
      <c r="Q1880" t="str">
        <f>CONCATENATE(Opatrenia!B1879&amp;" - "&amp;Opatrenia!D1879)</f>
        <v xml:space="preserve"> - </v>
      </c>
    </row>
    <row r="1881" spans="16:17" x14ac:dyDescent="0.25">
      <c r="P1881" t="str">
        <f>CONCATENATE(ROW(P1881)-2," - ",Komponenty!B1881)</f>
        <v xml:space="preserve">1879 - </v>
      </c>
      <c r="Q1881" t="str">
        <f>CONCATENATE(Opatrenia!B1880&amp;" - "&amp;Opatrenia!D1880)</f>
        <v xml:space="preserve"> - </v>
      </c>
    </row>
    <row r="1882" spans="16:17" x14ac:dyDescent="0.25">
      <c r="P1882" t="str">
        <f>CONCATENATE(ROW(P1882)-2," - ",Komponenty!B1882)</f>
        <v xml:space="preserve">1880 - </v>
      </c>
      <c r="Q1882" t="str">
        <f>CONCATENATE(Opatrenia!B1881&amp;" - "&amp;Opatrenia!D1881)</f>
        <v xml:space="preserve"> - </v>
      </c>
    </row>
    <row r="1883" spans="16:17" x14ac:dyDescent="0.25">
      <c r="P1883" t="str">
        <f>CONCATENATE(ROW(P1883)-2," - ",Komponenty!B1883)</f>
        <v xml:space="preserve">1881 - </v>
      </c>
      <c r="Q1883" t="str">
        <f>CONCATENATE(Opatrenia!B1882&amp;" - "&amp;Opatrenia!D1882)</f>
        <v xml:space="preserve"> - </v>
      </c>
    </row>
    <row r="1884" spans="16:17" x14ac:dyDescent="0.25">
      <c r="P1884" t="str">
        <f>CONCATENATE(ROW(P1884)-2," - ",Komponenty!B1884)</f>
        <v xml:space="preserve">1882 - </v>
      </c>
      <c r="Q1884" t="str">
        <f>CONCATENATE(Opatrenia!B1883&amp;" - "&amp;Opatrenia!D1883)</f>
        <v xml:space="preserve"> - </v>
      </c>
    </row>
    <row r="1885" spans="16:17" x14ac:dyDescent="0.25">
      <c r="P1885" t="str">
        <f>CONCATENATE(ROW(P1885)-2," - ",Komponenty!B1885)</f>
        <v xml:space="preserve">1883 - </v>
      </c>
      <c r="Q1885" t="str">
        <f>CONCATENATE(Opatrenia!B1884&amp;" - "&amp;Opatrenia!D1884)</f>
        <v xml:space="preserve"> - </v>
      </c>
    </row>
    <row r="1886" spans="16:17" x14ac:dyDescent="0.25">
      <c r="P1886" t="str">
        <f>CONCATENATE(ROW(P1886)-2," - ",Komponenty!B1886)</f>
        <v xml:space="preserve">1884 - </v>
      </c>
      <c r="Q1886" t="str">
        <f>CONCATENATE(Opatrenia!B1885&amp;" - "&amp;Opatrenia!D1885)</f>
        <v xml:space="preserve"> - </v>
      </c>
    </row>
    <row r="1887" spans="16:17" x14ac:dyDescent="0.25">
      <c r="P1887" t="str">
        <f>CONCATENATE(ROW(P1887)-2," - ",Komponenty!B1887)</f>
        <v xml:space="preserve">1885 - </v>
      </c>
      <c r="Q1887" t="str">
        <f>CONCATENATE(Opatrenia!B1886&amp;" - "&amp;Opatrenia!D1886)</f>
        <v xml:space="preserve"> - </v>
      </c>
    </row>
    <row r="1888" spans="16:17" x14ac:dyDescent="0.25">
      <c r="P1888" t="str">
        <f>CONCATENATE(ROW(P1888)-2," - ",Komponenty!B1888)</f>
        <v xml:space="preserve">1886 - </v>
      </c>
      <c r="Q1888" t="str">
        <f>CONCATENATE(Opatrenia!B1887&amp;" - "&amp;Opatrenia!D1887)</f>
        <v xml:space="preserve"> - </v>
      </c>
    </row>
    <row r="1889" spans="16:17" x14ac:dyDescent="0.25">
      <c r="P1889" t="str">
        <f>CONCATENATE(ROW(P1889)-2," - ",Komponenty!B1889)</f>
        <v xml:space="preserve">1887 - </v>
      </c>
      <c r="Q1889" t="str">
        <f>CONCATENATE(Opatrenia!B1888&amp;" - "&amp;Opatrenia!D1888)</f>
        <v xml:space="preserve"> - </v>
      </c>
    </row>
    <row r="1890" spans="16:17" x14ac:dyDescent="0.25">
      <c r="P1890" t="str">
        <f>CONCATENATE(ROW(P1890)-2," - ",Komponenty!B1890)</f>
        <v xml:space="preserve">1888 - </v>
      </c>
      <c r="Q1890" t="str">
        <f>CONCATENATE(Opatrenia!B1889&amp;" - "&amp;Opatrenia!D1889)</f>
        <v xml:space="preserve"> - </v>
      </c>
    </row>
    <row r="1891" spans="16:17" x14ac:dyDescent="0.25">
      <c r="P1891" t="str">
        <f>CONCATENATE(ROW(P1891)-2," - ",Komponenty!B1891)</f>
        <v xml:space="preserve">1889 - </v>
      </c>
      <c r="Q1891" t="str">
        <f>CONCATENATE(Opatrenia!B1890&amp;" - "&amp;Opatrenia!D1890)</f>
        <v xml:space="preserve"> - </v>
      </c>
    </row>
    <row r="1892" spans="16:17" x14ac:dyDescent="0.25">
      <c r="P1892" t="str">
        <f>CONCATENATE(ROW(P1892)-2," - ",Komponenty!B1892)</f>
        <v xml:space="preserve">1890 - </v>
      </c>
      <c r="Q1892" t="str">
        <f>CONCATENATE(Opatrenia!B1891&amp;" - "&amp;Opatrenia!D1891)</f>
        <v xml:space="preserve"> - </v>
      </c>
    </row>
    <row r="1893" spans="16:17" x14ac:dyDescent="0.25">
      <c r="P1893" t="str">
        <f>CONCATENATE(ROW(P1893)-2," - ",Komponenty!B1893)</f>
        <v xml:space="preserve">1891 - </v>
      </c>
      <c r="Q1893" t="str">
        <f>CONCATENATE(Opatrenia!B1892&amp;" - "&amp;Opatrenia!D1892)</f>
        <v xml:space="preserve"> - </v>
      </c>
    </row>
    <row r="1894" spans="16:17" x14ac:dyDescent="0.25">
      <c r="P1894" t="str">
        <f>CONCATENATE(ROW(P1894)-2," - ",Komponenty!B1894)</f>
        <v xml:space="preserve">1892 - </v>
      </c>
      <c r="Q1894" t="str">
        <f>CONCATENATE(Opatrenia!B1893&amp;" - "&amp;Opatrenia!D1893)</f>
        <v xml:space="preserve"> - </v>
      </c>
    </row>
    <row r="1895" spans="16:17" x14ac:dyDescent="0.25">
      <c r="P1895" t="str">
        <f>CONCATENATE(ROW(P1895)-2," - ",Komponenty!B1895)</f>
        <v xml:space="preserve">1893 - </v>
      </c>
      <c r="Q1895" t="str">
        <f>CONCATENATE(Opatrenia!B1894&amp;" - "&amp;Opatrenia!D1894)</f>
        <v xml:space="preserve"> - </v>
      </c>
    </row>
    <row r="1896" spans="16:17" x14ac:dyDescent="0.25">
      <c r="P1896" t="str">
        <f>CONCATENATE(ROW(P1896)-2," - ",Komponenty!B1896)</f>
        <v xml:space="preserve">1894 - </v>
      </c>
      <c r="Q1896" t="str">
        <f>CONCATENATE(Opatrenia!B1895&amp;" - "&amp;Opatrenia!D1895)</f>
        <v xml:space="preserve"> - </v>
      </c>
    </row>
    <row r="1897" spans="16:17" x14ac:dyDescent="0.25">
      <c r="P1897" t="str">
        <f>CONCATENATE(ROW(P1897)-2," - ",Komponenty!B1897)</f>
        <v xml:space="preserve">1895 - </v>
      </c>
      <c r="Q1897" t="str">
        <f>CONCATENATE(Opatrenia!B1896&amp;" - "&amp;Opatrenia!D1896)</f>
        <v xml:space="preserve"> - </v>
      </c>
    </row>
    <row r="1898" spans="16:17" x14ac:dyDescent="0.25">
      <c r="P1898" t="str">
        <f>CONCATENATE(ROW(P1898)-2," - ",Komponenty!B1898)</f>
        <v xml:space="preserve">1896 - </v>
      </c>
      <c r="Q1898" t="str">
        <f>CONCATENATE(Opatrenia!B1897&amp;" - "&amp;Opatrenia!D1897)</f>
        <v xml:space="preserve"> - </v>
      </c>
    </row>
    <row r="1899" spans="16:17" x14ac:dyDescent="0.25">
      <c r="P1899" t="str">
        <f>CONCATENATE(ROW(P1899)-2," - ",Komponenty!B1899)</f>
        <v xml:space="preserve">1897 - </v>
      </c>
      <c r="Q1899" t="str">
        <f>CONCATENATE(Opatrenia!B1898&amp;" - "&amp;Opatrenia!D1898)</f>
        <v xml:space="preserve"> - </v>
      </c>
    </row>
    <row r="1900" spans="16:17" x14ac:dyDescent="0.25">
      <c r="P1900" t="str">
        <f>CONCATENATE(ROW(P1900)-2," - ",Komponenty!B1900)</f>
        <v xml:space="preserve">1898 - </v>
      </c>
      <c r="Q1900" t="str">
        <f>CONCATENATE(Opatrenia!B1899&amp;" - "&amp;Opatrenia!D1899)</f>
        <v xml:space="preserve"> - </v>
      </c>
    </row>
    <row r="1901" spans="16:17" x14ac:dyDescent="0.25">
      <c r="P1901" t="str">
        <f>CONCATENATE(ROW(P1901)-2," - ",Komponenty!B1901)</f>
        <v xml:space="preserve">1899 - </v>
      </c>
      <c r="Q1901" t="str">
        <f>CONCATENATE(Opatrenia!B1900&amp;" - "&amp;Opatrenia!D1900)</f>
        <v xml:space="preserve"> - </v>
      </c>
    </row>
    <row r="1902" spans="16:17" x14ac:dyDescent="0.25">
      <c r="P1902" t="str">
        <f>CONCATENATE(ROW(P1902)-2," - ",Komponenty!B1902)</f>
        <v xml:space="preserve">1900 - </v>
      </c>
      <c r="Q1902" t="str">
        <f>CONCATENATE(Opatrenia!B1901&amp;" - "&amp;Opatrenia!D1901)</f>
        <v xml:space="preserve"> - </v>
      </c>
    </row>
    <row r="1903" spans="16:17" x14ac:dyDescent="0.25">
      <c r="P1903" t="str">
        <f>CONCATENATE(ROW(P1903)-2," - ",Komponenty!B1903)</f>
        <v xml:space="preserve">1901 - </v>
      </c>
      <c r="Q1903" t="str">
        <f>CONCATENATE(Opatrenia!B1902&amp;" - "&amp;Opatrenia!D1902)</f>
        <v xml:space="preserve"> - </v>
      </c>
    </row>
    <row r="1904" spans="16:17" x14ac:dyDescent="0.25">
      <c r="P1904" t="str">
        <f>CONCATENATE(ROW(P1904)-2," - ",Komponenty!B1904)</f>
        <v xml:space="preserve">1902 - </v>
      </c>
      <c r="Q1904" t="str">
        <f>CONCATENATE(Opatrenia!B1903&amp;" - "&amp;Opatrenia!D1903)</f>
        <v xml:space="preserve"> - </v>
      </c>
    </row>
    <row r="1905" spans="16:17" x14ac:dyDescent="0.25">
      <c r="P1905" t="str">
        <f>CONCATENATE(ROW(P1905)-2," - ",Komponenty!B1905)</f>
        <v xml:space="preserve">1903 - </v>
      </c>
      <c r="Q1905" t="str">
        <f>CONCATENATE(Opatrenia!B1904&amp;" - "&amp;Opatrenia!D1904)</f>
        <v xml:space="preserve"> - </v>
      </c>
    </row>
    <row r="1906" spans="16:17" x14ac:dyDescent="0.25">
      <c r="P1906" t="str">
        <f>CONCATENATE(ROW(P1906)-2," - ",Komponenty!B1906)</f>
        <v xml:space="preserve">1904 - </v>
      </c>
      <c r="Q1906" t="str">
        <f>CONCATENATE(Opatrenia!B1905&amp;" - "&amp;Opatrenia!D1905)</f>
        <v xml:space="preserve"> - </v>
      </c>
    </row>
    <row r="1907" spans="16:17" x14ac:dyDescent="0.25">
      <c r="P1907" t="str">
        <f>CONCATENATE(ROW(P1907)-2," - ",Komponenty!B1907)</f>
        <v xml:space="preserve">1905 - </v>
      </c>
      <c r="Q1907" t="str">
        <f>CONCATENATE(Opatrenia!B1906&amp;" - "&amp;Opatrenia!D1906)</f>
        <v xml:space="preserve"> - </v>
      </c>
    </row>
    <row r="1908" spans="16:17" x14ac:dyDescent="0.25">
      <c r="P1908" t="str">
        <f>CONCATENATE(ROW(P1908)-2," - ",Komponenty!B1908)</f>
        <v xml:space="preserve">1906 - </v>
      </c>
      <c r="Q1908" t="str">
        <f>CONCATENATE(Opatrenia!B1907&amp;" - "&amp;Opatrenia!D1907)</f>
        <v xml:space="preserve"> - </v>
      </c>
    </row>
    <row r="1909" spans="16:17" x14ac:dyDescent="0.25">
      <c r="P1909" t="str">
        <f>CONCATENATE(ROW(P1909)-2," - ",Komponenty!B1909)</f>
        <v xml:space="preserve">1907 - </v>
      </c>
      <c r="Q1909" t="str">
        <f>CONCATENATE(Opatrenia!B1908&amp;" - "&amp;Opatrenia!D1908)</f>
        <v xml:space="preserve"> - </v>
      </c>
    </row>
    <row r="1910" spans="16:17" x14ac:dyDescent="0.25">
      <c r="P1910" t="str">
        <f>CONCATENATE(ROW(P1910)-2," - ",Komponenty!B1910)</f>
        <v xml:space="preserve">1908 - </v>
      </c>
      <c r="Q1910" t="str">
        <f>CONCATENATE(Opatrenia!B1909&amp;" - "&amp;Opatrenia!D1909)</f>
        <v xml:space="preserve"> - </v>
      </c>
    </row>
    <row r="1911" spans="16:17" x14ac:dyDescent="0.25">
      <c r="P1911" t="str">
        <f>CONCATENATE(ROW(P1911)-2," - ",Komponenty!B1911)</f>
        <v xml:space="preserve">1909 - </v>
      </c>
      <c r="Q1911" t="str">
        <f>CONCATENATE(Opatrenia!B1910&amp;" - "&amp;Opatrenia!D1910)</f>
        <v xml:space="preserve"> - </v>
      </c>
    </row>
    <row r="1912" spans="16:17" x14ac:dyDescent="0.25">
      <c r="P1912" t="str">
        <f>CONCATENATE(ROW(P1912)-2," - ",Komponenty!B1912)</f>
        <v xml:space="preserve">1910 - </v>
      </c>
      <c r="Q1912" t="str">
        <f>CONCATENATE(Opatrenia!B1911&amp;" - "&amp;Opatrenia!D1911)</f>
        <v xml:space="preserve"> - </v>
      </c>
    </row>
    <row r="1913" spans="16:17" x14ac:dyDescent="0.25">
      <c r="P1913" t="str">
        <f>CONCATENATE(ROW(P1913)-2," - ",Komponenty!B1913)</f>
        <v xml:space="preserve">1911 - </v>
      </c>
      <c r="Q1913" t="str">
        <f>CONCATENATE(Opatrenia!B1912&amp;" - "&amp;Opatrenia!D1912)</f>
        <v xml:space="preserve"> - </v>
      </c>
    </row>
    <row r="1914" spans="16:17" x14ac:dyDescent="0.25">
      <c r="P1914" t="str">
        <f>CONCATENATE(ROW(P1914)-2," - ",Komponenty!B1914)</f>
        <v xml:space="preserve">1912 - </v>
      </c>
      <c r="Q1914" t="str">
        <f>CONCATENATE(Opatrenia!B1913&amp;" - "&amp;Opatrenia!D1913)</f>
        <v xml:space="preserve"> - </v>
      </c>
    </row>
    <row r="1915" spans="16:17" x14ac:dyDescent="0.25">
      <c r="P1915" t="str">
        <f>CONCATENATE(ROW(P1915)-2," - ",Komponenty!B1915)</f>
        <v xml:space="preserve">1913 - </v>
      </c>
      <c r="Q1915" t="str">
        <f>CONCATENATE(Opatrenia!B1914&amp;" - "&amp;Opatrenia!D1914)</f>
        <v xml:space="preserve"> - </v>
      </c>
    </row>
    <row r="1916" spans="16:17" x14ac:dyDescent="0.25">
      <c r="P1916" t="str">
        <f>CONCATENATE(ROW(P1916)-2," - ",Komponenty!B1916)</f>
        <v xml:space="preserve">1914 - </v>
      </c>
      <c r="Q1916" t="str">
        <f>CONCATENATE(Opatrenia!B1915&amp;" - "&amp;Opatrenia!D1915)</f>
        <v xml:space="preserve"> - </v>
      </c>
    </row>
    <row r="1917" spans="16:17" x14ac:dyDescent="0.25">
      <c r="P1917" t="str">
        <f>CONCATENATE(ROW(P1917)-2," - ",Komponenty!B1917)</f>
        <v xml:space="preserve">1915 - </v>
      </c>
      <c r="Q1917" t="str">
        <f>CONCATENATE(Opatrenia!B1916&amp;" - "&amp;Opatrenia!D1916)</f>
        <v xml:space="preserve"> - </v>
      </c>
    </row>
    <row r="1918" spans="16:17" x14ac:dyDescent="0.25">
      <c r="P1918" t="str">
        <f>CONCATENATE(ROW(P1918)-2," - ",Komponenty!B1918)</f>
        <v xml:space="preserve">1916 - </v>
      </c>
      <c r="Q1918" t="str">
        <f>CONCATENATE(Opatrenia!B1917&amp;" - "&amp;Opatrenia!D1917)</f>
        <v xml:space="preserve"> - </v>
      </c>
    </row>
    <row r="1919" spans="16:17" x14ac:dyDescent="0.25">
      <c r="P1919" t="str">
        <f>CONCATENATE(ROW(P1919)-2," - ",Komponenty!B1919)</f>
        <v xml:space="preserve">1917 - </v>
      </c>
      <c r="Q1919" t="str">
        <f>CONCATENATE(Opatrenia!B1918&amp;" - "&amp;Opatrenia!D1918)</f>
        <v xml:space="preserve"> - </v>
      </c>
    </row>
    <row r="1920" spans="16:17" x14ac:dyDescent="0.25">
      <c r="P1920" t="str">
        <f>CONCATENATE(ROW(P1920)-2," - ",Komponenty!B1920)</f>
        <v xml:space="preserve">1918 - </v>
      </c>
      <c r="Q1920" t="str">
        <f>CONCATENATE(Opatrenia!B1919&amp;" - "&amp;Opatrenia!D1919)</f>
        <v xml:space="preserve"> - </v>
      </c>
    </row>
    <row r="1921" spans="16:17" x14ac:dyDescent="0.25">
      <c r="P1921" t="str">
        <f>CONCATENATE(ROW(P1921)-2," - ",Komponenty!B1921)</f>
        <v xml:space="preserve">1919 - </v>
      </c>
      <c r="Q1921" t="str">
        <f>CONCATENATE(Opatrenia!B1920&amp;" - "&amp;Opatrenia!D1920)</f>
        <v xml:space="preserve"> - </v>
      </c>
    </row>
    <row r="1922" spans="16:17" x14ac:dyDescent="0.25">
      <c r="P1922" t="str">
        <f>CONCATENATE(ROW(P1922)-2," - ",Komponenty!B1922)</f>
        <v xml:space="preserve">1920 - </v>
      </c>
      <c r="Q1922" t="str">
        <f>CONCATENATE(Opatrenia!B1921&amp;" - "&amp;Opatrenia!D1921)</f>
        <v xml:space="preserve"> - </v>
      </c>
    </row>
    <row r="1923" spans="16:17" x14ac:dyDescent="0.25">
      <c r="P1923" t="str">
        <f>CONCATENATE(ROW(P1923)-2," - ",Komponenty!B1923)</f>
        <v xml:space="preserve">1921 - </v>
      </c>
      <c r="Q1923" t="str">
        <f>CONCATENATE(Opatrenia!B1922&amp;" - "&amp;Opatrenia!D1922)</f>
        <v xml:space="preserve"> - </v>
      </c>
    </row>
    <row r="1924" spans="16:17" x14ac:dyDescent="0.25">
      <c r="P1924" t="str">
        <f>CONCATENATE(ROW(P1924)-2," - ",Komponenty!B1924)</f>
        <v xml:space="preserve">1922 - </v>
      </c>
      <c r="Q1924" t="str">
        <f>CONCATENATE(Opatrenia!B1923&amp;" - "&amp;Opatrenia!D1923)</f>
        <v xml:space="preserve"> - </v>
      </c>
    </row>
    <row r="1925" spans="16:17" x14ac:dyDescent="0.25">
      <c r="P1925" t="str">
        <f>CONCATENATE(ROW(P1925)-2," - ",Komponenty!B1925)</f>
        <v xml:space="preserve">1923 - </v>
      </c>
      <c r="Q1925" t="str">
        <f>CONCATENATE(Opatrenia!B1924&amp;" - "&amp;Opatrenia!D1924)</f>
        <v xml:space="preserve"> - </v>
      </c>
    </row>
    <row r="1926" spans="16:17" x14ac:dyDescent="0.25">
      <c r="P1926" t="str">
        <f>CONCATENATE(ROW(P1926)-2," - ",Komponenty!B1926)</f>
        <v xml:space="preserve">1924 - </v>
      </c>
      <c r="Q1926" t="str">
        <f>CONCATENATE(Opatrenia!B1925&amp;" - "&amp;Opatrenia!D1925)</f>
        <v xml:space="preserve"> - </v>
      </c>
    </row>
    <row r="1927" spans="16:17" x14ac:dyDescent="0.25">
      <c r="P1927" t="str">
        <f>CONCATENATE(ROW(P1927)-2," - ",Komponenty!B1927)</f>
        <v xml:space="preserve">1925 - </v>
      </c>
      <c r="Q1927" t="str">
        <f>CONCATENATE(Opatrenia!B1926&amp;" - "&amp;Opatrenia!D1926)</f>
        <v xml:space="preserve"> - </v>
      </c>
    </row>
    <row r="1928" spans="16:17" x14ac:dyDescent="0.25">
      <c r="P1928" t="str">
        <f>CONCATENATE(ROW(P1928)-2," - ",Komponenty!B1928)</f>
        <v xml:space="preserve">1926 - </v>
      </c>
      <c r="Q1928" t="str">
        <f>CONCATENATE(Opatrenia!B1927&amp;" - "&amp;Opatrenia!D1927)</f>
        <v xml:space="preserve"> - </v>
      </c>
    </row>
    <row r="1929" spans="16:17" x14ac:dyDescent="0.25">
      <c r="P1929" t="str">
        <f>CONCATENATE(ROW(P1929)-2," - ",Komponenty!B1929)</f>
        <v xml:space="preserve">1927 - </v>
      </c>
      <c r="Q1929" t="str">
        <f>CONCATENATE(Opatrenia!B1928&amp;" - "&amp;Opatrenia!D1928)</f>
        <v xml:space="preserve"> - </v>
      </c>
    </row>
    <row r="1930" spans="16:17" x14ac:dyDescent="0.25">
      <c r="P1930" t="str">
        <f>CONCATENATE(ROW(P1930)-2," - ",Komponenty!B1930)</f>
        <v xml:space="preserve">1928 - </v>
      </c>
      <c r="Q1930" t="str">
        <f>CONCATENATE(Opatrenia!B1929&amp;" - "&amp;Opatrenia!D1929)</f>
        <v xml:space="preserve"> - </v>
      </c>
    </row>
    <row r="1931" spans="16:17" x14ac:dyDescent="0.25">
      <c r="P1931" t="str">
        <f>CONCATENATE(ROW(P1931)-2," - ",Komponenty!B1931)</f>
        <v xml:space="preserve">1929 - </v>
      </c>
      <c r="Q1931" t="str">
        <f>CONCATENATE(Opatrenia!B1930&amp;" - "&amp;Opatrenia!D1930)</f>
        <v xml:space="preserve"> - </v>
      </c>
    </row>
    <row r="1932" spans="16:17" x14ac:dyDescent="0.25">
      <c r="P1932" t="str">
        <f>CONCATENATE(ROW(P1932)-2," - ",Komponenty!B1932)</f>
        <v xml:space="preserve">1930 - </v>
      </c>
      <c r="Q1932" t="str">
        <f>CONCATENATE(Opatrenia!B1931&amp;" - "&amp;Opatrenia!D1931)</f>
        <v xml:space="preserve"> - </v>
      </c>
    </row>
    <row r="1933" spans="16:17" x14ac:dyDescent="0.25">
      <c r="P1933" t="str">
        <f>CONCATENATE(ROW(P1933)-2," - ",Komponenty!B1933)</f>
        <v xml:space="preserve">1931 - </v>
      </c>
      <c r="Q1933" t="str">
        <f>CONCATENATE(Opatrenia!B1932&amp;" - "&amp;Opatrenia!D1932)</f>
        <v xml:space="preserve"> - </v>
      </c>
    </row>
    <row r="1934" spans="16:17" x14ac:dyDescent="0.25">
      <c r="P1934" t="str">
        <f>CONCATENATE(ROW(P1934)-2," - ",Komponenty!B1934)</f>
        <v xml:space="preserve">1932 - </v>
      </c>
      <c r="Q1934" t="str">
        <f>CONCATENATE(Opatrenia!B1933&amp;" - "&amp;Opatrenia!D1933)</f>
        <v xml:space="preserve"> - </v>
      </c>
    </row>
    <row r="1935" spans="16:17" x14ac:dyDescent="0.25">
      <c r="P1935" t="str">
        <f>CONCATENATE(ROW(P1935)-2," - ",Komponenty!B1935)</f>
        <v xml:space="preserve">1933 - </v>
      </c>
      <c r="Q1935" t="str">
        <f>CONCATENATE(Opatrenia!B1934&amp;" - "&amp;Opatrenia!D1934)</f>
        <v xml:space="preserve"> - </v>
      </c>
    </row>
    <row r="1936" spans="16:17" x14ac:dyDescent="0.25">
      <c r="P1936" t="str">
        <f>CONCATENATE(ROW(P1936)-2," - ",Komponenty!B1936)</f>
        <v xml:space="preserve">1934 - </v>
      </c>
      <c r="Q1936" t="str">
        <f>CONCATENATE(Opatrenia!B1935&amp;" - "&amp;Opatrenia!D1935)</f>
        <v xml:space="preserve"> - </v>
      </c>
    </row>
    <row r="1937" spans="16:17" x14ac:dyDescent="0.25">
      <c r="P1937" t="str">
        <f>CONCATENATE(ROW(P1937)-2," - ",Komponenty!B1937)</f>
        <v xml:space="preserve">1935 - </v>
      </c>
      <c r="Q1937" t="str">
        <f>CONCATENATE(Opatrenia!B1936&amp;" - "&amp;Opatrenia!D1936)</f>
        <v xml:space="preserve"> - </v>
      </c>
    </row>
    <row r="1938" spans="16:17" x14ac:dyDescent="0.25">
      <c r="P1938" t="str">
        <f>CONCATENATE(ROW(P1938)-2," - ",Komponenty!B1938)</f>
        <v xml:space="preserve">1936 - </v>
      </c>
      <c r="Q1938" t="str">
        <f>CONCATENATE(Opatrenia!B1937&amp;" - "&amp;Opatrenia!D1937)</f>
        <v xml:space="preserve"> - </v>
      </c>
    </row>
    <row r="1939" spans="16:17" x14ac:dyDescent="0.25">
      <c r="P1939" t="str">
        <f>CONCATENATE(ROW(P1939)-2," - ",Komponenty!B1939)</f>
        <v xml:space="preserve">1937 - </v>
      </c>
      <c r="Q1939" t="str">
        <f>CONCATENATE(Opatrenia!B1938&amp;" - "&amp;Opatrenia!D1938)</f>
        <v xml:space="preserve"> - </v>
      </c>
    </row>
    <row r="1940" spans="16:17" x14ac:dyDescent="0.25">
      <c r="P1940" t="str">
        <f>CONCATENATE(ROW(P1940)-2," - ",Komponenty!B1940)</f>
        <v xml:space="preserve">1938 - </v>
      </c>
      <c r="Q1940" t="str">
        <f>CONCATENATE(Opatrenia!B1939&amp;" - "&amp;Opatrenia!D1939)</f>
        <v xml:space="preserve"> - </v>
      </c>
    </row>
    <row r="1941" spans="16:17" x14ac:dyDescent="0.25">
      <c r="P1941" t="str">
        <f>CONCATENATE(ROW(P1941)-2," - ",Komponenty!B1941)</f>
        <v xml:space="preserve">1939 - </v>
      </c>
      <c r="Q1941" t="str">
        <f>CONCATENATE(Opatrenia!B1940&amp;" - "&amp;Opatrenia!D1940)</f>
        <v xml:space="preserve"> - </v>
      </c>
    </row>
    <row r="1942" spans="16:17" x14ac:dyDescent="0.25">
      <c r="P1942" t="str">
        <f>CONCATENATE(ROW(P1942)-2," - ",Komponenty!B1942)</f>
        <v xml:space="preserve">1940 - </v>
      </c>
      <c r="Q1942" t="str">
        <f>CONCATENATE(Opatrenia!B1941&amp;" - "&amp;Opatrenia!D1941)</f>
        <v xml:space="preserve"> - </v>
      </c>
    </row>
    <row r="1943" spans="16:17" x14ac:dyDescent="0.25">
      <c r="P1943" t="str">
        <f>CONCATENATE(ROW(P1943)-2," - ",Komponenty!B1943)</f>
        <v xml:space="preserve">1941 - </v>
      </c>
      <c r="Q1943" t="str">
        <f>CONCATENATE(Opatrenia!B1942&amp;" - "&amp;Opatrenia!D1942)</f>
        <v xml:space="preserve"> - </v>
      </c>
    </row>
    <row r="1944" spans="16:17" x14ac:dyDescent="0.25">
      <c r="P1944" t="str">
        <f>CONCATENATE(ROW(P1944)-2," - ",Komponenty!B1944)</f>
        <v xml:space="preserve">1942 - </v>
      </c>
      <c r="Q1944" t="str">
        <f>CONCATENATE(Opatrenia!B1943&amp;" - "&amp;Opatrenia!D1943)</f>
        <v xml:space="preserve"> - </v>
      </c>
    </row>
    <row r="1945" spans="16:17" x14ac:dyDescent="0.25">
      <c r="P1945" t="str">
        <f>CONCATENATE(ROW(P1945)-2," - ",Komponenty!B1945)</f>
        <v xml:space="preserve">1943 - </v>
      </c>
      <c r="Q1945" t="str">
        <f>CONCATENATE(Opatrenia!B1944&amp;" - "&amp;Opatrenia!D1944)</f>
        <v xml:space="preserve"> - </v>
      </c>
    </row>
    <row r="1946" spans="16:17" x14ac:dyDescent="0.25">
      <c r="P1946" t="str">
        <f>CONCATENATE(ROW(P1946)-2," - ",Komponenty!B1946)</f>
        <v xml:space="preserve">1944 - </v>
      </c>
      <c r="Q1946" t="str">
        <f>CONCATENATE(Opatrenia!B1945&amp;" - "&amp;Opatrenia!D1945)</f>
        <v xml:space="preserve"> - </v>
      </c>
    </row>
    <row r="1947" spans="16:17" x14ac:dyDescent="0.25">
      <c r="P1947" t="str">
        <f>CONCATENATE(ROW(P1947)-2," - ",Komponenty!B1947)</f>
        <v xml:space="preserve">1945 - </v>
      </c>
      <c r="Q1947" t="str">
        <f>CONCATENATE(Opatrenia!B1946&amp;" - "&amp;Opatrenia!D1946)</f>
        <v xml:space="preserve"> - </v>
      </c>
    </row>
    <row r="1948" spans="16:17" x14ac:dyDescent="0.25">
      <c r="P1948" t="str">
        <f>CONCATENATE(ROW(P1948)-2," - ",Komponenty!B1948)</f>
        <v xml:space="preserve">1946 - </v>
      </c>
      <c r="Q1948" t="str">
        <f>CONCATENATE(Opatrenia!B1947&amp;" - "&amp;Opatrenia!D1947)</f>
        <v xml:space="preserve"> - </v>
      </c>
    </row>
    <row r="1949" spans="16:17" x14ac:dyDescent="0.25">
      <c r="P1949" t="str">
        <f>CONCATENATE(ROW(P1949)-2," - ",Komponenty!B1949)</f>
        <v xml:space="preserve">1947 - </v>
      </c>
      <c r="Q1949" t="str">
        <f>CONCATENATE(Opatrenia!B1948&amp;" - "&amp;Opatrenia!D1948)</f>
        <v xml:space="preserve"> - </v>
      </c>
    </row>
    <row r="1950" spans="16:17" x14ac:dyDescent="0.25">
      <c r="P1950" t="str">
        <f>CONCATENATE(ROW(P1950)-2," - ",Komponenty!B1950)</f>
        <v xml:space="preserve">1948 - </v>
      </c>
      <c r="Q1950" t="str">
        <f>CONCATENATE(Opatrenia!B1949&amp;" - "&amp;Opatrenia!D1949)</f>
        <v xml:space="preserve"> - </v>
      </c>
    </row>
    <row r="1951" spans="16:17" x14ac:dyDescent="0.25">
      <c r="P1951" t="str">
        <f>CONCATENATE(ROW(P1951)-2," - ",Komponenty!B1951)</f>
        <v xml:space="preserve">1949 - </v>
      </c>
      <c r="Q1951" t="str">
        <f>CONCATENATE(Opatrenia!B1950&amp;" - "&amp;Opatrenia!D1950)</f>
        <v xml:space="preserve"> - </v>
      </c>
    </row>
    <row r="1952" spans="16:17" x14ac:dyDescent="0.25">
      <c r="P1952" t="str">
        <f>CONCATENATE(ROW(P1952)-2," - ",Komponenty!B1952)</f>
        <v xml:space="preserve">1950 - </v>
      </c>
      <c r="Q1952" t="str">
        <f>CONCATENATE(Opatrenia!B1951&amp;" - "&amp;Opatrenia!D1951)</f>
        <v xml:space="preserve"> - </v>
      </c>
    </row>
    <row r="1953" spans="16:17" x14ac:dyDescent="0.25">
      <c r="P1953" t="str">
        <f>CONCATENATE(ROW(P1953)-2," - ",Komponenty!B1953)</f>
        <v xml:space="preserve">1951 - </v>
      </c>
      <c r="Q1953" t="str">
        <f>CONCATENATE(Opatrenia!B1952&amp;" - "&amp;Opatrenia!D1952)</f>
        <v xml:space="preserve"> - </v>
      </c>
    </row>
    <row r="1954" spans="16:17" x14ac:dyDescent="0.25">
      <c r="P1954" t="str">
        <f>CONCATENATE(ROW(P1954)-2," - ",Komponenty!B1954)</f>
        <v xml:space="preserve">1952 - </v>
      </c>
      <c r="Q1954" t="str">
        <f>CONCATENATE(Opatrenia!B1953&amp;" - "&amp;Opatrenia!D1953)</f>
        <v xml:space="preserve"> - </v>
      </c>
    </row>
    <row r="1955" spans="16:17" x14ac:dyDescent="0.25">
      <c r="P1955" t="str">
        <f>CONCATENATE(ROW(P1955)-2," - ",Komponenty!B1955)</f>
        <v xml:space="preserve">1953 - </v>
      </c>
      <c r="Q1955" t="str">
        <f>CONCATENATE(Opatrenia!B1954&amp;" - "&amp;Opatrenia!D1954)</f>
        <v xml:space="preserve"> - </v>
      </c>
    </row>
    <row r="1956" spans="16:17" x14ac:dyDescent="0.25">
      <c r="P1956" t="str">
        <f>CONCATENATE(ROW(P1956)-2," - ",Komponenty!B1956)</f>
        <v xml:space="preserve">1954 - </v>
      </c>
      <c r="Q1956" t="str">
        <f>CONCATENATE(Opatrenia!B1955&amp;" - "&amp;Opatrenia!D1955)</f>
        <v xml:space="preserve"> - </v>
      </c>
    </row>
    <row r="1957" spans="16:17" x14ac:dyDescent="0.25">
      <c r="P1957" t="str">
        <f>CONCATENATE(ROW(P1957)-2," - ",Komponenty!B1957)</f>
        <v xml:space="preserve">1955 - </v>
      </c>
      <c r="Q1957" t="str">
        <f>CONCATENATE(Opatrenia!B1956&amp;" - "&amp;Opatrenia!D1956)</f>
        <v xml:space="preserve"> - </v>
      </c>
    </row>
    <row r="1958" spans="16:17" x14ac:dyDescent="0.25">
      <c r="P1958" t="str">
        <f>CONCATENATE(ROW(P1958)-2," - ",Komponenty!B1958)</f>
        <v xml:space="preserve">1956 - </v>
      </c>
      <c r="Q1958" t="str">
        <f>CONCATENATE(Opatrenia!B1957&amp;" - "&amp;Opatrenia!D1957)</f>
        <v xml:space="preserve"> - </v>
      </c>
    </row>
    <row r="1959" spans="16:17" x14ac:dyDescent="0.25">
      <c r="P1959" t="str">
        <f>CONCATENATE(ROW(P1959)-2," - ",Komponenty!B1959)</f>
        <v xml:space="preserve">1957 - </v>
      </c>
      <c r="Q1959" t="str">
        <f>CONCATENATE(Opatrenia!B1958&amp;" - "&amp;Opatrenia!D1958)</f>
        <v xml:space="preserve"> - </v>
      </c>
    </row>
    <row r="1960" spans="16:17" x14ac:dyDescent="0.25">
      <c r="P1960" t="str">
        <f>CONCATENATE(ROW(P1960)-2," - ",Komponenty!B1960)</f>
        <v xml:space="preserve">1958 - </v>
      </c>
      <c r="Q1960" t="str">
        <f>CONCATENATE(Opatrenia!B1959&amp;" - "&amp;Opatrenia!D1959)</f>
        <v xml:space="preserve"> - </v>
      </c>
    </row>
    <row r="1961" spans="16:17" x14ac:dyDescent="0.25">
      <c r="P1961" t="str">
        <f>CONCATENATE(ROW(P1961)-2," - ",Komponenty!B1961)</f>
        <v xml:space="preserve">1959 - </v>
      </c>
      <c r="Q1961" t="str">
        <f>CONCATENATE(Opatrenia!B1960&amp;" - "&amp;Opatrenia!D1960)</f>
        <v xml:space="preserve"> - </v>
      </c>
    </row>
    <row r="1962" spans="16:17" x14ac:dyDescent="0.25">
      <c r="P1962" t="str">
        <f>CONCATENATE(ROW(P1962)-2," - ",Komponenty!B1962)</f>
        <v xml:space="preserve">1960 - </v>
      </c>
      <c r="Q1962" t="str">
        <f>CONCATENATE(Opatrenia!B1961&amp;" - "&amp;Opatrenia!D1961)</f>
        <v xml:space="preserve"> - </v>
      </c>
    </row>
    <row r="1963" spans="16:17" x14ac:dyDescent="0.25">
      <c r="P1963" t="str">
        <f>CONCATENATE(ROW(P1963)-2," - ",Komponenty!B1963)</f>
        <v xml:space="preserve">1961 - </v>
      </c>
      <c r="Q1963" t="str">
        <f>CONCATENATE(Opatrenia!B1962&amp;" - "&amp;Opatrenia!D1962)</f>
        <v xml:space="preserve"> - </v>
      </c>
    </row>
    <row r="1964" spans="16:17" x14ac:dyDescent="0.25">
      <c r="P1964" t="str">
        <f>CONCATENATE(ROW(P1964)-2," - ",Komponenty!B1964)</f>
        <v xml:space="preserve">1962 - </v>
      </c>
      <c r="Q1964" t="str">
        <f>CONCATENATE(Opatrenia!B1963&amp;" - "&amp;Opatrenia!D1963)</f>
        <v xml:space="preserve"> - </v>
      </c>
    </row>
    <row r="1965" spans="16:17" x14ac:dyDescent="0.25">
      <c r="P1965" t="str">
        <f>CONCATENATE(ROW(P1965)-2," - ",Komponenty!B1965)</f>
        <v xml:space="preserve">1963 - </v>
      </c>
      <c r="Q1965" t="str">
        <f>CONCATENATE(Opatrenia!B1964&amp;" - "&amp;Opatrenia!D1964)</f>
        <v xml:space="preserve"> - </v>
      </c>
    </row>
    <row r="1966" spans="16:17" x14ac:dyDescent="0.25">
      <c r="P1966" t="str">
        <f>CONCATENATE(ROW(P1966)-2," - ",Komponenty!B1966)</f>
        <v xml:space="preserve">1964 - </v>
      </c>
      <c r="Q1966" t="str">
        <f>CONCATENATE(Opatrenia!B1965&amp;" - "&amp;Opatrenia!D1965)</f>
        <v xml:space="preserve"> - </v>
      </c>
    </row>
    <row r="1967" spans="16:17" x14ac:dyDescent="0.25">
      <c r="P1967" t="str">
        <f>CONCATENATE(ROW(P1967)-2," - ",Komponenty!B1967)</f>
        <v xml:space="preserve">1965 - </v>
      </c>
      <c r="Q1967" t="str">
        <f>CONCATENATE(Opatrenia!B1966&amp;" - "&amp;Opatrenia!D1966)</f>
        <v xml:space="preserve"> - </v>
      </c>
    </row>
    <row r="1968" spans="16:17" x14ac:dyDescent="0.25">
      <c r="P1968" t="str">
        <f>CONCATENATE(ROW(P1968)-2," - ",Komponenty!B1968)</f>
        <v xml:space="preserve">1966 - </v>
      </c>
      <c r="Q1968" t="str">
        <f>CONCATENATE(Opatrenia!B1967&amp;" - "&amp;Opatrenia!D1967)</f>
        <v xml:space="preserve"> - </v>
      </c>
    </row>
    <row r="1969" spans="16:17" x14ac:dyDescent="0.25">
      <c r="P1969" t="str">
        <f>CONCATENATE(ROW(P1969)-2," - ",Komponenty!B1969)</f>
        <v xml:space="preserve">1967 - </v>
      </c>
      <c r="Q1969" t="str">
        <f>CONCATENATE(Opatrenia!B1968&amp;" - "&amp;Opatrenia!D1968)</f>
        <v xml:space="preserve"> - </v>
      </c>
    </row>
    <row r="1970" spans="16:17" x14ac:dyDescent="0.25">
      <c r="P1970" t="str">
        <f>CONCATENATE(ROW(P1970)-2," - ",Komponenty!B1970)</f>
        <v xml:space="preserve">1968 - </v>
      </c>
      <c r="Q1970" t="str">
        <f>CONCATENATE(Opatrenia!B1969&amp;" - "&amp;Opatrenia!D1969)</f>
        <v xml:space="preserve"> - </v>
      </c>
    </row>
    <row r="1971" spans="16:17" x14ac:dyDescent="0.25">
      <c r="P1971" t="str">
        <f>CONCATENATE(ROW(P1971)-2," - ",Komponenty!B1971)</f>
        <v xml:space="preserve">1969 - </v>
      </c>
      <c r="Q1971" t="str">
        <f>CONCATENATE(Opatrenia!B1970&amp;" - "&amp;Opatrenia!D1970)</f>
        <v xml:space="preserve"> - </v>
      </c>
    </row>
    <row r="1972" spans="16:17" x14ac:dyDescent="0.25">
      <c r="P1972" t="str">
        <f>CONCATENATE(ROW(P1972)-2," - ",Komponenty!B1972)</f>
        <v xml:space="preserve">1970 - </v>
      </c>
      <c r="Q1972" t="str">
        <f>CONCATENATE(Opatrenia!B1971&amp;" - "&amp;Opatrenia!D1971)</f>
        <v xml:space="preserve"> - </v>
      </c>
    </row>
    <row r="1973" spans="16:17" x14ac:dyDescent="0.25">
      <c r="P1973" t="str">
        <f>CONCATENATE(ROW(P1973)-2," - ",Komponenty!B1973)</f>
        <v xml:space="preserve">1971 - </v>
      </c>
      <c r="Q1973" t="str">
        <f>CONCATENATE(Opatrenia!B1972&amp;" - "&amp;Opatrenia!D1972)</f>
        <v xml:space="preserve"> - </v>
      </c>
    </row>
    <row r="1974" spans="16:17" x14ac:dyDescent="0.25">
      <c r="P1974" t="str">
        <f>CONCATENATE(ROW(P1974)-2," - ",Komponenty!B1974)</f>
        <v xml:space="preserve">1972 - </v>
      </c>
      <c r="Q1974" t="str">
        <f>CONCATENATE(Opatrenia!B1973&amp;" - "&amp;Opatrenia!D1973)</f>
        <v xml:space="preserve"> - </v>
      </c>
    </row>
    <row r="1975" spans="16:17" x14ac:dyDescent="0.25">
      <c r="P1975" t="str">
        <f>CONCATENATE(ROW(P1975)-2," - ",Komponenty!B1975)</f>
        <v xml:space="preserve">1973 - </v>
      </c>
      <c r="Q1975" t="str">
        <f>CONCATENATE(Opatrenia!B1974&amp;" - "&amp;Opatrenia!D1974)</f>
        <v xml:space="preserve"> - </v>
      </c>
    </row>
    <row r="1976" spans="16:17" x14ac:dyDescent="0.25">
      <c r="P1976" t="str">
        <f>CONCATENATE(ROW(P1976)-2," - ",Komponenty!B1976)</f>
        <v xml:space="preserve">1974 - </v>
      </c>
      <c r="Q1976" t="str">
        <f>CONCATENATE(Opatrenia!B1975&amp;" - "&amp;Opatrenia!D1975)</f>
        <v xml:space="preserve"> - </v>
      </c>
    </row>
    <row r="1977" spans="16:17" x14ac:dyDescent="0.25">
      <c r="P1977" t="str">
        <f>CONCATENATE(ROW(P1977)-2," - ",Komponenty!B1977)</f>
        <v xml:space="preserve">1975 - </v>
      </c>
      <c r="Q1977" t="str">
        <f>CONCATENATE(Opatrenia!B1976&amp;" - "&amp;Opatrenia!D1976)</f>
        <v xml:space="preserve"> - </v>
      </c>
    </row>
    <row r="1978" spans="16:17" x14ac:dyDescent="0.25">
      <c r="P1978" t="str">
        <f>CONCATENATE(ROW(P1978)-2," - ",Komponenty!B1978)</f>
        <v xml:space="preserve">1976 - </v>
      </c>
      <c r="Q1978" t="str">
        <f>CONCATENATE(Opatrenia!B1977&amp;" - "&amp;Opatrenia!D1977)</f>
        <v xml:space="preserve"> - </v>
      </c>
    </row>
    <row r="1979" spans="16:17" x14ac:dyDescent="0.25">
      <c r="P1979" t="str">
        <f>CONCATENATE(ROW(P1979)-2," - ",Komponenty!B1979)</f>
        <v xml:space="preserve">1977 - </v>
      </c>
      <c r="Q1979" t="str">
        <f>CONCATENATE(Opatrenia!B1978&amp;" - "&amp;Opatrenia!D1978)</f>
        <v xml:space="preserve"> - </v>
      </c>
    </row>
    <row r="1980" spans="16:17" x14ac:dyDescent="0.25">
      <c r="P1980" t="str">
        <f>CONCATENATE(ROW(P1980)-2," - ",Komponenty!B1980)</f>
        <v xml:space="preserve">1978 - </v>
      </c>
      <c r="Q1980" t="str">
        <f>CONCATENATE(Opatrenia!B1979&amp;" - "&amp;Opatrenia!D1979)</f>
        <v xml:space="preserve"> - </v>
      </c>
    </row>
    <row r="1981" spans="16:17" x14ac:dyDescent="0.25">
      <c r="P1981" t="str">
        <f>CONCATENATE(ROW(P1981)-2," - ",Komponenty!B1981)</f>
        <v xml:space="preserve">1979 - </v>
      </c>
      <c r="Q1981" t="str">
        <f>CONCATENATE(Opatrenia!B1980&amp;" - "&amp;Opatrenia!D1980)</f>
        <v xml:space="preserve"> - </v>
      </c>
    </row>
    <row r="1982" spans="16:17" x14ac:dyDescent="0.25">
      <c r="P1982" t="str">
        <f>CONCATENATE(ROW(P1982)-2," - ",Komponenty!B1982)</f>
        <v xml:space="preserve">1980 - </v>
      </c>
      <c r="Q1982" t="str">
        <f>CONCATENATE(Opatrenia!B1981&amp;" - "&amp;Opatrenia!D1981)</f>
        <v xml:space="preserve"> - </v>
      </c>
    </row>
    <row r="1983" spans="16:17" x14ac:dyDescent="0.25">
      <c r="P1983" t="str">
        <f>CONCATENATE(ROW(P1983)-2," - ",Komponenty!B1983)</f>
        <v xml:space="preserve">1981 - </v>
      </c>
      <c r="Q1983" t="str">
        <f>CONCATENATE(Opatrenia!B1982&amp;" - "&amp;Opatrenia!D1982)</f>
        <v xml:space="preserve"> - </v>
      </c>
    </row>
    <row r="1984" spans="16:17" x14ac:dyDescent="0.25">
      <c r="P1984" t="str">
        <f>CONCATENATE(ROW(P1984)-2," - ",Komponenty!B1984)</f>
        <v xml:space="preserve">1982 - </v>
      </c>
      <c r="Q1984" t="str">
        <f>CONCATENATE(Opatrenia!B1983&amp;" - "&amp;Opatrenia!D1983)</f>
        <v xml:space="preserve"> - </v>
      </c>
    </row>
    <row r="1985" spans="16:17" x14ac:dyDescent="0.25">
      <c r="P1985" t="str">
        <f>CONCATENATE(ROW(P1985)-2," - ",Komponenty!B1985)</f>
        <v xml:space="preserve">1983 - </v>
      </c>
      <c r="Q1985" t="str">
        <f>CONCATENATE(Opatrenia!B1984&amp;" - "&amp;Opatrenia!D1984)</f>
        <v xml:space="preserve"> - </v>
      </c>
    </row>
    <row r="1986" spans="16:17" x14ac:dyDescent="0.25">
      <c r="P1986" t="str">
        <f>CONCATENATE(ROW(P1986)-2," - ",Komponenty!B1986)</f>
        <v xml:space="preserve">1984 - </v>
      </c>
      <c r="Q1986" t="str">
        <f>CONCATENATE(Opatrenia!B1985&amp;" - "&amp;Opatrenia!D1985)</f>
        <v xml:space="preserve"> - </v>
      </c>
    </row>
    <row r="1987" spans="16:17" x14ac:dyDescent="0.25">
      <c r="P1987" t="str">
        <f>CONCATENATE(ROW(P1987)-2," - ",Komponenty!B1987)</f>
        <v xml:space="preserve">1985 - </v>
      </c>
      <c r="Q1987" t="str">
        <f>CONCATENATE(Opatrenia!B1986&amp;" - "&amp;Opatrenia!D1986)</f>
        <v xml:space="preserve"> - </v>
      </c>
    </row>
    <row r="1988" spans="16:17" x14ac:dyDescent="0.25">
      <c r="P1988" t="str">
        <f>CONCATENATE(ROW(P1988)-2," - ",Komponenty!B1988)</f>
        <v xml:space="preserve">1986 - </v>
      </c>
      <c r="Q1988" t="str">
        <f>CONCATENATE(Opatrenia!B1987&amp;" - "&amp;Opatrenia!D1987)</f>
        <v xml:space="preserve"> - </v>
      </c>
    </row>
    <row r="1989" spans="16:17" x14ac:dyDescent="0.25">
      <c r="P1989" t="str">
        <f>CONCATENATE(ROW(P1989)-2," - ",Komponenty!B1989)</f>
        <v xml:space="preserve">1987 - </v>
      </c>
      <c r="Q1989" t="str">
        <f>CONCATENATE(Opatrenia!B1988&amp;" - "&amp;Opatrenia!D1988)</f>
        <v xml:space="preserve"> - </v>
      </c>
    </row>
    <row r="1990" spans="16:17" x14ac:dyDescent="0.25">
      <c r="P1990" t="str">
        <f>CONCATENATE(ROW(P1990)-2," - ",Komponenty!B1990)</f>
        <v xml:space="preserve">1988 - </v>
      </c>
      <c r="Q1990" t="str">
        <f>CONCATENATE(Opatrenia!B1989&amp;" - "&amp;Opatrenia!D1989)</f>
        <v xml:space="preserve"> - </v>
      </c>
    </row>
    <row r="1991" spans="16:17" x14ac:dyDescent="0.25">
      <c r="P1991" t="str">
        <f>CONCATENATE(ROW(P1991)-2," - ",Komponenty!B1991)</f>
        <v xml:space="preserve">1989 - </v>
      </c>
      <c r="Q1991" t="str">
        <f>CONCATENATE(Opatrenia!B1990&amp;" - "&amp;Opatrenia!D1990)</f>
        <v xml:space="preserve"> - </v>
      </c>
    </row>
    <row r="1992" spans="16:17" x14ac:dyDescent="0.25">
      <c r="P1992" t="str">
        <f>CONCATENATE(ROW(P1992)-2," - ",Komponenty!B1992)</f>
        <v xml:space="preserve">1990 - </v>
      </c>
      <c r="Q1992" t="str">
        <f>CONCATENATE(Opatrenia!B1991&amp;" - "&amp;Opatrenia!D1991)</f>
        <v xml:space="preserve"> - </v>
      </c>
    </row>
    <row r="1993" spans="16:17" x14ac:dyDescent="0.25">
      <c r="P1993" t="str">
        <f>CONCATENATE(ROW(P1993)-2," - ",Komponenty!B1993)</f>
        <v xml:space="preserve">1991 - </v>
      </c>
      <c r="Q1993" t="str">
        <f>CONCATENATE(Opatrenia!B1992&amp;" - "&amp;Opatrenia!D1992)</f>
        <v xml:space="preserve"> - </v>
      </c>
    </row>
    <row r="1994" spans="16:17" x14ac:dyDescent="0.25">
      <c r="P1994" t="str">
        <f>CONCATENATE(ROW(P1994)-2," - ",Komponenty!B1994)</f>
        <v xml:space="preserve">1992 - </v>
      </c>
      <c r="Q1994" t="str">
        <f>CONCATENATE(Opatrenia!B1993&amp;" - "&amp;Opatrenia!D1993)</f>
        <v xml:space="preserve"> - </v>
      </c>
    </row>
    <row r="1995" spans="16:17" x14ac:dyDescent="0.25">
      <c r="P1995" t="str">
        <f>CONCATENATE(ROW(P1995)-2," - ",Komponenty!B1995)</f>
        <v xml:space="preserve">1993 - </v>
      </c>
      <c r="Q1995" t="str">
        <f>CONCATENATE(Opatrenia!B1994&amp;" - "&amp;Opatrenia!D1994)</f>
        <v xml:space="preserve"> - </v>
      </c>
    </row>
    <row r="1996" spans="16:17" x14ac:dyDescent="0.25">
      <c r="P1996" t="str">
        <f>CONCATENATE(ROW(P1996)-2," - ",Komponenty!B1996)</f>
        <v xml:space="preserve">1994 - </v>
      </c>
      <c r="Q1996" t="str">
        <f>CONCATENATE(Opatrenia!B1995&amp;" - "&amp;Opatrenia!D1995)</f>
        <v xml:space="preserve"> - </v>
      </c>
    </row>
    <row r="1997" spans="16:17" x14ac:dyDescent="0.25">
      <c r="P1997" t="str">
        <f>CONCATENATE(ROW(P1997)-2," - ",Komponenty!B1997)</f>
        <v xml:space="preserve">1995 - </v>
      </c>
      <c r="Q1997" t="str">
        <f>CONCATENATE(Opatrenia!B1996&amp;" - "&amp;Opatrenia!D1996)</f>
        <v xml:space="preserve"> - </v>
      </c>
    </row>
    <row r="1998" spans="16:17" x14ac:dyDescent="0.25">
      <c r="P1998" t="str">
        <f>CONCATENATE(ROW(P1998)-2," - ",Komponenty!B1998)</f>
        <v xml:space="preserve">1996 - </v>
      </c>
      <c r="Q1998" t="str">
        <f>CONCATENATE(Opatrenia!B1997&amp;" - "&amp;Opatrenia!D1997)</f>
        <v xml:space="preserve"> - </v>
      </c>
    </row>
    <row r="1999" spans="16:17" x14ac:dyDescent="0.25">
      <c r="P1999" t="str">
        <f>CONCATENATE(ROW(P1999)-2," - ",Komponenty!B1999)</f>
        <v xml:space="preserve">1997 - </v>
      </c>
      <c r="Q1999" t="str">
        <f>CONCATENATE(Opatrenia!B1998&amp;" - "&amp;Opatrenia!D1998)</f>
        <v xml:space="preserve"> - </v>
      </c>
    </row>
    <row r="2000" spans="16:17" x14ac:dyDescent="0.25">
      <c r="P2000" t="str">
        <f>CONCATENATE(ROW(P2000)-2," - ",Komponenty!B2000)</f>
        <v xml:space="preserve">1998 - </v>
      </c>
      <c r="Q2000" t="str">
        <f>CONCATENATE(Opatrenia!B1999&amp;" - "&amp;Opatrenia!D1999)</f>
        <v xml:space="preserve"> - </v>
      </c>
    </row>
    <row r="2001" spans="16:17" x14ac:dyDescent="0.25">
      <c r="P2001" t="str">
        <f>CONCATENATE(ROW(P2001)-2," - ",Komponenty!B2001)</f>
        <v xml:space="preserve">1999 - </v>
      </c>
      <c r="Q2001" t="str">
        <f>CONCATENATE(Opatrenia!B2000&amp;" - "&amp;Opatrenia!D2000)</f>
        <v xml:space="preserve"> - </v>
      </c>
    </row>
  </sheetData>
  <customSheetViews>
    <customSheetView guid="{317D3D83-AACA-40F7-8006-3175597A202A}"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DF4DF86E-F87E-4853-B44F-4F4D647D71FF}"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opLeftCell="B1" workbookViewId="0">
      <selection activeCell="H5" sqref="H5"/>
    </sheetView>
  </sheetViews>
  <sheetFormatPr defaultRowHeight="15" x14ac:dyDescent="0.25"/>
  <cols>
    <col min="1" max="1" width="38" style="123" customWidth="1"/>
    <col min="2" max="2" width="18.7109375" style="124" customWidth="1"/>
    <col min="3" max="3" width="18.140625" style="123" customWidth="1"/>
    <col min="4" max="4" width="18.5703125" style="123" customWidth="1"/>
    <col min="5" max="5" width="16.42578125" style="123" customWidth="1"/>
    <col min="6" max="6" width="19.5703125" style="125" customWidth="1"/>
    <col min="7" max="7" width="17.42578125" style="123" customWidth="1"/>
    <col min="8" max="8" width="15.7109375" style="123" customWidth="1"/>
    <col min="9" max="9" width="30" style="123" customWidth="1"/>
  </cols>
  <sheetData>
    <row r="1" spans="1:9" x14ac:dyDescent="0.25">
      <c r="A1" s="123" t="s">
        <v>1171</v>
      </c>
    </row>
    <row r="3" spans="1:9" s="132" customFormat="1" ht="26.25" x14ac:dyDescent="0.25">
      <c r="A3" s="130" t="s">
        <v>374</v>
      </c>
      <c r="B3" s="131" t="s">
        <v>407</v>
      </c>
      <c r="C3" s="130" t="s">
        <v>387</v>
      </c>
      <c r="D3" s="130" t="s">
        <v>379</v>
      </c>
      <c r="E3" s="130" t="s">
        <v>408</v>
      </c>
      <c r="F3" s="130" t="s">
        <v>388</v>
      </c>
      <c r="G3" s="130" t="s">
        <v>379</v>
      </c>
      <c r="H3" s="130" t="s">
        <v>821</v>
      </c>
      <c r="I3" s="130" t="s">
        <v>405</v>
      </c>
    </row>
    <row r="4" spans="1:9" s="203" customFormat="1" ht="204.75" x14ac:dyDescent="0.25">
      <c r="A4" s="125" t="s">
        <v>820</v>
      </c>
      <c r="B4" s="147">
        <f>G15/2</f>
        <v>2417379.5435669953</v>
      </c>
      <c r="C4" s="125" t="s">
        <v>822</v>
      </c>
      <c r="D4" s="168" t="s">
        <v>794</v>
      </c>
      <c r="E4" s="125">
        <f>ROUNDUP(C15*2/3,0)-2</f>
        <v>30</v>
      </c>
      <c r="F4" s="125" t="s">
        <v>878</v>
      </c>
      <c r="G4" s="168" t="s">
        <v>794</v>
      </c>
      <c r="H4" s="291">
        <f>ROUND(B4*E4/1000000*1.02,0)</f>
        <v>74</v>
      </c>
      <c r="I4" s="125" t="s">
        <v>877</v>
      </c>
    </row>
    <row r="5" spans="1:9" x14ac:dyDescent="0.25">
      <c r="C5" s="125"/>
      <c r="D5" s="126"/>
      <c r="G5" s="128"/>
      <c r="H5" s="127"/>
    </row>
    <row r="6" spans="1:9" x14ac:dyDescent="0.25">
      <c r="C6" s="125"/>
      <c r="D6" s="126"/>
      <c r="G6" s="128"/>
      <c r="H6" s="127"/>
    </row>
    <row r="7" spans="1:9" x14ac:dyDescent="0.25">
      <c r="A7" s="123" t="s">
        <v>797</v>
      </c>
      <c r="C7" s="125"/>
      <c r="D7" s="126"/>
      <c r="G7" s="128"/>
      <c r="H7" s="127"/>
    </row>
    <row r="8" spans="1:9" s="206" customFormat="1" ht="76.5" x14ac:dyDescent="0.2">
      <c r="A8" s="190" t="s">
        <v>518</v>
      </c>
      <c r="B8" s="191"/>
      <c r="C8" s="191"/>
      <c r="D8" s="191"/>
      <c r="E8" s="191"/>
      <c r="F8" s="191"/>
      <c r="G8" s="191"/>
      <c r="H8" s="204"/>
      <c r="I8" s="205"/>
    </row>
    <row r="9" spans="1:9" s="195" customFormat="1" ht="38.25" x14ac:dyDescent="0.2">
      <c r="B9" s="196" t="s">
        <v>509</v>
      </c>
      <c r="C9" s="196" t="s">
        <v>510</v>
      </c>
      <c r="D9" s="196" t="s">
        <v>511</v>
      </c>
      <c r="E9" s="196" t="s">
        <v>512</v>
      </c>
      <c r="F9" s="197" t="s">
        <v>513</v>
      </c>
      <c r="G9" s="197" t="s">
        <v>514</v>
      </c>
      <c r="H9" s="209"/>
    </row>
    <row r="10" spans="1:9" s="195" customFormat="1" ht="12.75" x14ac:dyDescent="0.2">
      <c r="A10" s="191" t="s">
        <v>811</v>
      </c>
      <c r="B10" s="191">
        <f>E28</f>
        <v>10</v>
      </c>
      <c r="C10" s="191">
        <v>7</v>
      </c>
      <c r="D10" s="218">
        <f>F28</f>
        <v>14832551.51</v>
      </c>
      <c r="E10" s="218">
        <f>G28</f>
        <v>10530077.889999999</v>
      </c>
      <c r="F10" s="208">
        <f t="shared" ref="F10:G12" si="0">D10/B10</f>
        <v>1483255.1510000001</v>
      </c>
      <c r="G10" s="208">
        <f t="shared" si="0"/>
        <v>1504296.8414285711</v>
      </c>
      <c r="H10" s="209"/>
    </row>
    <row r="11" spans="1:9" s="191" customFormat="1" ht="12.75" x14ac:dyDescent="0.2">
      <c r="A11" s="191" t="s">
        <v>796</v>
      </c>
      <c r="B11" s="191">
        <v>38</v>
      </c>
      <c r="C11" s="191">
        <v>29</v>
      </c>
      <c r="D11" s="193">
        <v>57867007.189999998</v>
      </c>
      <c r="E11" s="193">
        <v>40358586.229999997</v>
      </c>
      <c r="F11" s="208">
        <f t="shared" si="0"/>
        <v>1522815.9786842105</v>
      </c>
      <c r="G11" s="208">
        <f t="shared" si="0"/>
        <v>1391675.3872413791</v>
      </c>
      <c r="H11" s="207"/>
    </row>
    <row r="12" spans="1:9" x14ac:dyDescent="0.25">
      <c r="A12" s="133" t="s">
        <v>810</v>
      </c>
      <c r="B12" s="124">
        <f>E70</f>
        <v>9</v>
      </c>
      <c r="C12" s="124">
        <f>E69+E63</f>
        <v>5</v>
      </c>
      <c r="D12" s="217">
        <f>F70</f>
        <v>11071554.939999999</v>
      </c>
      <c r="E12" s="127">
        <f>G70</f>
        <v>6170825.1099999994</v>
      </c>
      <c r="F12" s="208">
        <f t="shared" si="0"/>
        <v>1230172.7711111112</v>
      </c>
      <c r="G12" s="208">
        <f t="shared" si="0"/>
        <v>1234165.0219999999</v>
      </c>
      <c r="H12" s="127"/>
    </row>
    <row r="13" spans="1:9" x14ac:dyDescent="0.25">
      <c r="A13" s="133" t="s">
        <v>818</v>
      </c>
      <c r="B13" s="124">
        <f>E74</f>
        <v>2</v>
      </c>
      <c r="C13" s="124">
        <v>2</v>
      </c>
      <c r="D13" s="217">
        <f>F74</f>
        <v>21044964.010000002</v>
      </c>
      <c r="E13" s="127">
        <f>G74</f>
        <v>21044964.010000002</v>
      </c>
      <c r="F13" s="208">
        <f t="shared" ref="F13:F14" si="1">D13/B13</f>
        <v>10522482.005000001</v>
      </c>
      <c r="G13" s="208">
        <f t="shared" ref="G13:G14" si="2">E13/C13</f>
        <v>10522482.005000001</v>
      </c>
      <c r="H13" s="127"/>
    </row>
    <row r="14" spans="1:9" x14ac:dyDescent="0.25">
      <c r="A14" s="133" t="s">
        <v>819</v>
      </c>
      <c r="B14" s="124">
        <v>10</v>
      </c>
      <c r="C14" s="124">
        <v>4</v>
      </c>
      <c r="D14" s="217">
        <f>F81</f>
        <v>84338559.229999989</v>
      </c>
      <c r="E14" s="127">
        <f>G81</f>
        <v>38084704.719999999</v>
      </c>
      <c r="F14" s="208">
        <f t="shared" si="1"/>
        <v>8433855.9229999986</v>
      </c>
      <c r="G14" s="208">
        <f t="shared" si="2"/>
        <v>9521176.1799999997</v>
      </c>
      <c r="H14" s="127"/>
    </row>
    <row r="15" spans="1:9" x14ac:dyDescent="0.25">
      <c r="A15" s="219"/>
      <c r="B15" s="192">
        <f>SUM(B10:B14)</f>
        <v>69</v>
      </c>
      <c r="C15" s="192">
        <f t="shared" ref="C15:E15" si="3">SUM(C10:C14)</f>
        <v>47</v>
      </c>
      <c r="D15" s="220">
        <f t="shared" si="3"/>
        <v>189154636.88</v>
      </c>
      <c r="E15" s="220">
        <f t="shared" si="3"/>
        <v>116189157.95999999</v>
      </c>
      <c r="F15" s="194">
        <f>AVERAGE(F10:F14)</f>
        <v>4638516.3657590644</v>
      </c>
      <c r="G15" s="194">
        <f>AVERAGE(G10:G14)</f>
        <v>4834759.0871339906</v>
      </c>
      <c r="H15" s="194"/>
    </row>
    <row r="16" spans="1:9" x14ac:dyDescent="0.25">
      <c r="A16" s="219"/>
      <c r="C16" s="124"/>
      <c r="D16" s="217"/>
      <c r="E16" s="127"/>
      <c r="F16" s="208"/>
      <c r="G16" s="208"/>
      <c r="H16" s="127"/>
    </row>
    <row r="18" spans="1:9" s="97" customFormat="1" ht="24.75" x14ac:dyDescent="0.25">
      <c r="A18" s="211" t="s">
        <v>436</v>
      </c>
      <c r="B18" s="211" t="s">
        <v>803</v>
      </c>
      <c r="C18" s="211" t="s">
        <v>438</v>
      </c>
      <c r="D18" s="212" t="s">
        <v>439</v>
      </c>
      <c r="E18" s="213" t="s">
        <v>441</v>
      </c>
      <c r="F18" s="214" t="s">
        <v>442</v>
      </c>
      <c r="G18" s="215" t="s">
        <v>443</v>
      </c>
      <c r="H18" s="216" t="s">
        <v>804</v>
      </c>
      <c r="I18" s="125"/>
    </row>
    <row r="19" spans="1:9" x14ac:dyDescent="0.25">
      <c r="A19" s="133" t="s">
        <v>798</v>
      </c>
      <c r="B19" s="133" t="s">
        <v>521</v>
      </c>
      <c r="C19" s="139"/>
      <c r="D19" s="139"/>
      <c r="E19" s="210">
        <v>3</v>
      </c>
      <c r="F19" s="182">
        <v>4014509.31</v>
      </c>
      <c r="G19" s="182">
        <v>0</v>
      </c>
      <c r="H19" s="183">
        <v>0</v>
      </c>
    </row>
    <row r="20" spans="1:9" x14ac:dyDescent="0.25">
      <c r="A20" s="138"/>
      <c r="B20" s="184" t="s">
        <v>412</v>
      </c>
      <c r="C20" s="133" t="s">
        <v>412</v>
      </c>
      <c r="D20" s="134" t="s">
        <v>799</v>
      </c>
      <c r="E20" s="199">
        <v>1</v>
      </c>
      <c r="F20" s="136">
        <v>1427753.28</v>
      </c>
      <c r="G20" s="136">
        <v>1427753.28</v>
      </c>
      <c r="H20" s="137">
        <v>1427753.14</v>
      </c>
    </row>
    <row r="21" spans="1:9" x14ac:dyDescent="0.25">
      <c r="A21" s="138"/>
      <c r="B21" s="138"/>
      <c r="C21" s="138"/>
      <c r="D21" s="186" t="s">
        <v>800</v>
      </c>
      <c r="E21" s="200">
        <v>1</v>
      </c>
      <c r="F21" s="188">
        <v>2577070.8199999998</v>
      </c>
      <c r="G21" s="188">
        <v>2291431.73</v>
      </c>
      <c r="H21" s="189">
        <v>2291431.7400000002</v>
      </c>
    </row>
    <row r="22" spans="1:9" x14ac:dyDescent="0.25">
      <c r="A22" s="138"/>
      <c r="B22" s="138"/>
      <c r="C22" s="138"/>
      <c r="D22" s="186" t="s">
        <v>607</v>
      </c>
      <c r="E22" s="200">
        <v>1</v>
      </c>
      <c r="F22" s="188">
        <v>801153.18</v>
      </c>
      <c r="G22" s="188">
        <v>798828.39</v>
      </c>
      <c r="H22" s="189">
        <v>798828.39</v>
      </c>
    </row>
    <row r="23" spans="1:9" x14ac:dyDescent="0.25">
      <c r="A23" s="138"/>
      <c r="B23" s="138"/>
      <c r="C23" s="138"/>
      <c r="D23" s="186" t="s">
        <v>756</v>
      </c>
      <c r="E23" s="200">
        <v>1</v>
      </c>
      <c r="F23" s="188">
        <v>962635.08</v>
      </c>
      <c r="G23" s="188">
        <v>962634.65</v>
      </c>
      <c r="H23" s="189">
        <v>962634.65</v>
      </c>
    </row>
    <row r="24" spans="1:9" x14ac:dyDescent="0.25">
      <c r="A24" s="138"/>
      <c r="B24" s="138"/>
      <c r="C24" s="138"/>
      <c r="D24" s="186" t="s">
        <v>801</v>
      </c>
      <c r="E24" s="200">
        <v>1</v>
      </c>
      <c r="F24" s="188">
        <v>1511200.56</v>
      </c>
      <c r="G24" s="188">
        <v>1511200.56</v>
      </c>
      <c r="H24" s="189">
        <v>1511200.55</v>
      </c>
    </row>
    <row r="25" spans="1:9" x14ac:dyDescent="0.25">
      <c r="A25" s="138"/>
      <c r="B25" s="138"/>
      <c r="C25" s="138"/>
      <c r="D25" s="186" t="s">
        <v>546</v>
      </c>
      <c r="E25" s="200">
        <v>1</v>
      </c>
      <c r="F25" s="188">
        <v>2883417.17</v>
      </c>
      <c r="G25" s="188">
        <v>2883417.17</v>
      </c>
      <c r="H25" s="189">
        <v>2853027.09</v>
      </c>
    </row>
    <row r="26" spans="1:9" x14ac:dyDescent="0.25">
      <c r="A26" s="138"/>
      <c r="B26" s="138"/>
      <c r="C26" s="140"/>
      <c r="D26" s="186" t="s">
        <v>802</v>
      </c>
      <c r="E26" s="200">
        <v>1</v>
      </c>
      <c r="F26" s="188">
        <v>654812.11</v>
      </c>
      <c r="G26" s="188">
        <v>654812.11</v>
      </c>
      <c r="H26" s="189">
        <v>654811.98</v>
      </c>
    </row>
    <row r="27" spans="1:9" x14ac:dyDescent="0.25">
      <c r="A27" s="140"/>
      <c r="B27" s="140"/>
      <c r="C27" s="134" t="s">
        <v>434</v>
      </c>
      <c r="D27" s="139"/>
      <c r="E27" s="199">
        <v>7</v>
      </c>
      <c r="F27" s="136">
        <v>10818042.199999999</v>
      </c>
      <c r="G27" s="136">
        <v>10530077.889999999</v>
      </c>
      <c r="H27" s="137">
        <v>10499687.539999999</v>
      </c>
    </row>
    <row r="28" spans="1:9" x14ac:dyDescent="0.25">
      <c r="A28" s="141" t="s">
        <v>519</v>
      </c>
      <c r="B28" s="142"/>
      <c r="C28" s="142"/>
      <c r="D28" s="143"/>
      <c r="E28" s="198">
        <v>10</v>
      </c>
      <c r="F28" s="145">
        <v>14832551.51</v>
      </c>
      <c r="G28" s="145">
        <v>10530077.889999999</v>
      </c>
      <c r="H28" s="146">
        <v>10499687.539999999</v>
      </c>
    </row>
    <row r="29" spans="1:9" x14ac:dyDescent="0.25">
      <c r="A29" s="133" t="s">
        <v>520</v>
      </c>
      <c r="B29" s="133" t="s">
        <v>521</v>
      </c>
      <c r="C29" s="139"/>
      <c r="D29" s="139"/>
      <c r="E29" s="199">
        <v>9</v>
      </c>
      <c r="F29" s="136">
        <v>16179587.860000001</v>
      </c>
      <c r="G29" s="136">
        <v>0</v>
      </c>
      <c r="H29" s="137">
        <v>0</v>
      </c>
    </row>
    <row r="30" spans="1:9" x14ac:dyDescent="0.25">
      <c r="A30" s="138"/>
      <c r="B30" s="184" t="s">
        <v>522</v>
      </c>
      <c r="C30" s="139"/>
      <c r="D30" s="139"/>
      <c r="E30" s="199">
        <v>1</v>
      </c>
      <c r="F30" s="136">
        <v>659035.96</v>
      </c>
      <c r="G30" s="136">
        <v>0</v>
      </c>
      <c r="H30" s="137">
        <v>0</v>
      </c>
    </row>
    <row r="31" spans="1:9" x14ac:dyDescent="0.25">
      <c r="A31" s="138"/>
      <c r="B31" s="184" t="s">
        <v>412</v>
      </c>
      <c r="C31" s="133" t="s">
        <v>412</v>
      </c>
      <c r="D31" s="134" t="s">
        <v>523</v>
      </c>
      <c r="E31" s="199">
        <v>1</v>
      </c>
      <c r="F31" s="136">
        <v>689923.4</v>
      </c>
      <c r="G31" s="136">
        <v>689923.4</v>
      </c>
      <c r="H31" s="137">
        <v>688447.31</v>
      </c>
    </row>
    <row r="32" spans="1:9" x14ac:dyDescent="0.25">
      <c r="A32" s="138"/>
      <c r="B32" s="138"/>
      <c r="C32" s="138"/>
      <c r="D32" s="186" t="s">
        <v>524</v>
      </c>
      <c r="E32" s="200">
        <v>1</v>
      </c>
      <c r="F32" s="188">
        <v>889037.36</v>
      </c>
      <c r="G32" s="188">
        <v>884602.04</v>
      </c>
      <c r="H32" s="189">
        <v>884601.65</v>
      </c>
    </row>
    <row r="33" spans="1:8" x14ac:dyDescent="0.25">
      <c r="A33" s="138"/>
      <c r="B33" s="138"/>
      <c r="C33" s="138"/>
      <c r="D33" s="186" t="s">
        <v>525</v>
      </c>
      <c r="E33" s="200">
        <v>1</v>
      </c>
      <c r="F33" s="188">
        <v>508074.78</v>
      </c>
      <c r="G33" s="188">
        <v>508074.45</v>
      </c>
      <c r="H33" s="189">
        <v>508074.45</v>
      </c>
    </row>
    <row r="34" spans="1:8" x14ac:dyDescent="0.25">
      <c r="A34" s="138"/>
      <c r="B34" s="138"/>
      <c r="C34" s="138"/>
      <c r="D34" s="186" t="s">
        <v>526</v>
      </c>
      <c r="E34" s="200">
        <v>1</v>
      </c>
      <c r="F34" s="188">
        <v>1522333.66</v>
      </c>
      <c r="G34" s="188">
        <v>1386824.46</v>
      </c>
      <c r="H34" s="189">
        <v>1386824.46</v>
      </c>
    </row>
    <row r="35" spans="1:8" x14ac:dyDescent="0.25">
      <c r="A35" s="138"/>
      <c r="B35" s="138"/>
      <c r="C35" s="138"/>
      <c r="D35" s="186" t="s">
        <v>527</v>
      </c>
      <c r="E35" s="200">
        <v>1</v>
      </c>
      <c r="F35" s="188">
        <v>2745493.32</v>
      </c>
      <c r="G35" s="188">
        <v>2745493.32</v>
      </c>
      <c r="H35" s="189">
        <v>2745493.32</v>
      </c>
    </row>
    <row r="36" spans="1:8" x14ac:dyDescent="0.25">
      <c r="A36" s="138"/>
      <c r="B36" s="138"/>
      <c r="C36" s="138"/>
      <c r="D36" s="186" t="s">
        <v>528</v>
      </c>
      <c r="E36" s="200">
        <v>1</v>
      </c>
      <c r="F36" s="188">
        <v>1349729.73</v>
      </c>
      <c r="G36" s="188">
        <v>1348875.81</v>
      </c>
      <c r="H36" s="189">
        <v>1348875.81</v>
      </c>
    </row>
    <row r="37" spans="1:8" x14ac:dyDescent="0.25">
      <c r="A37" s="138"/>
      <c r="B37" s="138"/>
      <c r="C37" s="138"/>
      <c r="D37" s="186" t="s">
        <v>529</v>
      </c>
      <c r="E37" s="200">
        <v>1</v>
      </c>
      <c r="F37" s="188">
        <v>640463.99</v>
      </c>
      <c r="G37" s="188">
        <v>646507.18000000005</v>
      </c>
      <c r="H37" s="189">
        <v>646507.18000000005</v>
      </c>
    </row>
    <row r="38" spans="1:8" x14ac:dyDescent="0.25">
      <c r="A38" s="138"/>
      <c r="B38" s="138"/>
      <c r="C38" s="138"/>
      <c r="D38" s="186" t="s">
        <v>530</v>
      </c>
      <c r="E38" s="200">
        <v>1</v>
      </c>
      <c r="F38" s="188">
        <v>1153946.69</v>
      </c>
      <c r="G38" s="188">
        <v>870563.21</v>
      </c>
      <c r="H38" s="189">
        <v>870563.21</v>
      </c>
    </row>
    <row r="39" spans="1:8" x14ac:dyDescent="0.25">
      <c r="A39" s="138"/>
      <c r="B39" s="138"/>
      <c r="C39" s="138"/>
      <c r="D39" s="186" t="s">
        <v>531</v>
      </c>
      <c r="E39" s="200">
        <v>1</v>
      </c>
      <c r="F39" s="188">
        <v>3999928.59</v>
      </c>
      <c r="G39" s="188">
        <v>3999928.59</v>
      </c>
      <c r="H39" s="189">
        <v>3999928.58</v>
      </c>
    </row>
    <row r="40" spans="1:8" x14ac:dyDescent="0.25">
      <c r="A40" s="138"/>
      <c r="B40" s="138"/>
      <c r="C40" s="138"/>
      <c r="D40" s="186" t="s">
        <v>532</v>
      </c>
      <c r="E40" s="200">
        <v>1</v>
      </c>
      <c r="F40" s="188">
        <v>1287062.94</v>
      </c>
      <c r="G40" s="188">
        <v>1196259.1399999999</v>
      </c>
      <c r="H40" s="189">
        <v>1196259.1299999999</v>
      </c>
    </row>
    <row r="41" spans="1:8" x14ac:dyDescent="0.25">
      <c r="A41" s="138"/>
      <c r="B41" s="138"/>
      <c r="C41" s="138"/>
      <c r="D41" s="186" t="s">
        <v>533</v>
      </c>
      <c r="E41" s="200">
        <v>1</v>
      </c>
      <c r="F41" s="188">
        <v>458977.05</v>
      </c>
      <c r="G41" s="188">
        <v>458977.05</v>
      </c>
      <c r="H41" s="189">
        <v>458977.05</v>
      </c>
    </row>
    <row r="42" spans="1:8" x14ac:dyDescent="0.25">
      <c r="A42" s="138"/>
      <c r="B42" s="138"/>
      <c r="C42" s="138"/>
      <c r="D42" s="186" t="s">
        <v>534</v>
      </c>
      <c r="E42" s="200">
        <v>1</v>
      </c>
      <c r="F42" s="188">
        <v>2545772.7200000002</v>
      </c>
      <c r="G42" s="188">
        <v>2545772.7200000002</v>
      </c>
      <c r="H42" s="189">
        <v>2545772.7200000002</v>
      </c>
    </row>
    <row r="43" spans="1:8" x14ac:dyDescent="0.25">
      <c r="A43" s="138"/>
      <c r="B43" s="138"/>
      <c r="C43" s="138"/>
      <c r="D43" s="186" t="s">
        <v>535</v>
      </c>
      <c r="E43" s="200">
        <v>1</v>
      </c>
      <c r="F43" s="188">
        <v>945043.93</v>
      </c>
      <c r="G43" s="188">
        <v>945044.66</v>
      </c>
      <c r="H43" s="189">
        <v>940025.16</v>
      </c>
    </row>
    <row r="44" spans="1:8" x14ac:dyDescent="0.25">
      <c r="A44" s="138"/>
      <c r="B44" s="138"/>
      <c r="C44" s="138"/>
      <c r="D44" s="186" t="s">
        <v>536</v>
      </c>
      <c r="E44" s="200">
        <v>1</v>
      </c>
      <c r="F44" s="188">
        <v>1663806.85</v>
      </c>
      <c r="G44" s="188">
        <v>1663806.85</v>
      </c>
      <c r="H44" s="189">
        <v>1663806.84</v>
      </c>
    </row>
    <row r="45" spans="1:8" x14ac:dyDescent="0.25">
      <c r="A45" s="138"/>
      <c r="B45" s="138"/>
      <c r="C45" s="138"/>
      <c r="D45" s="186" t="s">
        <v>537</v>
      </c>
      <c r="E45" s="200">
        <v>1</v>
      </c>
      <c r="F45" s="188">
        <v>2150108.38</v>
      </c>
      <c r="G45" s="188">
        <v>2150107.73</v>
      </c>
      <c r="H45" s="189">
        <v>2150107.7200000002</v>
      </c>
    </row>
    <row r="46" spans="1:8" x14ac:dyDescent="0.25">
      <c r="A46" s="138"/>
      <c r="B46" s="138"/>
      <c r="C46" s="138"/>
      <c r="D46" s="186" t="s">
        <v>538</v>
      </c>
      <c r="E46" s="200">
        <v>1</v>
      </c>
      <c r="F46" s="188">
        <v>486295.37</v>
      </c>
      <c r="G46" s="188">
        <v>468990.68</v>
      </c>
      <c r="H46" s="189">
        <v>468990.67</v>
      </c>
    </row>
    <row r="47" spans="1:8" x14ac:dyDescent="0.25">
      <c r="A47" s="138"/>
      <c r="B47" s="138"/>
      <c r="C47" s="138"/>
      <c r="D47" s="186" t="s">
        <v>539</v>
      </c>
      <c r="E47" s="200">
        <v>1</v>
      </c>
      <c r="F47" s="188">
        <v>869406.06</v>
      </c>
      <c r="G47" s="188">
        <v>869406.06</v>
      </c>
      <c r="H47" s="189">
        <v>860175.49</v>
      </c>
    </row>
    <row r="48" spans="1:8" x14ac:dyDescent="0.25">
      <c r="A48" s="138"/>
      <c r="B48" s="138"/>
      <c r="C48" s="138"/>
      <c r="D48" s="186" t="s">
        <v>540</v>
      </c>
      <c r="E48" s="200">
        <v>1</v>
      </c>
      <c r="F48" s="188">
        <v>1542856.25</v>
      </c>
      <c r="G48" s="188">
        <v>1542856.25</v>
      </c>
      <c r="H48" s="189">
        <v>1242517.8600000001</v>
      </c>
    </row>
    <row r="49" spans="1:8" x14ac:dyDescent="0.25">
      <c r="A49" s="138"/>
      <c r="B49" s="138"/>
      <c r="C49" s="138"/>
      <c r="D49" s="186" t="s">
        <v>541</v>
      </c>
      <c r="E49" s="200">
        <v>1</v>
      </c>
      <c r="F49" s="188">
        <v>1015192.33</v>
      </c>
      <c r="G49" s="188">
        <v>1015192.33</v>
      </c>
      <c r="H49" s="189">
        <v>1015192.32</v>
      </c>
    </row>
    <row r="50" spans="1:8" x14ac:dyDescent="0.25">
      <c r="A50" s="138"/>
      <c r="B50" s="138"/>
      <c r="C50" s="138"/>
      <c r="D50" s="186" t="s">
        <v>542</v>
      </c>
      <c r="E50" s="200">
        <v>1</v>
      </c>
      <c r="F50" s="188">
        <v>1147402.6499999999</v>
      </c>
      <c r="G50" s="188">
        <v>1147402.6499999999</v>
      </c>
      <c r="H50" s="189">
        <v>1147402.6499999999</v>
      </c>
    </row>
    <row r="51" spans="1:8" x14ac:dyDescent="0.25">
      <c r="A51" s="138"/>
      <c r="B51" s="138"/>
      <c r="C51" s="138"/>
      <c r="D51" s="186" t="s">
        <v>543</v>
      </c>
      <c r="E51" s="200">
        <v>1</v>
      </c>
      <c r="F51" s="188">
        <v>996119.54</v>
      </c>
      <c r="G51" s="188">
        <v>996119.54</v>
      </c>
      <c r="H51" s="189">
        <v>996118.56</v>
      </c>
    </row>
    <row r="52" spans="1:8" x14ac:dyDescent="0.25">
      <c r="A52" s="138"/>
      <c r="B52" s="138"/>
      <c r="C52" s="138"/>
      <c r="D52" s="186" t="s">
        <v>544</v>
      </c>
      <c r="E52" s="200">
        <v>1</v>
      </c>
      <c r="F52" s="188">
        <v>887252.23</v>
      </c>
      <c r="G52" s="188">
        <v>887252.13</v>
      </c>
      <c r="H52" s="189">
        <v>887252.12</v>
      </c>
    </row>
    <row r="53" spans="1:8" x14ac:dyDescent="0.25">
      <c r="A53" s="138"/>
      <c r="B53" s="138"/>
      <c r="C53" s="138"/>
      <c r="D53" s="186" t="s">
        <v>545</v>
      </c>
      <c r="E53" s="200">
        <v>1</v>
      </c>
      <c r="F53" s="188">
        <v>276823.84000000003</v>
      </c>
      <c r="G53" s="188">
        <v>252424.97</v>
      </c>
      <c r="H53" s="189">
        <v>252425.04</v>
      </c>
    </row>
    <row r="54" spans="1:8" x14ac:dyDescent="0.25">
      <c r="A54" s="138"/>
      <c r="B54" s="138"/>
      <c r="C54" s="138"/>
      <c r="D54" s="186" t="s">
        <v>546</v>
      </c>
      <c r="E54" s="200">
        <v>1</v>
      </c>
      <c r="F54" s="188">
        <v>3207905.14</v>
      </c>
      <c r="G54" s="188">
        <v>3207905.14</v>
      </c>
      <c r="H54" s="189">
        <v>3003776.21</v>
      </c>
    </row>
    <row r="55" spans="1:8" x14ac:dyDescent="0.25">
      <c r="A55" s="138"/>
      <c r="B55" s="138"/>
      <c r="C55" s="138"/>
      <c r="D55" s="186" t="s">
        <v>547</v>
      </c>
      <c r="E55" s="200">
        <v>1</v>
      </c>
      <c r="F55" s="188">
        <v>1661788.19</v>
      </c>
      <c r="G55" s="188">
        <v>1657931.22</v>
      </c>
      <c r="H55" s="189">
        <v>1567918.97</v>
      </c>
    </row>
    <row r="56" spans="1:8" x14ac:dyDescent="0.25">
      <c r="A56" s="138"/>
      <c r="B56" s="138"/>
      <c r="C56" s="138"/>
      <c r="D56" s="186" t="s">
        <v>548</v>
      </c>
      <c r="E56" s="200">
        <v>1</v>
      </c>
      <c r="F56" s="188">
        <v>580418.17000000004</v>
      </c>
      <c r="G56" s="188">
        <v>579626.12</v>
      </c>
      <c r="H56" s="189">
        <v>579626.12</v>
      </c>
    </row>
    <row r="57" spans="1:8" x14ac:dyDescent="0.25">
      <c r="A57" s="138"/>
      <c r="B57" s="138"/>
      <c r="C57" s="138"/>
      <c r="D57" s="186" t="s">
        <v>549</v>
      </c>
      <c r="E57" s="200">
        <v>1</v>
      </c>
      <c r="F57" s="188">
        <v>3304666.16</v>
      </c>
      <c r="G57" s="188">
        <v>3304666.16</v>
      </c>
      <c r="H57" s="189">
        <v>3304665.66</v>
      </c>
    </row>
    <row r="58" spans="1:8" x14ac:dyDescent="0.25">
      <c r="A58" s="138"/>
      <c r="B58" s="138"/>
      <c r="C58" s="140"/>
      <c r="D58" s="186" t="s">
        <v>550</v>
      </c>
      <c r="E58" s="200">
        <v>1</v>
      </c>
      <c r="F58" s="188">
        <v>2502554.0499999998</v>
      </c>
      <c r="G58" s="188">
        <v>2388052.37</v>
      </c>
      <c r="H58" s="189">
        <v>2388052.35</v>
      </c>
    </row>
    <row r="59" spans="1:8" x14ac:dyDescent="0.25">
      <c r="A59" s="140"/>
      <c r="B59" s="140"/>
      <c r="C59" s="134" t="s">
        <v>434</v>
      </c>
      <c r="D59" s="139"/>
      <c r="E59" s="199">
        <v>28</v>
      </c>
      <c r="F59" s="136">
        <v>41028383.36999999</v>
      </c>
      <c r="G59" s="136">
        <v>40358586.229999997</v>
      </c>
      <c r="H59" s="137">
        <v>39748378.609999992</v>
      </c>
    </row>
    <row r="60" spans="1:8" x14ac:dyDescent="0.25">
      <c r="A60" s="141" t="s">
        <v>595</v>
      </c>
      <c r="B60" s="142"/>
      <c r="C60" s="142"/>
      <c r="D60" s="143"/>
      <c r="E60" s="198">
        <v>38</v>
      </c>
      <c r="F60" s="145">
        <v>57867007.189999998</v>
      </c>
      <c r="G60" s="145">
        <v>40358586.229999997</v>
      </c>
      <c r="H60" s="146">
        <v>39748378.609999992</v>
      </c>
    </row>
    <row r="61" spans="1:8" x14ac:dyDescent="0.25">
      <c r="A61" s="133" t="s">
        <v>805</v>
      </c>
      <c r="B61" s="133" t="s">
        <v>521</v>
      </c>
      <c r="C61" s="139"/>
      <c r="D61" s="139"/>
      <c r="E61" s="199">
        <v>3</v>
      </c>
      <c r="F61" s="136">
        <v>3079113.82</v>
      </c>
      <c r="G61" s="136">
        <v>0</v>
      </c>
      <c r="H61" s="137">
        <v>0</v>
      </c>
    </row>
    <row r="62" spans="1:8" x14ac:dyDescent="0.25">
      <c r="A62" s="138"/>
      <c r="B62" s="184" t="s">
        <v>457</v>
      </c>
      <c r="C62" s="201" t="s">
        <v>348</v>
      </c>
      <c r="D62" s="134" t="s">
        <v>806</v>
      </c>
      <c r="E62" s="199">
        <v>1</v>
      </c>
      <c r="F62" s="136">
        <v>1623721.87</v>
      </c>
      <c r="G62" s="136">
        <v>1258860.06</v>
      </c>
      <c r="H62" s="137">
        <v>0</v>
      </c>
    </row>
    <row r="63" spans="1:8" x14ac:dyDescent="0.25">
      <c r="A63" s="138"/>
      <c r="B63" s="138"/>
      <c r="C63" s="134" t="s">
        <v>597</v>
      </c>
      <c r="D63" s="139"/>
      <c r="E63" s="199">
        <v>1</v>
      </c>
      <c r="F63" s="136">
        <v>1623721.87</v>
      </c>
      <c r="G63" s="136">
        <v>1258860.06</v>
      </c>
      <c r="H63" s="137">
        <v>0</v>
      </c>
    </row>
    <row r="64" spans="1:8" x14ac:dyDescent="0.25">
      <c r="A64" s="138"/>
      <c r="B64" s="184" t="s">
        <v>522</v>
      </c>
      <c r="C64" s="139"/>
      <c r="D64" s="139"/>
      <c r="E64" s="199">
        <v>1</v>
      </c>
      <c r="F64" s="136">
        <v>1440464.12</v>
      </c>
      <c r="G64" s="136">
        <v>0</v>
      </c>
      <c r="H64" s="137">
        <v>0</v>
      </c>
    </row>
    <row r="65" spans="1:8" x14ac:dyDescent="0.25">
      <c r="A65" s="138"/>
      <c r="B65" s="184" t="s">
        <v>412</v>
      </c>
      <c r="C65" s="133" t="s">
        <v>412</v>
      </c>
      <c r="D65" s="134" t="s">
        <v>623</v>
      </c>
      <c r="E65" s="199">
        <v>1</v>
      </c>
      <c r="F65" s="136">
        <v>1197842.98</v>
      </c>
      <c r="G65" s="136">
        <v>1196421.8600000001</v>
      </c>
      <c r="H65" s="137">
        <v>1196421.8600000001</v>
      </c>
    </row>
    <row r="66" spans="1:8" x14ac:dyDescent="0.25">
      <c r="A66" s="138"/>
      <c r="B66" s="138"/>
      <c r="C66" s="138"/>
      <c r="D66" s="186" t="s">
        <v>567</v>
      </c>
      <c r="E66" s="200">
        <v>1</v>
      </c>
      <c r="F66" s="188">
        <v>1884177.01</v>
      </c>
      <c r="G66" s="188">
        <v>1884177.01</v>
      </c>
      <c r="H66" s="189">
        <v>1884177.02</v>
      </c>
    </row>
    <row r="67" spans="1:8" x14ac:dyDescent="0.25">
      <c r="A67" s="138"/>
      <c r="B67" s="138"/>
      <c r="C67" s="138"/>
      <c r="D67" s="186" t="s">
        <v>807</v>
      </c>
      <c r="E67" s="200">
        <v>1</v>
      </c>
      <c r="F67" s="188">
        <v>705746.33</v>
      </c>
      <c r="G67" s="188">
        <v>690877.51</v>
      </c>
      <c r="H67" s="189">
        <v>690877.51</v>
      </c>
    </row>
    <row r="68" spans="1:8" x14ac:dyDescent="0.25">
      <c r="A68" s="138"/>
      <c r="B68" s="138"/>
      <c r="C68" s="140"/>
      <c r="D68" s="186" t="s">
        <v>808</v>
      </c>
      <c r="E68" s="200">
        <v>1</v>
      </c>
      <c r="F68" s="188">
        <v>1140488.81</v>
      </c>
      <c r="G68" s="188">
        <v>1140488.67</v>
      </c>
      <c r="H68" s="189">
        <v>1140488.67</v>
      </c>
    </row>
    <row r="69" spans="1:8" x14ac:dyDescent="0.25">
      <c r="A69" s="140"/>
      <c r="B69" s="140"/>
      <c r="C69" s="134" t="s">
        <v>434</v>
      </c>
      <c r="D69" s="139"/>
      <c r="E69" s="199">
        <v>4</v>
      </c>
      <c r="F69" s="136">
        <v>4928255.1300000008</v>
      </c>
      <c r="G69" s="136">
        <v>4911965.05</v>
      </c>
      <c r="H69" s="137">
        <v>4911965.0599999996</v>
      </c>
    </row>
    <row r="70" spans="1:8" x14ac:dyDescent="0.25">
      <c r="A70" s="141" t="s">
        <v>809</v>
      </c>
      <c r="B70" s="142"/>
      <c r="C70" s="142"/>
      <c r="D70" s="143"/>
      <c r="E70" s="198">
        <v>9</v>
      </c>
      <c r="F70" s="145">
        <v>11071554.939999999</v>
      </c>
      <c r="G70" s="145">
        <v>6170825.1099999994</v>
      </c>
      <c r="H70" s="146">
        <v>4911965.0599999996</v>
      </c>
    </row>
    <row r="71" spans="1:8" x14ac:dyDescent="0.25">
      <c r="A71" s="133" t="s">
        <v>812</v>
      </c>
      <c r="B71" s="133" t="s">
        <v>412</v>
      </c>
      <c r="C71" s="133" t="s">
        <v>412</v>
      </c>
      <c r="D71" s="134" t="s">
        <v>482</v>
      </c>
      <c r="E71" s="135">
        <v>1</v>
      </c>
      <c r="F71" s="136">
        <v>7010991.7999999998</v>
      </c>
      <c r="G71" s="136">
        <v>7010991.7999999998</v>
      </c>
      <c r="H71" s="137">
        <v>7010991.8099999996</v>
      </c>
    </row>
    <row r="72" spans="1:8" x14ac:dyDescent="0.25">
      <c r="A72" s="138"/>
      <c r="B72" s="138"/>
      <c r="C72" s="140"/>
      <c r="D72" s="186" t="s">
        <v>431</v>
      </c>
      <c r="E72" s="187">
        <v>1</v>
      </c>
      <c r="F72" s="188">
        <v>14033972.210000001</v>
      </c>
      <c r="G72" s="188">
        <v>14033972.210000001</v>
      </c>
      <c r="H72" s="189">
        <v>14033972.199999999</v>
      </c>
    </row>
    <row r="73" spans="1:8" x14ac:dyDescent="0.25">
      <c r="A73" s="140"/>
      <c r="B73" s="140"/>
      <c r="C73" s="134" t="s">
        <v>434</v>
      </c>
      <c r="D73" s="139"/>
      <c r="E73" s="135">
        <v>2</v>
      </c>
      <c r="F73" s="136">
        <v>21044964.010000002</v>
      </c>
      <c r="G73" s="136">
        <v>21044964.010000002</v>
      </c>
      <c r="H73" s="137">
        <v>21044964.009999998</v>
      </c>
    </row>
    <row r="74" spans="1:8" x14ac:dyDescent="0.25">
      <c r="A74" s="141" t="s">
        <v>813</v>
      </c>
      <c r="B74" s="142"/>
      <c r="C74" s="142"/>
      <c r="D74" s="143"/>
      <c r="E74" s="144">
        <v>2</v>
      </c>
      <c r="F74" s="145">
        <v>21044964.010000002</v>
      </c>
      <c r="G74" s="145">
        <v>21044964.010000002</v>
      </c>
      <c r="H74" s="146">
        <v>21044964.009999998</v>
      </c>
    </row>
    <row r="75" spans="1:8" x14ac:dyDescent="0.25">
      <c r="A75" s="133" t="s">
        <v>814</v>
      </c>
      <c r="B75" s="133" t="s">
        <v>456</v>
      </c>
      <c r="C75" s="139"/>
      <c r="D75" s="139"/>
      <c r="E75" s="135">
        <v>6</v>
      </c>
      <c r="F75" s="136">
        <v>46253854.549999997</v>
      </c>
      <c r="G75" s="136">
        <v>0</v>
      </c>
      <c r="H75" s="137">
        <v>0</v>
      </c>
    </row>
    <row r="76" spans="1:8" x14ac:dyDescent="0.25">
      <c r="A76" s="138"/>
      <c r="B76" s="184" t="s">
        <v>412</v>
      </c>
      <c r="C76" s="133" t="s">
        <v>412</v>
      </c>
      <c r="D76" s="134" t="s">
        <v>815</v>
      </c>
      <c r="E76" s="135">
        <v>1</v>
      </c>
      <c r="F76" s="136">
        <v>9752304.4800000004</v>
      </c>
      <c r="G76" s="136">
        <v>9752304.4800000004</v>
      </c>
      <c r="H76" s="137">
        <v>9752304.4800000004</v>
      </c>
    </row>
    <row r="77" spans="1:8" x14ac:dyDescent="0.25">
      <c r="A77" s="138"/>
      <c r="B77" s="138"/>
      <c r="C77" s="138"/>
      <c r="D77" s="186" t="s">
        <v>413</v>
      </c>
      <c r="E77" s="187">
        <v>1</v>
      </c>
      <c r="F77" s="188">
        <v>10913840.65</v>
      </c>
      <c r="G77" s="188">
        <v>10913840.66</v>
      </c>
      <c r="H77" s="189">
        <v>10913840.65</v>
      </c>
    </row>
    <row r="78" spans="1:8" x14ac:dyDescent="0.25">
      <c r="A78" s="138"/>
      <c r="B78" s="138"/>
      <c r="C78" s="138"/>
      <c r="D78" s="186" t="s">
        <v>416</v>
      </c>
      <c r="E78" s="187">
        <v>1</v>
      </c>
      <c r="F78" s="188">
        <v>9813468.3100000005</v>
      </c>
      <c r="G78" s="188">
        <v>9813468.3300000001</v>
      </c>
      <c r="H78" s="189">
        <v>9813468.3100000005</v>
      </c>
    </row>
    <row r="79" spans="1:8" x14ac:dyDescent="0.25">
      <c r="A79" s="138"/>
      <c r="B79" s="138"/>
      <c r="C79" s="140"/>
      <c r="D79" s="186" t="s">
        <v>816</v>
      </c>
      <c r="E79" s="187">
        <v>1</v>
      </c>
      <c r="F79" s="188">
        <v>7605091.2400000002</v>
      </c>
      <c r="G79" s="188">
        <v>7605091.25</v>
      </c>
      <c r="H79" s="189">
        <v>7605091.2400000002</v>
      </c>
    </row>
    <row r="80" spans="1:8" x14ac:dyDescent="0.25">
      <c r="A80" s="140"/>
      <c r="B80" s="140"/>
      <c r="C80" s="134" t="s">
        <v>434</v>
      </c>
      <c r="D80" s="139"/>
      <c r="E80" s="135">
        <v>4</v>
      </c>
      <c r="F80" s="136">
        <v>38084704.680000007</v>
      </c>
      <c r="G80" s="136">
        <v>38084704.719999999</v>
      </c>
      <c r="H80" s="137">
        <v>38084704.680000007</v>
      </c>
    </row>
    <row r="81" spans="1:8" x14ac:dyDescent="0.25">
      <c r="A81" s="141" t="s">
        <v>817</v>
      </c>
      <c r="B81" s="142"/>
      <c r="C81" s="142"/>
      <c r="D81" s="143"/>
      <c r="E81" s="144">
        <v>10</v>
      </c>
      <c r="F81" s="145">
        <v>84338559.229999989</v>
      </c>
      <c r="G81" s="145">
        <v>38084704.719999999</v>
      </c>
      <c r="H81" s="146">
        <v>38084704.680000007</v>
      </c>
    </row>
  </sheetData>
  <hyperlinks>
    <hyperlink ref="D4" r:id="rId1"/>
    <hyperlink ref="G4" r:id="rId2"/>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81"/>
  <sheetViews>
    <sheetView topLeftCell="B1" workbookViewId="0">
      <selection activeCell="I5" sqref="I5"/>
    </sheetView>
  </sheetViews>
  <sheetFormatPr defaultRowHeight="15" x14ac:dyDescent="0.25"/>
  <cols>
    <col min="1" max="1" width="51.28515625" style="123" customWidth="1"/>
    <col min="2" max="2" width="16.85546875" style="124" customWidth="1"/>
    <col min="3" max="3" width="20.42578125" style="123" customWidth="1"/>
    <col min="4" max="4" width="23.5703125" style="123" customWidth="1"/>
    <col min="5" max="5" width="22" style="123" customWidth="1"/>
    <col min="6" max="6" width="21.42578125" style="125" customWidth="1"/>
    <col min="7" max="7" width="20" style="123" customWidth="1"/>
    <col min="8" max="8" width="12.42578125" style="123" bestFit="1" customWidth="1"/>
    <col min="9" max="9" width="30" style="123" customWidth="1"/>
  </cols>
  <sheetData>
    <row r="1" spans="1:16384" x14ac:dyDescent="0.25">
      <c r="A1" s="123" t="s">
        <v>1172</v>
      </c>
    </row>
    <row r="3" spans="1:16384" s="132" customFormat="1" ht="26.25" x14ac:dyDescent="0.25">
      <c r="A3" s="130" t="s">
        <v>374</v>
      </c>
      <c r="B3" s="131" t="s">
        <v>407</v>
      </c>
      <c r="C3" s="130" t="s">
        <v>387</v>
      </c>
      <c r="D3" s="130" t="s">
        <v>379</v>
      </c>
      <c r="E3" s="130" t="s">
        <v>408</v>
      </c>
      <c r="F3" s="130" t="s">
        <v>388</v>
      </c>
      <c r="G3" s="130" t="s">
        <v>379</v>
      </c>
      <c r="H3" s="130" t="s">
        <v>389</v>
      </c>
      <c r="I3" s="130" t="s">
        <v>405</v>
      </c>
    </row>
    <row r="4" spans="1:16384" s="203" customFormat="1" ht="179.25" x14ac:dyDescent="0.25">
      <c r="A4" s="125" t="s">
        <v>792</v>
      </c>
      <c r="B4" s="147">
        <f>G13</f>
        <v>817271.16183945257</v>
      </c>
      <c r="C4" s="125" t="s">
        <v>793</v>
      </c>
      <c r="D4" s="168" t="s">
        <v>794</v>
      </c>
      <c r="E4" s="125">
        <f>ROUND(2/3*C13,0)-10</f>
        <v>155</v>
      </c>
      <c r="F4" s="125" t="s">
        <v>795</v>
      </c>
      <c r="G4" s="168" t="s">
        <v>794</v>
      </c>
      <c r="H4" s="291">
        <f>ROUND(B4*E4/1000000*1.02,0)-0.45</f>
        <v>128.55000000000001</v>
      </c>
      <c r="I4" s="125" t="s">
        <v>1249</v>
      </c>
    </row>
    <row r="5" spans="1:16384" x14ac:dyDescent="0.25">
      <c r="C5" s="125"/>
      <c r="D5" s="126"/>
      <c r="G5" s="128"/>
      <c r="H5" s="127"/>
    </row>
    <row r="6" spans="1:16384" x14ac:dyDescent="0.25">
      <c r="A6" s="123" t="s">
        <v>797</v>
      </c>
      <c r="C6" s="125"/>
      <c r="D6" s="126"/>
      <c r="G6" s="128"/>
      <c r="H6" s="127"/>
    </row>
    <row r="7" spans="1:16384" ht="64.5" x14ac:dyDescent="0.25">
      <c r="A7" s="190" t="s">
        <v>518</v>
      </c>
      <c r="B7" s="191"/>
      <c r="C7" s="191"/>
      <c r="D7" s="191"/>
      <c r="E7" s="191"/>
      <c r="F7" s="191"/>
      <c r="G7" s="191"/>
    </row>
    <row r="8" spans="1:16384" s="97" customFormat="1" ht="25.5" x14ac:dyDescent="0.25">
      <c r="A8" s="195"/>
      <c r="B8" s="196" t="s">
        <v>509</v>
      </c>
      <c r="C8" s="196" t="s">
        <v>510</v>
      </c>
      <c r="D8" s="196" t="s">
        <v>511</v>
      </c>
      <c r="E8" s="196" t="s">
        <v>512</v>
      </c>
      <c r="F8" s="197" t="s">
        <v>513</v>
      </c>
      <c r="G8" s="197" t="s">
        <v>514</v>
      </c>
      <c r="H8" s="125"/>
      <c r="I8" s="125"/>
    </row>
    <row r="9" spans="1:16384" x14ac:dyDescent="0.25">
      <c r="A9" s="191" t="s">
        <v>515</v>
      </c>
      <c r="B9" s="191">
        <v>22</v>
      </c>
      <c r="C9" s="191">
        <v>17</v>
      </c>
      <c r="D9" s="193">
        <v>14630036.939999999</v>
      </c>
      <c r="E9" s="193">
        <v>11867490.1</v>
      </c>
      <c r="F9" s="193">
        <f t="shared" ref="F9:G11" si="0">D9/B9</f>
        <v>665001.67909090908</v>
      </c>
      <c r="G9" s="193">
        <f t="shared" si="0"/>
        <v>698087.65294117643</v>
      </c>
    </row>
    <row r="10" spans="1:16384" x14ac:dyDescent="0.25">
      <c r="A10" s="191" t="s">
        <v>516</v>
      </c>
      <c r="B10" s="191">
        <v>50</v>
      </c>
      <c r="C10" s="191">
        <v>43</v>
      </c>
      <c r="D10" s="193">
        <v>29064899.27</v>
      </c>
      <c r="E10" s="193">
        <v>26431511.129999999</v>
      </c>
      <c r="F10" s="193">
        <f t="shared" si="0"/>
        <v>581297.98540000001</v>
      </c>
      <c r="G10" s="193">
        <f t="shared" si="0"/>
        <v>614686.30534883717</v>
      </c>
    </row>
    <row r="11" spans="1:16384" x14ac:dyDescent="0.25">
      <c r="A11" s="191" t="s">
        <v>517</v>
      </c>
      <c r="B11" s="191">
        <v>319</v>
      </c>
      <c r="C11" s="191">
        <v>177</v>
      </c>
      <c r="D11" s="193">
        <v>194875942.25999999</v>
      </c>
      <c r="E11" s="193">
        <v>110812758.78</v>
      </c>
      <c r="F11" s="193">
        <f t="shared" si="0"/>
        <v>610896.37072100316</v>
      </c>
      <c r="G11" s="193">
        <f t="shared" si="0"/>
        <v>626060.78406779666</v>
      </c>
    </row>
    <row r="12" spans="1:16384" x14ac:dyDescent="0.25">
      <c r="A12" s="191" t="s">
        <v>791</v>
      </c>
      <c r="B12" s="191">
        <v>11</v>
      </c>
      <c r="C12" s="191">
        <v>10</v>
      </c>
      <c r="D12" s="193">
        <f>F281</f>
        <v>13657322.18</v>
      </c>
      <c r="E12" s="193">
        <f>G281</f>
        <v>13302499.050000001</v>
      </c>
      <c r="F12" s="193">
        <f>D12/B12</f>
        <v>1241574.7436363637</v>
      </c>
      <c r="G12" s="193">
        <f>E12/C12</f>
        <v>1330249.905</v>
      </c>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c r="IM12" s="133"/>
      <c r="IN12" s="133"/>
      <c r="IO12" s="133"/>
      <c r="IP12" s="133"/>
      <c r="IQ12" s="133"/>
      <c r="IR12" s="133"/>
      <c r="IS12" s="133"/>
      <c r="IT12" s="133"/>
      <c r="IU12" s="133"/>
      <c r="IV12" s="133"/>
      <c r="IW12" s="133"/>
      <c r="IX12" s="133"/>
      <c r="IY12" s="133"/>
      <c r="IZ12" s="133"/>
      <c r="JA12" s="133"/>
      <c r="JB12" s="133"/>
      <c r="JC12" s="133"/>
      <c r="JD12" s="133"/>
      <c r="JE12" s="133"/>
      <c r="JF12" s="133"/>
      <c r="JG12" s="133"/>
      <c r="JH12" s="133"/>
      <c r="JI12" s="133"/>
      <c r="JJ12" s="133"/>
      <c r="JK12" s="133"/>
      <c r="JL12" s="133"/>
      <c r="JM12" s="133"/>
      <c r="JN12" s="133"/>
      <c r="JO12" s="133"/>
      <c r="JP12" s="133"/>
      <c r="JQ12" s="133"/>
      <c r="JR12" s="133"/>
      <c r="JS12" s="133"/>
      <c r="JT12" s="133"/>
      <c r="JU12" s="133"/>
      <c r="JV12" s="133"/>
      <c r="JW12" s="133"/>
      <c r="JX12" s="133"/>
      <c r="JY12" s="133"/>
      <c r="JZ12" s="133"/>
      <c r="KA12" s="133"/>
      <c r="KB12" s="133"/>
      <c r="KC12" s="133"/>
      <c r="KD12" s="133"/>
      <c r="KE12" s="133"/>
      <c r="KF12" s="133"/>
      <c r="KG12" s="133"/>
      <c r="KH12" s="133"/>
      <c r="KI12" s="133"/>
      <c r="KJ12" s="133"/>
      <c r="KK12" s="133"/>
      <c r="KL12" s="133"/>
      <c r="KM12" s="133"/>
      <c r="KN12" s="133"/>
      <c r="KO12" s="133"/>
      <c r="KP12" s="133"/>
      <c r="KQ12" s="133"/>
      <c r="KR12" s="133"/>
      <c r="KS12" s="133"/>
      <c r="KT12" s="133"/>
      <c r="KU12" s="133"/>
      <c r="KV12" s="133"/>
      <c r="KW12" s="133"/>
      <c r="KX12" s="133"/>
      <c r="KY12" s="133"/>
      <c r="KZ12" s="133"/>
      <c r="LA12" s="133"/>
      <c r="LB12" s="133"/>
      <c r="LC12" s="133"/>
      <c r="LD12" s="133"/>
      <c r="LE12" s="133"/>
      <c r="LF12" s="133"/>
      <c r="LG12" s="133"/>
      <c r="LH12" s="133"/>
      <c r="LI12" s="133"/>
      <c r="LJ12" s="133"/>
      <c r="LK12" s="133"/>
      <c r="LL12" s="133"/>
      <c r="LM12" s="133"/>
      <c r="LN12" s="133"/>
      <c r="LO12" s="133"/>
      <c r="LP12" s="133"/>
      <c r="LQ12" s="133"/>
      <c r="LR12" s="133"/>
      <c r="LS12" s="133"/>
      <c r="LT12" s="133"/>
      <c r="LU12" s="133"/>
      <c r="LV12" s="133"/>
      <c r="LW12" s="133"/>
      <c r="LX12" s="133"/>
      <c r="LY12" s="133"/>
      <c r="LZ12" s="133"/>
      <c r="MA12" s="133"/>
      <c r="MB12" s="133"/>
      <c r="MC12" s="133"/>
      <c r="MD12" s="133"/>
      <c r="ME12" s="133"/>
      <c r="MF12" s="133"/>
      <c r="MG12" s="133"/>
      <c r="MH12" s="133"/>
      <c r="MI12" s="133"/>
      <c r="MJ12" s="133"/>
      <c r="MK12" s="133"/>
      <c r="ML12" s="133"/>
      <c r="MM12" s="133"/>
      <c r="MN12" s="133"/>
      <c r="MO12" s="133"/>
      <c r="MP12" s="133"/>
      <c r="MQ12" s="133"/>
      <c r="MR12" s="133"/>
      <c r="MS12" s="133"/>
      <c r="MT12" s="133"/>
      <c r="MU12" s="133"/>
      <c r="MV12" s="133"/>
      <c r="MW12" s="133"/>
      <c r="MX12" s="133"/>
      <c r="MY12" s="133"/>
      <c r="MZ12" s="133"/>
      <c r="NA12" s="133"/>
      <c r="NB12" s="133"/>
      <c r="NC12" s="133"/>
      <c r="ND12" s="133"/>
      <c r="NE12" s="133"/>
      <c r="NF12" s="133"/>
      <c r="NG12" s="133"/>
      <c r="NH12" s="133"/>
      <c r="NI12" s="133"/>
      <c r="NJ12" s="133"/>
      <c r="NK12" s="133"/>
      <c r="NL12" s="133"/>
      <c r="NM12" s="133"/>
      <c r="NN12" s="133"/>
      <c r="NO12" s="133"/>
      <c r="NP12" s="133"/>
      <c r="NQ12" s="133"/>
      <c r="NR12" s="133"/>
      <c r="NS12" s="133"/>
      <c r="NT12" s="133"/>
      <c r="NU12" s="133"/>
      <c r="NV12" s="133"/>
      <c r="NW12" s="133"/>
      <c r="NX12" s="133"/>
      <c r="NY12" s="133"/>
      <c r="NZ12" s="133"/>
      <c r="OA12" s="133"/>
      <c r="OB12" s="133"/>
      <c r="OC12" s="133"/>
      <c r="OD12" s="133"/>
      <c r="OE12" s="133"/>
      <c r="OF12" s="133"/>
      <c r="OG12" s="133"/>
      <c r="OH12" s="133"/>
      <c r="OI12" s="133"/>
      <c r="OJ12" s="133"/>
      <c r="OK12" s="133"/>
      <c r="OL12" s="133"/>
      <c r="OM12" s="133"/>
      <c r="ON12" s="133"/>
      <c r="OO12" s="133"/>
      <c r="OP12" s="133"/>
      <c r="OQ12" s="133"/>
      <c r="OR12" s="133"/>
      <c r="OS12" s="133"/>
      <c r="OT12" s="133"/>
      <c r="OU12" s="133"/>
      <c r="OV12" s="133"/>
      <c r="OW12" s="133"/>
      <c r="OX12" s="133"/>
      <c r="OY12" s="133"/>
      <c r="OZ12" s="133"/>
      <c r="PA12" s="133"/>
      <c r="PB12" s="133"/>
      <c r="PC12" s="133"/>
      <c r="PD12" s="133"/>
      <c r="PE12" s="133"/>
      <c r="PF12" s="133"/>
      <c r="PG12" s="133"/>
      <c r="PH12" s="133"/>
      <c r="PI12" s="133"/>
      <c r="PJ12" s="133"/>
      <c r="PK12" s="133"/>
      <c r="PL12" s="133"/>
      <c r="PM12" s="133"/>
      <c r="PN12" s="133"/>
      <c r="PO12" s="133"/>
      <c r="PP12" s="133"/>
      <c r="PQ12" s="133"/>
      <c r="PR12" s="133"/>
      <c r="PS12" s="133"/>
      <c r="PT12" s="133"/>
      <c r="PU12" s="133"/>
      <c r="PV12" s="133"/>
      <c r="PW12" s="133"/>
      <c r="PX12" s="133"/>
      <c r="PY12" s="133"/>
      <c r="PZ12" s="133"/>
      <c r="QA12" s="133"/>
      <c r="QB12" s="133"/>
      <c r="QC12" s="133"/>
      <c r="QD12" s="133"/>
      <c r="QE12" s="133"/>
      <c r="QF12" s="133"/>
      <c r="QG12" s="133"/>
      <c r="QH12" s="133"/>
      <c r="QI12" s="133"/>
      <c r="QJ12" s="133"/>
      <c r="QK12" s="133"/>
      <c r="QL12" s="133"/>
      <c r="QM12" s="133"/>
      <c r="QN12" s="133"/>
      <c r="QO12" s="133"/>
      <c r="QP12" s="133"/>
      <c r="QQ12" s="133"/>
      <c r="QR12" s="133"/>
      <c r="QS12" s="133"/>
      <c r="QT12" s="133"/>
      <c r="QU12" s="133"/>
      <c r="QV12" s="133"/>
      <c r="QW12" s="133"/>
      <c r="QX12" s="133"/>
      <c r="QY12" s="133"/>
      <c r="QZ12" s="133"/>
      <c r="RA12" s="133"/>
      <c r="RB12" s="133"/>
      <c r="RC12" s="133"/>
      <c r="RD12" s="133"/>
      <c r="RE12" s="133"/>
      <c r="RF12" s="133"/>
      <c r="RG12" s="133"/>
      <c r="RH12" s="133"/>
      <c r="RI12" s="133"/>
      <c r="RJ12" s="133"/>
      <c r="RK12" s="133"/>
      <c r="RL12" s="133"/>
      <c r="RM12" s="133"/>
      <c r="RN12" s="133"/>
      <c r="RO12" s="133"/>
      <c r="RP12" s="133"/>
      <c r="RQ12" s="133"/>
      <c r="RR12" s="133"/>
      <c r="RS12" s="133"/>
      <c r="RT12" s="133"/>
      <c r="RU12" s="133"/>
      <c r="RV12" s="133"/>
      <c r="RW12" s="133"/>
      <c r="RX12" s="133"/>
      <c r="RY12" s="133"/>
      <c r="RZ12" s="133"/>
      <c r="SA12" s="133"/>
      <c r="SB12" s="133"/>
      <c r="SC12" s="133"/>
      <c r="SD12" s="133"/>
      <c r="SE12" s="133"/>
      <c r="SF12" s="133"/>
      <c r="SG12" s="133"/>
      <c r="SH12" s="133"/>
      <c r="SI12" s="133"/>
      <c r="SJ12" s="133"/>
      <c r="SK12" s="133"/>
      <c r="SL12" s="133"/>
      <c r="SM12" s="133"/>
      <c r="SN12" s="133"/>
      <c r="SO12" s="133"/>
      <c r="SP12" s="133"/>
      <c r="SQ12" s="133"/>
      <c r="SR12" s="133"/>
      <c r="SS12" s="133"/>
      <c r="ST12" s="133"/>
      <c r="SU12" s="133"/>
      <c r="SV12" s="133"/>
      <c r="SW12" s="133"/>
      <c r="SX12" s="133"/>
      <c r="SY12" s="133"/>
      <c r="SZ12" s="133"/>
      <c r="TA12" s="133"/>
      <c r="TB12" s="133"/>
      <c r="TC12" s="133"/>
      <c r="TD12" s="133"/>
      <c r="TE12" s="133"/>
      <c r="TF12" s="133"/>
      <c r="TG12" s="133"/>
      <c r="TH12" s="133"/>
      <c r="TI12" s="133"/>
      <c r="TJ12" s="133"/>
      <c r="TK12" s="133"/>
      <c r="TL12" s="133"/>
      <c r="TM12" s="133"/>
      <c r="TN12" s="133"/>
      <c r="TO12" s="133"/>
      <c r="TP12" s="133"/>
      <c r="TQ12" s="133"/>
      <c r="TR12" s="133"/>
      <c r="TS12" s="133"/>
      <c r="TT12" s="133"/>
      <c r="TU12" s="133"/>
      <c r="TV12" s="133"/>
      <c r="TW12" s="133"/>
      <c r="TX12" s="133"/>
      <c r="TY12" s="133"/>
      <c r="TZ12" s="133"/>
      <c r="UA12" s="133"/>
      <c r="UB12" s="133"/>
      <c r="UC12" s="133"/>
      <c r="UD12" s="133"/>
      <c r="UE12" s="133"/>
      <c r="UF12" s="133"/>
      <c r="UG12" s="133"/>
      <c r="UH12" s="133"/>
      <c r="UI12" s="133"/>
      <c r="UJ12" s="133"/>
      <c r="UK12" s="133"/>
      <c r="UL12" s="133"/>
      <c r="UM12" s="133"/>
      <c r="UN12" s="133"/>
      <c r="UO12" s="133"/>
      <c r="UP12" s="133"/>
      <c r="UQ12" s="133"/>
      <c r="UR12" s="133"/>
      <c r="US12" s="133"/>
      <c r="UT12" s="133"/>
      <c r="UU12" s="133"/>
      <c r="UV12" s="133"/>
      <c r="UW12" s="133"/>
      <c r="UX12" s="133"/>
      <c r="UY12" s="133"/>
      <c r="UZ12" s="133"/>
      <c r="VA12" s="133"/>
      <c r="VB12" s="133"/>
      <c r="VC12" s="133"/>
      <c r="VD12" s="133"/>
      <c r="VE12" s="133"/>
      <c r="VF12" s="133"/>
      <c r="VG12" s="133"/>
      <c r="VH12" s="133"/>
      <c r="VI12" s="133"/>
      <c r="VJ12" s="133"/>
      <c r="VK12" s="133"/>
      <c r="VL12" s="133"/>
      <c r="VM12" s="133"/>
      <c r="VN12" s="133"/>
      <c r="VO12" s="133"/>
      <c r="VP12" s="133"/>
      <c r="VQ12" s="133"/>
      <c r="VR12" s="133"/>
      <c r="VS12" s="133"/>
      <c r="VT12" s="133"/>
      <c r="VU12" s="133"/>
      <c r="VV12" s="133"/>
      <c r="VW12" s="133"/>
      <c r="VX12" s="133"/>
      <c r="VY12" s="133"/>
      <c r="VZ12" s="133"/>
      <c r="WA12" s="133"/>
      <c r="WB12" s="133"/>
      <c r="WC12" s="133"/>
      <c r="WD12" s="133"/>
      <c r="WE12" s="133"/>
      <c r="WF12" s="133"/>
      <c r="WG12" s="133"/>
      <c r="WH12" s="133"/>
      <c r="WI12" s="133"/>
      <c r="WJ12" s="133"/>
      <c r="WK12" s="133"/>
      <c r="WL12" s="133"/>
      <c r="WM12" s="133"/>
      <c r="WN12" s="133"/>
      <c r="WO12" s="133"/>
      <c r="WP12" s="133"/>
      <c r="WQ12" s="133"/>
      <c r="WR12" s="133"/>
      <c r="WS12" s="133"/>
      <c r="WT12" s="133"/>
      <c r="WU12" s="133"/>
      <c r="WV12" s="133"/>
      <c r="WW12" s="133"/>
      <c r="WX12" s="133"/>
      <c r="WY12" s="133"/>
      <c r="WZ12" s="133"/>
      <c r="XA12" s="133"/>
      <c r="XB12" s="133"/>
      <c r="XC12" s="133"/>
      <c r="XD12" s="133"/>
      <c r="XE12" s="133"/>
      <c r="XF12" s="133"/>
      <c r="XG12" s="133"/>
      <c r="XH12" s="133"/>
      <c r="XI12" s="133"/>
      <c r="XJ12" s="133"/>
      <c r="XK12" s="133"/>
      <c r="XL12" s="133"/>
      <c r="XM12" s="133"/>
      <c r="XN12" s="133"/>
      <c r="XO12" s="133"/>
      <c r="XP12" s="133"/>
      <c r="XQ12" s="133"/>
      <c r="XR12" s="133"/>
      <c r="XS12" s="133"/>
      <c r="XT12" s="133"/>
      <c r="XU12" s="133"/>
      <c r="XV12" s="133"/>
      <c r="XW12" s="133"/>
      <c r="XX12" s="133"/>
      <c r="XY12" s="133"/>
      <c r="XZ12" s="133"/>
      <c r="YA12" s="133"/>
      <c r="YB12" s="133"/>
      <c r="YC12" s="133"/>
      <c r="YD12" s="133"/>
      <c r="YE12" s="133"/>
      <c r="YF12" s="133"/>
      <c r="YG12" s="133"/>
      <c r="YH12" s="133"/>
      <c r="YI12" s="133"/>
      <c r="YJ12" s="133"/>
      <c r="YK12" s="133"/>
      <c r="YL12" s="133"/>
      <c r="YM12" s="133"/>
      <c r="YN12" s="133"/>
      <c r="YO12" s="133"/>
      <c r="YP12" s="133"/>
      <c r="YQ12" s="133"/>
      <c r="YR12" s="133"/>
      <c r="YS12" s="133"/>
      <c r="YT12" s="133"/>
      <c r="YU12" s="133"/>
      <c r="YV12" s="133"/>
      <c r="YW12" s="133"/>
      <c r="YX12" s="133"/>
      <c r="YY12" s="133"/>
      <c r="YZ12" s="133"/>
      <c r="ZA12" s="133"/>
      <c r="ZB12" s="133"/>
      <c r="ZC12" s="133"/>
      <c r="ZD12" s="133"/>
      <c r="ZE12" s="133"/>
      <c r="ZF12" s="133"/>
      <c r="ZG12" s="133"/>
      <c r="ZH12" s="133"/>
      <c r="ZI12" s="133"/>
      <c r="ZJ12" s="133"/>
      <c r="ZK12" s="133"/>
      <c r="ZL12" s="133"/>
      <c r="ZM12" s="133"/>
      <c r="ZN12" s="133"/>
      <c r="ZO12" s="133"/>
      <c r="ZP12" s="133"/>
      <c r="ZQ12" s="133"/>
      <c r="ZR12" s="133"/>
      <c r="ZS12" s="133"/>
      <c r="ZT12" s="133"/>
      <c r="ZU12" s="133"/>
      <c r="ZV12" s="133"/>
      <c r="ZW12" s="133"/>
      <c r="ZX12" s="133"/>
      <c r="ZY12" s="133"/>
      <c r="ZZ12" s="133"/>
      <c r="AAA12" s="133"/>
      <c r="AAB12" s="133"/>
      <c r="AAC12" s="133"/>
      <c r="AAD12" s="133"/>
      <c r="AAE12" s="133"/>
      <c r="AAF12" s="133"/>
      <c r="AAG12" s="133"/>
      <c r="AAH12" s="133"/>
      <c r="AAI12" s="133"/>
      <c r="AAJ12" s="133"/>
      <c r="AAK12" s="133"/>
      <c r="AAL12" s="133"/>
      <c r="AAM12" s="133"/>
      <c r="AAN12" s="133"/>
      <c r="AAO12" s="133"/>
      <c r="AAP12" s="133"/>
      <c r="AAQ12" s="133"/>
      <c r="AAR12" s="133"/>
      <c r="AAS12" s="133"/>
      <c r="AAT12" s="133"/>
      <c r="AAU12" s="133"/>
      <c r="AAV12" s="133"/>
      <c r="AAW12" s="133"/>
      <c r="AAX12" s="133"/>
      <c r="AAY12" s="133"/>
      <c r="AAZ12" s="133"/>
      <c r="ABA12" s="133"/>
      <c r="ABB12" s="133"/>
      <c r="ABC12" s="133"/>
      <c r="ABD12" s="133"/>
      <c r="ABE12" s="133"/>
      <c r="ABF12" s="133"/>
      <c r="ABG12" s="133"/>
      <c r="ABH12" s="133"/>
      <c r="ABI12" s="133"/>
      <c r="ABJ12" s="133"/>
      <c r="ABK12" s="133"/>
      <c r="ABL12" s="133"/>
      <c r="ABM12" s="133"/>
      <c r="ABN12" s="133"/>
      <c r="ABO12" s="133"/>
      <c r="ABP12" s="133"/>
      <c r="ABQ12" s="133"/>
      <c r="ABR12" s="133"/>
      <c r="ABS12" s="133"/>
      <c r="ABT12" s="133"/>
      <c r="ABU12" s="133"/>
      <c r="ABV12" s="133"/>
      <c r="ABW12" s="133"/>
      <c r="ABX12" s="133"/>
      <c r="ABY12" s="133"/>
      <c r="ABZ12" s="133"/>
      <c r="ACA12" s="133"/>
      <c r="ACB12" s="133"/>
      <c r="ACC12" s="133"/>
      <c r="ACD12" s="133"/>
      <c r="ACE12" s="133"/>
      <c r="ACF12" s="133"/>
      <c r="ACG12" s="133"/>
      <c r="ACH12" s="133"/>
      <c r="ACI12" s="133"/>
      <c r="ACJ12" s="133"/>
      <c r="ACK12" s="133"/>
      <c r="ACL12" s="133"/>
      <c r="ACM12" s="133"/>
      <c r="ACN12" s="133"/>
      <c r="ACO12" s="133"/>
      <c r="ACP12" s="133"/>
      <c r="ACQ12" s="133"/>
      <c r="ACR12" s="133"/>
      <c r="ACS12" s="133"/>
      <c r="ACT12" s="133"/>
      <c r="ACU12" s="133"/>
      <c r="ACV12" s="133"/>
      <c r="ACW12" s="133"/>
      <c r="ACX12" s="133"/>
      <c r="ACY12" s="133"/>
      <c r="ACZ12" s="133"/>
      <c r="ADA12" s="133"/>
      <c r="ADB12" s="133"/>
      <c r="ADC12" s="133"/>
      <c r="ADD12" s="133"/>
      <c r="ADE12" s="133"/>
      <c r="ADF12" s="133"/>
      <c r="ADG12" s="133"/>
      <c r="ADH12" s="133"/>
      <c r="ADI12" s="133"/>
      <c r="ADJ12" s="133"/>
      <c r="ADK12" s="133"/>
      <c r="ADL12" s="133"/>
      <c r="ADM12" s="133"/>
      <c r="ADN12" s="133"/>
      <c r="ADO12" s="133"/>
      <c r="ADP12" s="133"/>
      <c r="ADQ12" s="133"/>
      <c r="ADR12" s="133"/>
      <c r="ADS12" s="133"/>
      <c r="ADT12" s="133"/>
      <c r="ADU12" s="133"/>
      <c r="ADV12" s="133"/>
      <c r="ADW12" s="133"/>
      <c r="ADX12" s="133"/>
      <c r="ADY12" s="133"/>
      <c r="ADZ12" s="133"/>
      <c r="AEA12" s="133"/>
      <c r="AEB12" s="133"/>
      <c r="AEC12" s="133"/>
      <c r="AED12" s="133"/>
      <c r="AEE12" s="133"/>
      <c r="AEF12" s="133"/>
      <c r="AEG12" s="133"/>
      <c r="AEH12" s="133"/>
      <c r="AEI12" s="133"/>
      <c r="AEJ12" s="133"/>
      <c r="AEK12" s="133"/>
      <c r="AEL12" s="133"/>
      <c r="AEM12" s="133"/>
      <c r="AEN12" s="133"/>
      <c r="AEO12" s="133"/>
      <c r="AEP12" s="133"/>
      <c r="AEQ12" s="133"/>
      <c r="AER12" s="133"/>
      <c r="AES12" s="133"/>
      <c r="AET12" s="133"/>
      <c r="AEU12" s="133"/>
      <c r="AEV12" s="133"/>
      <c r="AEW12" s="133"/>
      <c r="AEX12" s="133"/>
      <c r="AEY12" s="133"/>
      <c r="AEZ12" s="133"/>
      <c r="AFA12" s="133"/>
      <c r="AFB12" s="133"/>
      <c r="AFC12" s="133"/>
      <c r="AFD12" s="133"/>
      <c r="AFE12" s="133"/>
      <c r="AFF12" s="133"/>
      <c r="AFG12" s="133"/>
      <c r="AFH12" s="133"/>
      <c r="AFI12" s="133"/>
      <c r="AFJ12" s="133"/>
      <c r="AFK12" s="133"/>
      <c r="AFL12" s="133"/>
      <c r="AFM12" s="133"/>
      <c r="AFN12" s="133"/>
      <c r="AFO12" s="133"/>
      <c r="AFP12" s="133"/>
      <c r="AFQ12" s="133"/>
      <c r="AFR12" s="133"/>
      <c r="AFS12" s="133"/>
      <c r="AFT12" s="133"/>
      <c r="AFU12" s="133"/>
      <c r="AFV12" s="133"/>
      <c r="AFW12" s="133"/>
      <c r="AFX12" s="133"/>
      <c r="AFY12" s="133"/>
      <c r="AFZ12" s="133"/>
      <c r="AGA12" s="133"/>
      <c r="AGB12" s="133"/>
      <c r="AGC12" s="133"/>
      <c r="AGD12" s="133"/>
      <c r="AGE12" s="133"/>
      <c r="AGF12" s="133"/>
      <c r="AGG12" s="133"/>
      <c r="AGH12" s="133"/>
      <c r="AGI12" s="133"/>
      <c r="AGJ12" s="133"/>
      <c r="AGK12" s="133"/>
      <c r="AGL12" s="133"/>
      <c r="AGM12" s="133"/>
      <c r="AGN12" s="133"/>
      <c r="AGO12" s="133"/>
      <c r="AGP12" s="133"/>
      <c r="AGQ12" s="133"/>
      <c r="AGR12" s="133"/>
      <c r="AGS12" s="133"/>
      <c r="AGT12" s="133"/>
      <c r="AGU12" s="133"/>
      <c r="AGV12" s="133"/>
      <c r="AGW12" s="133"/>
      <c r="AGX12" s="133"/>
      <c r="AGY12" s="133"/>
      <c r="AGZ12" s="133"/>
      <c r="AHA12" s="133"/>
      <c r="AHB12" s="133"/>
      <c r="AHC12" s="133"/>
      <c r="AHD12" s="133"/>
      <c r="AHE12" s="133"/>
      <c r="AHF12" s="133"/>
      <c r="AHG12" s="133"/>
      <c r="AHH12" s="133"/>
      <c r="AHI12" s="133"/>
      <c r="AHJ12" s="133"/>
      <c r="AHK12" s="133"/>
      <c r="AHL12" s="133"/>
      <c r="AHM12" s="133"/>
      <c r="AHN12" s="133"/>
      <c r="AHO12" s="133"/>
      <c r="AHP12" s="133"/>
      <c r="AHQ12" s="133"/>
      <c r="AHR12" s="133"/>
      <c r="AHS12" s="133"/>
      <c r="AHT12" s="133"/>
      <c r="AHU12" s="133"/>
      <c r="AHV12" s="133"/>
      <c r="AHW12" s="133"/>
      <c r="AHX12" s="133"/>
      <c r="AHY12" s="133"/>
      <c r="AHZ12" s="133"/>
      <c r="AIA12" s="133"/>
      <c r="AIB12" s="133"/>
      <c r="AIC12" s="133"/>
      <c r="AID12" s="133"/>
      <c r="AIE12" s="133"/>
      <c r="AIF12" s="133"/>
      <c r="AIG12" s="133"/>
      <c r="AIH12" s="133"/>
      <c r="AII12" s="133"/>
      <c r="AIJ12" s="133"/>
      <c r="AIK12" s="133"/>
      <c r="AIL12" s="133"/>
      <c r="AIM12" s="133"/>
      <c r="AIN12" s="133"/>
      <c r="AIO12" s="133"/>
      <c r="AIP12" s="133"/>
      <c r="AIQ12" s="133"/>
      <c r="AIR12" s="133"/>
      <c r="AIS12" s="133"/>
      <c r="AIT12" s="133"/>
      <c r="AIU12" s="133"/>
      <c r="AIV12" s="133"/>
      <c r="AIW12" s="133"/>
      <c r="AIX12" s="133"/>
      <c r="AIY12" s="133"/>
      <c r="AIZ12" s="133"/>
      <c r="AJA12" s="133"/>
      <c r="AJB12" s="133"/>
      <c r="AJC12" s="133"/>
      <c r="AJD12" s="133"/>
      <c r="AJE12" s="133"/>
      <c r="AJF12" s="133"/>
      <c r="AJG12" s="133"/>
      <c r="AJH12" s="133"/>
      <c r="AJI12" s="133"/>
      <c r="AJJ12" s="133"/>
      <c r="AJK12" s="133"/>
      <c r="AJL12" s="133"/>
      <c r="AJM12" s="133"/>
      <c r="AJN12" s="133"/>
      <c r="AJO12" s="133"/>
      <c r="AJP12" s="133"/>
      <c r="AJQ12" s="133"/>
      <c r="AJR12" s="133"/>
      <c r="AJS12" s="133"/>
      <c r="AJT12" s="133"/>
      <c r="AJU12" s="133"/>
      <c r="AJV12" s="133"/>
      <c r="AJW12" s="133"/>
      <c r="AJX12" s="133"/>
      <c r="AJY12" s="133"/>
      <c r="AJZ12" s="133"/>
      <c r="AKA12" s="133"/>
      <c r="AKB12" s="133"/>
      <c r="AKC12" s="133"/>
      <c r="AKD12" s="133"/>
      <c r="AKE12" s="133"/>
      <c r="AKF12" s="133"/>
      <c r="AKG12" s="133"/>
      <c r="AKH12" s="133"/>
      <c r="AKI12" s="133"/>
      <c r="AKJ12" s="133"/>
      <c r="AKK12" s="133"/>
      <c r="AKL12" s="133"/>
      <c r="AKM12" s="133"/>
      <c r="AKN12" s="133"/>
      <c r="AKO12" s="133"/>
      <c r="AKP12" s="133"/>
      <c r="AKQ12" s="133"/>
      <c r="AKR12" s="133"/>
      <c r="AKS12" s="133"/>
      <c r="AKT12" s="133"/>
      <c r="AKU12" s="133"/>
      <c r="AKV12" s="133"/>
      <c r="AKW12" s="133"/>
      <c r="AKX12" s="133"/>
      <c r="AKY12" s="133"/>
      <c r="AKZ12" s="133"/>
      <c r="ALA12" s="133"/>
      <c r="ALB12" s="133"/>
      <c r="ALC12" s="133"/>
      <c r="ALD12" s="133"/>
      <c r="ALE12" s="133"/>
      <c r="ALF12" s="133"/>
      <c r="ALG12" s="133"/>
      <c r="ALH12" s="133"/>
      <c r="ALI12" s="133"/>
      <c r="ALJ12" s="133"/>
      <c r="ALK12" s="133"/>
      <c r="ALL12" s="133"/>
      <c r="ALM12" s="133"/>
      <c r="ALN12" s="133"/>
      <c r="ALO12" s="133"/>
      <c r="ALP12" s="133"/>
      <c r="ALQ12" s="133"/>
      <c r="ALR12" s="133"/>
      <c r="ALS12" s="133"/>
      <c r="ALT12" s="133"/>
      <c r="ALU12" s="133"/>
      <c r="ALV12" s="133"/>
      <c r="ALW12" s="133"/>
      <c r="ALX12" s="133"/>
      <c r="ALY12" s="133"/>
      <c r="ALZ12" s="133"/>
      <c r="AMA12" s="133"/>
      <c r="AMB12" s="133"/>
      <c r="AMC12" s="133"/>
      <c r="AMD12" s="133"/>
      <c r="AME12" s="133"/>
      <c r="AMF12" s="133"/>
      <c r="AMG12" s="133"/>
      <c r="AMH12" s="133"/>
      <c r="AMI12" s="133"/>
      <c r="AMJ12" s="133"/>
      <c r="AMK12" s="133"/>
      <c r="AML12" s="133"/>
      <c r="AMM12" s="133"/>
      <c r="AMN12" s="133"/>
      <c r="AMO12" s="133"/>
      <c r="AMP12" s="133"/>
      <c r="AMQ12" s="133"/>
      <c r="AMR12" s="133"/>
      <c r="AMS12" s="133"/>
      <c r="AMT12" s="133"/>
      <c r="AMU12" s="133"/>
      <c r="AMV12" s="133"/>
      <c r="AMW12" s="133"/>
      <c r="AMX12" s="133"/>
      <c r="AMY12" s="133"/>
      <c r="AMZ12" s="133"/>
      <c r="ANA12" s="133"/>
      <c r="ANB12" s="133"/>
      <c r="ANC12" s="133"/>
      <c r="AND12" s="133"/>
      <c r="ANE12" s="133"/>
      <c r="ANF12" s="133"/>
      <c r="ANG12" s="133"/>
      <c r="ANH12" s="133"/>
      <c r="ANI12" s="133"/>
      <c r="ANJ12" s="133"/>
      <c r="ANK12" s="133"/>
      <c r="ANL12" s="133"/>
      <c r="ANM12" s="133"/>
      <c r="ANN12" s="133"/>
      <c r="ANO12" s="133"/>
      <c r="ANP12" s="133"/>
      <c r="ANQ12" s="133"/>
      <c r="ANR12" s="133"/>
      <c r="ANS12" s="133"/>
      <c r="ANT12" s="133"/>
      <c r="ANU12" s="133"/>
      <c r="ANV12" s="133"/>
      <c r="ANW12" s="133"/>
      <c r="ANX12" s="133"/>
      <c r="ANY12" s="133"/>
      <c r="ANZ12" s="133"/>
      <c r="AOA12" s="133"/>
      <c r="AOB12" s="133"/>
      <c r="AOC12" s="133"/>
      <c r="AOD12" s="133"/>
      <c r="AOE12" s="133"/>
      <c r="AOF12" s="133"/>
      <c r="AOG12" s="133"/>
      <c r="AOH12" s="133"/>
      <c r="AOI12" s="133"/>
      <c r="AOJ12" s="133"/>
      <c r="AOK12" s="133"/>
      <c r="AOL12" s="133"/>
      <c r="AOM12" s="133"/>
      <c r="AON12" s="133"/>
      <c r="AOO12" s="133"/>
      <c r="AOP12" s="133"/>
      <c r="AOQ12" s="133"/>
      <c r="AOR12" s="133"/>
      <c r="AOS12" s="133"/>
      <c r="AOT12" s="133"/>
      <c r="AOU12" s="133"/>
      <c r="AOV12" s="133"/>
      <c r="AOW12" s="133"/>
      <c r="AOX12" s="133"/>
      <c r="AOY12" s="133"/>
      <c r="AOZ12" s="133"/>
      <c r="APA12" s="133"/>
      <c r="APB12" s="133"/>
      <c r="APC12" s="133"/>
      <c r="APD12" s="133"/>
      <c r="APE12" s="133"/>
      <c r="APF12" s="133"/>
      <c r="APG12" s="133"/>
      <c r="APH12" s="133"/>
      <c r="API12" s="133"/>
      <c r="APJ12" s="133"/>
      <c r="APK12" s="133"/>
      <c r="APL12" s="133"/>
      <c r="APM12" s="133"/>
      <c r="APN12" s="133"/>
      <c r="APO12" s="133"/>
      <c r="APP12" s="133"/>
      <c r="APQ12" s="133"/>
      <c r="APR12" s="133"/>
      <c r="APS12" s="133"/>
      <c r="APT12" s="133"/>
      <c r="APU12" s="133"/>
      <c r="APV12" s="133"/>
      <c r="APW12" s="133"/>
      <c r="APX12" s="133"/>
      <c r="APY12" s="133"/>
      <c r="APZ12" s="133"/>
      <c r="AQA12" s="133"/>
      <c r="AQB12" s="133"/>
      <c r="AQC12" s="133"/>
      <c r="AQD12" s="133"/>
      <c r="AQE12" s="133"/>
      <c r="AQF12" s="133"/>
      <c r="AQG12" s="133"/>
      <c r="AQH12" s="133"/>
      <c r="AQI12" s="133"/>
      <c r="AQJ12" s="133"/>
      <c r="AQK12" s="133"/>
      <c r="AQL12" s="133"/>
      <c r="AQM12" s="133"/>
      <c r="AQN12" s="133"/>
      <c r="AQO12" s="133"/>
      <c r="AQP12" s="133"/>
      <c r="AQQ12" s="133"/>
      <c r="AQR12" s="133"/>
      <c r="AQS12" s="133"/>
      <c r="AQT12" s="133"/>
      <c r="AQU12" s="133"/>
      <c r="AQV12" s="133"/>
      <c r="AQW12" s="133"/>
      <c r="AQX12" s="133"/>
      <c r="AQY12" s="133"/>
      <c r="AQZ12" s="133"/>
      <c r="ARA12" s="133"/>
      <c r="ARB12" s="133"/>
      <c r="ARC12" s="133"/>
      <c r="ARD12" s="133"/>
      <c r="ARE12" s="133"/>
      <c r="ARF12" s="133"/>
      <c r="ARG12" s="133"/>
      <c r="ARH12" s="133"/>
      <c r="ARI12" s="133"/>
      <c r="ARJ12" s="133"/>
      <c r="ARK12" s="133"/>
      <c r="ARL12" s="133"/>
      <c r="ARM12" s="133"/>
      <c r="ARN12" s="133"/>
      <c r="ARO12" s="133"/>
      <c r="ARP12" s="133"/>
      <c r="ARQ12" s="133"/>
      <c r="ARR12" s="133"/>
      <c r="ARS12" s="133"/>
      <c r="ART12" s="133"/>
      <c r="ARU12" s="133"/>
      <c r="ARV12" s="133"/>
      <c r="ARW12" s="133"/>
      <c r="ARX12" s="133"/>
      <c r="ARY12" s="133"/>
      <c r="ARZ12" s="133"/>
      <c r="ASA12" s="133"/>
      <c r="ASB12" s="133"/>
      <c r="ASC12" s="133"/>
      <c r="ASD12" s="133"/>
      <c r="ASE12" s="133"/>
      <c r="ASF12" s="133"/>
      <c r="ASG12" s="133"/>
      <c r="ASH12" s="133"/>
      <c r="ASI12" s="133"/>
      <c r="ASJ12" s="133"/>
      <c r="ASK12" s="133"/>
      <c r="ASL12" s="133"/>
      <c r="ASM12" s="133"/>
      <c r="ASN12" s="133"/>
      <c r="ASO12" s="133"/>
      <c r="ASP12" s="133"/>
      <c r="ASQ12" s="133"/>
      <c r="ASR12" s="133"/>
      <c r="ASS12" s="133"/>
      <c r="AST12" s="133"/>
      <c r="ASU12" s="133"/>
      <c r="ASV12" s="133"/>
      <c r="ASW12" s="133"/>
      <c r="ASX12" s="133"/>
      <c r="ASY12" s="133"/>
      <c r="ASZ12" s="133"/>
      <c r="ATA12" s="133"/>
      <c r="ATB12" s="133"/>
      <c r="ATC12" s="133"/>
      <c r="ATD12" s="133"/>
      <c r="ATE12" s="133"/>
      <c r="ATF12" s="133"/>
      <c r="ATG12" s="133"/>
      <c r="ATH12" s="133"/>
      <c r="ATI12" s="133"/>
      <c r="ATJ12" s="133"/>
      <c r="ATK12" s="133"/>
      <c r="ATL12" s="133"/>
      <c r="ATM12" s="133"/>
      <c r="ATN12" s="133"/>
      <c r="ATO12" s="133"/>
      <c r="ATP12" s="133"/>
      <c r="ATQ12" s="133"/>
      <c r="ATR12" s="133"/>
      <c r="ATS12" s="133"/>
      <c r="ATT12" s="133"/>
      <c r="ATU12" s="133"/>
      <c r="ATV12" s="133"/>
      <c r="ATW12" s="133"/>
      <c r="ATX12" s="133"/>
      <c r="ATY12" s="133"/>
      <c r="ATZ12" s="133"/>
      <c r="AUA12" s="133"/>
      <c r="AUB12" s="133"/>
      <c r="AUC12" s="133"/>
      <c r="AUD12" s="133"/>
      <c r="AUE12" s="133"/>
      <c r="AUF12" s="133"/>
      <c r="AUG12" s="133"/>
      <c r="AUH12" s="133"/>
      <c r="AUI12" s="133"/>
      <c r="AUJ12" s="133"/>
      <c r="AUK12" s="133"/>
      <c r="AUL12" s="133"/>
      <c r="AUM12" s="133"/>
      <c r="AUN12" s="133"/>
      <c r="AUO12" s="133"/>
      <c r="AUP12" s="133"/>
      <c r="AUQ12" s="133"/>
      <c r="AUR12" s="133"/>
      <c r="AUS12" s="133"/>
      <c r="AUT12" s="133"/>
      <c r="AUU12" s="133"/>
      <c r="AUV12" s="133"/>
      <c r="AUW12" s="133"/>
      <c r="AUX12" s="133"/>
      <c r="AUY12" s="133"/>
      <c r="AUZ12" s="133"/>
      <c r="AVA12" s="133"/>
      <c r="AVB12" s="133"/>
      <c r="AVC12" s="133"/>
      <c r="AVD12" s="133"/>
      <c r="AVE12" s="133"/>
      <c r="AVF12" s="133"/>
      <c r="AVG12" s="133"/>
      <c r="AVH12" s="133"/>
      <c r="AVI12" s="133"/>
      <c r="AVJ12" s="133"/>
      <c r="AVK12" s="133"/>
      <c r="AVL12" s="133"/>
      <c r="AVM12" s="133"/>
      <c r="AVN12" s="133"/>
      <c r="AVO12" s="133"/>
      <c r="AVP12" s="133"/>
      <c r="AVQ12" s="133"/>
      <c r="AVR12" s="133"/>
      <c r="AVS12" s="133"/>
      <c r="AVT12" s="133"/>
      <c r="AVU12" s="133"/>
      <c r="AVV12" s="133"/>
      <c r="AVW12" s="133"/>
      <c r="AVX12" s="133"/>
      <c r="AVY12" s="133"/>
      <c r="AVZ12" s="133"/>
      <c r="AWA12" s="133"/>
      <c r="AWB12" s="133"/>
      <c r="AWC12" s="133"/>
      <c r="AWD12" s="133"/>
      <c r="AWE12" s="133"/>
      <c r="AWF12" s="133"/>
      <c r="AWG12" s="133"/>
      <c r="AWH12" s="133"/>
      <c r="AWI12" s="133"/>
      <c r="AWJ12" s="133"/>
      <c r="AWK12" s="133"/>
      <c r="AWL12" s="133"/>
      <c r="AWM12" s="133"/>
      <c r="AWN12" s="133"/>
      <c r="AWO12" s="133"/>
      <c r="AWP12" s="133"/>
      <c r="AWQ12" s="133"/>
      <c r="AWR12" s="133"/>
      <c r="AWS12" s="133"/>
      <c r="AWT12" s="133"/>
      <c r="AWU12" s="133"/>
      <c r="AWV12" s="133"/>
      <c r="AWW12" s="133"/>
      <c r="AWX12" s="133"/>
      <c r="AWY12" s="133"/>
      <c r="AWZ12" s="133"/>
      <c r="AXA12" s="133"/>
      <c r="AXB12" s="133"/>
      <c r="AXC12" s="133"/>
      <c r="AXD12" s="133"/>
      <c r="AXE12" s="133"/>
      <c r="AXF12" s="133"/>
      <c r="AXG12" s="133"/>
      <c r="AXH12" s="133"/>
      <c r="AXI12" s="133"/>
      <c r="AXJ12" s="133"/>
      <c r="AXK12" s="133"/>
      <c r="AXL12" s="133"/>
      <c r="AXM12" s="133"/>
      <c r="AXN12" s="133"/>
      <c r="AXO12" s="133"/>
      <c r="AXP12" s="133"/>
      <c r="AXQ12" s="133"/>
      <c r="AXR12" s="133"/>
      <c r="AXS12" s="133"/>
      <c r="AXT12" s="133"/>
      <c r="AXU12" s="133"/>
      <c r="AXV12" s="133"/>
      <c r="AXW12" s="133"/>
      <c r="AXX12" s="133"/>
      <c r="AXY12" s="133"/>
      <c r="AXZ12" s="133"/>
      <c r="AYA12" s="133"/>
      <c r="AYB12" s="133"/>
      <c r="AYC12" s="133"/>
      <c r="AYD12" s="133"/>
      <c r="AYE12" s="133"/>
      <c r="AYF12" s="133"/>
      <c r="AYG12" s="133"/>
      <c r="AYH12" s="133"/>
      <c r="AYI12" s="133"/>
      <c r="AYJ12" s="133"/>
      <c r="AYK12" s="133"/>
      <c r="AYL12" s="133"/>
      <c r="AYM12" s="133"/>
      <c r="AYN12" s="133"/>
      <c r="AYO12" s="133"/>
      <c r="AYP12" s="133"/>
      <c r="AYQ12" s="133"/>
      <c r="AYR12" s="133"/>
      <c r="AYS12" s="133"/>
      <c r="AYT12" s="133"/>
      <c r="AYU12" s="133"/>
      <c r="AYV12" s="133"/>
      <c r="AYW12" s="133"/>
      <c r="AYX12" s="133"/>
      <c r="AYY12" s="133"/>
      <c r="AYZ12" s="133"/>
      <c r="AZA12" s="133"/>
      <c r="AZB12" s="133"/>
      <c r="AZC12" s="133"/>
      <c r="AZD12" s="133"/>
      <c r="AZE12" s="133"/>
      <c r="AZF12" s="133"/>
      <c r="AZG12" s="133"/>
      <c r="AZH12" s="133"/>
      <c r="AZI12" s="133"/>
      <c r="AZJ12" s="133"/>
      <c r="AZK12" s="133"/>
      <c r="AZL12" s="133"/>
      <c r="AZM12" s="133"/>
      <c r="AZN12" s="133"/>
      <c r="AZO12" s="133"/>
      <c r="AZP12" s="133"/>
      <c r="AZQ12" s="133"/>
      <c r="AZR12" s="133"/>
      <c r="AZS12" s="133"/>
      <c r="AZT12" s="133"/>
      <c r="AZU12" s="133"/>
      <c r="AZV12" s="133"/>
      <c r="AZW12" s="133"/>
      <c r="AZX12" s="133"/>
      <c r="AZY12" s="133"/>
      <c r="AZZ12" s="133"/>
      <c r="BAA12" s="133"/>
      <c r="BAB12" s="133"/>
      <c r="BAC12" s="133"/>
      <c r="BAD12" s="133"/>
      <c r="BAE12" s="133"/>
      <c r="BAF12" s="133"/>
      <c r="BAG12" s="133"/>
      <c r="BAH12" s="133"/>
      <c r="BAI12" s="133"/>
      <c r="BAJ12" s="133"/>
      <c r="BAK12" s="133"/>
      <c r="BAL12" s="133"/>
      <c r="BAM12" s="133"/>
      <c r="BAN12" s="133"/>
      <c r="BAO12" s="133"/>
      <c r="BAP12" s="133"/>
      <c r="BAQ12" s="133"/>
      <c r="BAR12" s="133"/>
      <c r="BAS12" s="133"/>
      <c r="BAT12" s="133"/>
      <c r="BAU12" s="133"/>
      <c r="BAV12" s="133"/>
      <c r="BAW12" s="133"/>
      <c r="BAX12" s="133"/>
      <c r="BAY12" s="133"/>
      <c r="BAZ12" s="133"/>
      <c r="BBA12" s="133"/>
      <c r="BBB12" s="133"/>
      <c r="BBC12" s="133"/>
      <c r="BBD12" s="133"/>
      <c r="BBE12" s="133"/>
      <c r="BBF12" s="133"/>
      <c r="BBG12" s="133"/>
      <c r="BBH12" s="133"/>
      <c r="BBI12" s="133"/>
      <c r="BBJ12" s="133"/>
      <c r="BBK12" s="133"/>
      <c r="BBL12" s="133"/>
      <c r="BBM12" s="133"/>
      <c r="BBN12" s="133"/>
      <c r="BBO12" s="133"/>
      <c r="BBP12" s="133"/>
      <c r="BBQ12" s="133"/>
      <c r="BBR12" s="133"/>
      <c r="BBS12" s="133"/>
      <c r="BBT12" s="133"/>
      <c r="BBU12" s="133"/>
      <c r="BBV12" s="133"/>
      <c r="BBW12" s="133"/>
      <c r="BBX12" s="133"/>
      <c r="BBY12" s="133"/>
      <c r="BBZ12" s="133"/>
      <c r="BCA12" s="133"/>
      <c r="BCB12" s="133"/>
      <c r="BCC12" s="133"/>
      <c r="BCD12" s="133"/>
      <c r="BCE12" s="133"/>
      <c r="BCF12" s="133"/>
      <c r="BCG12" s="133"/>
      <c r="BCH12" s="133"/>
      <c r="BCI12" s="133"/>
      <c r="BCJ12" s="133"/>
      <c r="BCK12" s="133"/>
      <c r="BCL12" s="133"/>
      <c r="BCM12" s="133"/>
      <c r="BCN12" s="133"/>
      <c r="BCO12" s="133"/>
      <c r="BCP12" s="133"/>
      <c r="BCQ12" s="133"/>
      <c r="BCR12" s="133"/>
      <c r="BCS12" s="133"/>
      <c r="BCT12" s="133"/>
      <c r="BCU12" s="133"/>
      <c r="BCV12" s="133"/>
      <c r="BCW12" s="133"/>
      <c r="BCX12" s="133"/>
      <c r="BCY12" s="133"/>
      <c r="BCZ12" s="133"/>
      <c r="BDA12" s="133"/>
      <c r="BDB12" s="133"/>
      <c r="BDC12" s="133"/>
      <c r="BDD12" s="133"/>
      <c r="BDE12" s="133"/>
      <c r="BDF12" s="133"/>
      <c r="BDG12" s="133"/>
      <c r="BDH12" s="133"/>
      <c r="BDI12" s="133"/>
      <c r="BDJ12" s="133"/>
      <c r="BDK12" s="133"/>
      <c r="BDL12" s="133"/>
      <c r="BDM12" s="133"/>
      <c r="BDN12" s="133"/>
      <c r="BDO12" s="133"/>
      <c r="BDP12" s="133"/>
      <c r="BDQ12" s="133"/>
      <c r="BDR12" s="133"/>
      <c r="BDS12" s="133"/>
      <c r="BDT12" s="133"/>
      <c r="BDU12" s="133"/>
      <c r="BDV12" s="133"/>
      <c r="BDW12" s="133"/>
      <c r="BDX12" s="133"/>
      <c r="BDY12" s="133"/>
      <c r="BDZ12" s="133"/>
      <c r="BEA12" s="133"/>
      <c r="BEB12" s="133"/>
      <c r="BEC12" s="133"/>
      <c r="BED12" s="133"/>
      <c r="BEE12" s="133"/>
      <c r="BEF12" s="133"/>
      <c r="BEG12" s="133"/>
      <c r="BEH12" s="133"/>
      <c r="BEI12" s="133"/>
      <c r="BEJ12" s="133"/>
      <c r="BEK12" s="133"/>
      <c r="BEL12" s="133"/>
      <c r="BEM12" s="133"/>
      <c r="BEN12" s="133"/>
      <c r="BEO12" s="133"/>
      <c r="BEP12" s="133"/>
      <c r="BEQ12" s="133"/>
      <c r="BER12" s="133"/>
      <c r="BES12" s="133"/>
      <c r="BET12" s="133"/>
      <c r="BEU12" s="133"/>
      <c r="BEV12" s="133"/>
      <c r="BEW12" s="133"/>
      <c r="BEX12" s="133"/>
      <c r="BEY12" s="133"/>
      <c r="BEZ12" s="133"/>
      <c r="BFA12" s="133"/>
      <c r="BFB12" s="133"/>
      <c r="BFC12" s="133"/>
      <c r="BFD12" s="133"/>
      <c r="BFE12" s="133"/>
      <c r="BFF12" s="133"/>
      <c r="BFG12" s="133"/>
      <c r="BFH12" s="133"/>
      <c r="BFI12" s="133"/>
      <c r="BFJ12" s="133"/>
      <c r="BFK12" s="133"/>
      <c r="BFL12" s="133"/>
      <c r="BFM12" s="133"/>
      <c r="BFN12" s="133"/>
      <c r="BFO12" s="133"/>
      <c r="BFP12" s="133"/>
      <c r="BFQ12" s="133"/>
      <c r="BFR12" s="133"/>
      <c r="BFS12" s="133"/>
      <c r="BFT12" s="133"/>
      <c r="BFU12" s="133"/>
      <c r="BFV12" s="133"/>
      <c r="BFW12" s="133"/>
      <c r="BFX12" s="133"/>
      <c r="BFY12" s="133"/>
      <c r="BFZ12" s="133"/>
      <c r="BGA12" s="133"/>
      <c r="BGB12" s="133"/>
      <c r="BGC12" s="133"/>
      <c r="BGD12" s="133"/>
      <c r="BGE12" s="133"/>
      <c r="BGF12" s="133"/>
      <c r="BGG12" s="133"/>
      <c r="BGH12" s="133"/>
      <c r="BGI12" s="133"/>
      <c r="BGJ12" s="133"/>
      <c r="BGK12" s="133"/>
      <c r="BGL12" s="133"/>
      <c r="BGM12" s="133"/>
      <c r="BGN12" s="133"/>
      <c r="BGO12" s="133"/>
      <c r="BGP12" s="133"/>
      <c r="BGQ12" s="133"/>
      <c r="BGR12" s="133"/>
      <c r="BGS12" s="133"/>
      <c r="BGT12" s="133"/>
      <c r="BGU12" s="133"/>
      <c r="BGV12" s="133"/>
      <c r="BGW12" s="133"/>
      <c r="BGX12" s="133"/>
      <c r="BGY12" s="133"/>
      <c r="BGZ12" s="133"/>
      <c r="BHA12" s="133"/>
      <c r="BHB12" s="133"/>
      <c r="BHC12" s="133"/>
      <c r="BHD12" s="133"/>
      <c r="BHE12" s="133"/>
      <c r="BHF12" s="133"/>
      <c r="BHG12" s="133"/>
      <c r="BHH12" s="133"/>
      <c r="BHI12" s="133"/>
      <c r="BHJ12" s="133"/>
      <c r="BHK12" s="133"/>
      <c r="BHL12" s="133"/>
      <c r="BHM12" s="133"/>
      <c r="BHN12" s="133"/>
      <c r="BHO12" s="133"/>
      <c r="BHP12" s="133"/>
      <c r="BHQ12" s="133"/>
      <c r="BHR12" s="133"/>
      <c r="BHS12" s="133"/>
      <c r="BHT12" s="133"/>
      <c r="BHU12" s="133"/>
      <c r="BHV12" s="133"/>
      <c r="BHW12" s="133"/>
      <c r="BHX12" s="133"/>
      <c r="BHY12" s="133"/>
      <c r="BHZ12" s="133"/>
      <c r="BIA12" s="133"/>
      <c r="BIB12" s="133"/>
      <c r="BIC12" s="133"/>
      <c r="BID12" s="133"/>
      <c r="BIE12" s="133"/>
      <c r="BIF12" s="133"/>
      <c r="BIG12" s="133"/>
      <c r="BIH12" s="133"/>
      <c r="BII12" s="133"/>
      <c r="BIJ12" s="133"/>
      <c r="BIK12" s="133"/>
      <c r="BIL12" s="133"/>
      <c r="BIM12" s="133"/>
      <c r="BIN12" s="133"/>
      <c r="BIO12" s="133"/>
      <c r="BIP12" s="133"/>
      <c r="BIQ12" s="133"/>
      <c r="BIR12" s="133"/>
      <c r="BIS12" s="133"/>
      <c r="BIT12" s="133"/>
      <c r="BIU12" s="133"/>
      <c r="BIV12" s="133"/>
      <c r="BIW12" s="133"/>
      <c r="BIX12" s="133"/>
      <c r="BIY12" s="133"/>
      <c r="BIZ12" s="133"/>
      <c r="BJA12" s="133"/>
      <c r="BJB12" s="133"/>
      <c r="BJC12" s="133"/>
      <c r="BJD12" s="133"/>
      <c r="BJE12" s="133"/>
      <c r="BJF12" s="133"/>
      <c r="BJG12" s="133"/>
      <c r="BJH12" s="133"/>
      <c r="BJI12" s="133"/>
      <c r="BJJ12" s="133"/>
      <c r="BJK12" s="133"/>
      <c r="BJL12" s="133"/>
      <c r="BJM12" s="133"/>
      <c r="BJN12" s="133"/>
      <c r="BJO12" s="133"/>
      <c r="BJP12" s="133"/>
      <c r="BJQ12" s="133"/>
      <c r="BJR12" s="133"/>
      <c r="BJS12" s="133"/>
      <c r="BJT12" s="133"/>
      <c r="BJU12" s="133"/>
      <c r="BJV12" s="133"/>
      <c r="BJW12" s="133"/>
      <c r="BJX12" s="133"/>
      <c r="BJY12" s="133"/>
      <c r="BJZ12" s="133"/>
      <c r="BKA12" s="133"/>
      <c r="BKB12" s="133"/>
      <c r="BKC12" s="133"/>
      <c r="BKD12" s="133"/>
      <c r="BKE12" s="133"/>
      <c r="BKF12" s="133"/>
      <c r="BKG12" s="133"/>
      <c r="BKH12" s="133"/>
      <c r="BKI12" s="133"/>
      <c r="BKJ12" s="133"/>
      <c r="BKK12" s="133"/>
      <c r="BKL12" s="133"/>
      <c r="BKM12" s="133"/>
      <c r="BKN12" s="133"/>
      <c r="BKO12" s="133"/>
      <c r="BKP12" s="133"/>
      <c r="BKQ12" s="133"/>
      <c r="BKR12" s="133"/>
      <c r="BKS12" s="133"/>
      <c r="BKT12" s="133"/>
      <c r="BKU12" s="133"/>
      <c r="BKV12" s="133"/>
      <c r="BKW12" s="133"/>
      <c r="BKX12" s="133"/>
      <c r="BKY12" s="133"/>
      <c r="BKZ12" s="133"/>
      <c r="BLA12" s="133"/>
      <c r="BLB12" s="133"/>
      <c r="BLC12" s="133"/>
      <c r="BLD12" s="133"/>
      <c r="BLE12" s="133"/>
      <c r="BLF12" s="133"/>
      <c r="BLG12" s="133"/>
      <c r="BLH12" s="133"/>
      <c r="BLI12" s="133"/>
      <c r="BLJ12" s="133"/>
      <c r="BLK12" s="133"/>
      <c r="BLL12" s="133"/>
      <c r="BLM12" s="133"/>
      <c r="BLN12" s="133"/>
      <c r="BLO12" s="133"/>
      <c r="BLP12" s="133"/>
      <c r="BLQ12" s="133"/>
      <c r="BLR12" s="133"/>
      <c r="BLS12" s="133"/>
      <c r="BLT12" s="133"/>
      <c r="BLU12" s="133"/>
      <c r="BLV12" s="133"/>
      <c r="BLW12" s="133"/>
      <c r="BLX12" s="133"/>
      <c r="BLY12" s="133"/>
      <c r="BLZ12" s="133"/>
      <c r="BMA12" s="133"/>
      <c r="BMB12" s="133"/>
      <c r="BMC12" s="133"/>
      <c r="BMD12" s="133"/>
      <c r="BME12" s="133"/>
      <c r="BMF12" s="133"/>
      <c r="BMG12" s="133"/>
      <c r="BMH12" s="133"/>
      <c r="BMI12" s="133"/>
      <c r="BMJ12" s="133"/>
      <c r="BMK12" s="133"/>
      <c r="BML12" s="133"/>
      <c r="BMM12" s="133"/>
      <c r="BMN12" s="133"/>
      <c r="BMO12" s="133"/>
      <c r="BMP12" s="133"/>
      <c r="BMQ12" s="133"/>
      <c r="BMR12" s="133"/>
      <c r="BMS12" s="133"/>
      <c r="BMT12" s="133"/>
      <c r="BMU12" s="133"/>
      <c r="BMV12" s="133"/>
      <c r="BMW12" s="133"/>
      <c r="BMX12" s="133"/>
      <c r="BMY12" s="133"/>
      <c r="BMZ12" s="133"/>
      <c r="BNA12" s="133"/>
      <c r="BNB12" s="133"/>
      <c r="BNC12" s="133"/>
      <c r="BND12" s="133"/>
      <c r="BNE12" s="133"/>
      <c r="BNF12" s="133"/>
      <c r="BNG12" s="133"/>
      <c r="BNH12" s="133"/>
      <c r="BNI12" s="133"/>
      <c r="BNJ12" s="133"/>
      <c r="BNK12" s="133"/>
      <c r="BNL12" s="133"/>
      <c r="BNM12" s="133"/>
      <c r="BNN12" s="133"/>
      <c r="BNO12" s="133"/>
      <c r="BNP12" s="133"/>
      <c r="BNQ12" s="133"/>
      <c r="BNR12" s="133"/>
      <c r="BNS12" s="133"/>
      <c r="BNT12" s="133"/>
      <c r="BNU12" s="133"/>
      <c r="BNV12" s="133"/>
      <c r="BNW12" s="133"/>
      <c r="BNX12" s="133"/>
      <c r="BNY12" s="133"/>
      <c r="BNZ12" s="133"/>
      <c r="BOA12" s="133"/>
      <c r="BOB12" s="133"/>
      <c r="BOC12" s="133"/>
      <c r="BOD12" s="133"/>
      <c r="BOE12" s="133"/>
      <c r="BOF12" s="133"/>
      <c r="BOG12" s="133"/>
      <c r="BOH12" s="133"/>
      <c r="BOI12" s="133"/>
      <c r="BOJ12" s="133"/>
      <c r="BOK12" s="133"/>
      <c r="BOL12" s="133"/>
      <c r="BOM12" s="133"/>
      <c r="BON12" s="133"/>
      <c r="BOO12" s="133"/>
      <c r="BOP12" s="133"/>
      <c r="BOQ12" s="133"/>
      <c r="BOR12" s="133"/>
      <c r="BOS12" s="133"/>
      <c r="BOT12" s="133"/>
      <c r="BOU12" s="133"/>
      <c r="BOV12" s="133"/>
      <c r="BOW12" s="133"/>
      <c r="BOX12" s="133"/>
      <c r="BOY12" s="133"/>
      <c r="BOZ12" s="133"/>
      <c r="BPA12" s="133"/>
      <c r="BPB12" s="133"/>
      <c r="BPC12" s="133"/>
      <c r="BPD12" s="133"/>
      <c r="BPE12" s="133"/>
      <c r="BPF12" s="133"/>
      <c r="BPG12" s="133"/>
      <c r="BPH12" s="133"/>
      <c r="BPI12" s="133"/>
      <c r="BPJ12" s="133"/>
      <c r="BPK12" s="133"/>
      <c r="BPL12" s="133"/>
      <c r="BPM12" s="133"/>
      <c r="BPN12" s="133"/>
      <c r="BPO12" s="133"/>
      <c r="BPP12" s="133"/>
      <c r="BPQ12" s="133"/>
      <c r="BPR12" s="133"/>
      <c r="BPS12" s="133"/>
      <c r="BPT12" s="133"/>
      <c r="BPU12" s="133"/>
      <c r="BPV12" s="133"/>
      <c r="BPW12" s="133"/>
      <c r="BPX12" s="133"/>
      <c r="BPY12" s="133"/>
      <c r="BPZ12" s="133"/>
      <c r="BQA12" s="133"/>
      <c r="BQB12" s="133"/>
      <c r="BQC12" s="133"/>
      <c r="BQD12" s="133"/>
      <c r="BQE12" s="133"/>
      <c r="BQF12" s="133"/>
      <c r="BQG12" s="133"/>
      <c r="BQH12" s="133"/>
      <c r="BQI12" s="133"/>
      <c r="BQJ12" s="133"/>
      <c r="BQK12" s="133"/>
      <c r="BQL12" s="133"/>
      <c r="BQM12" s="133"/>
      <c r="BQN12" s="133"/>
      <c r="BQO12" s="133"/>
      <c r="BQP12" s="133"/>
      <c r="BQQ12" s="133"/>
      <c r="BQR12" s="133"/>
      <c r="BQS12" s="133"/>
      <c r="BQT12" s="133"/>
      <c r="BQU12" s="133"/>
      <c r="BQV12" s="133"/>
      <c r="BQW12" s="133"/>
      <c r="BQX12" s="133"/>
      <c r="BQY12" s="133"/>
      <c r="BQZ12" s="133"/>
      <c r="BRA12" s="133"/>
      <c r="BRB12" s="133"/>
      <c r="BRC12" s="133"/>
      <c r="BRD12" s="133"/>
      <c r="BRE12" s="133"/>
      <c r="BRF12" s="133"/>
      <c r="BRG12" s="133"/>
      <c r="BRH12" s="133"/>
      <c r="BRI12" s="133"/>
      <c r="BRJ12" s="133"/>
      <c r="BRK12" s="133"/>
      <c r="BRL12" s="133"/>
      <c r="BRM12" s="133"/>
      <c r="BRN12" s="133"/>
      <c r="BRO12" s="133"/>
      <c r="BRP12" s="133"/>
      <c r="BRQ12" s="133"/>
      <c r="BRR12" s="133"/>
      <c r="BRS12" s="133"/>
      <c r="BRT12" s="133"/>
      <c r="BRU12" s="133"/>
      <c r="BRV12" s="133"/>
      <c r="BRW12" s="133"/>
      <c r="BRX12" s="133"/>
      <c r="BRY12" s="133"/>
      <c r="BRZ12" s="133"/>
      <c r="BSA12" s="133"/>
      <c r="BSB12" s="133"/>
      <c r="BSC12" s="133"/>
      <c r="BSD12" s="133"/>
      <c r="BSE12" s="133"/>
      <c r="BSF12" s="133"/>
      <c r="BSG12" s="133"/>
      <c r="BSH12" s="133"/>
      <c r="BSI12" s="133"/>
      <c r="BSJ12" s="133"/>
      <c r="BSK12" s="133"/>
      <c r="BSL12" s="133"/>
      <c r="BSM12" s="133"/>
      <c r="BSN12" s="133"/>
      <c r="BSO12" s="133"/>
      <c r="BSP12" s="133"/>
      <c r="BSQ12" s="133"/>
      <c r="BSR12" s="133"/>
      <c r="BSS12" s="133"/>
      <c r="BST12" s="133"/>
      <c r="BSU12" s="133"/>
      <c r="BSV12" s="133"/>
      <c r="BSW12" s="133"/>
      <c r="BSX12" s="133"/>
      <c r="BSY12" s="133"/>
      <c r="BSZ12" s="133"/>
      <c r="BTA12" s="133"/>
      <c r="BTB12" s="133"/>
      <c r="BTC12" s="133"/>
      <c r="BTD12" s="133"/>
      <c r="BTE12" s="133"/>
      <c r="BTF12" s="133"/>
      <c r="BTG12" s="133"/>
      <c r="BTH12" s="133"/>
      <c r="BTI12" s="133"/>
      <c r="BTJ12" s="133"/>
      <c r="BTK12" s="133"/>
      <c r="BTL12" s="133"/>
      <c r="BTM12" s="133"/>
      <c r="BTN12" s="133"/>
      <c r="BTO12" s="133"/>
      <c r="BTP12" s="133"/>
      <c r="BTQ12" s="133"/>
      <c r="BTR12" s="133"/>
      <c r="BTS12" s="133"/>
      <c r="BTT12" s="133"/>
      <c r="BTU12" s="133"/>
      <c r="BTV12" s="133"/>
      <c r="BTW12" s="133"/>
      <c r="BTX12" s="133"/>
      <c r="BTY12" s="133"/>
      <c r="BTZ12" s="133"/>
      <c r="BUA12" s="133"/>
      <c r="BUB12" s="133"/>
      <c r="BUC12" s="133"/>
      <c r="BUD12" s="133"/>
      <c r="BUE12" s="133"/>
      <c r="BUF12" s="133"/>
      <c r="BUG12" s="133"/>
      <c r="BUH12" s="133"/>
      <c r="BUI12" s="133"/>
      <c r="BUJ12" s="133"/>
      <c r="BUK12" s="133"/>
      <c r="BUL12" s="133"/>
      <c r="BUM12" s="133"/>
      <c r="BUN12" s="133"/>
      <c r="BUO12" s="133"/>
      <c r="BUP12" s="133"/>
      <c r="BUQ12" s="133"/>
      <c r="BUR12" s="133"/>
      <c r="BUS12" s="133"/>
      <c r="BUT12" s="133"/>
      <c r="BUU12" s="133"/>
      <c r="BUV12" s="133"/>
      <c r="BUW12" s="133"/>
      <c r="BUX12" s="133"/>
      <c r="BUY12" s="133"/>
      <c r="BUZ12" s="133"/>
      <c r="BVA12" s="133"/>
      <c r="BVB12" s="133"/>
      <c r="BVC12" s="133"/>
      <c r="BVD12" s="133"/>
      <c r="BVE12" s="133"/>
      <c r="BVF12" s="133"/>
      <c r="BVG12" s="133"/>
      <c r="BVH12" s="133"/>
      <c r="BVI12" s="133"/>
      <c r="BVJ12" s="133"/>
      <c r="BVK12" s="133"/>
      <c r="BVL12" s="133"/>
      <c r="BVM12" s="133"/>
      <c r="BVN12" s="133"/>
      <c r="BVO12" s="133"/>
      <c r="BVP12" s="133"/>
      <c r="BVQ12" s="133"/>
      <c r="BVR12" s="133"/>
      <c r="BVS12" s="133"/>
      <c r="BVT12" s="133"/>
      <c r="BVU12" s="133"/>
      <c r="BVV12" s="133"/>
      <c r="BVW12" s="133"/>
      <c r="BVX12" s="133"/>
      <c r="BVY12" s="133"/>
      <c r="BVZ12" s="133"/>
      <c r="BWA12" s="133"/>
      <c r="BWB12" s="133"/>
      <c r="BWC12" s="133"/>
      <c r="BWD12" s="133"/>
      <c r="BWE12" s="133"/>
      <c r="BWF12" s="133"/>
      <c r="BWG12" s="133"/>
      <c r="BWH12" s="133"/>
      <c r="BWI12" s="133"/>
      <c r="BWJ12" s="133"/>
      <c r="BWK12" s="133"/>
      <c r="BWL12" s="133"/>
      <c r="BWM12" s="133"/>
      <c r="BWN12" s="133"/>
      <c r="BWO12" s="133"/>
      <c r="BWP12" s="133"/>
      <c r="BWQ12" s="133"/>
      <c r="BWR12" s="133"/>
      <c r="BWS12" s="133"/>
      <c r="BWT12" s="133"/>
      <c r="BWU12" s="133"/>
      <c r="BWV12" s="133"/>
      <c r="BWW12" s="133"/>
      <c r="BWX12" s="133"/>
      <c r="BWY12" s="133"/>
      <c r="BWZ12" s="133"/>
      <c r="BXA12" s="133"/>
      <c r="BXB12" s="133"/>
      <c r="BXC12" s="133"/>
      <c r="BXD12" s="133"/>
      <c r="BXE12" s="133"/>
      <c r="BXF12" s="133"/>
      <c r="BXG12" s="133"/>
      <c r="BXH12" s="133"/>
      <c r="BXI12" s="133"/>
      <c r="BXJ12" s="133"/>
      <c r="BXK12" s="133"/>
      <c r="BXL12" s="133"/>
      <c r="BXM12" s="133"/>
      <c r="BXN12" s="133"/>
      <c r="BXO12" s="133"/>
      <c r="BXP12" s="133"/>
      <c r="BXQ12" s="133"/>
      <c r="BXR12" s="133"/>
      <c r="BXS12" s="133"/>
      <c r="BXT12" s="133"/>
      <c r="BXU12" s="133"/>
      <c r="BXV12" s="133"/>
      <c r="BXW12" s="133"/>
      <c r="BXX12" s="133"/>
      <c r="BXY12" s="133"/>
      <c r="BXZ12" s="133"/>
      <c r="BYA12" s="133"/>
      <c r="BYB12" s="133"/>
      <c r="BYC12" s="133"/>
      <c r="BYD12" s="133"/>
      <c r="BYE12" s="133"/>
      <c r="BYF12" s="133"/>
      <c r="BYG12" s="133"/>
      <c r="BYH12" s="133"/>
      <c r="BYI12" s="133"/>
      <c r="BYJ12" s="133"/>
      <c r="BYK12" s="133"/>
      <c r="BYL12" s="133"/>
      <c r="BYM12" s="133"/>
      <c r="BYN12" s="133"/>
      <c r="BYO12" s="133"/>
      <c r="BYP12" s="133"/>
      <c r="BYQ12" s="133"/>
      <c r="BYR12" s="133"/>
      <c r="BYS12" s="133"/>
      <c r="BYT12" s="133"/>
      <c r="BYU12" s="133"/>
      <c r="BYV12" s="133"/>
      <c r="BYW12" s="133"/>
      <c r="BYX12" s="133"/>
      <c r="BYY12" s="133"/>
      <c r="BYZ12" s="133"/>
      <c r="BZA12" s="133"/>
      <c r="BZB12" s="133"/>
      <c r="BZC12" s="133"/>
      <c r="BZD12" s="133"/>
      <c r="BZE12" s="133"/>
      <c r="BZF12" s="133"/>
      <c r="BZG12" s="133"/>
      <c r="BZH12" s="133"/>
      <c r="BZI12" s="133"/>
      <c r="BZJ12" s="133"/>
      <c r="BZK12" s="133"/>
      <c r="BZL12" s="133"/>
      <c r="BZM12" s="133"/>
      <c r="BZN12" s="133"/>
      <c r="BZO12" s="133"/>
      <c r="BZP12" s="133"/>
      <c r="BZQ12" s="133"/>
      <c r="BZR12" s="133"/>
      <c r="BZS12" s="133"/>
      <c r="BZT12" s="133"/>
      <c r="BZU12" s="133"/>
      <c r="BZV12" s="133"/>
      <c r="BZW12" s="133"/>
      <c r="BZX12" s="133"/>
      <c r="BZY12" s="133"/>
      <c r="BZZ12" s="133"/>
      <c r="CAA12" s="133"/>
      <c r="CAB12" s="133"/>
      <c r="CAC12" s="133"/>
      <c r="CAD12" s="133"/>
      <c r="CAE12" s="133"/>
      <c r="CAF12" s="133"/>
      <c r="CAG12" s="133"/>
      <c r="CAH12" s="133"/>
      <c r="CAI12" s="133"/>
      <c r="CAJ12" s="133"/>
      <c r="CAK12" s="133"/>
      <c r="CAL12" s="133"/>
      <c r="CAM12" s="133"/>
      <c r="CAN12" s="133"/>
      <c r="CAO12" s="133"/>
      <c r="CAP12" s="133"/>
      <c r="CAQ12" s="133"/>
      <c r="CAR12" s="133"/>
      <c r="CAS12" s="133"/>
      <c r="CAT12" s="133"/>
      <c r="CAU12" s="133"/>
      <c r="CAV12" s="133"/>
      <c r="CAW12" s="133"/>
      <c r="CAX12" s="133"/>
      <c r="CAY12" s="133"/>
      <c r="CAZ12" s="133"/>
      <c r="CBA12" s="133"/>
      <c r="CBB12" s="133"/>
      <c r="CBC12" s="133"/>
      <c r="CBD12" s="133"/>
      <c r="CBE12" s="133"/>
      <c r="CBF12" s="133"/>
      <c r="CBG12" s="133"/>
      <c r="CBH12" s="133"/>
      <c r="CBI12" s="133"/>
      <c r="CBJ12" s="133"/>
      <c r="CBK12" s="133"/>
      <c r="CBL12" s="133"/>
      <c r="CBM12" s="133"/>
      <c r="CBN12" s="133"/>
      <c r="CBO12" s="133"/>
      <c r="CBP12" s="133"/>
      <c r="CBQ12" s="133"/>
      <c r="CBR12" s="133"/>
      <c r="CBS12" s="133"/>
      <c r="CBT12" s="133"/>
      <c r="CBU12" s="133"/>
      <c r="CBV12" s="133"/>
      <c r="CBW12" s="133"/>
      <c r="CBX12" s="133"/>
      <c r="CBY12" s="133"/>
      <c r="CBZ12" s="133"/>
      <c r="CCA12" s="133"/>
      <c r="CCB12" s="133"/>
      <c r="CCC12" s="133"/>
      <c r="CCD12" s="133"/>
      <c r="CCE12" s="133"/>
      <c r="CCF12" s="133"/>
      <c r="CCG12" s="133"/>
      <c r="CCH12" s="133"/>
      <c r="CCI12" s="133"/>
      <c r="CCJ12" s="133"/>
      <c r="CCK12" s="133"/>
      <c r="CCL12" s="133"/>
      <c r="CCM12" s="133"/>
      <c r="CCN12" s="133"/>
      <c r="CCO12" s="133"/>
      <c r="CCP12" s="133"/>
      <c r="CCQ12" s="133"/>
      <c r="CCR12" s="133"/>
      <c r="CCS12" s="133"/>
      <c r="CCT12" s="133"/>
      <c r="CCU12" s="133"/>
      <c r="CCV12" s="133"/>
      <c r="CCW12" s="133"/>
      <c r="CCX12" s="133"/>
      <c r="CCY12" s="133"/>
      <c r="CCZ12" s="133"/>
      <c r="CDA12" s="133"/>
      <c r="CDB12" s="133"/>
      <c r="CDC12" s="133"/>
      <c r="CDD12" s="133"/>
      <c r="CDE12" s="133"/>
      <c r="CDF12" s="133"/>
      <c r="CDG12" s="133"/>
      <c r="CDH12" s="133"/>
      <c r="CDI12" s="133"/>
      <c r="CDJ12" s="133"/>
      <c r="CDK12" s="133"/>
      <c r="CDL12" s="133"/>
      <c r="CDM12" s="133"/>
      <c r="CDN12" s="133"/>
      <c r="CDO12" s="133"/>
      <c r="CDP12" s="133"/>
      <c r="CDQ12" s="133"/>
      <c r="CDR12" s="133"/>
      <c r="CDS12" s="133"/>
      <c r="CDT12" s="133"/>
      <c r="CDU12" s="133"/>
      <c r="CDV12" s="133"/>
      <c r="CDW12" s="133"/>
      <c r="CDX12" s="133"/>
      <c r="CDY12" s="133"/>
      <c r="CDZ12" s="133"/>
      <c r="CEA12" s="133"/>
      <c r="CEB12" s="133"/>
      <c r="CEC12" s="133"/>
      <c r="CED12" s="133"/>
      <c r="CEE12" s="133"/>
      <c r="CEF12" s="133"/>
      <c r="CEG12" s="133"/>
      <c r="CEH12" s="133"/>
      <c r="CEI12" s="133"/>
      <c r="CEJ12" s="133"/>
      <c r="CEK12" s="133"/>
      <c r="CEL12" s="133"/>
      <c r="CEM12" s="133"/>
      <c r="CEN12" s="133"/>
      <c r="CEO12" s="133"/>
      <c r="CEP12" s="133"/>
      <c r="CEQ12" s="133"/>
      <c r="CER12" s="133"/>
      <c r="CES12" s="133"/>
      <c r="CET12" s="133"/>
      <c r="CEU12" s="133"/>
      <c r="CEV12" s="133"/>
      <c r="CEW12" s="133"/>
      <c r="CEX12" s="133"/>
      <c r="CEY12" s="133"/>
      <c r="CEZ12" s="133"/>
      <c r="CFA12" s="133"/>
      <c r="CFB12" s="133"/>
      <c r="CFC12" s="133"/>
      <c r="CFD12" s="133"/>
      <c r="CFE12" s="133"/>
      <c r="CFF12" s="133"/>
      <c r="CFG12" s="133"/>
      <c r="CFH12" s="133"/>
      <c r="CFI12" s="133"/>
      <c r="CFJ12" s="133"/>
      <c r="CFK12" s="133"/>
      <c r="CFL12" s="133"/>
      <c r="CFM12" s="133"/>
      <c r="CFN12" s="133"/>
      <c r="CFO12" s="133"/>
      <c r="CFP12" s="133"/>
      <c r="CFQ12" s="133"/>
      <c r="CFR12" s="133"/>
      <c r="CFS12" s="133"/>
      <c r="CFT12" s="133"/>
      <c r="CFU12" s="133"/>
      <c r="CFV12" s="133"/>
      <c r="CFW12" s="133"/>
      <c r="CFX12" s="133"/>
      <c r="CFY12" s="133"/>
      <c r="CFZ12" s="133"/>
      <c r="CGA12" s="133"/>
      <c r="CGB12" s="133"/>
      <c r="CGC12" s="133"/>
      <c r="CGD12" s="133"/>
      <c r="CGE12" s="133"/>
      <c r="CGF12" s="133"/>
      <c r="CGG12" s="133"/>
      <c r="CGH12" s="133"/>
      <c r="CGI12" s="133"/>
      <c r="CGJ12" s="133"/>
      <c r="CGK12" s="133"/>
      <c r="CGL12" s="133"/>
      <c r="CGM12" s="133"/>
      <c r="CGN12" s="133"/>
      <c r="CGO12" s="133"/>
      <c r="CGP12" s="133"/>
      <c r="CGQ12" s="133"/>
      <c r="CGR12" s="133"/>
      <c r="CGS12" s="133"/>
      <c r="CGT12" s="133"/>
      <c r="CGU12" s="133"/>
      <c r="CGV12" s="133"/>
      <c r="CGW12" s="133"/>
      <c r="CGX12" s="133"/>
      <c r="CGY12" s="133"/>
      <c r="CGZ12" s="133"/>
      <c r="CHA12" s="133"/>
      <c r="CHB12" s="133"/>
      <c r="CHC12" s="133"/>
      <c r="CHD12" s="133"/>
      <c r="CHE12" s="133"/>
      <c r="CHF12" s="133"/>
      <c r="CHG12" s="133"/>
      <c r="CHH12" s="133"/>
      <c r="CHI12" s="133"/>
      <c r="CHJ12" s="133"/>
      <c r="CHK12" s="133"/>
      <c r="CHL12" s="133"/>
      <c r="CHM12" s="133"/>
      <c r="CHN12" s="133"/>
      <c r="CHO12" s="133"/>
      <c r="CHP12" s="133"/>
      <c r="CHQ12" s="133"/>
      <c r="CHR12" s="133"/>
      <c r="CHS12" s="133"/>
      <c r="CHT12" s="133"/>
      <c r="CHU12" s="133"/>
      <c r="CHV12" s="133"/>
      <c r="CHW12" s="133"/>
      <c r="CHX12" s="133"/>
      <c r="CHY12" s="133"/>
      <c r="CHZ12" s="133"/>
      <c r="CIA12" s="133"/>
      <c r="CIB12" s="133"/>
      <c r="CIC12" s="133"/>
      <c r="CID12" s="133"/>
      <c r="CIE12" s="133"/>
      <c r="CIF12" s="133"/>
      <c r="CIG12" s="133"/>
      <c r="CIH12" s="133"/>
      <c r="CII12" s="133"/>
      <c r="CIJ12" s="133"/>
      <c r="CIK12" s="133"/>
      <c r="CIL12" s="133"/>
      <c r="CIM12" s="133"/>
      <c r="CIN12" s="133"/>
      <c r="CIO12" s="133"/>
      <c r="CIP12" s="133"/>
      <c r="CIQ12" s="133"/>
      <c r="CIR12" s="133"/>
      <c r="CIS12" s="133"/>
      <c r="CIT12" s="133"/>
      <c r="CIU12" s="133"/>
      <c r="CIV12" s="133"/>
      <c r="CIW12" s="133"/>
      <c r="CIX12" s="133"/>
      <c r="CIY12" s="133"/>
      <c r="CIZ12" s="133"/>
      <c r="CJA12" s="133"/>
      <c r="CJB12" s="133"/>
      <c r="CJC12" s="133"/>
      <c r="CJD12" s="133"/>
      <c r="CJE12" s="133"/>
      <c r="CJF12" s="133"/>
      <c r="CJG12" s="133"/>
      <c r="CJH12" s="133"/>
      <c r="CJI12" s="133"/>
      <c r="CJJ12" s="133"/>
      <c r="CJK12" s="133"/>
      <c r="CJL12" s="133"/>
      <c r="CJM12" s="133"/>
      <c r="CJN12" s="133"/>
      <c r="CJO12" s="133"/>
      <c r="CJP12" s="133"/>
      <c r="CJQ12" s="133"/>
      <c r="CJR12" s="133"/>
      <c r="CJS12" s="133"/>
      <c r="CJT12" s="133"/>
      <c r="CJU12" s="133"/>
      <c r="CJV12" s="133"/>
      <c r="CJW12" s="133"/>
      <c r="CJX12" s="133"/>
      <c r="CJY12" s="133"/>
      <c r="CJZ12" s="133"/>
      <c r="CKA12" s="133"/>
      <c r="CKB12" s="133"/>
      <c r="CKC12" s="133"/>
      <c r="CKD12" s="133"/>
      <c r="CKE12" s="133"/>
      <c r="CKF12" s="133"/>
      <c r="CKG12" s="133"/>
      <c r="CKH12" s="133"/>
      <c r="CKI12" s="133"/>
      <c r="CKJ12" s="133"/>
      <c r="CKK12" s="133"/>
      <c r="CKL12" s="133"/>
      <c r="CKM12" s="133"/>
      <c r="CKN12" s="133"/>
      <c r="CKO12" s="133"/>
      <c r="CKP12" s="133"/>
      <c r="CKQ12" s="133"/>
      <c r="CKR12" s="133"/>
      <c r="CKS12" s="133"/>
      <c r="CKT12" s="133"/>
      <c r="CKU12" s="133"/>
      <c r="CKV12" s="133"/>
      <c r="CKW12" s="133"/>
      <c r="CKX12" s="133"/>
      <c r="CKY12" s="133"/>
      <c r="CKZ12" s="133"/>
      <c r="CLA12" s="133"/>
      <c r="CLB12" s="133"/>
      <c r="CLC12" s="133"/>
      <c r="CLD12" s="133"/>
      <c r="CLE12" s="133"/>
      <c r="CLF12" s="133"/>
      <c r="CLG12" s="133"/>
      <c r="CLH12" s="133"/>
      <c r="CLI12" s="133"/>
      <c r="CLJ12" s="133"/>
      <c r="CLK12" s="133"/>
      <c r="CLL12" s="133"/>
      <c r="CLM12" s="133"/>
      <c r="CLN12" s="133"/>
      <c r="CLO12" s="133"/>
      <c r="CLP12" s="133"/>
      <c r="CLQ12" s="133"/>
      <c r="CLR12" s="133"/>
      <c r="CLS12" s="133"/>
      <c r="CLT12" s="133"/>
      <c r="CLU12" s="133"/>
      <c r="CLV12" s="133"/>
      <c r="CLW12" s="133"/>
      <c r="CLX12" s="133"/>
      <c r="CLY12" s="133"/>
      <c r="CLZ12" s="133"/>
      <c r="CMA12" s="133"/>
      <c r="CMB12" s="133"/>
      <c r="CMC12" s="133"/>
      <c r="CMD12" s="133"/>
      <c r="CME12" s="133"/>
      <c r="CMF12" s="133"/>
      <c r="CMG12" s="133"/>
      <c r="CMH12" s="133"/>
      <c r="CMI12" s="133"/>
      <c r="CMJ12" s="133"/>
      <c r="CMK12" s="133"/>
      <c r="CML12" s="133"/>
      <c r="CMM12" s="133"/>
      <c r="CMN12" s="133"/>
      <c r="CMO12" s="133"/>
      <c r="CMP12" s="133"/>
      <c r="CMQ12" s="133"/>
      <c r="CMR12" s="133"/>
      <c r="CMS12" s="133"/>
      <c r="CMT12" s="133"/>
      <c r="CMU12" s="133"/>
      <c r="CMV12" s="133"/>
      <c r="CMW12" s="133"/>
      <c r="CMX12" s="133"/>
      <c r="CMY12" s="133"/>
      <c r="CMZ12" s="133"/>
      <c r="CNA12" s="133"/>
      <c r="CNB12" s="133"/>
      <c r="CNC12" s="133"/>
      <c r="CND12" s="133"/>
      <c r="CNE12" s="133"/>
      <c r="CNF12" s="133"/>
      <c r="CNG12" s="133"/>
      <c r="CNH12" s="133"/>
      <c r="CNI12" s="133"/>
      <c r="CNJ12" s="133"/>
      <c r="CNK12" s="133"/>
      <c r="CNL12" s="133"/>
      <c r="CNM12" s="133"/>
      <c r="CNN12" s="133"/>
      <c r="CNO12" s="133"/>
      <c r="CNP12" s="133"/>
      <c r="CNQ12" s="133"/>
      <c r="CNR12" s="133"/>
      <c r="CNS12" s="133"/>
      <c r="CNT12" s="133"/>
      <c r="CNU12" s="133"/>
      <c r="CNV12" s="133"/>
      <c r="CNW12" s="133"/>
      <c r="CNX12" s="133"/>
      <c r="CNY12" s="133"/>
      <c r="CNZ12" s="133"/>
      <c r="COA12" s="133"/>
      <c r="COB12" s="133"/>
      <c r="COC12" s="133"/>
      <c r="COD12" s="133"/>
      <c r="COE12" s="133"/>
      <c r="COF12" s="133"/>
      <c r="COG12" s="133"/>
      <c r="COH12" s="133"/>
      <c r="COI12" s="133"/>
      <c r="COJ12" s="133"/>
      <c r="COK12" s="133"/>
      <c r="COL12" s="133"/>
      <c r="COM12" s="133"/>
      <c r="CON12" s="133"/>
      <c r="COO12" s="133"/>
      <c r="COP12" s="133"/>
      <c r="COQ12" s="133"/>
      <c r="COR12" s="133"/>
      <c r="COS12" s="133"/>
      <c r="COT12" s="133"/>
      <c r="COU12" s="133"/>
      <c r="COV12" s="133"/>
      <c r="COW12" s="133"/>
      <c r="COX12" s="133"/>
      <c r="COY12" s="133"/>
      <c r="COZ12" s="133"/>
      <c r="CPA12" s="133"/>
      <c r="CPB12" s="133"/>
      <c r="CPC12" s="133"/>
      <c r="CPD12" s="133"/>
      <c r="CPE12" s="133"/>
      <c r="CPF12" s="133"/>
      <c r="CPG12" s="133"/>
      <c r="CPH12" s="133"/>
      <c r="CPI12" s="133"/>
      <c r="CPJ12" s="133"/>
      <c r="CPK12" s="133"/>
      <c r="CPL12" s="133"/>
      <c r="CPM12" s="133"/>
      <c r="CPN12" s="133"/>
      <c r="CPO12" s="133"/>
      <c r="CPP12" s="133"/>
      <c r="CPQ12" s="133"/>
      <c r="CPR12" s="133"/>
      <c r="CPS12" s="133"/>
      <c r="CPT12" s="133"/>
      <c r="CPU12" s="133"/>
      <c r="CPV12" s="133"/>
      <c r="CPW12" s="133"/>
      <c r="CPX12" s="133"/>
      <c r="CPY12" s="133"/>
      <c r="CPZ12" s="133"/>
      <c r="CQA12" s="133"/>
      <c r="CQB12" s="133"/>
      <c r="CQC12" s="133"/>
      <c r="CQD12" s="133"/>
      <c r="CQE12" s="133"/>
      <c r="CQF12" s="133"/>
      <c r="CQG12" s="133"/>
      <c r="CQH12" s="133"/>
      <c r="CQI12" s="133"/>
      <c r="CQJ12" s="133"/>
      <c r="CQK12" s="133"/>
      <c r="CQL12" s="133"/>
      <c r="CQM12" s="133"/>
      <c r="CQN12" s="133"/>
      <c r="CQO12" s="133"/>
      <c r="CQP12" s="133"/>
      <c r="CQQ12" s="133"/>
      <c r="CQR12" s="133"/>
      <c r="CQS12" s="133"/>
      <c r="CQT12" s="133"/>
      <c r="CQU12" s="133"/>
      <c r="CQV12" s="133"/>
      <c r="CQW12" s="133"/>
      <c r="CQX12" s="133"/>
      <c r="CQY12" s="133"/>
      <c r="CQZ12" s="133"/>
      <c r="CRA12" s="133"/>
      <c r="CRB12" s="133"/>
      <c r="CRC12" s="133"/>
      <c r="CRD12" s="133"/>
      <c r="CRE12" s="133"/>
      <c r="CRF12" s="133"/>
      <c r="CRG12" s="133"/>
      <c r="CRH12" s="133"/>
      <c r="CRI12" s="133"/>
      <c r="CRJ12" s="133"/>
      <c r="CRK12" s="133"/>
      <c r="CRL12" s="133"/>
      <c r="CRM12" s="133"/>
      <c r="CRN12" s="133"/>
      <c r="CRO12" s="133"/>
      <c r="CRP12" s="133"/>
      <c r="CRQ12" s="133"/>
      <c r="CRR12" s="133"/>
      <c r="CRS12" s="133"/>
      <c r="CRT12" s="133"/>
      <c r="CRU12" s="133"/>
      <c r="CRV12" s="133"/>
      <c r="CRW12" s="133"/>
      <c r="CRX12" s="133"/>
      <c r="CRY12" s="133"/>
      <c r="CRZ12" s="133"/>
      <c r="CSA12" s="133"/>
      <c r="CSB12" s="133"/>
      <c r="CSC12" s="133"/>
      <c r="CSD12" s="133"/>
      <c r="CSE12" s="133"/>
      <c r="CSF12" s="133"/>
      <c r="CSG12" s="133"/>
      <c r="CSH12" s="133"/>
      <c r="CSI12" s="133"/>
      <c r="CSJ12" s="133"/>
      <c r="CSK12" s="133"/>
      <c r="CSL12" s="133"/>
      <c r="CSM12" s="133"/>
      <c r="CSN12" s="133"/>
      <c r="CSO12" s="133"/>
      <c r="CSP12" s="133"/>
      <c r="CSQ12" s="133"/>
      <c r="CSR12" s="133"/>
      <c r="CSS12" s="133"/>
      <c r="CST12" s="133"/>
      <c r="CSU12" s="133"/>
      <c r="CSV12" s="133"/>
      <c r="CSW12" s="133"/>
      <c r="CSX12" s="133"/>
      <c r="CSY12" s="133"/>
      <c r="CSZ12" s="133"/>
      <c r="CTA12" s="133"/>
      <c r="CTB12" s="133"/>
      <c r="CTC12" s="133"/>
      <c r="CTD12" s="133"/>
      <c r="CTE12" s="133"/>
      <c r="CTF12" s="133"/>
      <c r="CTG12" s="133"/>
      <c r="CTH12" s="133"/>
      <c r="CTI12" s="133"/>
      <c r="CTJ12" s="133"/>
      <c r="CTK12" s="133"/>
      <c r="CTL12" s="133"/>
      <c r="CTM12" s="133"/>
      <c r="CTN12" s="133"/>
      <c r="CTO12" s="133"/>
      <c r="CTP12" s="133"/>
      <c r="CTQ12" s="133"/>
      <c r="CTR12" s="133"/>
      <c r="CTS12" s="133"/>
      <c r="CTT12" s="133"/>
      <c r="CTU12" s="133"/>
      <c r="CTV12" s="133"/>
      <c r="CTW12" s="133"/>
      <c r="CTX12" s="133"/>
      <c r="CTY12" s="133"/>
      <c r="CTZ12" s="133"/>
      <c r="CUA12" s="133"/>
      <c r="CUB12" s="133"/>
      <c r="CUC12" s="133"/>
      <c r="CUD12" s="133"/>
      <c r="CUE12" s="133"/>
      <c r="CUF12" s="133"/>
      <c r="CUG12" s="133"/>
      <c r="CUH12" s="133"/>
      <c r="CUI12" s="133"/>
      <c r="CUJ12" s="133"/>
      <c r="CUK12" s="133"/>
      <c r="CUL12" s="133"/>
      <c r="CUM12" s="133"/>
      <c r="CUN12" s="133"/>
      <c r="CUO12" s="133"/>
      <c r="CUP12" s="133"/>
      <c r="CUQ12" s="133"/>
      <c r="CUR12" s="133"/>
      <c r="CUS12" s="133"/>
      <c r="CUT12" s="133"/>
      <c r="CUU12" s="133"/>
      <c r="CUV12" s="133"/>
      <c r="CUW12" s="133"/>
      <c r="CUX12" s="133"/>
      <c r="CUY12" s="133"/>
      <c r="CUZ12" s="133"/>
      <c r="CVA12" s="133"/>
      <c r="CVB12" s="133"/>
      <c r="CVC12" s="133"/>
      <c r="CVD12" s="133"/>
      <c r="CVE12" s="133"/>
      <c r="CVF12" s="133"/>
      <c r="CVG12" s="133"/>
      <c r="CVH12" s="133"/>
      <c r="CVI12" s="133"/>
      <c r="CVJ12" s="133"/>
      <c r="CVK12" s="133"/>
      <c r="CVL12" s="133"/>
      <c r="CVM12" s="133"/>
      <c r="CVN12" s="133"/>
      <c r="CVO12" s="133"/>
      <c r="CVP12" s="133"/>
      <c r="CVQ12" s="133"/>
      <c r="CVR12" s="133"/>
      <c r="CVS12" s="133"/>
      <c r="CVT12" s="133"/>
      <c r="CVU12" s="133"/>
      <c r="CVV12" s="133"/>
      <c r="CVW12" s="133"/>
      <c r="CVX12" s="133"/>
      <c r="CVY12" s="133"/>
      <c r="CVZ12" s="133"/>
      <c r="CWA12" s="133"/>
      <c r="CWB12" s="133"/>
      <c r="CWC12" s="133"/>
      <c r="CWD12" s="133"/>
      <c r="CWE12" s="133"/>
      <c r="CWF12" s="133"/>
      <c r="CWG12" s="133"/>
      <c r="CWH12" s="133"/>
      <c r="CWI12" s="133"/>
      <c r="CWJ12" s="133"/>
      <c r="CWK12" s="133"/>
      <c r="CWL12" s="133"/>
      <c r="CWM12" s="133"/>
      <c r="CWN12" s="133"/>
      <c r="CWO12" s="133"/>
      <c r="CWP12" s="133"/>
      <c r="CWQ12" s="133"/>
      <c r="CWR12" s="133"/>
      <c r="CWS12" s="133"/>
      <c r="CWT12" s="133"/>
      <c r="CWU12" s="133"/>
      <c r="CWV12" s="133"/>
      <c r="CWW12" s="133"/>
      <c r="CWX12" s="133"/>
      <c r="CWY12" s="133"/>
      <c r="CWZ12" s="133"/>
      <c r="CXA12" s="133"/>
      <c r="CXB12" s="133"/>
      <c r="CXC12" s="133"/>
      <c r="CXD12" s="133"/>
      <c r="CXE12" s="133"/>
      <c r="CXF12" s="133"/>
      <c r="CXG12" s="133"/>
      <c r="CXH12" s="133"/>
      <c r="CXI12" s="133"/>
      <c r="CXJ12" s="133"/>
      <c r="CXK12" s="133"/>
      <c r="CXL12" s="133"/>
      <c r="CXM12" s="133"/>
      <c r="CXN12" s="133"/>
      <c r="CXO12" s="133"/>
      <c r="CXP12" s="133"/>
      <c r="CXQ12" s="133"/>
      <c r="CXR12" s="133"/>
      <c r="CXS12" s="133"/>
      <c r="CXT12" s="133"/>
      <c r="CXU12" s="133"/>
      <c r="CXV12" s="133"/>
      <c r="CXW12" s="133"/>
      <c r="CXX12" s="133"/>
      <c r="CXY12" s="133"/>
      <c r="CXZ12" s="133"/>
      <c r="CYA12" s="133"/>
      <c r="CYB12" s="133"/>
      <c r="CYC12" s="133"/>
      <c r="CYD12" s="133"/>
      <c r="CYE12" s="133"/>
      <c r="CYF12" s="133"/>
      <c r="CYG12" s="133"/>
      <c r="CYH12" s="133"/>
      <c r="CYI12" s="133"/>
      <c r="CYJ12" s="133"/>
      <c r="CYK12" s="133"/>
      <c r="CYL12" s="133"/>
      <c r="CYM12" s="133"/>
      <c r="CYN12" s="133"/>
      <c r="CYO12" s="133"/>
      <c r="CYP12" s="133"/>
      <c r="CYQ12" s="133"/>
      <c r="CYR12" s="133"/>
      <c r="CYS12" s="133"/>
      <c r="CYT12" s="133"/>
      <c r="CYU12" s="133"/>
      <c r="CYV12" s="133"/>
      <c r="CYW12" s="133"/>
      <c r="CYX12" s="133"/>
      <c r="CYY12" s="133"/>
      <c r="CYZ12" s="133"/>
      <c r="CZA12" s="133"/>
      <c r="CZB12" s="133"/>
      <c r="CZC12" s="133"/>
      <c r="CZD12" s="133"/>
      <c r="CZE12" s="133"/>
      <c r="CZF12" s="133"/>
      <c r="CZG12" s="133"/>
      <c r="CZH12" s="133"/>
      <c r="CZI12" s="133"/>
      <c r="CZJ12" s="133"/>
      <c r="CZK12" s="133"/>
      <c r="CZL12" s="133"/>
      <c r="CZM12" s="133"/>
      <c r="CZN12" s="133"/>
      <c r="CZO12" s="133"/>
      <c r="CZP12" s="133"/>
      <c r="CZQ12" s="133"/>
      <c r="CZR12" s="133"/>
      <c r="CZS12" s="133"/>
      <c r="CZT12" s="133"/>
      <c r="CZU12" s="133"/>
      <c r="CZV12" s="133"/>
      <c r="CZW12" s="133"/>
      <c r="CZX12" s="133"/>
      <c r="CZY12" s="133"/>
      <c r="CZZ12" s="133"/>
      <c r="DAA12" s="133"/>
      <c r="DAB12" s="133"/>
      <c r="DAC12" s="133"/>
      <c r="DAD12" s="133"/>
      <c r="DAE12" s="133"/>
      <c r="DAF12" s="133"/>
      <c r="DAG12" s="133"/>
      <c r="DAH12" s="133"/>
      <c r="DAI12" s="133"/>
      <c r="DAJ12" s="133"/>
      <c r="DAK12" s="133"/>
      <c r="DAL12" s="133"/>
      <c r="DAM12" s="133"/>
      <c r="DAN12" s="133"/>
      <c r="DAO12" s="133"/>
      <c r="DAP12" s="133"/>
      <c r="DAQ12" s="133"/>
      <c r="DAR12" s="133"/>
      <c r="DAS12" s="133"/>
      <c r="DAT12" s="133"/>
      <c r="DAU12" s="133"/>
      <c r="DAV12" s="133"/>
      <c r="DAW12" s="133"/>
      <c r="DAX12" s="133"/>
      <c r="DAY12" s="133"/>
      <c r="DAZ12" s="133"/>
      <c r="DBA12" s="133"/>
      <c r="DBB12" s="133"/>
      <c r="DBC12" s="133"/>
      <c r="DBD12" s="133"/>
      <c r="DBE12" s="133"/>
      <c r="DBF12" s="133"/>
      <c r="DBG12" s="133"/>
      <c r="DBH12" s="133"/>
      <c r="DBI12" s="133"/>
      <c r="DBJ12" s="133"/>
      <c r="DBK12" s="133"/>
      <c r="DBL12" s="133"/>
      <c r="DBM12" s="133"/>
      <c r="DBN12" s="133"/>
      <c r="DBO12" s="133"/>
      <c r="DBP12" s="133"/>
      <c r="DBQ12" s="133"/>
      <c r="DBR12" s="133"/>
      <c r="DBS12" s="133"/>
      <c r="DBT12" s="133"/>
      <c r="DBU12" s="133"/>
      <c r="DBV12" s="133"/>
      <c r="DBW12" s="133"/>
      <c r="DBX12" s="133"/>
      <c r="DBY12" s="133"/>
      <c r="DBZ12" s="133"/>
      <c r="DCA12" s="133"/>
      <c r="DCB12" s="133"/>
      <c r="DCC12" s="133"/>
      <c r="DCD12" s="133"/>
      <c r="DCE12" s="133"/>
      <c r="DCF12" s="133"/>
      <c r="DCG12" s="133"/>
      <c r="DCH12" s="133"/>
      <c r="DCI12" s="133"/>
      <c r="DCJ12" s="133"/>
      <c r="DCK12" s="133"/>
      <c r="DCL12" s="133"/>
      <c r="DCM12" s="133"/>
      <c r="DCN12" s="133"/>
      <c r="DCO12" s="133"/>
      <c r="DCP12" s="133"/>
      <c r="DCQ12" s="133"/>
      <c r="DCR12" s="133"/>
      <c r="DCS12" s="133"/>
      <c r="DCT12" s="133"/>
      <c r="DCU12" s="133"/>
      <c r="DCV12" s="133"/>
      <c r="DCW12" s="133"/>
      <c r="DCX12" s="133"/>
      <c r="DCY12" s="133"/>
      <c r="DCZ12" s="133"/>
      <c r="DDA12" s="133"/>
      <c r="DDB12" s="133"/>
      <c r="DDC12" s="133"/>
      <c r="DDD12" s="133"/>
      <c r="DDE12" s="133"/>
      <c r="DDF12" s="133"/>
      <c r="DDG12" s="133"/>
      <c r="DDH12" s="133"/>
      <c r="DDI12" s="133"/>
      <c r="DDJ12" s="133"/>
      <c r="DDK12" s="133"/>
      <c r="DDL12" s="133"/>
      <c r="DDM12" s="133"/>
      <c r="DDN12" s="133"/>
      <c r="DDO12" s="133"/>
      <c r="DDP12" s="133"/>
      <c r="DDQ12" s="133"/>
      <c r="DDR12" s="133"/>
      <c r="DDS12" s="133"/>
      <c r="DDT12" s="133"/>
      <c r="DDU12" s="133"/>
      <c r="DDV12" s="133"/>
      <c r="DDW12" s="133"/>
      <c r="DDX12" s="133"/>
      <c r="DDY12" s="133"/>
      <c r="DDZ12" s="133"/>
      <c r="DEA12" s="133"/>
      <c r="DEB12" s="133"/>
      <c r="DEC12" s="133"/>
      <c r="DED12" s="133"/>
      <c r="DEE12" s="133"/>
      <c r="DEF12" s="133"/>
      <c r="DEG12" s="133"/>
      <c r="DEH12" s="133"/>
      <c r="DEI12" s="133"/>
      <c r="DEJ12" s="133"/>
      <c r="DEK12" s="133"/>
      <c r="DEL12" s="133"/>
      <c r="DEM12" s="133"/>
      <c r="DEN12" s="133"/>
      <c r="DEO12" s="133"/>
      <c r="DEP12" s="133"/>
      <c r="DEQ12" s="133"/>
      <c r="DER12" s="133"/>
      <c r="DES12" s="133"/>
      <c r="DET12" s="133"/>
      <c r="DEU12" s="133"/>
      <c r="DEV12" s="133"/>
      <c r="DEW12" s="133"/>
      <c r="DEX12" s="133"/>
      <c r="DEY12" s="133"/>
      <c r="DEZ12" s="133"/>
      <c r="DFA12" s="133"/>
      <c r="DFB12" s="133"/>
      <c r="DFC12" s="133"/>
      <c r="DFD12" s="133"/>
      <c r="DFE12" s="133"/>
      <c r="DFF12" s="133"/>
      <c r="DFG12" s="133"/>
      <c r="DFH12" s="133"/>
      <c r="DFI12" s="133"/>
      <c r="DFJ12" s="133"/>
      <c r="DFK12" s="133"/>
      <c r="DFL12" s="133"/>
      <c r="DFM12" s="133"/>
      <c r="DFN12" s="133"/>
      <c r="DFO12" s="133"/>
      <c r="DFP12" s="133"/>
      <c r="DFQ12" s="133"/>
      <c r="DFR12" s="133"/>
      <c r="DFS12" s="133"/>
      <c r="DFT12" s="133"/>
      <c r="DFU12" s="133"/>
      <c r="DFV12" s="133"/>
      <c r="DFW12" s="133"/>
      <c r="DFX12" s="133"/>
      <c r="DFY12" s="133"/>
      <c r="DFZ12" s="133"/>
      <c r="DGA12" s="133"/>
      <c r="DGB12" s="133"/>
      <c r="DGC12" s="133"/>
      <c r="DGD12" s="133"/>
      <c r="DGE12" s="133"/>
      <c r="DGF12" s="133"/>
      <c r="DGG12" s="133"/>
      <c r="DGH12" s="133"/>
      <c r="DGI12" s="133"/>
      <c r="DGJ12" s="133"/>
      <c r="DGK12" s="133"/>
      <c r="DGL12" s="133"/>
      <c r="DGM12" s="133"/>
      <c r="DGN12" s="133"/>
      <c r="DGO12" s="133"/>
      <c r="DGP12" s="133"/>
      <c r="DGQ12" s="133"/>
      <c r="DGR12" s="133"/>
      <c r="DGS12" s="133"/>
      <c r="DGT12" s="133"/>
      <c r="DGU12" s="133"/>
      <c r="DGV12" s="133"/>
      <c r="DGW12" s="133"/>
      <c r="DGX12" s="133"/>
      <c r="DGY12" s="133"/>
      <c r="DGZ12" s="133"/>
      <c r="DHA12" s="133"/>
      <c r="DHB12" s="133"/>
      <c r="DHC12" s="133"/>
      <c r="DHD12" s="133"/>
      <c r="DHE12" s="133"/>
      <c r="DHF12" s="133"/>
      <c r="DHG12" s="133"/>
      <c r="DHH12" s="133"/>
      <c r="DHI12" s="133"/>
      <c r="DHJ12" s="133"/>
      <c r="DHK12" s="133"/>
      <c r="DHL12" s="133"/>
      <c r="DHM12" s="133"/>
      <c r="DHN12" s="133"/>
      <c r="DHO12" s="133"/>
      <c r="DHP12" s="133"/>
      <c r="DHQ12" s="133"/>
      <c r="DHR12" s="133"/>
      <c r="DHS12" s="133"/>
      <c r="DHT12" s="133"/>
      <c r="DHU12" s="133"/>
      <c r="DHV12" s="133"/>
      <c r="DHW12" s="133"/>
      <c r="DHX12" s="133"/>
      <c r="DHY12" s="133"/>
      <c r="DHZ12" s="133"/>
      <c r="DIA12" s="133"/>
      <c r="DIB12" s="133"/>
      <c r="DIC12" s="133"/>
      <c r="DID12" s="133"/>
      <c r="DIE12" s="133"/>
      <c r="DIF12" s="133"/>
      <c r="DIG12" s="133"/>
      <c r="DIH12" s="133"/>
      <c r="DII12" s="133"/>
      <c r="DIJ12" s="133"/>
      <c r="DIK12" s="133"/>
      <c r="DIL12" s="133"/>
      <c r="DIM12" s="133"/>
      <c r="DIN12" s="133"/>
      <c r="DIO12" s="133"/>
      <c r="DIP12" s="133"/>
      <c r="DIQ12" s="133"/>
      <c r="DIR12" s="133"/>
      <c r="DIS12" s="133"/>
      <c r="DIT12" s="133"/>
      <c r="DIU12" s="133"/>
      <c r="DIV12" s="133"/>
      <c r="DIW12" s="133"/>
      <c r="DIX12" s="133"/>
      <c r="DIY12" s="133"/>
      <c r="DIZ12" s="133"/>
      <c r="DJA12" s="133"/>
      <c r="DJB12" s="133"/>
      <c r="DJC12" s="133"/>
      <c r="DJD12" s="133"/>
      <c r="DJE12" s="133"/>
      <c r="DJF12" s="133"/>
      <c r="DJG12" s="133"/>
      <c r="DJH12" s="133"/>
      <c r="DJI12" s="133"/>
      <c r="DJJ12" s="133"/>
      <c r="DJK12" s="133"/>
      <c r="DJL12" s="133"/>
      <c r="DJM12" s="133"/>
      <c r="DJN12" s="133"/>
      <c r="DJO12" s="133"/>
      <c r="DJP12" s="133"/>
      <c r="DJQ12" s="133"/>
      <c r="DJR12" s="133"/>
      <c r="DJS12" s="133"/>
      <c r="DJT12" s="133"/>
      <c r="DJU12" s="133"/>
      <c r="DJV12" s="133"/>
      <c r="DJW12" s="133"/>
      <c r="DJX12" s="133"/>
      <c r="DJY12" s="133"/>
      <c r="DJZ12" s="133"/>
      <c r="DKA12" s="133"/>
      <c r="DKB12" s="133"/>
      <c r="DKC12" s="133"/>
      <c r="DKD12" s="133"/>
      <c r="DKE12" s="133"/>
      <c r="DKF12" s="133"/>
      <c r="DKG12" s="133"/>
      <c r="DKH12" s="133"/>
      <c r="DKI12" s="133"/>
      <c r="DKJ12" s="133"/>
      <c r="DKK12" s="133"/>
      <c r="DKL12" s="133"/>
      <c r="DKM12" s="133"/>
      <c r="DKN12" s="133"/>
      <c r="DKO12" s="133"/>
      <c r="DKP12" s="133"/>
      <c r="DKQ12" s="133"/>
      <c r="DKR12" s="133"/>
      <c r="DKS12" s="133"/>
      <c r="DKT12" s="133"/>
      <c r="DKU12" s="133"/>
      <c r="DKV12" s="133"/>
      <c r="DKW12" s="133"/>
      <c r="DKX12" s="133"/>
      <c r="DKY12" s="133"/>
      <c r="DKZ12" s="133"/>
      <c r="DLA12" s="133"/>
      <c r="DLB12" s="133"/>
      <c r="DLC12" s="133"/>
      <c r="DLD12" s="133"/>
      <c r="DLE12" s="133"/>
      <c r="DLF12" s="133"/>
      <c r="DLG12" s="133"/>
      <c r="DLH12" s="133"/>
      <c r="DLI12" s="133"/>
      <c r="DLJ12" s="133"/>
      <c r="DLK12" s="133"/>
      <c r="DLL12" s="133"/>
      <c r="DLM12" s="133"/>
      <c r="DLN12" s="133"/>
      <c r="DLO12" s="133"/>
      <c r="DLP12" s="133"/>
      <c r="DLQ12" s="133"/>
      <c r="DLR12" s="133"/>
      <c r="DLS12" s="133"/>
      <c r="DLT12" s="133"/>
      <c r="DLU12" s="133"/>
      <c r="DLV12" s="133"/>
      <c r="DLW12" s="133"/>
      <c r="DLX12" s="133"/>
      <c r="DLY12" s="133"/>
      <c r="DLZ12" s="133"/>
      <c r="DMA12" s="133"/>
      <c r="DMB12" s="133"/>
      <c r="DMC12" s="133"/>
      <c r="DMD12" s="133"/>
      <c r="DME12" s="133"/>
      <c r="DMF12" s="133"/>
      <c r="DMG12" s="133"/>
      <c r="DMH12" s="133"/>
      <c r="DMI12" s="133"/>
      <c r="DMJ12" s="133"/>
      <c r="DMK12" s="133"/>
      <c r="DML12" s="133"/>
      <c r="DMM12" s="133"/>
      <c r="DMN12" s="133"/>
      <c r="DMO12" s="133"/>
      <c r="DMP12" s="133"/>
      <c r="DMQ12" s="133"/>
      <c r="DMR12" s="133"/>
      <c r="DMS12" s="133"/>
      <c r="DMT12" s="133"/>
      <c r="DMU12" s="133"/>
      <c r="DMV12" s="133"/>
      <c r="DMW12" s="133"/>
      <c r="DMX12" s="133"/>
      <c r="DMY12" s="133"/>
      <c r="DMZ12" s="133"/>
      <c r="DNA12" s="133"/>
      <c r="DNB12" s="133"/>
      <c r="DNC12" s="133"/>
      <c r="DND12" s="133"/>
      <c r="DNE12" s="133"/>
      <c r="DNF12" s="133"/>
      <c r="DNG12" s="133"/>
      <c r="DNH12" s="133"/>
      <c r="DNI12" s="133"/>
      <c r="DNJ12" s="133"/>
      <c r="DNK12" s="133"/>
      <c r="DNL12" s="133"/>
      <c r="DNM12" s="133"/>
      <c r="DNN12" s="133"/>
      <c r="DNO12" s="133"/>
      <c r="DNP12" s="133"/>
      <c r="DNQ12" s="133"/>
      <c r="DNR12" s="133"/>
      <c r="DNS12" s="133"/>
      <c r="DNT12" s="133"/>
      <c r="DNU12" s="133"/>
      <c r="DNV12" s="133"/>
      <c r="DNW12" s="133"/>
      <c r="DNX12" s="133"/>
      <c r="DNY12" s="133"/>
      <c r="DNZ12" s="133"/>
      <c r="DOA12" s="133"/>
      <c r="DOB12" s="133"/>
      <c r="DOC12" s="133"/>
      <c r="DOD12" s="133"/>
      <c r="DOE12" s="133"/>
      <c r="DOF12" s="133"/>
      <c r="DOG12" s="133"/>
      <c r="DOH12" s="133"/>
      <c r="DOI12" s="133"/>
      <c r="DOJ12" s="133"/>
      <c r="DOK12" s="133"/>
      <c r="DOL12" s="133"/>
      <c r="DOM12" s="133"/>
      <c r="DON12" s="133"/>
      <c r="DOO12" s="133"/>
      <c r="DOP12" s="133"/>
      <c r="DOQ12" s="133"/>
      <c r="DOR12" s="133"/>
      <c r="DOS12" s="133"/>
      <c r="DOT12" s="133"/>
      <c r="DOU12" s="133"/>
      <c r="DOV12" s="133"/>
      <c r="DOW12" s="133"/>
      <c r="DOX12" s="133"/>
      <c r="DOY12" s="133"/>
      <c r="DOZ12" s="133"/>
      <c r="DPA12" s="133"/>
      <c r="DPB12" s="133"/>
      <c r="DPC12" s="133"/>
      <c r="DPD12" s="133"/>
      <c r="DPE12" s="133"/>
      <c r="DPF12" s="133"/>
      <c r="DPG12" s="133"/>
      <c r="DPH12" s="133"/>
      <c r="DPI12" s="133"/>
      <c r="DPJ12" s="133"/>
      <c r="DPK12" s="133"/>
      <c r="DPL12" s="133"/>
      <c r="DPM12" s="133"/>
      <c r="DPN12" s="133"/>
      <c r="DPO12" s="133"/>
      <c r="DPP12" s="133"/>
      <c r="DPQ12" s="133"/>
      <c r="DPR12" s="133"/>
      <c r="DPS12" s="133"/>
      <c r="DPT12" s="133"/>
      <c r="DPU12" s="133"/>
      <c r="DPV12" s="133"/>
      <c r="DPW12" s="133"/>
      <c r="DPX12" s="133"/>
      <c r="DPY12" s="133"/>
      <c r="DPZ12" s="133"/>
      <c r="DQA12" s="133"/>
      <c r="DQB12" s="133"/>
      <c r="DQC12" s="133"/>
      <c r="DQD12" s="133"/>
      <c r="DQE12" s="133"/>
      <c r="DQF12" s="133"/>
      <c r="DQG12" s="133"/>
      <c r="DQH12" s="133"/>
      <c r="DQI12" s="133"/>
      <c r="DQJ12" s="133"/>
      <c r="DQK12" s="133"/>
      <c r="DQL12" s="133"/>
      <c r="DQM12" s="133"/>
      <c r="DQN12" s="133"/>
      <c r="DQO12" s="133"/>
      <c r="DQP12" s="133"/>
      <c r="DQQ12" s="133"/>
      <c r="DQR12" s="133"/>
      <c r="DQS12" s="133"/>
      <c r="DQT12" s="133"/>
      <c r="DQU12" s="133"/>
      <c r="DQV12" s="133"/>
      <c r="DQW12" s="133"/>
      <c r="DQX12" s="133"/>
      <c r="DQY12" s="133"/>
      <c r="DQZ12" s="133"/>
      <c r="DRA12" s="133"/>
      <c r="DRB12" s="133"/>
      <c r="DRC12" s="133"/>
      <c r="DRD12" s="133"/>
      <c r="DRE12" s="133"/>
      <c r="DRF12" s="133"/>
      <c r="DRG12" s="133"/>
      <c r="DRH12" s="133"/>
      <c r="DRI12" s="133"/>
      <c r="DRJ12" s="133"/>
      <c r="DRK12" s="133"/>
      <c r="DRL12" s="133"/>
      <c r="DRM12" s="133"/>
      <c r="DRN12" s="133"/>
      <c r="DRO12" s="133"/>
      <c r="DRP12" s="133"/>
      <c r="DRQ12" s="133"/>
      <c r="DRR12" s="133"/>
      <c r="DRS12" s="133"/>
      <c r="DRT12" s="133"/>
      <c r="DRU12" s="133"/>
      <c r="DRV12" s="133"/>
      <c r="DRW12" s="133"/>
      <c r="DRX12" s="133"/>
      <c r="DRY12" s="133"/>
      <c r="DRZ12" s="133"/>
      <c r="DSA12" s="133"/>
      <c r="DSB12" s="133"/>
      <c r="DSC12" s="133"/>
      <c r="DSD12" s="133"/>
      <c r="DSE12" s="133"/>
      <c r="DSF12" s="133"/>
      <c r="DSG12" s="133"/>
      <c r="DSH12" s="133"/>
      <c r="DSI12" s="133"/>
      <c r="DSJ12" s="133"/>
      <c r="DSK12" s="133"/>
      <c r="DSL12" s="133"/>
      <c r="DSM12" s="133"/>
      <c r="DSN12" s="133"/>
      <c r="DSO12" s="133"/>
      <c r="DSP12" s="133"/>
      <c r="DSQ12" s="133"/>
      <c r="DSR12" s="133"/>
      <c r="DSS12" s="133"/>
      <c r="DST12" s="133"/>
      <c r="DSU12" s="133"/>
      <c r="DSV12" s="133"/>
      <c r="DSW12" s="133"/>
      <c r="DSX12" s="133"/>
      <c r="DSY12" s="133"/>
      <c r="DSZ12" s="133"/>
      <c r="DTA12" s="133"/>
      <c r="DTB12" s="133"/>
      <c r="DTC12" s="133"/>
      <c r="DTD12" s="133"/>
      <c r="DTE12" s="133"/>
      <c r="DTF12" s="133"/>
      <c r="DTG12" s="133"/>
      <c r="DTH12" s="133"/>
      <c r="DTI12" s="133"/>
      <c r="DTJ12" s="133"/>
      <c r="DTK12" s="133"/>
      <c r="DTL12" s="133"/>
      <c r="DTM12" s="133"/>
      <c r="DTN12" s="133"/>
      <c r="DTO12" s="133"/>
      <c r="DTP12" s="133"/>
      <c r="DTQ12" s="133"/>
      <c r="DTR12" s="133"/>
      <c r="DTS12" s="133"/>
      <c r="DTT12" s="133"/>
      <c r="DTU12" s="133"/>
      <c r="DTV12" s="133"/>
      <c r="DTW12" s="133"/>
      <c r="DTX12" s="133"/>
      <c r="DTY12" s="133"/>
      <c r="DTZ12" s="133"/>
      <c r="DUA12" s="133"/>
      <c r="DUB12" s="133"/>
      <c r="DUC12" s="133"/>
      <c r="DUD12" s="133"/>
      <c r="DUE12" s="133"/>
      <c r="DUF12" s="133"/>
      <c r="DUG12" s="133"/>
      <c r="DUH12" s="133"/>
      <c r="DUI12" s="133"/>
      <c r="DUJ12" s="133"/>
      <c r="DUK12" s="133"/>
      <c r="DUL12" s="133"/>
      <c r="DUM12" s="133"/>
      <c r="DUN12" s="133"/>
      <c r="DUO12" s="133"/>
      <c r="DUP12" s="133"/>
      <c r="DUQ12" s="133"/>
      <c r="DUR12" s="133"/>
      <c r="DUS12" s="133"/>
      <c r="DUT12" s="133"/>
      <c r="DUU12" s="133"/>
      <c r="DUV12" s="133"/>
      <c r="DUW12" s="133"/>
      <c r="DUX12" s="133"/>
      <c r="DUY12" s="133"/>
      <c r="DUZ12" s="133"/>
      <c r="DVA12" s="133"/>
      <c r="DVB12" s="133"/>
      <c r="DVC12" s="133"/>
      <c r="DVD12" s="133"/>
      <c r="DVE12" s="133"/>
      <c r="DVF12" s="133"/>
      <c r="DVG12" s="133"/>
      <c r="DVH12" s="133"/>
      <c r="DVI12" s="133"/>
      <c r="DVJ12" s="133"/>
      <c r="DVK12" s="133"/>
      <c r="DVL12" s="133"/>
      <c r="DVM12" s="133"/>
      <c r="DVN12" s="133"/>
      <c r="DVO12" s="133"/>
      <c r="DVP12" s="133"/>
      <c r="DVQ12" s="133"/>
      <c r="DVR12" s="133"/>
      <c r="DVS12" s="133"/>
      <c r="DVT12" s="133"/>
      <c r="DVU12" s="133"/>
      <c r="DVV12" s="133"/>
      <c r="DVW12" s="133"/>
      <c r="DVX12" s="133"/>
      <c r="DVY12" s="133"/>
      <c r="DVZ12" s="133"/>
      <c r="DWA12" s="133"/>
      <c r="DWB12" s="133"/>
      <c r="DWC12" s="133"/>
      <c r="DWD12" s="133"/>
      <c r="DWE12" s="133"/>
      <c r="DWF12" s="133"/>
      <c r="DWG12" s="133"/>
      <c r="DWH12" s="133"/>
      <c r="DWI12" s="133"/>
      <c r="DWJ12" s="133"/>
      <c r="DWK12" s="133"/>
      <c r="DWL12" s="133"/>
      <c r="DWM12" s="133"/>
      <c r="DWN12" s="133"/>
      <c r="DWO12" s="133"/>
      <c r="DWP12" s="133"/>
      <c r="DWQ12" s="133"/>
      <c r="DWR12" s="133"/>
      <c r="DWS12" s="133"/>
      <c r="DWT12" s="133"/>
      <c r="DWU12" s="133"/>
      <c r="DWV12" s="133"/>
      <c r="DWW12" s="133"/>
      <c r="DWX12" s="133"/>
      <c r="DWY12" s="133"/>
      <c r="DWZ12" s="133"/>
      <c r="DXA12" s="133"/>
      <c r="DXB12" s="133"/>
      <c r="DXC12" s="133"/>
      <c r="DXD12" s="133"/>
      <c r="DXE12" s="133"/>
      <c r="DXF12" s="133"/>
      <c r="DXG12" s="133"/>
      <c r="DXH12" s="133"/>
      <c r="DXI12" s="133"/>
      <c r="DXJ12" s="133"/>
      <c r="DXK12" s="133"/>
      <c r="DXL12" s="133"/>
      <c r="DXM12" s="133"/>
      <c r="DXN12" s="133"/>
      <c r="DXO12" s="133"/>
      <c r="DXP12" s="133"/>
      <c r="DXQ12" s="133"/>
      <c r="DXR12" s="133"/>
      <c r="DXS12" s="133"/>
      <c r="DXT12" s="133"/>
      <c r="DXU12" s="133"/>
      <c r="DXV12" s="133"/>
      <c r="DXW12" s="133"/>
      <c r="DXX12" s="133"/>
      <c r="DXY12" s="133"/>
      <c r="DXZ12" s="133"/>
      <c r="DYA12" s="133"/>
      <c r="DYB12" s="133"/>
      <c r="DYC12" s="133"/>
      <c r="DYD12" s="133"/>
      <c r="DYE12" s="133"/>
      <c r="DYF12" s="133"/>
      <c r="DYG12" s="133"/>
      <c r="DYH12" s="133"/>
      <c r="DYI12" s="133"/>
      <c r="DYJ12" s="133"/>
      <c r="DYK12" s="133"/>
      <c r="DYL12" s="133"/>
      <c r="DYM12" s="133"/>
      <c r="DYN12" s="133"/>
      <c r="DYO12" s="133"/>
      <c r="DYP12" s="133"/>
      <c r="DYQ12" s="133"/>
      <c r="DYR12" s="133"/>
      <c r="DYS12" s="133"/>
      <c r="DYT12" s="133"/>
      <c r="DYU12" s="133"/>
      <c r="DYV12" s="133"/>
      <c r="DYW12" s="133"/>
      <c r="DYX12" s="133"/>
      <c r="DYY12" s="133"/>
      <c r="DYZ12" s="133"/>
      <c r="DZA12" s="133"/>
      <c r="DZB12" s="133"/>
      <c r="DZC12" s="133"/>
      <c r="DZD12" s="133"/>
      <c r="DZE12" s="133"/>
      <c r="DZF12" s="133"/>
      <c r="DZG12" s="133"/>
      <c r="DZH12" s="133"/>
      <c r="DZI12" s="133"/>
      <c r="DZJ12" s="133"/>
      <c r="DZK12" s="133"/>
      <c r="DZL12" s="133"/>
      <c r="DZM12" s="133"/>
      <c r="DZN12" s="133"/>
      <c r="DZO12" s="133"/>
      <c r="DZP12" s="133"/>
      <c r="DZQ12" s="133"/>
      <c r="DZR12" s="133"/>
      <c r="DZS12" s="133"/>
      <c r="DZT12" s="133"/>
      <c r="DZU12" s="133"/>
      <c r="DZV12" s="133"/>
      <c r="DZW12" s="133"/>
      <c r="DZX12" s="133"/>
      <c r="DZY12" s="133"/>
      <c r="DZZ12" s="133"/>
      <c r="EAA12" s="133"/>
      <c r="EAB12" s="133"/>
      <c r="EAC12" s="133"/>
      <c r="EAD12" s="133"/>
      <c r="EAE12" s="133"/>
      <c r="EAF12" s="133"/>
      <c r="EAG12" s="133"/>
      <c r="EAH12" s="133"/>
      <c r="EAI12" s="133"/>
      <c r="EAJ12" s="133"/>
      <c r="EAK12" s="133"/>
      <c r="EAL12" s="133"/>
      <c r="EAM12" s="133"/>
      <c r="EAN12" s="133"/>
      <c r="EAO12" s="133"/>
      <c r="EAP12" s="133"/>
      <c r="EAQ12" s="133"/>
      <c r="EAR12" s="133"/>
      <c r="EAS12" s="133"/>
      <c r="EAT12" s="133"/>
      <c r="EAU12" s="133"/>
      <c r="EAV12" s="133"/>
      <c r="EAW12" s="133"/>
      <c r="EAX12" s="133"/>
      <c r="EAY12" s="133"/>
      <c r="EAZ12" s="133"/>
      <c r="EBA12" s="133"/>
      <c r="EBB12" s="133"/>
      <c r="EBC12" s="133"/>
      <c r="EBD12" s="133"/>
      <c r="EBE12" s="133"/>
      <c r="EBF12" s="133"/>
      <c r="EBG12" s="133"/>
      <c r="EBH12" s="133"/>
      <c r="EBI12" s="133"/>
      <c r="EBJ12" s="133"/>
      <c r="EBK12" s="133"/>
      <c r="EBL12" s="133"/>
      <c r="EBM12" s="133"/>
      <c r="EBN12" s="133"/>
      <c r="EBO12" s="133"/>
      <c r="EBP12" s="133"/>
      <c r="EBQ12" s="133"/>
      <c r="EBR12" s="133"/>
      <c r="EBS12" s="133"/>
      <c r="EBT12" s="133"/>
      <c r="EBU12" s="133"/>
      <c r="EBV12" s="133"/>
      <c r="EBW12" s="133"/>
      <c r="EBX12" s="133"/>
      <c r="EBY12" s="133"/>
      <c r="EBZ12" s="133"/>
      <c r="ECA12" s="133"/>
      <c r="ECB12" s="133"/>
      <c r="ECC12" s="133"/>
      <c r="ECD12" s="133"/>
      <c r="ECE12" s="133"/>
      <c r="ECF12" s="133"/>
      <c r="ECG12" s="133"/>
      <c r="ECH12" s="133"/>
      <c r="ECI12" s="133"/>
      <c r="ECJ12" s="133"/>
      <c r="ECK12" s="133"/>
      <c r="ECL12" s="133"/>
      <c r="ECM12" s="133"/>
      <c r="ECN12" s="133"/>
      <c r="ECO12" s="133"/>
      <c r="ECP12" s="133"/>
      <c r="ECQ12" s="133"/>
      <c r="ECR12" s="133"/>
      <c r="ECS12" s="133"/>
      <c r="ECT12" s="133"/>
      <c r="ECU12" s="133"/>
      <c r="ECV12" s="133"/>
      <c r="ECW12" s="133"/>
      <c r="ECX12" s="133"/>
      <c r="ECY12" s="133"/>
      <c r="ECZ12" s="133"/>
      <c r="EDA12" s="133"/>
      <c r="EDB12" s="133"/>
      <c r="EDC12" s="133"/>
      <c r="EDD12" s="133"/>
      <c r="EDE12" s="133"/>
      <c r="EDF12" s="133"/>
      <c r="EDG12" s="133"/>
      <c r="EDH12" s="133"/>
      <c r="EDI12" s="133"/>
      <c r="EDJ12" s="133"/>
      <c r="EDK12" s="133"/>
      <c r="EDL12" s="133"/>
      <c r="EDM12" s="133"/>
      <c r="EDN12" s="133"/>
      <c r="EDO12" s="133"/>
      <c r="EDP12" s="133"/>
      <c r="EDQ12" s="133"/>
      <c r="EDR12" s="133"/>
      <c r="EDS12" s="133"/>
      <c r="EDT12" s="133"/>
      <c r="EDU12" s="133"/>
      <c r="EDV12" s="133"/>
      <c r="EDW12" s="133"/>
      <c r="EDX12" s="133"/>
      <c r="EDY12" s="133"/>
      <c r="EDZ12" s="133"/>
      <c r="EEA12" s="133"/>
      <c r="EEB12" s="133"/>
      <c r="EEC12" s="133"/>
      <c r="EED12" s="133"/>
      <c r="EEE12" s="133"/>
      <c r="EEF12" s="133"/>
      <c r="EEG12" s="133"/>
      <c r="EEH12" s="133"/>
      <c r="EEI12" s="133"/>
      <c r="EEJ12" s="133"/>
      <c r="EEK12" s="133"/>
      <c r="EEL12" s="133"/>
      <c r="EEM12" s="133"/>
      <c r="EEN12" s="133"/>
      <c r="EEO12" s="133"/>
      <c r="EEP12" s="133"/>
      <c r="EEQ12" s="133"/>
      <c r="EER12" s="133"/>
      <c r="EES12" s="133"/>
      <c r="EET12" s="133"/>
      <c r="EEU12" s="133"/>
      <c r="EEV12" s="133"/>
      <c r="EEW12" s="133"/>
      <c r="EEX12" s="133"/>
      <c r="EEY12" s="133"/>
      <c r="EEZ12" s="133"/>
      <c r="EFA12" s="133"/>
      <c r="EFB12" s="133"/>
      <c r="EFC12" s="133"/>
      <c r="EFD12" s="133"/>
      <c r="EFE12" s="133"/>
      <c r="EFF12" s="133"/>
      <c r="EFG12" s="133"/>
      <c r="EFH12" s="133"/>
      <c r="EFI12" s="133"/>
      <c r="EFJ12" s="133"/>
      <c r="EFK12" s="133"/>
      <c r="EFL12" s="133"/>
      <c r="EFM12" s="133"/>
      <c r="EFN12" s="133"/>
      <c r="EFO12" s="133"/>
      <c r="EFP12" s="133"/>
      <c r="EFQ12" s="133"/>
      <c r="EFR12" s="133"/>
      <c r="EFS12" s="133"/>
      <c r="EFT12" s="133"/>
      <c r="EFU12" s="133"/>
      <c r="EFV12" s="133"/>
      <c r="EFW12" s="133"/>
      <c r="EFX12" s="133"/>
      <c r="EFY12" s="133"/>
      <c r="EFZ12" s="133"/>
      <c r="EGA12" s="133"/>
      <c r="EGB12" s="133"/>
      <c r="EGC12" s="133"/>
      <c r="EGD12" s="133"/>
      <c r="EGE12" s="133"/>
      <c r="EGF12" s="133"/>
      <c r="EGG12" s="133"/>
      <c r="EGH12" s="133"/>
      <c r="EGI12" s="133"/>
      <c r="EGJ12" s="133"/>
      <c r="EGK12" s="133"/>
      <c r="EGL12" s="133"/>
      <c r="EGM12" s="133"/>
      <c r="EGN12" s="133"/>
      <c r="EGO12" s="133"/>
      <c r="EGP12" s="133"/>
      <c r="EGQ12" s="133"/>
      <c r="EGR12" s="133"/>
      <c r="EGS12" s="133"/>
      <c r="EGT12" s="133"/>
      <c r="EGU12" s="133"/>
      <c r="EGV12" s="133"/>
      <c r="EGW12" s="133"/>
      <c r="EGX12" s="133"/>
      <c r="EGY12" s="133"/>
      <c r="EGZ12" s="133"/>
      <c r="EHA12" s="133"/>
      <c r="EHB12" s="133"/>
      <c r="EHC12" s="133"/>
      <c r="EHD12" s="133"/>
      <c r="EHE12" s="133"/>
      <c r="EHF12" s="133"/>
      <c r="EHG12" s="133"/>
      <c r="EHH12" s="133"/>
      <c r="EHI12" s="133"/>
      <c r="EHJ12" s="133"/>
      <c r="EHK12" s="133"/>
      <c r="EHL12" s="133"/>
      <c r="EHM12" s="133"/>
      <c r="EHN12" s="133"/>
      <c r="EHO12" s="133"/>
      <c r="EHP12" s="133"/>
      <c r="EHQ12" s="133"/>
      <c r="EHR12" s="133"/>
      <c r="EHS12" s="133"/>
      <c r="EHT12" s="133"/>
      <c r="EHU12" s="133"/>
      <c r="EHV12" s="133"/>
      <c r="EHW12" s="133"/>
      <c r="EHX12" s="133"/>
      <c r="EHY12" s="133"/>
      <c r="EHZ12" s="133"/>
      <c r="EIA12" s="133"/>
      <c r="EIB12" s="133"/>
      <c r="EIC12" s="133"/>
      <c r="EID12" s="133"/>
      <c r="EIE12" s="133"/>
      <c r="EIF12" s="133"/>
      <c r="EIG12" s="133"/>
      <c r="EIH12" s="133"/>
      <c r="EII12" s="133"/>
      <c r="EIJ12" s="133"/>
      <c r="EIK12" s="133"/>
      <c r="EIL12" s="133"/>
      <c r="EIM12" s="133"/>
      <c r="EIN12" s="133"/>
      <c r="EIO12" s="133"/>
      <c r="EIP12" s="133"/>
      <c r="EIQ12" s="133"/>
      <c r="EIR12" s="133"/>
      <c r="EIS12" s="133"/>
      <c r="EIT12" s="133"/>
      <c r="EIU12" s="133"/>
      <c r="EIV12" s="133"/>
      <c r="EIW12" s="133"/>
      <c r="EIX12" s="133"/>
      <c r="EIY12" s="133"/>
      <c r="EIZ12" s="133"/>
      <c r="EJA12" s="133"/>
      <c r="EJB12" s="133"/>
      <c r="EJC12" s="133"/>
      <c r="EJD12" s="133"/>
      <c r="EJE12" s="133"/>
      <c r="EJF12" s="133"/>
      <c r="EJG12" s="133"/>
      <c r="EJH12" s="133"/>
      <c r="EJI12" s="133"/>
      <c r="EJJ12" s="133"/>
      <c r="EJK12" s="133"/>
      <c r="EJL12" s="133"/>
      <c r="EJM12" s="133"/>
      <c r="EJN12" s="133"/>
      <c r="EJO12" s="133"/>
      <c r="EJP12" s="133"/>
      <c r="EJQ12" s="133"/>
      <c r="EJR12" s="133"/>
      <c r="EJS12" s="133"/>
      <c r="EJT12" s="133"/>
      <c r="EJU12" s="133"/>
      <c r="EJV12" s="133"/>
      <c r="EJW12" s="133"/>
      <c r="EJX12" s="133"/>
      <c r="EJY12" s="133"/>
      <c r="EJZ12" s="133"/>
      <c r="EKA12" s="133"/>
      <c r="EKB12" s="133"/>
      <c r="EKC12" s="133"/>
      <c r="EKD12" s="133"/>
      <c r="EKE12" s="133"/>
      <c r="EKF12" s="133"/>
      <c r="EKG12" s="133"/>
      <c r="EKH12" s="133"/>
      <c r="EKI12" s="133"/>
      <c r="EKJ12" s="133"/>
      <c r="EKK12" s="133"/>
      <c r="EKL12" s="133"/>
      <c r="EKM12" s="133"/>
      <c r="EKN12" s="133"/>
      <c r="EKO12" s="133"/>
      <c r="EKP12" s="133"/>
      <c r="EKQ12" s="133"/>
      <c r="EKR12" s="133"/>
      <c r="EKS12" s="133"/>
      <c r="EKT12" s="133"/>
      <c r="EKU12" s="133"/>
      <c r="EKV12" s="133"/>
      <c r="EKW12" s="133"/>
      <c r="EKX12" s="133"/>
      <c r="EKY12" s="133"/>
      <c r="EKZ12" s="133"/>
      <c r="ELA12" s="133"/>
      <c r="ELB12" s="133"/>
      <c r="ELC12" s="133"/>
      <c r="ELD12" s="133"/>
      <c r="ELE12" s="133"/>
      <c r="ELF12" s="133"/>
      <c r="ELG12" s="133"/>
      <c r="ELH12" s="133"/>
      <c r="ELI12" s="133"/>
      <c r="ELJ12" s="133"/>
      <c r="ELK12" s="133"/>
      <c r="ELL12" s="133"/>
      <c r="ELM12" s="133"/>
      <c r="ELN12" s="133"/>
      <c r="ELO12" s="133"/>
      <c r="ELP12" s="133"/>
      <c r="ELQ12" s="133"/>
      <c r="ELR12" s="133"/>
      <c r="ELS12" s="133"/>
      <c r="ELT12" s="133"/>
      <c r="ELU12" s="133"/>
      <c r="ELV12" s="133"/>
      <c r="ELW12" s="133"/>
      <c r="ELX12" s="133"/>
      <c r="ELY12" s="133"/>
      <c r="ELZ12" s="133"/>
      <c r="EMA12" s="133"/>
      <c r="EMB12" s="133"/>
      <c r="EMC12" s="133"/>
      <c r="EMD12" s="133"/>
      <c r="EME12" s="133"/>
      <c r="EMF12" s="133"/>
      <c r="EMG12" s="133"/>
      <c r="EMH12" s="133"/>
      <c r="EMI12" s="133"/>
      <c r="EMJ12" s="133"/>
      <c r="EMK12" s="133"/>
      <c r="EML12" s="133"/>
      <c r="EMM12" s="133"/>
      <c r="EMN12" s="133"/>
      <c r="EMO12" s="133"/>
      <c r="EMP12" s="133"/>
      <c r="EMQ12" s="133"/>
      <c r="EMR12" s="133"/>
      <c r="EMS12" s="133"/>
      <c r="EMT12" s="133"/>
      <c r="EMU12" s="133"/>
      <c r="EMV12" s="133"/>
      <c r="EMW12" s="133"/>
      <c r="EMX12" s="133"/>
      <c r="EMY12" s="133"/>
      <c r="EMZ12" s="133"/>
      <c r="ENA12" s="133"/>
      <c r="ENB12" s="133"/>
      <c r="ENC12" s="133"/>
      <c r="END12" s="133"/>
      <c r="ENE12" s="133"/>
      <c r="ENF12" s="133"/>
      <c r="ENG12" s="133"/>
      <c r="ENH12" s="133"/>
      <c r="ENI12" s="133"/>
      <c r="ENJ12" s="133"/>
      <c r="ENK12" s="133"/>
      <c r="ENL12" s="133"/>
      <c r="ENM12" s="133"/>
      <c r="ENN12" s="133"/>
      <c r="ENO12" s="133"/>
      <c r="ENP12" s="133"/>
      <c r="ENQ12" s="133"/>
      <c r="ENR12" s="133"/>
      <c r="ENS12" s="133"/>
      <c r="ENT12" s="133"/>
      <c r="ENU12" s="133"/>
      <c r="ENV12" s="133"/>
      <c r="ENW12" s="133"/>
      <c r="ENX12" s="133"/>
      <c r="ENY12" s="133"/>
      <c r="ENZ12" s="133"/>
      <c r="EOA12" s="133"/>
      <c r="EOB12" s="133"/>
      <c r="EOC12" s="133"/>
      <c r="EOD12" s="133"/>
      <c r="EOE12" s="133"/>
      <c r="EOF12" s="133"/>
      <c r="EOG12" s="133"/>
      <c r="EOH12" s="133"/>
      <c r="EOI12" s="133"/>
      <c r="EOJ12" s="133"/>
      <c r="EOK12" s="133"/>
      <c r="EOL12" s="133"/>
      <c r="EOM12" s="133"/>
      <c r="EON12" s="133"/>
      <c r="EOO12" s="133"/>
      <c r="EOP12" s="133"/>
      <c r="EOQ12" s="133"/>
      <c r="EOR12" s="133"/>
      <c r="EOS12" s="133"/>
      <c r="EOT12" s="133"/>
      <c r="EOU12" s="133"/>
      <c r="EOV12" s="133"/>
      <c r="EOW12" s="133"/>
      <c r="EOX12" s="133"/>
      <c r="EOY12" s="133"/>
      <c r="EOZ12" s="133"/>
      <c r="EPA12" s="133"/>
      <c r="EPB12" s="133"/>
      <c r="EPC12" s="133"/>
      <c r="EPD12" s="133"/>
      <c r="EPE12" s="133"/>
      <c r="EPF12" s="133"/>
      <c r="EPG12" s="133"/>
      <c r="EPH12" s="133"/>
      <c r="EPI12" s="133"/>
      <c r="EPJ12" s="133"/>
      <c r="EPK12" s="133"/>
      <c r="EPL12" s="133"/>
      <c r="EPM12" s="133"/>
      <c r="EPN12" s="133"/>
      <c r="EPO12" s="133"/>
      <c r="EPP12" s="133"/>
      <c r="EPQ12" s="133"/>
      <c r="EPR12" s="133"/>
      <c r="EPS12" s="133"/>
      <c r="EPT12" s="133"/>
      <c r="EPU12" s="133"/>
      <c r="EPV12" s="133"/>
      <c r="EPW12" s="133"/>
      <c r="EPX12" s="133"/>
      <c r="EPY12" s="133"/>
      <c r="EPZ12" s="133"/>
      <c r="EQA12" s="133"/>
      <c r="EQB12" s="133"/>
      <c r="EQC12" s="133"/>
      <c r="EQD12" s="133"/>
      <c r="EQE12" s="133"/>
      <c r="EQF12" s="133"/>
      <c r="EQG12" s="133"/>
      <c r="EQH12" s="133"/>
      <c r="EQI12" s="133"/>
      <c r="EQJ12" s="133"/>
      <c r="EQK12" s="133"/>
      <c r="EQL12" s="133"/>
      <c r="EQM12" s="133"/>
      <c r="EQN12" s="133"/>
      <c r="EQO12" s="133"/>
      <c r="EQP12" s="133"/>
      <c r="EQQ12" s="133"/>
      <c r="EQR12" s="133"/>
      <c r="EQS12" s="133"/>
      <c r="EQT12" s="133"/>
      <c r="EQU12" s="133"/>
      <c r="EQV12" s="133"/>
      <c r="EQW12" s="133"/>
      <c r="EQX12" s="133"/>
      <c r="EQY12" s="133"/>
      <c r="EQZ12" s="133"/>
      <c r="ERA12" s="133"/>
      <c r="ERB12" s="133"/>
      <c r="ERC12" s="133"/>
      <c r="ERD12" s="133"/>
      <c r="ERE12" s="133"/>
      <c r="ERF12" s="133"/>
      <c r="ERG12" s="133"/>
      <c r="ERH12" s="133"/>
      <c r="ERI12" s="133"/>
      <c r="ERJ12" s="133"/>
      <c r="ERK12" s="133"/>
      <c r="ERL12" s="133"/>
      <c r="ERM12" s="133"/>
      <c r="ERN12" s="133"/>
      <c r="ERO12" s="133"/>
      <c r="ERP12" s="133"/>
      <c r="ERQ12" s="133"/>
      <c r="ERR12" s="133"/>
      <c r="ERS12" s="133"/>
      <c r="ERT12" s="133"/>
      <c r="ERU12" s="133"/>
      <c r="ERV12" s="133"/>
      <c r="ERW12" s="133"/>
      <c r="ERX12" s="133"/>
      <c r="ERY12" s="133"/>
      <c r="ERZ12" s="133"/>
      <c r="ESA12" s="133"/>
      <c r="ESB12" s="133"/>
      <c r="ESC12" s="133"/>
      <c r="ESD12" s="133"/>
      <c r="ESE12" s="133"/>
      <c r="ESF12" s="133"/>
      <c r="ESG12" s="133"/>
      <c r="ESH12" s="133"/>
      <c r="ESI12" s="133"/>
      <c r="ESJ12" s="133"/>
      <c r="ESK12" s="133"/>
      <c r="ESL12" s="133"/>
      <c r="ESM12" s="133"/>
      <c r="ESN12" s="133"/>
      <c r="ESO12" s="133"/>
      <c r="ESP12" s="133"/>
      <c r="ESQ12" s="133"/>
      <c r="ESR12" s="133"/>
      <c r="ESS12" s="133"/>
      <c r="EST12" s="133"/>
      <c r="ESU12" s="133"/>
      <c r="ESV12" s="133"/>
      <c r="ESW12" s="133"/>
      <c r="ESX12" s="133"/>
      <c r="ESY12" s="133"/>
      <c r="ESZ12" s="133"/>
      <c r="ETA12" s="133"/>
      <c r="ETB12" s="133"/>
      <c r="ETC12" s="133"/>
      <c r="ETD12" s="133"/>
      <c r="ETE12" s="133"/>
      <c r="ETF12" s="133"/>
      <c r="ETG12" s="133"/>
      <c r="ETH12" s="133"/>
      <c r="ETI12" s="133"/>
      <c r="ETJ12" s="133"/>
      <c r="ETK12" s="133"/>
      <c r="ETL12" s="133"/>
      <c r="ETM12" s="133"/>
      <c r="ETN12" s="133"/>
      <c r="ETO12" s="133"/>
      <c r="ETP12" s="133"/>
      <c r="ETQ12" s="133"/>
      <c r="ETR12" s="133"/>
      <c r="ETS12" s="133"/>
      <c r="ETT12" s="133"/>
      <c r="ETU12" s="133"/>
      <c r="ETV12" s="133"/>
      <c r="ETW12" s="133"/>
      <c r="ETX12" s="133"/>
      <c r="ETY12" s="133"/>
      <c r="ETZ12" s="133"/>
      <c r="EUA12" s="133"/>
      <c r="EUB12" s="133"/>
      <c r="EUC12" s="133"/>
      <c r="EUD12" s="133"/>
      <c r="EUE12" s="133"/>
      <c r="EUF12" s="133"/>
      <c r="EUG12" s="133"/>
      <c r="EUH12" s="133"/>
      <c r="EUI12" s="133"/>
      <c r="EUJ12" s="133"/>
      <c r="EUK12" s="133"/>
      <c r="EUL12" s="133"/>
      <c r="EUM12" s="133"/>
      <c r="EUN12" s="133"/>
      <c r="EUO12" s="133"/>
      <c r="EUP12" s="133"/>
      <c r="EUQ12" s="133"/>
      <c r="EUR12" s="133"/>
      <c r="EUS12" s="133"/>
      <c r="EUT12" s="133"/>
      <c r="EUU12" s="133"/>
      <c r="EUV12" s="133"/>
      <c r="EUW12" s="133"/>
      <c r="EUX12" s="133"/>
      <c r="EUY12" s="133"/>
      <c r="EUZ12" s="133"/>
      <c r="EVA12" s="133"/>
      <c r="EVB12" s="133"/>
      <c r="EVC12" s="133"/>
      <c r="EVD12" s="133"/>
      <c r="EVE12" s="133"/>
      <c r="EVF12" s="133"/>
      <c r="EVG12" s="133"/>
      <c r="EVH12" s="133"/>
      <c r="EVI12" s="133"/>
      <c r="EVJ12" s="133"/>
      <c r="EVK12" s="133"/>
      <c r="EVL12" s="133"/>
      <c r="EVM12" s="133"/>
      <c r="EVN12" s="133"/>
      <c r="EVO12" s="133"/>
      <c r="EVP12" s="133"/>
      <c r="EVQ12" s="133"/>
      <c r="EVR12" s="133"/>
      <c r="EVS12" s="133"/>
      <c r="EVT12" s="133"/>
      <c r="EVU12" s="133"/>
      <c r="EVV12" s="133"/>
      <c r="EVW12" s="133"/>
      <c r="EVX12" s="133"/>
      <c r="EVY12" s="133"/>
      <c r="EVZ12" s="133"/>
      <c r="EWA12" s="133"/>
      <c r="EWB12" s="133"/>
      <c r="EWC12" s="133"/>
      <c r="EWD12" s="133"/>
      <c r="EWE12" s="133"/>
      <c r="EWF12" s="133"/>
      <c r="EWG12" s="133"/>
      <c r="EWH12" s="133"/>
      <c r="EWI12" s="133"/>
      <c r="EWJ12" s="133"/>
      <c r="EWK12" s="133"/>
      <c r="EWL12" s="133"/>
      <c r="EWM12" s="133"/>
      <c r="EWN12" s="133"/>
      <c r="EWO12" s="133"/>
      <c r="EWP12" s="133"/>
      <c r="EWQ12" s="133"/>
      <c r="EWR12" s="133"/>
      <c r="EWS12" s="133"/>
      <c r="EWT12" s="133"/>
      <c r="EWU12" s="133"/>
      <c r="EWV12" s="133"/>
      <c r="EWW12" s="133"/>
      <c r="EWX12" s="133"/>
      <c r="EWY12" s="133"/>
      <c r="EWZ12" s="133"/>
      <c r="EXA12" s="133"/>
      <c r="EXB12" s="133"/>
      <c r="EXC12" s="133"/>
      <c r="EXD12" s="133"/>
      <c r="EXE12" s="133"/>
      <c r="EXF12" s="133"/>
      <c r="EXG12" s="133"/>
      <c r="EXH12" s="133"/>
      <c r="EXI12" s="133"/>
      <c r="EXJ12" s="133"/>
      <c r="EXK12" s="133"/>
      <c r="EXL12" s="133"/>
      <c r="EXM12" s="133"/>
      <c r="EXN12" s="133"/>
      <c r="EXO12" s="133"/>
      <c r="EXP12" s="133"/>
      <c r="EXQ12" s="133"/>
      <c r="EXR12" s="133"/>
      <c r="EXS12" s="133"/>
      <c r="EXT12" s="133"/>
      <c r="EXU12" s="133"/>
      <c r="EXV12" s="133"/>
      <c r="EXW12" s="133"/>
      <c r="EXX12" s="133"/>
      <c r="EXY12" s="133"/>
      <c r="EXZ12" s="133"/>
      <c r="EYA12" s="133"/>
      <c r="EYB12" s="133"/>
      <c r="EYC12" s="133"/>
      <c r="EYD12" s="133"/>
      <c r="EYE12" s="133"/>
      <c r="EYF12" s="133"/>
      <c r="EYG12" s="133"/>
      <c r="EYH12" s="133"/>
      <c r="EYI12" s="133"/>
      <c r="EYJ12" s="133"/>
      <c r="EYK12" s="133"/>
      <c r="EYL12" s="133"/>
      <c r="EYM12" s="133"/>
      <c r="EYN12" s="133"/>
      <c r="EYO12" s="133"/>
      <c r="EYP12" s="133"/>
      <c r="EYQ12" s="133"/>
      <c r="EYR12" s="133"/>
      <c r="EYS12" s="133"/>
      <c r="EYT12" s="133"/>
      <c r="EYU12" s="133"/>
      <c r="EYV12" s="133"/>
      <c r="EYW12" s="133"/>
      <c r="EYX12" s="133"/>
      <c r="EYY12" s="133"/>
      <c r="EYZ12" s="133"/>
      <c r="EZA12" s="133"/>
      <c r="EZB12" s="133"/>
      <c r="EZC12" s="133"/>
      <c r="EZD12" s="133"/>
      <c r="EZE12" s="133"/>
      <c r="EZF12" s="133"/>
      <c r="EZG12" s="133"/>
      <c r="EZH12" s="133"/>
      <c r="EZI12" s="133"/>
      <c r="EZJ12" s="133"/>
      <c r="EZK12" s="133"/>
      <c r="EZL12" s="133"/>
      <c r="EZM12" s="133"/>
      <c r="EZN12" s="133"/>
      <c r="EZO12" s="133"/>
      <c r="EZP12" s="133"/>
      <c r="EZQ12" s="133"/>
      <c r="EZR12" s="133"/>
      <c r="EZS12" s="133"/>
      <c r="EZT12" s="133"/>
      <c r="EZU12" s="133"/>
      <c r="EZV12" s="133"/>
      <c r="EZW12" s="133"/>
      <c r="EZX12" s="133"/>
      <c r="EZY12" s="133"/>
      <c r="EZZ12" s="133"/>
      <c r="FAA12" s="133"/>
      <c r="FAB12" s="133"/>
      <c r="FAC12" s="133"/>
      <c r="FAD12" s="133"/>
      <c r="FAE12" s="133"/>
      <c r="FAF12" s="133"/>
      <c r="FAG12" s="133"/>
      <c r="FAH12" s="133"/>
      <c r="FAI12" s="133"/>
      <c r="FAJ12" s="133"/>
      <c r="FAK12" s="133"/>
      <c r="FAL12" s="133"/>
      <c r="FAM12" s="133"/>
      <c r="FAN12" s="133"/>
      <c r="FAO12" s="133"/>
      <c r="FAP12" s="133"/>
      <c r="FAQ12" s="133"/>
      <c r="FAR12" s="133"/>
      <c r="FAS12" s="133"/>
      <c r="FAT12" s="133"/>
      <c r="FAU12" s="133"/>
      <c r="FAV12" s="133"/>
      <c r="FAW12" s="133"/>
      <c r="FAX12" s="133"/>
      <c r="FAY12" s="133"/>
      <c r="FAZ12" s="133"/>
      <c r="FBA12" s="133"/>
      <c r="FBB12" s="133"/>
      <c r="FBC12" s="133"/>
      <c r="FBD12" s="133"/>
      <c r="FBE12" s="133"/>
      <c r="FBF12" s="133"/>
      <c r="FBG12" s="133"/>
      <c r="FBH12" s="133"/>
      <c r="FBI12" s="133"/>
      <c r="FBJ12" s="133"/>
      <c r="FBK12" s="133"/>
      <c r="FBL12" s="133"/>
      <c r="FBM12" s="133"/>
      <c r="FBN12" s="133"/>
      <c r="FBO12" s="133"/>
      <c r="FBP12" s="133"/>
      <c r="FBQ12" s="133"/>
      <c r="FBR12" s="133"/>
      <c r="FBS12" s="133"/>
      <c r="FBT12" s="133"/>
      <c r="FBU12" s="133"/>
      <c r="FBV12" s="133"/>
      <c r="FBW12" s="133"/>
      <c r="FBX12" s="133"/>
      <c r="FBY12" s="133"/>
      <c r="FBZ12" s="133"/>
      <c r="FCA12" s="133"/>
      <c r="FCB12" s="133"/>
      <c r="FCC12" s="133"/>
      <c r="FCD12" s="133"/>
      <c r="FCE12" s="133"/>
      <c r="FCF12" s="133"/>
      <c r="FCG12" s="133"/>
      <c r="FCH12" s="133"/>
      <c r="FCI12" s="133"/>
      <c r="FCJ12" s="133"/>
      <c r="FCK12" s="133"/>
      <c r="FCL12" s="133"/>
      <c r="FCM12" s="133"/>
      <c r="FCN12" s="133"/>
      <c r="FCO12" s="133"/>
      <c r="FCP12" s="133"/>
      <c r="FCQ12" s="133"/>
      <c r="FCR12" s="133"/>
      <c r="FCS12" s="133"/>
      <c r="FCT12" s="133"/>
      <c r="FCU12" s="133"/>
      <c r="FCV12" s="133"/>
      <c r="FCW12" s="133"/>
      <c r="FCX12" s="133"/>
      <c r="FCY12" s="133"/>
      <c r="FCZ12" s="133"/>
      <c r="FDA12" s="133"/>
      <c r="FDB12" s="133"/>
      <c r="FDC12" s="133"/>
      <c r="FDD12" s="133"/>
      <c r="FDE12" s="133"/>
      <c r="FDF12" s="133"/>
      <c r="FDG12" s="133"/>
      <c r="FDH12" s="133"/>
      <c r="FDI12" s="133"/>
      <c r="FDJ12" s="133"/>
      <c r="FDK12" s="133"/>
      <c r="FDL12" s="133"/>
      <c r="FDM12" s="133"/>
      <c r="FDN12" s="133"/>
      <c r="FDO12" s="133"/>
      <c r="FDP12" s="133"/>
      <c r="FDQ12" s="133"/>
      <c r="FDR12" s="133"/>
      <c r="FDS12" s="133"/>
      <c r="FDT12" s="133"/>
      <c r="FDU12" s="133"/>
      <c r="FDV12" s="133"/>
      <c r="FDW12" s="133"/>
      <c r="FDX12" s="133"/>
      <c r="FDY12" s="133"/>
      <c r="FDZ12" s="133"/>
      <c r="FEA12" s="133"/>
      <c r="FEB12" s="133"/>
      <c r="FEC12" s="133"/>
      <c r="FED12" s="133"/>
      <c r="FEE12" s="133"/>
      <c r="FEF12" s="133"/>
      <c r="FEG12" s="133"/>
      <c r="FEH12" s="133"/>
      <c r="FEI12" s="133"/>
      <c r="FEJ12" s="133"/>
      <c r="FEK12" s="133"/>
      <c r="FEL12" s="133"/>
      <c r="FEM12" s="133"/>
      <c r="FEN12" s="133"/>
      <c r="FEO12" s="133"/>
      <c r="FEP12" s="133"/>
      <c r="FEQ12" s="133"/>
      <c r="FER12" s="133"/>
      <c r="FES12" s="133"/>
      <c r="FET12" s="133"/>
      <c r="FEU12" s="133"/>
      <c r="FEV12" s="133"/>
      <c r="FEW12" s="133"/>
      <c r="FEX12" s="133"/>
      <c r="FEY12" s="133"/>
      <c r="FEZ12" s="133"/>
      <c r="FFA12" s="133"/>
      <c r="FFB12" s="133"/>
      <c r="FFC12" s="133"/>
      <c r="FFD12" s="133"/>
      <c r="FFE12" s="133"/>
      <c r="FFF12" s="133"/>
      <c r="FFG12" s="133"/>
      <c r="FFH12" s="133"/>
      <c r="FFI12" s="133"/>
      <c r="FFJ12" s="133"/>
      <c r="FFK12" s="133"/>
      <c r="FFL12" s="133"/>
      <c r="FFM12" s="133"/>
      <c r="FFN12" s="133"/>
      <c r="FFO12" s="133"/>
      <c r="FFP12" s="133"/>
      <c r="FFQ12" s="133"/>
      <c r="FFR12" s="133"/>
      <c r="FFS12" s="133"/>
      <c r="FFT12" s="133"/>
      <c r="FFU12" s="133"/>
      <c r="FFV12" s="133"/>
      <c r="FFW12" s="133"/>
      <c r="FFX12" s="133"/>
      <c r="FFY12" s="133"/>
      <c r="FFZ12" s="133"/>
      <c r="FGA12" s="133"/>
      <c r="FGB12" s="133"/>
      <c r="FGC12" s="133"/>
      <c r="FGD12" s="133"/>
      <c r="FGE12" s="133"/>
      <c r="FGF12" s="133"/>
      <c r="FGG12" s="133"/>
      <c r="FGH12" s="133"/>
      <c r="FGI12" s="133"/>
      <c r="FGJ12" s="133"/>
      <c r="FGK12" s="133"/>
      <c r="FGL12" s="133"/>
      <c r="FGM12" s="133"/>
      <c r="FGN12" s="133"/>
      <c r="FGO12" s="133"/>
      <c r="FGP12" s="133"/>
      <c r="FGQ12" s="133"/>
      <c r="FGR12" s="133"/>
      <c r="FGS12" s="133"/>
      <c r="FGT12" s="133"/>
      <c r="FGU12" s="133"/>
      <c r="FGV12" s="133"/>
      <c r="FGW12" s="133"/>
      <c r="FGX12" s="133"/>
      <c r="FGY12" s="133"/>
      <c r="FGZ12" s="133"/>
      <c r="FHA12" s="133"/>
      <c r="FHB12" s="133"/>
      <c r="FHC12" s="133"/>
      <c r="FHD12" s="133"/>
      <c r="FHE12" s="133"/>
      <c r="FHF12" s="133"/>
      <c r="FHG12" s="133"/>
      <c r="FHH12" s="133"/>
      <c r="FHI12" s="133"/>
      <c r="FHJ12" s="133"/>
      <c r="FHK12" s="133"/>
      <c r="FHL12" s="133"/>
      <c r="FHM12" s="133"/>
      <c r="FHN12" s="133"/>
      <c r="FHO12" s="133"/>
      <c r="FHP12" s="133"/>
      <c r="FHQ12" s="133"/>
      <c r="FHR12" s="133"/>
      <c r="FHS12" s="133"/>
      <c r="FHT12" s="133"/>
      <c r="FHU12" s="133"/>
      <c r="FHV12" s="133"/>
      <c r="FHW12" s="133"/>
      <c r="FHX12" s="133"/>
      <c r="FHY12" s="133"/>
      <c r="FHZ12" s="133"/>
      <c r="FIA12" s="133"/>
      <c r="FIB12" s="133"/>
      <c r="FIC12" s="133"/>
      <c r="FID12" s="133"/>
      <c r="FIE12" s="133"/>
      <c r="FIF12" s="133"/>
      <c r="FIG12" s="133"/>
      <c r="FIH12" s="133"/>
      <c r="FII12" s="133"/>
      <c r="FIJ12" s="133"/>
      <c r="FIK12" s="133"/>
      <c r="FIL12" s="133"/>
      <c r="FIM12" s="133"/>
      <c r="FIN12" s="133"/>
      <c r="FIO12" s="133"/>
      <c r="FIP12" s="133"/>
      <c r="FIQ12" s="133"/>
      <c r="FIR12" s="133"/>
      <c r="FIS12" s="133"/>
      <c r="FIT12" s="133"/>
      <c r="FIU12" s="133"/>
      <c r="FIV12" s="133"/>
      <c r="FIW12" s="133"/>
      <c r="FIX12" s="133"/>
      <c r="FIY12" s="133"/>
      <c r="FIZ12" s="133"/>
      <c r="FJA12" s="133"/>
      <c r="FJB12" s="133"/>
      <c r="FJC12" s="133"/>
      <c r="FJD12" s="133"/>
      <c r="FJE12" s="133"/>
      <c r="FJF12" s="133"/>
      <c r="FJG12" s="133"/>
      <c r="FJH12" s="133"/>
      <c r="FJI12" s="133"/>
      <c r="FJJ12" s="133"/>
      <c r="FJK12" s="133"/>
      <c r="FJL12" s="133"/>
      <c r="FJM12" s="133"/>
      <c r="FJN12" s="133"/>
      <c r="FJO12" s="133"/>
      <c r="FJP12" s="133"/>
      <c r="FJQ12" s="133"/>
      <c r="FJR12" s="133"/>
      <c r="FJS12" s="133"/>
      <c r="FJT12" s="133"/>
      <c r="FJU12" s="133"/>
      <c r="FJV12" s="133"/>
      <c r="FJW12" s="133"/>
      <c r="FJX12" s="133"/>
      <c r="FJY12" s="133"/>
      <c r="FJZ12" s="133"/>
      <c r="FKA12" s="133"/>
      <c r="FKB12" s="133"/>
      <c r="FKC12" s="133"/>
      <c r="FKD12" s="133"/>
      <c r="FKE12" s="133"/>
      <c r="FKF12" s="133"/>
      <c r="FKG12" s="133"/>
      <c r="FKH12" s="133"/>
      <c r="FKI12" s="133"/>
      <c r="FKJ12" s="133"/>
      <c r="FKK12" s="133"/>
      <c r="FKL12" s="133"/>
      <c r="FKM12" s="133"/>
      <c r="FKN12" s="133"/>
      <c r="FKO12" s="133"/>
      <c r="FKP12" s="133"/>
      <c r="FKQ12" s="133"/>
      <c r="FKR12" s="133"/>
      <c r="FKS12" s="133"/>
      <c r="FKT12" s="133"/>
      <c r="FKU12" s="133"/>
      <c r="FKV12" s="133"/>
      <c r="FKW12" s="133"/>
      <c r="FKX12" s="133"/>
      <c r="FKY12" s="133"/>
      <c r="FKZ12" s="133"/>
      <c r="FLA12" s="133"/>
      <c r="FLB12" s="133"/>
      <c r="FLC12" s="133"/>
      <c r="FLD12" s="133"/>
      <c r="FLE12" s="133"/>
      <c r="FLF12" s="133"/>
      <c r="FLG12" s="133"/>
      <c r="FLH12" s="133"/>
      <c r="FLI12" s="133"/>
      <c r="FLJ12" s="133"/>
      <c r="FLK12" s="133"/>
      <c r="FLL12" s="133"/>
      <c r="FLM12" s="133"/>
      <c r="FLN12" s="133"/>
      <c r="FLO12" s="133"/>
      <c r="FLP12" s="133"/>
      <c r="FLQ12" s="133"/>
      <c r="FLR12" s="133"/>
      <c r="FLS12" s="133"/>
      <c r="FLT12" s="133"/>
      <c r="FLU12" s="133"/>
      <c r="FLV12" s="133"/>
      <c r="FLW12" s="133"/>
      <c r="FLX12" s="133"/>
      <c r="FLY12" s="133"/>
      <c r="FLZ12" s="133"/>
      <c r="FMA12" s="133"/>
      <c r="FMB12" s="133"/>
      <c r="FMC12" s="133"/>
      <c r="FMD12" s="133"/>
      <c r="FME12" s="133"/>
      <c r="FMF12" s="133"/>
      <c r="FMG12" s="133"/>
      <c r="FMH12" s="133"/>
      <c r="FMI12" s="133"/>
      <c r="FMJ12" s="133"/>
      <c r="FMK12" s="133"/>
      <c r="FML12" s="133"/>
      <c r="FMM12" s="133"/>
      <c r="FMN12" s="133"/>
      <c r="FMO12" s="133"/>
      <c r="FMP12" s="133"/>
      <c r="FMQ12" s="133"/>
      <c r="FMR12" s="133"/>
      <c r="FMS12" s="133"/>
      <c r="FMT12" s="133"/>
      <c r="FMU12" s="133"/>
      <c r="FMV12" s="133"/>
      <c r="FMW12" s="133"/>
      <c r="FMX12" s="133"/>
      <c r="FMY12" s="133"/>
      <c r="FMZ12" s="133"/>
      <c r="FNA12" s="133"/>
      <c r="FNB12" s="133"/>
      <c r="FNC12" s="133"/>
      <c r="FND12" s="133"/>
      <c r="FNE12" s="133"/>
      <c r="FNF12" s="133"/>
      <c r="FNG12" s="133"/>
      <c r="FNH12" s="133"/>
      <c r="FNI12" s="133"/>
      <c r="FNJ12" s="133"/>
      <c r="FNK12" s="133"/>
      <c r="FNL12" s="133"/>
      <c r="FNM12" s="133"/>
      <c r="FNN12" s="133"/>
      <c r="FNO12" s="133"/>
      <c r="FNP12" s="133"/>
      <c r="FNQ12" s="133"/>
      <c r="FNR12" s="133"/>
      <c r="FNS12" s="133"/>
      <c r="FNT12" s="133"/>
      <c r="FNU12" s="133"/>
      <c r="FNV12" s="133"/>
      <c r="FNW12" s="133"/>
      <c r="FNX12" s="133"/>
      <c r="FNY12" s="133"/>
      <c r="FNZ12" s="133"/>
      <c r="FOA12" s="133"/>
      <c r="FOB12" s="133"/>
      <c r="FOC12" s="133"/>
      <c r="FOD12" s="133"/>
      <c r="FOE12" s="133"/>
      <c r="FOF12" s="133"/>
      <c r="FOG12" s="133"/>
      <c r="FOH12" s="133"/>
      <c r="FOI12" s="133"/>
      <c r="FOJ12" s="133"/>
      <c r="FOK12" s="133"/>
      <c r="FOL12" s="133"/>
      <c r="FOM12" s="133"/>
      <c r="FON12" s="133"/>
      <c r="FOO12" s="133"/>
      <c r="FOP12" s="133"/>
      <c r="FOQ12" s="133"/>
      <c r="FOR12" s="133"/>
      <c r="FOS12" s="133"/>
      <c r="FOT12" s="133"/>
      <c r="FOU12" s="133"/>
      <c r="FOV12" s="133"/>
      <c r="FOW12" s="133"/>
      <c r="FOX12" s="133"/>
      <c r="FOY12" s="133"/>
      <c r="FOZ12" s="133"/>
      <c r="FPA12" s="133"/>
      <c r="FPB12" s="133"/>
      <c r="FPC12" s="133"/>
      <c r="FPD12" s="133"/>
      <c r="FPE12" s="133"/>
      <c r="FPF12" s="133"/>
      <c r="FPG12" s="133"/>
      <c r="FPH12" s="133"/>
      <c r="FPI12" s="133"/>
      <c r="FPJ12" s="133"/>
      <c r="FPK12" s="133"/>
      <c r="FPL12" s="133"/>
      <c r="FPM12" s="133"/>
      <c r="FPN12" s="133"/>
      <c r="FPO12" s="133"/>
      <c r="FPP12" s="133"/>
      <c r="FPQ12" s="133"/>
      <c r="FPR12" s="133"/>
      <c r="FPS12" s="133"/>
      <c r="FPT12" s="133"/>
      <c r="FPU12" s="133"/>
      <c r="FPV12" s="133"/>
      <c r="FPW12" s="133"/>
      <c r="FPX12" s="133"/>
      <c r="FPY12" s="133"/>
      <c r="FPZ12" s="133"/>
      <c r="FQA12" s="133"/>
      <c r="FQB12" s="133"/>
      <c r="FQC12" s="133"/>
      <c r="FQD12" s="133"/>
      <c r="FQE12" s="133"/>
      <c r="FQF12" s="133"/>
      <c r="FQG12" s="133"/>
      <c r="FQH12" s="133"/>
      <c r="FQI12" s="133"/>
      <c r="FQJ12" s="133"/>
      <c r="FQK12" s="133"/>
      <c r="FQL12" s="133"/>
      <c r="FQM12" s="133"/>
      <c r="FQN12" s="133"/>
      <c r="FQO12" s="133"/>
      <c r="FQP12" s="133"/>
      <c r="FQQ12" s="133"/>
      <c r="FQR12" s="133"/>
      <c r="FQS12" s="133"/>
      <c r="FQT12" s="133"/>
      <c r="FQU12" s="133"/>
      <c r="FQV12" s="133"/>
      <c r="FQW12" s="133"/>
      <c r="FQX12" s="133"/>
      <c r="FQY12" s="133"/>
      <c r="FQZ12" s="133"/>
      <c r="FRA12" s="133"/>
      <c r="FRB12" s="133"/>
      <c r="FRC12" s="133"/>
      <c r="FRD12" s="133"/>
      <c r="FRE12" s="133"/>
      <c r="FRF12" s="133"/>
      <c r="FRG12" s="133"/>
      <c r="FRH12" s="133"/>
      <c r="FRI12" s="133"/>
      <c r="FRJ12" s="133"/>
      <c r="FRK12" s="133"/>
      <c r="FRL12" s="133"/>
      <c r="FRM12" s="133"/>
      <c r="FRN12" s="133"/>
      <c r="FRO12" s="133"/>
      <c r="FRP12" s="133"/>
      <c r="FRQ12" s="133"/>
      <c r="FRR12" s="133"/>
      <c r="FRS12" s="133"/>
      <c r="FRT12" s="133"/>
      <c r="FRU12" s="133"/>
      <c r="FRV12" s="133"/>
      <c r="FRW12" s="133"/>
      <c r="FRX12" s="133"/>
      <c r="FRY12" s="133"/>
      <c r="FRZ12" s="133"/>
      <c r="FSA12" s="133"/>
      <c r="FSB12" s="133"/>
      <c r="FSC12" s="133"/>
      <c r="FSD12" s="133"/>
      <c r="FSE12" s="133"/>
      <c r="FSF12" s="133"/>
      <c r="FSG12" s="133"/>
      <c r="FSH12" s="133"/>
      <c r="FSI12" s="133"/>
      <c r="FSJ12" s="133"/>
      <c r="FSK12" s="133"/>
      <c r="FSL12" s="133"/>
      <c r="FSM12" s="133"/>
      <c r="FSN12" s="133"/>
      <c r="FSO12" s="133"/>
      <c r="FSP12" s="133"/>
      <c r="FSQ12" s="133"/>
      <c r="FSR12" s="133"/>
      <c r="FSS12" s="133"/>
      <c r="FST12" s="133"/>
      <c r="FSU12" s="133"/>
      <c r="FSV12" s="133"/>
      <c r="FSW12" s="133"/>
      <c r="FSX12" s="133"/>
      <c r="FSY12" s="133"/>
      <c r="FSZ12" s="133"/>
      <c r="FTA12" s="133"/>
      <c r="FTB12" s="133"/>
      <c r="FTC12" s="133"/>
      <c r="FTD12" s="133"/>
      <c r="FTE12" s="133"/>
      <c r="FTF12" s="133"/>
      <c r="FTG12" s="133"/>
      <c r="FTH12" s="133"/>
      <c r="FTI12" s="133"/>
      <c r="FTJ12" s="133"/>
      <c r="FTK12" s="133"/>
      <c r="FTL12" s="133"/>
      <c r="FTM12" s="133"/>
      <c r="FTN12" s="133"/>
      <c r="FTO12" s="133"/>
      <c r="FTP12" s="133"/>
      <c r="FTQ12" s="133"/>
      <c r="FTR12" s="133"/>
      <c r="FTS12" s="133"/>
      <c r="FTT12" s="133"/>
      <c r="FTU12" s="133"/>
      <c r="FTV12" s="133"/>
      <c r="FTW12" s="133"/>
      <c r="FTX12" s="133"/>
      <c r="FTY12" s="133"/>
      <c r="FTZ12" s="133"/>
      <c r="FUA12" s="133"/>
      <c r="FUB12" s="133"/>
      <c r="FUC12" s="133"/>
      <c r="FUD12" s="133"/>
      <c r="FUE12" s="133"/>
      <c r="FUF12" s="133"/>
      <c r="FUG12" s="133"/>
      <c r="FUH12" s="133"/>
      <c r="FUI12" s="133"/>
      <c r="FUJ12" s="133"/>
      <c r="FUK12" s="133"/>
      <c r="FUL12" s="133"/>
      <c r="FUM12" s="133"/>
      <c r="FUN12" s="133"/>
      <c r="FUO12" s="133"/>
      <c r="FUP12" s="133"/>
      <c r="FUQ12" s="133"/>
      <c r="FUR12" s="133"/>
      <c r="FUS12" s="133"/>
      <c r="FUT12" s="133"/>
      <c r="FUU12" s="133"/>
      <c r="FUV12" s="133"/>
      <c r="FUW12" s="133"/>
      <c r="FUX12" s="133"/>
      <c r="FUY12" s="133"/>
      <c r="FUZ12" s="133"/>
      <c r="FVA12" s="133"/>
      <c r="FVB12" s="133"/>
      <c r="FVC12" s="133"/>
      <c r="FVD12" s="133"/>
      <c r="FVE12" s="133"/>
      <c r="FVF12" s="133"/>
      <c r="FVG12" s="133"/>
      <c r="FVH12" s="133"/>
      <c r="FVI12" s="133"/>
      <c r="FVJ12" s="133"/>
      <c r="FVK12" s="133"/>
      <c r="FVL12" s="133"/>
      <c r="FVM12" s="133"/>
      <c r="FVN12" s="133"/>
      <c r="FVO12" s="133"/>
      <c r="FVP12" s="133"/>
      <c r="FVQ12" s="133"/>
      <c r="FVR12" s="133"/>
      <c r="FVS12" s="133"/>
      <c r="FVT12" s="133"/>
      <c r="FVU12" s="133"/>
      <c r="FVV12" s="133"/>
      <c r="FVW12" s="133"/>
      <c r="FVX12" s="133"/>
      <c r="FVY12" s="133"/>
      <c r="FVZ12" s="133"/>
      <c r="FWA12" s="133"/>
      <c r="FWB12" s="133"/>
      <c r="FWC12" s="133"/>
      <c r="FWD12" s="133"/>
      <c r="FWE12" s="133"/>
      <c r="FWF12" s="133"/>
      <c r="FWG12" s="133"/>
      <c r="FWH12" s="133"/>
      <c r="FWI12" s="133"/>
      <c r="FWJ12" s="133"/>
      <c r="FWK12" s="133"/>
      <c r="FWL12" s="133"/>
      <c r="FWM12" s="133"/>
      <c r="FWN12" s="133"/>
      <c r="FWO12" s="133"/>
      <c r="FWP12" s="133"/>
      <c r="FWQ12" s="133"/>
      <c r="FWR12" s="133"/>
      <c r="FWS12" s="133"/>
      <c r="FWT12" s="133"/>
      <c r="FWU12" s="133"/>
      <c r="FWV12" s="133"/>
      <c r="FWW12" s="133"/>
      <c r="FWX12" s="133"/>
      <c r="FWY12" s="133"/>
      <c r="FWZ12" s="133"/>
      <c r="FXA12" s="133"/>
      <c r="FXB12" s="133"/>
      <c r="FXC12" s="133"/>
      <c r="FXD12" s="133"/>
      <c r="FXE12" s="133"/>
      <c r="FXF12" s="133"/>
      <c r="FXG12" s="133"/>
      <c r="FXH12" s="133"/>
      <c r="FXI12" s="133"/>
      <c r="FXJ12" s="133"/>
      <c r="FXK12" s="133"/>
      <c r="FXL12" s="133"/>
      <c r="FXM12" s="133"/>
      <c r="FXN12" s="133"/>
      <c r="FXO12" s="133"/>
      <c r="FXP12" s="133"/>
      <c r="FXQ12" s="133"/>
      <c r="FXR12" s="133"/>
      <c r="FXS12" s="133"/>
      <c r="FXT12" s="133"/>
      <c r="FXU12" s="133"/>
      <c r="FXV12" s="133"/>
      <c r="FXW12" s="133"/>
      <c r="FXX12" s="133"/>
      <c r="FXY12" s="133"/>
      <c r="FXZ12" s="133"/>
      <c r="FYA12" s="133"/>
      <c r="FYB12" s="133"/>
      <c r="FYC12" s="133"/>
      <c r="FYD12" s="133"/>
      <c r="FYE12" s="133"/>
      <c r="FYF12" s="133"/>
      <c r="FYG12" s="133"/>
      <c r="FYH12" s="133"/>
      <c r="FYI12" s="133"/>
      <c r="FYJ12" s="133"/>
      <c r="FYK12" s="133"/>
      <c r="FYL12" s="133"/>
      <c r="FYM12" s="133"/>
      <c r="FYN12" s="133"/>
      <c r="FYO12" s="133"/>
      <c r="FYP12" s="133"/>
      <c r="FYQ12" s="133"/>
      <c r="FYR12" s="133"/>
      <c r="FYS12" s="133"/>
      <c r="FYT12" s="133"/>
      <c r="FYU12" s="133"/>
      <c r="FYV12" s="133"/>
      <c r="FYW12" s="133"/>
      <c r="FYX12" s="133"/>
      <c r="FYY12" s="133"/>
      <c r="FYZ12" s="133"/>
      <c r="FZA12" s="133"/>
      <c r="FZB12" s="133"/>
      <c r="FZC12" s="133"/>
      <c r="FZD12" s="133"/>
      <c r="FZE12" s="133"/>
      <c r="FZF12" s="133"/>
      <c r="FZG12" s="133"/>
      <c r="FZH12" s="133"/>
      <c r="FZI12" s="133"/>
      <c r="FZJ12" s="133"/>
      <c r="FZK12" s="133"/>
      <c r="FZL12" s="133"/>
      <c r="FZM12" s="133"/>
      <c r="FZN12" s="133"/>
      <c r="FZO12" s="133"/>
      <c r="FZP12" s="133"/>
      <c r="FZQ12" s="133"/>
      <c r="FZR12" s="133"/>
      <c r="FZS12" s="133"/>
      <c r="FZT12" s="133"/>
      <c r="FZU12" s="133"/>
      <c r="FZV12" s="133"/>
      <c r="FZW12" s="133"/>
      <c r="FZX12" s="133"/>
      <c r="FZY12" s="133"/>
      <c r="FZZ12" s="133"/>
      <c r="GAA12" s="133"/>
      <c r="GAB12" s="133"/>
      <c r="GAC12" s="133"/>
      <c r="GAD12" s="133"/>
      <c r="GAE12" s="133"/>
      <c r="GAF12" s="133"/>
      <c r="GAG12" s="133"/>
      <c r="GAH12" s="133"/>
      <c r="GAI12" s="133"/>
      <c r="GAJ12" s="133"/>
      <c r="GAK12" s="133"/>
      <c r="GAL12" s="133"/>
      <c r="GAM12" s="133"/>
      <c r="GAN12" s="133"/>
      <c r="GAO12" s="133"/>
      <c r="GAP12" s="133"/>
      <c r="GAQ12" s="133"/>
      <c r="GAR12" s="133"/>
      <c r="GAS12" s="133"/>
      <c r="GAT12" s="133"/>
      <c r="GAU12" s="133"/>
      <c r="GAV12" s="133"/>
      <c r="GAW12" s="133"/>
      <c r="GAX12" s="133"/>
      <c r="GAY12" s="133"/>
      <c r="GAZ12" s="133"/>
      <c r="GBA12" s="133"/>
      <c r="GBB12" s="133"/>
      <c r="GBC12" s="133"/>
      <c r="GBD12" s="133"/>
      <c r="GBE12" s="133"/>
      <c r="GBF12" s="133"/>
      <c r="GBG12" s="133"/>
      <c r="GBH12" s="133"/>
      <c r="GBI12" s="133"/>
      <c r="GBJ12" s="133"/>
      <c r="GBK12" s="133"/>
      <c r="GBL12" s="133"/>
      <c r="GBM12" s="133"/>
      <c r="GBN12" s="133"/>
      <c r="GBO12" s="133"/>
      <c r="GBP12" s="133"/>
      <c r="GBQ12" s="133"/>
      <c r="GBR12" s="133"/>
      <c r="GBS12" s="133"/>
      <c r="GBT12" s="133"/>
      <c r="GBU12" s="133"/>
      <c r="GBV12" s="133"/>
      <c r="GBW12" s="133"/>
      <c r="GBX12" s="133"/>
      <c r="GBY12" s="133"/>
      <c r="GBZ12" s="133"/>
      <c r="GCA12" s="133"/>
      <c r="GCB12" s="133"/>
      <c r="GCC12" s="133"/>
      <c r="GCD12" s="133"/>
      <c r="GCE12" s="133"/>
      <c r="GCF12" s="133"/>
      <c r="GCG12" s="133"/>
      <c r="GCH12" s="133"/>
      <c r="GCI12" s="133"/>
      <c r="GCJ12" s="133"/>
      <c r="GCK12" s="133"/>
      <c r="GCL12" s="133"/>
      <c r="GCM12" s="133"/>
      <c r="GCN12" s="133"/>
      <c r="GCO12" s="133"/>
      <c r="GCP12" s="133"/>
      <c r="GCQ12" s="133"/>
      <c r="GCR12" s="133"/>
      <c r="GCS12" s="133"/>
      <c r="GCT12" s="133"/>
      <c r="GCU12" s="133"/>
      <c r="GCV12" s="133"/>
      <c r="GCW12" s="133"/>
      <c r="GCX12" s="133"/>
      <c r="GCY12" s="133"/>
      <c r="GCZ12" s="133"/>
      <c r="GDA12" s="133"/>
      <c r="GDB12" s="133"/>
      <c r="GDC12" s="133"/>
      <c r="GDD12" s="133"/>
      <c r="GDE12" s="133"/>
      <c r="GDF12" s="133"/>
      <c r="GDG12" s="133"/>
      <c r="GDH12" s="133"/>
      <c r="GDI12" s="133"/>
      <c r="GDJ12" s="133"/>
      <c r="GDK12" s="133"/>
      <c r="GDL12" s="133"/>
      <c r="GDM12" s="133"/>
      <c r="GDN12" s="133"/>
      <c r="GDO12" s="133"/>
      <c r="GDP12" s="133"/>
      <c r="GDQ12" s="133"/>
      <c r="GDR12" s="133"/>
      <c r="GDS12" s="133"/>
      <c r="GDT12" s="133"/>
      <c r="GDU12" s="133"/>
      <c r="GDV12" s="133"/>
      <c r="GDW12" s="133"/>
      <c r="GDX12" s="133"/>
      <c r="GDY12" s="133"/>
      <c r="GDZ12" s="133"/>
      <c r="GEA12" s="133"/>
      <c r="GEB12" s="133"/>
      <c r="GEC12" s="133"/>
      <c r="GED12" s="133"/>
      <c r="GEE12" s="133"/>
      <c r="GEF12" s="133"/>
      <c r="GEG12" s="133"/>
      <c r="GEH12" s="133"/>
      <c r="GEI12" s="133"/>
      <c r="GEJ12" s="133"/>
      <c r="GEK12" s="133"/>
      <c r="GEL12" s="133"/>
      <c r="GEM12" s="133"/>
      <c r="GEN12" s="133"/>
      <c r="GEO12" s="133"/>
      <c r="GEP12" s="133"/>
      <c r="GEQ12" s="133"/>
      <c r="GER12" s="133"/>
      <c r="GES12" s="133"/>
      <c r="GET12" s="133"/>
      <c r="GEU12" s="133"/>
      <c r="GEV12" s="133"/>
      <c r="GEW12" s="133"/>
      <c r="GEX12" s="133"/>
      <c r="GEY12" s="133"/>
      <c r="GEZ12" s="133"/>
      <c r="GFA12" s="133"/>
      <c r="GFB12" s="133"/>
      <c r="GFC12" s="133"/>
      <c r="GFD12" s="133"/>
      <c r="GFE12" s="133"/>
      <c r="GFF12" s="133"/>
      <c r="GFG12" s="133"/>
      <c r="GFH12" s="133"/>
      <c r="GFI12" s="133"/>
      <c r="GFJ12" s="133"/>
      <c r="GFK12" s="133"/>
      <c r="GFL12" s="133"/>
      <c r="GFM12" s="133"/>
      <c r="GFN12" s="133"/>
      <c r="GFO12" s="133"/>
      <c r="GFP12" s="133"/>
      <c r="GFQ12" s="133"/>
      <c r="GFR12" s="133"/>
      <c r="GFS12" s="133"/>
      <c r="GFT12" s="133"/>
      <c r="GFU12" s="133"/>
      <c r="GFV12" s="133"/>
      <c r="GFW12" s="133"/>
      <c r="GFX12" s="133"/>
      <c r="GFY12" s="133"/>
      <c r="GFZ12" s="133"/>
      <c r="GGA12" s="133"/>
      <c r="GGB12" s="133"/>
      <c r="GGC12" s="133"/>
      <c r="GGD12" s="133"/>
      <c r="GGE12" s="133"/>
      <c r="GGF12" s="133"/>
      <c r="GGG12" s="133"/>
      <c r="GGH12" s="133"/>
      <c r="GGI12" s="133"/>
      <c r="GGJ12" s="133"/>
      <c r="GGK12" s="133"/>
      <c r="GGL12" s="133"/>
      <c r="GGM12" s="133"/>
      <c r="GGN12" s="133"/>
      <c r="GGO12" s="133"/>
      <c r="GGP12" s="133"/>
      <c r="GGQ12" s="133"/>
      <c r="GGR12" s="133"/>
      <c r="GGS12" s="133"/>
      <c r="GGT12" s="133"/>
      <c r="GGU12" s="133"/>
      <c r="GGV12" s="133"/>
      <c r="GGW12" s="133"/>
      <c r="GGX12" s="133"/>
      <c r="GGY12" s="133"/>
      <c r="GGZ12" s="133"/>
      <c r="GHA12" s="133"/>
      <c r="GHB12" s="133"/>
      <c r="GHC12" s="133"/>
      <c r="GHD12" s="133"/>
      <c r="GHE12" s="133"/>
      <c r="GHF12" s="133"/>
      <c r="GHG12" s="133"/>
      <c r="GHH12" s="133"/>
      <c r="GHI12" s="133"/>
      <c r="GHJ12" s="133"/>
      <c r="GHK12" s="133"/>
      <c r="GHL12" s="133"/>
      <c r="GHM12" s="133"/>
      <c r="GHN12" s="133"/>
      <c r="GHO12" s="133"/>
      <c r="GHP12" s="133"/>
      <c r="GHQ12" s="133"/>
      <c r="GHR12" s="133"/>
      <c r="GHS12" s="133"/>
      <c r="GHT12" s="133"/>
      <c r="GHU12" s="133"/>
      <c r="GHV12" s="133"/>
      <c r="GHW12" s="133"/>
      <c r="GHX12" s="133"/>
      <c r="GHY12" s="133"/>
      <c r="GHZ12" s="133"/>
      <c r="GIA12" s="133"/>
      <c r="GIB12" s="133"/>
      <c r="GIC12" s="133"/>
      <c r="GID12" s="133"/>
      <c r="GIE12" s="133"/>
      <c r="GIF12" s="133"/>
      <c r="GIG12" s="133"/>
      <c r="GIH12" s="133"/>
      <c r="GII12" s="133"/>
      <c r="GIJ12" s="133"/>
      <c r="GIK12" s="133"/>
      <c r="GIL12" s="133"/>
      <c r="GIM12" s="133"/>
      <c r="GIN12" s="133"/>
      <c r="GIO12" s="133"/>
      <c r="GIP12" s="133"/>
      <c r="GIQ12" s="133"/>
      <c r="GIR12" s="133"/>
      <c r="GIS12" s="133"/>
      <c r="GIT12" s="133"/>
      <c r="GIU12" s="133"/>
      <c r="GIV12" s="133"/>
      <c r="GIW12" s="133"/>
      <c r="GIX12" s="133"/>
      <c r="GIY12" s="133"/>
      <c r="GIZ12" s="133"/>
      <c r="GJA12" s="133"/>
      <c r="GJB12" s="133"/>
      <c r="GJC12" s="133"/>
      <c r="GJD12" s="133"/>
      <c r="GJE12" s="133"/>
      <c r="GJF12" s="133"/>
      <c r="GJG12" s="133"/>
      <c r="GJH12" s="133"/>
      <c r="GJI12" s="133"/>
      <c r="GJJ12" s="133"/>
      <c r="GJK12" s="133"/>
      <c r="GJL12" s="133"/>
      <c r="GJM12" s="133"/>
      <c r="GJN12" s="133"/>
      <c r="GJO12" s="133"/>
      <c r="GJP12" s="133"/>
      <c r="GJQ12" s="133"/>
      <c r="GJR12" s="133"/>
      <c r="GJS12" s="133"/>
      <c r="GJT12" s="133"/>
      <c r="GJU12" s="133"/>
      <c r="GJV12" s="133"/>
      <c r="GJW12" s="133"/>
      <c r="GJX12" s="133"/>
      <c r="GJY12" s="133"/>
      <c r="GJZ12" s="133"/>
      <c r="GKA12" s="133"/>
      <c r="GKB12" s="133"/>
      <c r="GKC12" s="133"/>
      <c r="GKD12" s="133"/>
      <c r="GKE12" s="133"/>
      <c r="GKF12" s="133"/>
      <c r="GKG12" s="133"/>
      <c r="GKH12" s="133"/>
      <c r="GKI12" s="133"/>
      <c r="GKJ12" s="133"/>
      <c r="GKK12" s="133"/>
      <c r="GKL12" s="133"/>
      <c r="GKM12" s="133"/>
      <c r="GKN12" s="133"/>
      <c r="GKO12" s="133"/>
      <c r="GKP12" s="133"/>
      <c r="GKQ12" s="133"/>
      <c r="GKR12" s="133"/>
      <c r="GKS12" s="133"/>
      <c r="GKT12" s="133"/>
      <c r="GKU12" s="133"/>
      <c r="GKV12" s="133"/>
      <c r="GKW12" s="133"/>
      <c r="GKX12" s="133"/>
      <c r="GKY12" s="133"/>
      <c r="GKZ12" s="133"/>
      <c r="GLA12" s="133"/>
      <c r="GLB12" s="133"/>
      <c r="GLC12" s="133"/>
      <c r="GLD12" s="133"/>
      <c r="GLE12" s="133"/>
      <c r="GLF12" s="133"/>
      <c r="GLG12" s="133"/>
      <c r="GLH12" s="133"/>
      <c r="GLI12" s="133"/>
      <c r="GLJ12" s="133"/>
      <c r="GLK12" s="133"/>
      <c r="GLL12" s="133"/>
      <c r="GLM12" s="133"/>
      <c r="GLN12" s="133"/>
      <c r="GLO12" s="133"/>
      <c r="GLP12" s="133"/>
      <c r="GLQ12" s="133"/>
      <c r="GLR12" s="133"/>
      <c r="GLS12" s="133"/>
      <c r="GLT12" s="133"/>
      <c r="GLU12" s="133"/>
      <c r="GLV12" s="133"/>
      <c r="GLW12" s="133"/>
      <c r="GLX12" s="133"/>
      <c r="GLY12" s="133"/>
      <c r="GLZ12" s="133"/>
      <c r="GMA12" s="133"/>
      <c r="GMB12" s="133"/>
      <c r="GMC12" s="133"/>
      <c r="GMD12" s="133"/>
      <c r="GME12" s="133"/>
      <c r="GMF12" s="133"/>
      <c r="GMG12" s="133"/>
      <c r="GMH12" s="133"/>
      <c r="GMI12" s="133"/>
      <c r="GMJ12" s="133"/>
      <c r="GMK12" s="133"/>
      <c r="GML12" s="133"/>
      <c r="GMM12" s="133"/>
      <c r="GMN12" s="133"/>
      <c r="GMO12" s="133"/>
      <c r="GMP12" s="133"/>
      <c r="GMQ12" s="133"/>
      <c r="GMR12" s="133"/>
      <c r="GMS12" s="133"/>
      <c r="GMT12" s="133"/>
      <c r="GMU12" s="133"/>
      <c r="GMV12" s="133"/>
      <c r="GMW12" s="133"/>
      <c r="GMX12" s="133"/>
      <c r="GMY12" s="133"/>
      <c r="GMZ12" s="133"/>
      <c r="GNA12" s="133"/>
      <c r="GNB12" s="133"/>
      <c r="GNC12" s="133"/>
      <c r="GND12" s="133"/>
      <c r="GNE12" s="133"/>
      <c r="GNF12" s="133"/>
      <c r="GNG12" s="133"/>
      <c r="GNH12" s="133"/>
      <c r="GNI12" s="133"/>
      <c r="GNJ12" s="133"/>
      <c r="GNK12" s="133"/>
      <c r="GNL12" s="133"/>
      <c r="GNM12" s="133"/>
      <c r="GNN12" s="133"/>
      <c r="GNO12" s="133"/>
      <c r="GNP12" s="133"/>
      <c r="GNQ12" s="133"/>
      <c r="GNR12" s="133"/>
      <c r="GNS12" s="133"/>
      <c r="GNT12" s="133"/>
      <c r="GNU12" s="133"/>
      <c r="GNV12" s="133"/>
      <c r="GNW12" s="133"/>
      <c r="GNX12" s="133"/>
      <c r="GNY12" s="133"/>
      <c r="GNZ12" s="133"/>
      <c r="GOA12" s="133"/>
      <c r="GOB12" s="133"/>
      <c r="GOC12" s="133"/>
      <c r="GOD12" s="133"/>
      <c r="GOE12" s="133"/>
      <c r="GOF12" s="133"/>
      <c r="GOG12" s="133"/>
      <c r="GOH12" s="133"/>
      <c r="GOI12" s="133"/>
      <c r="GOJ12" s="133"/>
      <c r="GOK12" s="133"/>
      <c r="GOL12" s="133"/>
      <c r="GOM12" s="133"/>
      <c r="GON12" s="133"/>
      <c r="GOO12" s="133"/>
      <c r="GOP12" s="133"/>
      <c r="GOQ12" s="133"/>
      <c r="GOR12" s="133"/>
      <c r="GOS12" s="133"/>
      <c r="GOT12" s="133"/>
      <c r="GOU12" s="133"/>
      <c r="GOV12" s="133"/>
      <c r="GOW12" s="133"/>
      <c r="GOX12" s="133"/>
      <c r="GOY12" s="133"/>
      <c r="GOZ12" s="133"/>
      <c r="GPA12" s="133"/>
      <c r="GPB12" s="133"/>
      <c r="GPC12" s="133"/>
      <c r="GPD12" s="133"/>
      <c r="GPE12" s="133"/>
      <c r="GPF12" s="133"/>
      <c r="GPG12" s="133"/>
      <c r="GPH12" s="133"/>
      <c r="GPI12" s="133"/>
      <c r="GPJ12" s="133"/>
      <c r="GPK12" s="133"/>
      <c r="GPL12" s="133"/>
      <c r="GPM12" s="133"/>
      <c r="GPN12" s="133"/>
      <c r="GPO12" s="133"/>
      <c r="GPP12" s="133"/>
      <c r="GPQ12" s="133"/>
      <c r="GPR12" s="133"/>
      <c r="GPS12" s="133"/>
      <c r="GPT12" s="133"/>
      <c r="GPU12" s="133"/>
      <c r="GPV12" s="133"/>
      <c r="GPW12" s="133"/>
      <c r="GPX12" s="133"/>
      <c r="GPY12" s="133"/>
      <c r="GPZ12" s="133"/>
      <c r="GQA12" s="133"/>
      <c r="GQB12" s="133"/>
      <c r="GQC12" s="133"/>
      <c r="GQD12" s="133"/>
      <c r="GQE12" s="133"/>
      <c r="GQF12" s="133"/>
      <c r="GQG12" s="133"/>
      <c r="GQH12" s="133"/>
      <c r="GQI12" s="133"/>
      <c r="GQJ12" s="133"/>
      <c r="GQK12" s="133"/>
      <c r="GQL12" s="133"/>
      <c r="GQM12" s="133"/>
      <c r="GQN12" s="133"/>
      <c r="GQO12" s="133"/>
      <c r="GQP12" s="133"/>
      <c r="GQQ12" s="133"/>
      <c r="GQR12" s="133"/>
      <c r="GQS12" s="133"/>
      <c r="GQT12" s="133"/>
      <c r="GQU12" s="133"/>
      <c r="GQV12" s="133"/>
      <c r="GQW12" s="133"/>
      <c r="GQX12" s="133"/>
      <c r="GQY12" s="133"/>
      <c r="GQZ12" s="133"/>
      <c r="GRA12" s="133"/>
      <c r="GRB12" s="133"/>
      <c r="GRC12" s="133"/>
      <c r="GRD12" s="133"/>
      <c r="GRE12" s="133"/>
      <c r="GRF12" s="133"/>
      <c r="GRG12" s="133"/>
      <c r="GRH12" s="133"/>
      <c r="GRI12" s="133"/>
      <c r="GRJ12" s="133"/>
      <c r="GRK12" s="133"/>
      <c r="GRL12" s="133"/>
      <c r="GRM12" s="133"/>
      <c r="GRN12" s="133"/>
      <c r="GRO12" s="133"/>
      <c r="GRP12" s="133"/>
      <c r="GRQ12" s="133"/>
      <c r="GRR12" s="133"/>
      <c r="GRS12" s="133"/>
      <c r="GRT12" s="133"/>
      <c r="GRU12" s="133"/>
      <c r="GRV12" s="133"/>
      <c r="GRW12" s="133"/>
      <c r="GRX12" s="133"/>
      <c r="GRY12" s="133"/>
      <c r="GRZ12" s="133"/>
      <c r="GSA12" s="133"/>
      <c r="GSB12" s="133"/>
      <c r="GSC12" s="133"/>
      <c r="GSD12" s="133"/>
      <c r="GSE12" s="133"/>
      <c r="GSF12" s="133"/>
      <c r="GSG12" s="133"/>
      <c r="GSH12" s="133"/>
      <c r="GSI12" s="133"/>
      <c r="GSJ12" s="133"/>
      <c r="GSK12" s="133"/>
      <c r="GSL12" s="133"/>
      <c r="GSM12" s="133"/>
      <c r="GSN12" s="133"/>
      <c r="GSO12" s="133"/>
      <c r="GSP12" s="133"/>
      <c r="GSQ12" s="133"/>
      <c r="GSR12" s="133"/>
      <c r="GSS12" s="133"/>
      <c r="GST12" s="133"/>
      <c r="GSU12" s="133"/>
      <c r="GSV12" s="133"/>
      <c r="GSW12" s="133"/>
      <c r="GSX12" s="133"/>
      <c r="GSY12" s="133"/>
      <c r="GSZ12" s="133"/>
      <c r="GTA12" s="133"/>
      <c r="GTB12" s="133"/>
      <c r="GTC12" s="133"/>
      <c r="GTD12" s="133"/>
      <c r="GTE12" s="133"/>
      <c r="GTF12" s="133"/>
      <c r="GTG12" s="133"/>
      <c r="GTH12" s="133"/>
      <c r="GTI12" s="133"/>
      <c r="GTJ12" s="133"/>
      <c r="GTK12" s="133"/>
      <c r="GTL12" s="133"/>
      <c r="GTM12" s="133"/>
      <c r="GTN12" s="133"/>
      <c r="GTO12" s="133"/>
      <c r="GTP12" s="133"/>
      <c r="GTQ12" s="133"/>
      <c r="GTR12" s="133"/>
      <c r="GTS12" s="133"/>
      <c r="GTT12" s="133"/>
      <c r="GTU12" s="133"/>
      <c r="GTV12" s="133"/>
      <c r="GTW12" s="133"/>
      <c r="GTX12" s="133"/>
      <c r="GTY12" s="133"/>
      <c r="GTZ12" s="133"/>
      <c r="GUA12" s="133"/>
      <c r="GUB12" s="133"/>
      <c r="GUC12" s="133"/>
      <c r="GUD12" s="133"/>
      <c r="GUE12" s="133"/>
      <c r="GUF12" s="133"/>
      <c r="GUG12" s="133"/>
      <c r="GUH12" s="133"/>
      <c r="GUI12" s="133"/>
      <c r="GUJ12" s="133"/>
      <c r="GUK12" s="133"/>
      <c r="GUL12" s="133"/>
      <c r="GUM12" s="133"/>
      <c r="GUN12" s="133"/>
      <c r="GUO12" s="133"/>
      <c r="GUP12" s="133"/>
      <c r="GUQ12" s="133"/>
      <c r="GUR12" s="133"/>
      <c r="GUS12" s="133"/>
      <c r="GUT12" s="133"/>
      <c r="GUU12" s="133"/>
      <c r="GUV12" s="133"/>
      <c r="GUW12" s="133"/>
      <c r="GUX12" s="133"/>
      <c r="GUY12" s="133"/>
      <c r="GUZ12" s="133"/>
      <c r="GVA12" s="133"/>
      <c r="GVB12" s="133"/>
      <c r="GVC12" s="133"/>
      <c r="GVD12" s="133"/>
      <c r="GVE12" s="133"/>
      <c r="GVF12" s="133"/>
      <c r="GVG12" s="133"/>
      <c r="GVH12" s="133"/>
      <c r="GVI12" s="133"/>
      <c r="GVJ12" s="133"/>
      <c r="GVK12" s="133"/>
      <c r="GVL12" s="133"/>
      <c r="GVM12" s="133"/>
      <c r="GVN12" s="133"/>
      <c r="GVO12" s="133"/>
      <c r="GVP12" s="133"/>
      <c r="GVQ12" s="133"/>
      <c r="GVR12" s="133"/>
      <c r="GVS12" s="133"/>
      <c r="GVT12" s="133"/>
      <c r="GVU12" s="133"/>
      <c r="GVV12" s="133"/>
      <c r="GVW12" s="133"/>
      <c r="GVX12" s="133"/>
      <c r="GVY12" s="133"/>
      <c r="GVZ12" s="133"/>
      <c r="GWA12" s="133"/>
      <c r="GWB12" s="133"/>
      <c r="GWC12" s="133"/>
      <c r="GWD12" s="133"/>
      <c r="GWE12" s="133"/>
      <c r="GWF12" s="133"/>
      <c r="GWG12" s="133"/>
      <c r="GWH12" s="133"/>
      <c r="GWI12" s="133"/>
      <c r="GWJ12" s="133"/>
      <c r="GWK12" s="133"/>
      <c r="GWL12" s="133"/>
      <c r="GWM12" s="133"/>
      <c r="GWN12" s="133"/>
      <c r="GWO12" s="133"/>
      <c r="GWP12" s="133"/>
      <c r="GWQ12" s="133"/>
      <c r="GWR12" s="133"/>
      <c r="GWS12" s="133"/>
      <c r="GWT12" s="133"/>
      <c r="GWU12" s="133"/>
      <c r="GWV12" s="133"/>
      <c r="GWW12" s="133"/>
      <c r="GWX12" s="133"/>
      <c r="GWY12" s="133"/>
      <c r="GWZ12" s="133"/>
      <c r="GXA12" s="133"/>
      <c r="GXB12" s="133"/>
      <c r="GXC12" s="133"/>
      <c r="GXD12" s="133"/>
      <c r="GXE12" s="133"/>
      <c r="GXF12" s="133"/>
      <c r="GXG12" s="133"/>
      <c r="GXH12" s="133"/>
      <c r="GXI12" s="133"/>
      <c r="GXJ12" s="133"/>
      <c r="GXK12" s="133"/>
      <c r="GXL12" s="133"/>
      <c r="GXM12" s="133"/>
      <c r="GXN12" s="133"/>
      <c r="GXO12" s="133"/>
      <c r="GXP12" s="133"/>
      <c r="GXQ12" s="133"/>
      <c r="GXR12" s="133"/>
      <c r="GXS12" s="133"/>
      <c r="GXT12" s="133"/>
      <c r="GXU12" s="133"/>
      <c r="GXV12" s="133"/>
      <c r="GXW12" s="133"/>
      <c r="GXX12" s="133"/>
      <c r="GXY12" s="133"/>
      <c r="GXZ12" s="133"/>
      <c r="GYA12" s="133"/>
      <c r="GYB12" s="133"/>
      <c r="GYC12" s="133"/>
      <c r="GYD12" s="133"/>
      <c r="GYE12" s="133"/>
      <c r="GYF12" s="133"/>
      <c r="GYG12" s="133"/>
      <c r="GYH12" s="133"/>
      <c r="GYI12" s="133"/>
      <c r="GYJ12" s="133"/>
      <c r="GYK12" s="133"/>
      <c r="GYL12" s="133"/>
      <c r="GYM12" s="133"/>
      <c r="GYN12" s="133"/>
      <c r="GYO12" s="133"/>
      <c r="GYP12" s="133"/>
      <c r="GYQ12" s="133"/>
      <c r="GYR12" s="133"/>
      <c r="GYS12" s="133"/>
      <c r="GYT12" s="133"/>
      <c r="GYU12" s="133"/>
      <c r="GYV12" s="133"/>
      <c r="GYW12" s="133"/>
      <c r="GYX12" s="133"/>
      <c r="GYY12" s="133"/>
      <c r="GYZ12" s="133"/>
      <c r="GZA12" s="133"/>
      <c r="GZB12" s="133"/>
      <c r="GZC12" s="133"/>
      <c r="GZD12" s="133"/>
      <c r="GZE12" s="133"/>
      <c r="GZF12" s="133"/>
      <c r="GZG12" s="133"/>
      <c r="GZH12" s="133"/>
      <c r="GZI12" s="133"/>
      <c r="GZJ12" s="133"/>
      <c r="GZK12" s="133"/>
      <c r="GZL12" s="133"/>
      <c r="GZM12" s="133"/>
      <c r="GZN12" s="133"/>
      <c r="GZO12" s="133"/>
      <c r="GZP12" s="133"/>
      <c r="GZQ12" s="133"/>
      <c r="GZR12" s="133"/>
      <c r="GZS12" s="133"/>
      <c r="GZT12" s="133"/>
      <c r="GZU12" s="133"/>
      <c r="GZV12" s="133"/>
      <c r="GZW12" s="133"/>
      <c r="GZX12" s="133"/>
      <c r="GZY12" s="133"/>
      <c r="GZZ12" s="133"/>
      <c r="HAA12" s="133"/>
      <c r="HAB12" s="133"/>
      <c r="HAC12" s="133"/>
      <c r="HAD12" s="133"/>
      <c r="HAE12" s="133"/>
      <c r="HAF12" s="133"/>
      <c r="HAG12" s="133"/>
      <c r="HAH12" s="133"/>
      <c r="HAI12" s="133"/>
      <c r="HAJ12" s="133"/>
      <c r="HAK12" s="133"/>
      <c r="HAL12" s="133"/>
      <c r="HAM12" s="133"/>
      <c r="HAN12" s="133"/>
      <c r="HAO12" s="133"/>
      <c r="HAP12" s="133"/>
      <c r="HAQ12" s="133"/>
      <c r="HAR12" s="133"/>
      <c r="HAS12" s="133"/>
      <c r="HAT12" s="133"/>
      <c r="HAU12" s="133"/>
      <c r="HAV12" s="133"/>
      <c r="HAW12" s="133"/>
      <c r="HAX12" s="133"/>
      <c r="HAY12" s="133"/>
      <c r="HAZ12" s="133"/>
      <c r="HBA12" s="133"/>
      <c r="HBB12" s="133"/>
      <c r="HBC12" s="133"/>
      <c r="HBD12" s="133"/>
      <c r="HBE12" s="133"/>
      <c r="HBF12" s="133"/>
      <c r="HBG12" s="133"/>
      <c r="HBH12" s="133"/>
      <c r="HBI12" s="133"/>
      <c r="HBJ12" s="133"/>
      <c r="HBK12" s="133"/>
      <c r="HBL12" s="133"/>
      <c r="HBM12" s="133"/>
      <c r="HBN12" s="133"/>
      <c r="HBO12" s="133"/>
      <c r="HBP12" s="133"/>
      <c r="HBQ12" s="133"/>
      <c r="HBR12" s="133"/>
      <c r="HBS12" s="133"/>
      <c r="HBT12" s="133"/>
      <c r="HBU12" s="133"/>
      <c r="HBV12" s="133"/>
      <c r="HBW12" s="133"/>
      <c r="HBX12" s="133"/>
      <c r="HBY12" s="133"/>
      <c r="HBZ12" s="133"/>
      <c r="HCA12" s="133"/>
      <c r="HCB12" s="133"/>
      <c r="HCC12" s="133"/>
      <c r="HCD12" s="133"/>
      <c r="HCE12" s="133"/>
      <c r="HCF12" s="133"/>
      <c r="HCG12" s="133"/>
      <c r="HCH12" s="133"/>
      <c r="HCI12" s="133"/>
      <c r="HCJ12" s="133"/>
      <c r="HCK12" s="133"/>
      <c r="HCL12" s="133"/>
      <c r="HCM12" s="133"/>
      <c r="HCN12" s="133"/>
      <c r="HCO12" s="133"/>
      <c r="HCP12" s="133"/>
      <c r="HCQ12" s="133"/>
      <c r="HCR12" s="133"/>
      <c r="HCS12" s="133"/>
      <c r="HCT12" s="133"/>
      <c r="HCU12" s="133"/>
      <c r="HCV12" s="133"/>
      <c r="HCW12" s="133"/>
      <c r="HCX12" s="133"/>
      <c r="HCY12" s="133"/>
      <c r="HCZ12" s="133"/>
      <c r="HDA12" s="133"/>
      <c r="HDB12" s="133"/>
      <c r="HDC12" s="133"/>
      <c r="HDD12" s="133"/>
      <c r="HDE12" s="133"/>
      <c r="HDF12" s="133"/>
      <c r="HDG12" s="133"/>
      <c r="HDH12" s="133"/>
      <c r="HDI12" s="133"/>
      <c r="HDJ12" s="133"/>
      <c r="HDK12" s="133"/>
      <c r="HDL12" s="133"/>
      <c r="HDM12" s="133"/>
      <c r="HDN12" s="133"/>
      <c r="HDO12" s="133"/>
      <c r="HDP12" s="133"/>
      <c r="HDQ12" s="133"/>
      <c r="HDR12" s="133"/>
      <c r="HDS12" s="133"/>
      <c r="HDT12" s="133"/>
      <c r="HDU12" s="133"/>
      <c r="HDV12" s="133"/>
      <c r="HDW12" s="133"/>
      <c r="HDX12" s="133"/>
      <c r="HDY12" s="133"/>
      <c r="HDZ12" s="133"/>
      <c r="HEA12" s="133"/>
      <c r="HEB12" s="133"/>
      <c r="HEC12" s="133"/>
      <c r="HED12" s="133"/>
      <c r="HEE12" s="133"/>
      <c r="HEF12" s="133"/>
      <c r="HEG12" s="133"/>
      <c r="HEH12" s="133"/>
      <c r="HEI12" s="133"/>
      <c r="HEJ12" s="133"/>
      <c r="HEK12" s="133"/>
      <c r="HEL12" s="133"/>
      <c r="HEM12" s="133"/>
      <c r="HEN12" s="133"/>
      <c r="HEO12" s="133"/>
      <c r="HEP12" s="133"/>
      <c r="HEQ12" s="133"/>
      <c r="HER12" s="133"/>
      <c r="HES12" s="133"/>
      <c r="HET12" s="133"/>
      <c r="HEU12" s="133"/>
      <c r="HEV12" s="133"/>
      <c r="HEW12" s="133"/>
      <c r="HEX12" s="133"/>
      <c r="HEY12" s="133"/>
      <c r="HEZ12" s="133"/>
      <c r="HFA12" s="133"/>
      <c r="HFB12" s="133"/>
      <c r="HFC12" s="133"/>
      <c r="HFD12" s="133"/>
      <c r="HFE12" s="133"/>
      <c r="HFF12" s="133"/>
      <c r="HFG12" s="133"/>
      <c r="HFH12" s="133"/>
      <c r="HFI12" s="133"/>
      <c r="HFJ12" s="133"/>
      <c r="HFK12" s="133"/>
      <c r="HFL12" s="133"/>
      <c r="HFM12" s="133"/>
      <c r="HFN12" s="133"/>
      <c r="HFO12" s="133"/>
      <c r="HFP12" s="133"/>
      <c r="HFQ12" s="133"/>
      <c r="HFR12" s="133"/>
      <c r="HFS12" s="133"/>
      <c r="HFT12" s="133"/>
      <c r="HFU12" s="133"/>
      <c r="HFV12" s="133"/>
      <c r="HFW12" s="133"/>
      <c r="HFX12" s="133"/>
      <c r="HFY12" s="133"/>
      <c r="HFZ12" s="133"/>
      <c r="HGA12" s="133"/>
      <c r="HGB12" s="133"/>
      <c r="HGC12" s="133"/>
      <c r="HGD12" s="133"/>
      <c r="HGE12" s="133"/>
      <c r="HGF12" s="133"/>
      <c r="HGG12" s="133"/>
      <c r="HGH12" s="133"/>
      <c r="HGI12" s="133"/>
      <c r="HGJ12" s="133"/>
      <c r="HGK12" s="133"/>
      <c r="HGL12" s="133"/>
      <c r="HGM12" s="133"/>
      <c r="HGN12" s="133"/>
      <c r="HGO12" s="133"/>
      <c r="HGP12" s="133"/>
      <c r="HGQ12" s="133"/>
      <c r="HGR12" s="133"/>
      <c r="HGS12" s="133"/>
      <c r="HGT12" s="133"/>
      <c r="HGU12" s="133"/>
      <c r="HGV12" s="133"/>
      <c r="HGW12" s="133"/>
      <c r="HGX12" s="133"/>
      <c r="HGY12" s="133"/>
      <c r="HGZ12" s="133"/>
      <c r="HHA12" s="133"/>
      <c r="HHB12" s="133"/>
      <c r="HHC12" s="133"/>
      <c r="HHD12" s="133"/>
      <c r="HHE12" s="133"/>
      <c r="HHF12" s="133"/>
      <c r="HHG12" s="133"/>
      <c r="HHH12" s="133"/>
      <c r="HHI12" s="133"/>
      <c r="HHJ12" s="133"/>
      <c r="HHK12" s="133"/>
      <c r="HHL12" s="133"/>
      <c r="HHM12" s="133"/>
      <c r="HHN12" s="133"/>
      <c r="HHO12" s="133"/>
      <c r="HHP12" s="133"/>
      <c r="HHQ12" s="133"/>
      <c r="HHR12" s="133"/>
      <c r="HHS12" s="133"/>
      <c r="HHT12" s="133"/>
      <c r="HHU12" s="133"/>
      <c r="HHV12" s="133"/>
      <c r="HHW12" s="133"/>
      <c r="HHX12" s="133"/>
      <c r="HHY12" s="133"/>
      <c r="HHZ12" s="133"/>
      <c r="HIA12" s="133"/>
      <c r="HIB12" s="133"/>
      <c r="HIC12" s="133"/>
      <c r="HID12" s="133"/>
      <c r="HIE12" s="133"/>
      <c r="HIF12" s="133"/>
      <c r="HIG12" s="133"/>
      <c r="HIH12" s="133"/>
      <c r="HII12" s="133"/>
      <c r="HIJ12" s="133"/>
      <c r="HIK12" s="133"/>
      <c r="HIL12" s="133"/>
      <c r="HIM12" s="133"/>
      <c r="HIN12" s="133"/>
      <c r="HIO12" s="133"/>
      <c r="HIP12" s="133"/>
      <c r="HIQ12" s="133"/>
      <c r="HIR12" s="133"/>
      <c r="HIS12" s="133"/>
      <c r="HIT12" s="133"/>
      <c r="HIU12" s="133"/>
      <c r="HIV12" s="133"/>
      <c r="HIW12" s="133"/>
      <c r="HIX12" s="133"/>
      <c r="HIY12" s="133"/>
      <c r="HIZ12" s="133"/>
      <c r="HJA12" s="133"/>
      <c r="HJB12" s="133"/>
      <c r="HJC12" s="133"/>
      <c r="HJD12" s="133"/>
      <c r="HJE12" s="133"/>
      <c r="HJF12" s="133"/>
      <c r="HJG12" s="133"/>
      <c r="HJH12" s="133"/>
      <c r="HJI12" s="133"/>
      <c r="HJJ12" s="133"/>
      <c r="HJK12" s="133"/>
      <c r="HJL12" s="133"/>
      <c r="HJM12" s="133"/>
      <c r="HJN12" s="133"/>
      <c r="HJO12" s="133"/>
      <c r="HJP12" s="133"/>
      <c r="HJQ12" s="133"/>
      <c r="HJR12" s="133"/>
      <c r="HJS12" s="133"/>
      <c r="HJT12" s="133"/>
      <c r="HJU12" s="133"/>
      <c r="HJV12" s="133"/>
      <c r="HJW12" s="133"/>
      <c r="HJX12" s="133"/>
      <c r="HJY12" s="133"/>
      <c r="HJZ12" s="133"/>
      <c r="HKA12" s="133"/>
      <c r="HKB12" s="133"/>
      <c r="HKC12" s="133"/>
      <c r="HKD12" s="133"/>
      <c r="HKE12" s="133"/>
      <c r="HKF12" s="133"/>
      <c r="HKG12" s="133"/>
      <c r="HKH12" s="133"/>
      <c r="HKI12" s="133"/>
      <c r="HKJ12" s="133"/>
      <c r="HKK12" s="133"/>
      <c r="HKL12" s="133"/>
      <c r="HKM12" s="133"/>
      <c r="HKN12" s="133"/>
      <c r="HKO12" s="133"/>
      <c r="HKP12" s="133"/>
      <c r="HKQ12" s="133"/>
      <c r="HKR12" s="133"/>
      <c r="HKS12" s="133"/>
      <c r="HKT12" s="133"/>
      <c r="HKU12" s="133"/>
      <c r="HKV12" s="133"/>
      <c r="HKW12" s="133"/>
      <c r="HKX12" s="133"/>
      <c r="HKY12" s="133"/>
      <c r="HKZ12" s="133"/>
      <c r="HLA12" s="133"/>
      <c r="HLB12" s="133"/>
      <c r="HLC12" s="133"/>
      <c r="HLD12" s="133"/>
      <c r="HLE12" s="133"/>
      <c r="HLF12" s="133"/>
      <c r="HLG12" s="133"/>
      <c r="HLH12" s="133"/>
      <c r="HLI12" s="133"/>
      <c r="HLJ12" s="133"/>
      <c r="HLK12" s="133"/>
      <c r="HLL12" s="133"/>
      <c r="HLM12" s="133"/>
      <c r="HLN12" s="133"/>
      <c r="HLO12" s="133"/>
      <c r="HLP12" s="133"/>
      <c r="HLQ12" s="133"/>
      <c r="HLR12" s="133"/>
      <c r="HLS12" s="133"/>
      <c r="HLT12" s="133"/>
      <c r="HLU12" s="133"/>
      <c r="HLV12" s="133"/>
      <c r="HLW12" s="133"/>
      <c r="HLX12" s="133"/>
      <c r="HLY12" s="133"/>
      <c r="HLZ12" s="133"/>
      <c r="HMA12" s="133"/>
      <c r="HMB12" s="133"/>
      <c r="HMC12" s="133"/>
      <c r="HMD12" s="133"/>
      <c r="HME12" s="133"/>
      <c r="HMF12" s="133"/>
      <c r="HMG12" s="133"/>
      <c r="HMH12" s="133"/>
      <c r="HMI12" s="133"/>
      <c r="HMJ12" s="133"/>
      <c r="HMK12" s="133"/>
      <c r="HML12" s="133"/>
      <c r="HMM12" s="133"/>
      <c r="HMN12" s="133"/>
      <c r="HMO12" s="133"/>
      <c r="HMP12" s="133"/>
      <c r="HMQ12" s="133"/>
      <c r="HMR12" s="133"/>
      <c r="HMS12" s="133"/>
      <c r="HMT12" s="133"/>
      <c r="HMU12" s="133"/>
      <c r="HMV12" s="133"/>
      <c r="HMW12" s="133"/>
      <c r="HMX12" s="133"/>
      <c r="HMY12" s="133"/>
      <c r="HMZ12" s="133"/>
      <c r="HNA12" s="133"/>
      <c r="HNB12" s="133"/>
      <c r="HNC12" s="133"/>
      <c r="HND12" s="133"/>
      <c r="HNE12" s="133"/>
      <c r="HNF12" s="133"/>
      <c r="HNG12" s="133"/>
      <c r="HNH12" s="133"/>
      <c r="HNI12" s="133"/>
      <c r="HNJ12" s="133"/>
      <c r="HNK12" s="133"/>
      <c r="HNL12" s="133"/>
      <c r="HNM12" s="133"/>
      <c r="HNN12" s="133"/>
      <c r="HNO12" s="133"/>
      <c r="HNP12" s="133"/>
      <c r="HNQ12" s="133"/>
      <c r="HNR12" s="133"/>
      <c r="HNS12" s="133"/>
      <c r="HNT12" s="133"/>
      <c r="HNU12" s="133"/>
      <c r="HNV12" s="133"/>
      <c r="HNW12" s="133"/>
      <c r="HNX12" s="133"/>
      <c r="HNY12" s="133"/>
      <c r="HNZ12" s="133"/>
      <c r="HOA12" s="133"/>
      <c r="HOB12" s="133"/>
      <c r="HOC12" s="133"/>
      <c r="HOD12" s="133"/>
      <c r="HOE12" s="133"/>
      <c r="HOF12" s="133"/>
      <c r="HOG12" s="133"/>
      <c r="HOH12" s="133"/>
      <c r="HOI12" s="133"/>
      <c r="HOJ12" s="133"/>
      <c r="HOK12" s="133"/>
      <c r="HOL12" s="133"/>
      <c r="HOM12" s="133"/>
      <c r="HON12" s="133"/>
      <c r="HOO12" s="133"/>
      <c r="HOP12" s="133"/>
      <c r="HOQ12" s="133"/>
      <c r="HOR12" s="133"/>
      <c r="HOS12" s="133"/>
      <c r="HOT12" s="133"/>
      <c r="HOU12" s="133"/>
      <c r="HOV12" s="133"/>
      <c r="HOW12" s="133"/>
      <c r="HOX12" s="133"/>
      <c r="HOY12" s="133"/>
      <c r="HOZ12" s="133"/>
      <c r="HPA12" s="133"/>
      <c r="HPB12" s="133"/>
      <c r="HPC12" s="133"/>
      <c r="HPD12" s="133"/>
      <c r="HPE12" s="133"/>
      <c r="HPF12" s="133"/>
      <c r="HPG12" s="133"/>
      <c r="HPH12" s="133"/>
      <c r="HPI12" s="133"/>
      <c r="HPJ12" s="133"/>
      <c r="HPK12" s="133"/>
      <c r="HPL12" s="133"/>
      <c r="HPM12" s="133"/>
      <c r="HPN12" s="133"/>
      <c r="HPO12" s="133"/>
      <c r="HPP12" s="133"/>
      <c r="HPQ12" s="133"/>
      <c r="HPR12" s="133"/>
      <c r="HPS12" s="133"/>
      <c r="HPT12" s="133"/>
      <c r="HPU12" s="133"/>
      <c r="HPV12" s="133"/>
      <c r="HPW12" s="133"/>
      <c r="HPX12" s="133"/>
      <c r="HPY12" s="133"/>
      <c r="HPZ12" s="133"/>
      <c r="HQA12" s="133"/>
      <c r="HQB12" s="133"/>
      <c r="HQC12" s="133"/>
      <c r="HQD12" s="133"/>
      <c r="HQE12" s="133"/>
      <c r="HQF12" s="133"/>
      <c r="HQG12" s="133"/>
      <c r="HQH12" s="133"/>
      <c r="HQI12" s="133"/>
      <c r="HQJ12" s="133"/>
      <c r="HQK12" s="133"/>
      <c r="HQL12" s="133"/>
      <c r="HQM12" s="133"/>
      <c r="HQN12" s="133"/>
      <c r="HQO12" s="133"/>
      <c r="HQP12" s="133"/>
      <c r="HQQ12" s="133"/>
      <c r="HQR12" s="133"/>
      <c r="HQS12" s="133"/>
      <c r="HQT12" s="133"/>
      <c r="HQU12" s="133"/>
      <c r="HQV12" s="133"/>
      <c r="HQW12" s="133"/>
      <c r="HQX12" s="133"/>
      <c r="HQY12" s="133"/>
      <c r="HQZ12" s="133"/>
      <c r="HRA12" s="133"/>
      <c r="HRB12" s="133"/>
      <c r="HRC12" s="133"/>
      <c r="HRD12" s="133"/>
      <c r="HRE12" s="133"/>
      <c r="HRF12" s="133"/>
      <c r="HRG12" s="133"/>
      <c r="HRH12" s="133"/>
      <c r="HRI12" s="133"/>
      <c r="HRJ12" s="133"/>
      <c r="HRK12" s="133"/>
      <c r="HRL12" s="133"/>
      <c r="HRM12" s="133"/>
      <c r="HRN12" s="133"/>
      <c r="HRO12" s="133"/>
      <c r="HRP12" s="133"/>
      <c r="HRQ12" s="133"/>
      <c r="HRR12" s="133"/>
      <c r="HRS12" s="133"/>
      <c r="HRT12" s="133"/>
      <c r="HRU12" s="133"/>
      <c r="HRV12" s="133"/>
      <c r="HRW12" s="133"/>
      <c r="HRX12" s="133"/>
      <c r="HRY12" s="133"/>
      <c r="HRZ12" s="133"/>
      <c r="HSA12" s="133"/>
      <c r="HSB12" s="133"/>
      <c r="HSC12" s="133"/>
      <c r="HSD12" s="133"/>
      <c r="HSE12" s="133"/>
      <c r="HSF12" s="133"/>
      <c r="HSG12" s="133"/>
      <c r="HSH12" s="133"/>
      <c r="HSI12" s="133"/>
      <c r="HSJ12" s="133"/>
      <c r="HSK12" s="133"/>
      <c r="HSL12" s="133"/>
      <c r="HSM12" s="133"/>
      <c r="HSN12" s="133"/>
      <c r="HSO12" s="133"/>
      <c r="HSP12" s="133"/>
      <c r="HSQ12" s="133"/>
      <c r="HSR12" s="133"/>
      <c r="HSS12" s="133"/>
      <c r="HST12" s="133"/>
      <c r="HSU12" s="133"/>
      <c r="HSV12" s="133"/>
      <c r="HSW12" s="133"/>
      <c r="HSX12" s="133"/>
      <c r="HSY12" s="133"/>
      <c r="HSZ12" s="133"/>
      <c r="HTA12" s="133"/>
      <c r="HTB12" s="133"/>
      <c r="HTC12" s="133"/>
      <c r="HTD12" s="133"/>
      <c r="HTE12" s="133"/>
      <c r="HTF12" s="133"/>
      <c r="HTG12" s="133"/>
      <c r="HTH12" s="133"/>
      <c r="HTI12" s="133"/>
      <c r="HTJ12" s="133"/>
      <c r="HTK12" s="133"/>
      <c r="HTL12" s="133"/>
      <c r="HTM12" s="133"/>
      <c r="HTN12" s="133"/>
      <c r="HTO12" s="133"/>
      <c r="HTP12" s="133"/>
      <c r="HTQ12" s="133"/>
      <c r="HTR12" s="133"/>
      <c r="HTS12" s="133"/>
      <c r="HTT12" s="133"/>
      <c r="HTU12" s="133"/>
      <c r="HTV12" s="133"/>
      <c r="HTW12" s="133"/>
      <c r="HTX12" s="133"/>
      <c r="HTY12" s="133"/>
      <c r="HTZ12" s="133"/>
      <c r="HUA12" s="133"/>
      <c r="HUB12" s="133"/>
      <c r="HUC12" s="133"/>
      <c r="HUD12" s="133"/>
      <c r="HUE12" s="133"/>
      <c r="HUF12" s="133"/>
      <c r="HUG12" s="133"/>
      <c r="HUH12" s="133"/>
      <c r="HUI12" s="133"/>
      <c r="HUJ12" s="133"/>
      <c r="HUK12" s="133"/>
      <c r="HUL12" s="133"/>
      <c r="HUM12" s="133"/>
      <c r="HUN12" s="133"/>
      <c r="HUO12" s="133"/>
      <c r="HUP12" s="133"/>
      <c r="HUQ12" s="133"/>
      <c r="HUR12" s="133"/>
      <c r="HUS12" s="133"/>
      <c r="HUT12" s="133"/>
      <c r="HUU12" s="133"/>
      <c r="HUV12" s="133"/>
      <c r="HUW12" s="133"/>
      <c r="HUX12" s="133"/>
      <c r="HUY12" s="133"/>
      <c r="HUZ12" s="133"/>
      <c r="HVA12" s="133"/>
      <c r="HVB12" s="133"/>
      <c r="HVC12" s="133"/>
      <c r="HVD12" s="133"/>
      <c r="HVE12" s="133"/>
      <c r="HVF12" s="133"/>
      <c r="HVG12" s="133"/>
      <c r="HVH12" s="133"/>
      <c r="HVI12" s="133"/>
      <c r="HVJ12" s="133"/>
      <c r="HVK12" s="133"/>
      <c r="HVL12" s="133"/>
      <c r="HVM12" s="133"/>
      <c r="HVN12" s="133"/>
      <c r="HVO12" s="133"/>
      <c r="HVP12" s="133"/>
      <c r="HVQ12" s="133"/>
      <c r="HVR12" s="133"/>
      <c r="HVS12" s="133"/>
      <c r="HVT12" s="133"/>
      <c r="HVU12" s="133"/>
      <c r="HVV12" s="133"/>
      <c r="HVW12" s="133"/>
      <c r="HVX12" s="133"/>
      <c r="HVY12" s="133"/>
      <c r="HVZ12" s="133"/>
      <c r="HWA12" s="133"/>
      <c r="HWB12" s="133"/>
      <c r="HWC12" s="133"/>
      <c r="HWD12" s="133"/>
      <c r="HWE12" s="133"/>
      <c r="HWF12" s="133"/>
      <c r="HWG12" s="133"/>
      <c r="HWH12" s="133"/>
      <c r="HWI12" s="133"/>
      <c r="HWJ12" s="133"/>
      <c r="HWK12" s="133"/>
      <c r="HWL12" s="133"/>
      <c r="HWM12" s="133"/>
      <c r="HWN12" s="133"/>
      <c r="HWO12" s="133"/>
      <c r="HWP12" s="133"/>
      <c r="HWQ12" s="133"/>
      <c r="HWR12" s="133"/>
      <c r="HWS12" s="133"/>
      <c r="HWT12" s="133"/>
      <c r="HWU12" s="133"/>
      <c r="HWV12" s="133"/>
      <c r="HWW12" s="133"/>
      <c r="HWX12" s="133"/>
      <c r="HWY12" s="133"/>
      <c r="HWZ12" s="133"/>
      <c r="HXA12" s="133"/>
      <c r="HXB12" s="133"/>
      <c r="HXC12" s="133"/>
      <c r="HXD12" s="133"/>
      <c r="HXE12" s="133"/>
      <c r="HXF12" s="133"/>
      <c r="HXG12" s="133"/>
      <c r="HXH12" s="133"/>
      <c r="HXI12" s="133"/>
      <c r="HXJ12" s="133"/>
      <c r="HXK12" s="133"/>
      <c r="HXL12" s="133"/>
      <c r="HXM12" s="133"/>
      <c r="HXN12" s="133"/>
      <c r="HXO12" s="133"/>
      <c r="HXP12" s="133"/>
      <c r="HXQ12" s="133"/>
      <c r="HXR12" s="133"/>
      <c r="HXS12" s="133"/>
      <c r="HXT12" s="133"/>
      <c r="HXU12" s="133"/>
      <c r="HXV12" s="133"/>
      <c r="HXW12" s="133"/>
      <c r="HXX12" s="133"/>
      <c r="HXY12" s="133"/>
      <c r="HXZ12" s="133"/>
      <c r="HYA12" s="133"/>
      <c r="HYB12" s="133"/>
      <c r="HYC12" s="133"/>
      <c r="HYD12" s="133"/>
      <c r="HYE12" s="133"/>
      <c r="HYF12" s="133"/>
      <c r="HYG12" s="133"/>
      <c r="HYH12" s="133"/>
      <c r="HYI12" s="133"/>
      <c r="HYJ12" s="133"/>
      <c r="HYK12" s="133"/>
      <c r="HYL12" s="133"/>
      <c r="HYM12" s="133"/>
      <c r="HYN12" s="133"/>
      <c r="HYO12" s="133"/>
      <c r="HYP12" s="133"/>
      <c r="HYQ12" s="133"/>
      <c r="HYR12" s="133"/>
      <c r="HYS12" s="133"/>
      <c r="HYT12" s="133"/>
      <c r="HYU12" s="133"/>
      <c r="HYV12" s="133"/>
      <c r="HYW12" s="133"/>
      <c r="HYX12" s="133"/>
      <c r="HYY12" s="133"/>
      <c r="HYZ12" s="133"/>
      <c r="HZA12" s="133"/>
      <c r="HZB12" s="133"/>
      <c r="HZC12" s="133"/>
      <c r="HZD12" s="133"/>
      <c r="HZE12" s="133"/>
      <c r="HZF12" s="133"/>
      <c r="HZG12" s="133"/>
      <c r="HZH12" s="133"/>
      <c r="HZI12" s="133"/>
      <c r="HZJ12" s="133"/>
      <c r="HZK12" s="133"/>
      <c r="HZL12" s="133"/>
      <c r="HZM12" s="133"/>
      <c r="HZN12" s="133"/>
      <c r="HZO12" s="133"/>
      <c r="HZP12" s="133"/>
      <c r="HZQ12" s="133"/>
      <c r="HZR12" s="133"/>
      <c r="HZS12" s="133"/>
      <c r="HZT12" s="133"/>
      <c r="HZU12" s="133"/>
      <c r="HZV12" s="133"/>
      <c r="HZW12" s="133"/>
      <c r="HZX12" s="133"/>
      <c r="HZY12" s="133"/>
      <c r="HZZ12" s="133"/>
      <c r="IAA12" s="133"/>
      <c r="IAB12" s="133"/>
      <c r="IAC12" s="133"/>
      <c r="IAD12" s="133"/>
      <c r="IAE12" s="133"/>
      <c r="IAF12" s="133"/>
      <c r="IAG12" s="133"/>
      <c r="IAH12" s="133"/>
      <c r="IAI12" s="133"/>
      <c r="IAJ12" s="133"/>
      <c r="IAK12" s="133"/>
      <c r="IAL12" s="133"/>
      <c r="IAM12" s="133"/>
      <c r="IAN12" s="133"/>
      <c r="IAO12" s="133"/>
      <c r="IAP12" s="133"/>
      <c r="IAQ12" s="133"/>
      <c r="IAR12" s="133"/>
      <c r="IAS12" s="133"/>
      <c r="IAT12" s="133"/>
      <c r="IAU12" s="133"/>
      <c r="IAV12" s="133"/>
      <c r="IAW12" s="133"/>
      <c r="IAX12" s="133"/>
      <c r="IAY12" s="133"/>
      <c r="IAZ12" s="133"/>
      <c r="IBA12" s="133"/>
      <c r="IBB12" s="133"/>
      <c r="IBC12" s="133"/>
      <c r="IBD12" s="133"/>
      <c r="IBE12" s="133"/>
      <c r="IBF12" s="133"/>
      <c r="IBG12" s="133"/>
      <c r="IBH12" s="133"/>
      <c r="IBI12" s="133"/>
      <c r="IBJ12" s="133"/>
      <c r="IBK12" s="133"/>
      <c r="IBL12" s="133"/>
      <c r="IBM12" s="133"/>
      <c r="IBN12" s="133"/>
      <c r="IBO12" s="133"/>
      <c r="IBP12" s="133"/>
      <c r="IBQ12" s="133"/>
      <c r="IBR12" s="133"/>
      <c r="IBS12" s="133"/>
      <c r="IBT12" s="133"/>
      <c r="IBU12" s="133"/>
      <c r="IBV12" s="133"/>
      <c r="IBW12" s="133"/>
      <c r="IBX12" s="133"/>
      <c r="IBY12" s="133"/>
      <c r="IBZ12" s="133"/>
      <c r="ICA12" s="133"/>
      <c r="ICB12" s="133"/>
      <c r="ICC12" s="133"/>
      <c r="ICD12" s="133"/>
      <c r="ICE12" s="133"/>
      <c r="ICF12" s="133"/>
      <c r="ICG12" s="133"/>
      <c r="ICH12" s="133"/>
      <c r="ICI12" s="133"/>
      <c r="ICJ12" s="133"/>
      <c r="ICK12" s="133"/>
      <c r="ICL12" s="133"/>
      <c r="ICM12" s="133"/>
      <c r="ICN12" s="133"/>
      <c r="ICO12" s="133"/>
      <c r="ICP12" s="133"/>
      <c r="ICQ12" s="133"/>
      <c r="ICR12" s="133"/>
      <c r="ICS12" s="133"/>
      <c r="ICT12" s="133"/>
      <c r="ICU12" s="133"/>
      <c r="ICV12" s="133"/>
      <c r="ICW12" s="133"/>
      <c r="ICX12" s="133"/>
      <c r="ICY12" s="133"/>
      <c r="ICZ12" s="133"/>
      <c r="IDA12" s="133"/>
      <c r="IDB12" s="133"/>
      <c r="IDC12" s="133"/>
      <c r="IDD12" s="133"/>
      <c r="IDE12" s="133"/>
      <c r="IDF12" s="133"/>
      <c r="IDG12" s="133"/>
      <c r="IDH12" s="133"/>
      <c r="IDI12" s="133"/>
      <c r="IDJ12" s="133"/>
      <c r="IDK12" s="133"/>
      <c r="IDL12" s="133"/>
      <c r="IDM12" s="133"/>
      <c r="IDN12" s="133"/>
      <c r="IDO12" s="133"/>
      <c r="IDP12" s="133"/>
      <c r="IDQ12" s="133"/>
      <c r="IDR12" s="133"/>
      <c r="IDS12" s="133"/>
      <c r="IDT12" s="133"/>
      <c r="IDU12" s="133"/>
      <c r="IDV12" s="133"/>
      <c r="IDW12" s="133"/>
      <c r="IDX12" s="133"/>
      <c r="IDY12" s="133"/>
      <c r="IDZ12" s="133"/>
      <c r="IEA12" s="133"/>
      <c r="IEB12" s="133"/>
      <c r="IEC12" s="133"/>
      <c r="IED12" s="133"/>
      <c r="IEE12" s="133"/>
      <c r="IEF12" s="133"/>
      <c r="IEG12" s="133"/>
      <c r="IEH12" s="133"/>
      <c r="IEI12" s="133"/>
      <c r="IEJ12" s="133"/>
      <c r="IEK12" s="133"/>
      <c r="IEL12" s="133"/>
      <c r="IEM12" s="133"/>
      <c r="IEN12" s="133"/>
      <c r="IEO12" s="133"/>
      <c r="IEP12" s="133"/>
      <c r="IEQ12" s="133"/>
      <c r="IER12" s="133"/>
      <c r="IES12" s="133"/>
      <c r="IET12" s="133"/>
      <c r="IEU12" s="133"/>
      <c r="IEV12" s="133"/>
      <c r="IEW12" s="133"/>
      <c r="IEX12" s="133"/>
      <c r="IEY12" s="133"/>
      <c r="IEZ12" s="133"/>
      <c r="IFA12" s="133"/>
      <c r="IFB12" s="133"/>
      <c r="IFC12" s="133"/>
      <c r="IFD12" s="133"/>
      <c r="IFE12" s="133"/>
      <c r="IFF12" s="133"/>
      <c r="IFG12" s="133"/>
      <c r="IFH12" s="133"/>
      <c r="IFI12" s="133"/>
      <c r="IFJ12" s="133"/>
      <c r="IFK12" s="133"/>
      <c r="IFL12" s="133"/>
      <c r="IFM12" s="133"/>
      <c r="IFN12" s="133"/>
      <c r="IFO12" s="133"/>
      <c r="IFP12" s="133"/>
      <c r="IFQ12" s="133"/>
      <c r="IFR12" s="133"/>
      <c r="IFS12" s="133"/>
      <c r="IFT12" s="133"/>
      <c r="IFU12" s="133"/>
      <c r="IFV12" s="133"/>
      <c r="IFW12" s="133"/>
      <c r="IFX12" s="133"/>
      <c r="IFY12" s="133"/>
      <c r="IFZ12" s="133"/>
      <c r="IGA12" s="133"/>
      <c r="IGB12" s="133"/>
      <c r="IGC12" s="133"/>
      <c r="IGD12" s="133"/>
      <c r="IGE12" s="133"/>
      <c r="IGF12" s="133"/>
      <c r="IGG12" s="133"/>
      <c r="IGH12" s="133"/>
      <c r="IGI12" s="133"/>
      <c r="IGJ12" s="133"/>
      <c r="IGK12" s="133"/>
      <c r="IGL12" s="133"/>
      <c r="IGM12" s="133"/>
      <c r="IGN12" s="133"/>
      <c r="IGO12" s="133"/>
      <c r="IGP12" s="133"/>
      <c r="IGQ12" s="133"/>
      <c r="IGR12" s="133"/>
      <c r="IGS12" s="133"/>
      <c r="IGT12" s="133"/>
      <c r="IGU12" s="133"/>
      <c r="IGV12" s="133"/>
      <c r="IGW12" s="133"/>
      <c r="IGX12" s="133"/>
      <c r="IGY12" s="133"/>
      <c r="IGZ12" s="133"/>
      <c r="IHA12" s="133"/>
      <c r="IHB12" s="133"/>
      <c r="IHC12" s="133"/>
      <c r="IHD12" s="133"/>
      <c r="IHE12" s="133"/>
      <c r="IHF12" s="133"/>
      <c r="IHG12" s="133"/>
      <c r="IHH12" s="133"/>
      <c r="IHI12" s="133"/>
      <c r="IHJ12" s="133"/>
      <c r="IHK12" s="133"/>
      <c r="IHL12" s="133"/>
      <c r="IHM12" s="133"/>
      <c r="IHN12" s="133"/>
      <c r="IHO12" s="133"/>
      <c r="IHP12" s="133"/>
      <c r="IHQ12" s="133"/>
      <c r="IHR12" s="133"/>
      <c r="IHS12" s="133"/>
      <c r="IHT12" s="133"/>
      <c r="IHU12" s="133"/>
      <c r="IHV12" s="133"/>
      <c r="IHW12" s="133"/>
      <c r="IHX12" s="133"/>
      <c r="IHY12" s="133"/>
      <c r="IHZ12" s="133"/>
      <c r="IIA12" s="133"/>
      <c r="IIB12" s="133"/>
      <c r="IIC12" s="133"/>
      <c r="IID12" s="133"/>
      <c r="IIE12" s="133"/>
      <c r="IIF12" s="133"/>
      <c r="IIG12" s="133"/>
      <c r="IIH12" s="133"/>
      <c r="III12" s="133"/>
      <c r="IIJ12" s="133"/>
      <c r="IIK12" s="133"/>
      <c r="IIL12" s="133"/>
      <c r="IIM12" s="133"/>
      <c r="IIN12" s="133"/>
      <c r="IIO12" s="133"/>
      <c r="IIP12" s="133"/>
      <c r="IIQ12" s="133"/>
      <c r="IIR12" s="133"/>
      <c r="IIS12" s="133"/>
      <c r="IIT12" s="133"/>
      <c r="IIU12" s="133"/>
      <c r="IIV12" s="133"/>
      <c r="IIW12" s="133"/>
      <c r="IIX12" s="133"/>
      <c r="IIY12" s="133"/>
      <c r="IIZ12" s="133"/>
      <c r="IJA12" s="133"/>
      <c r="IJB12" s="133"/>
      <c r="IJC12" s="133"/>
      <c r="IJD12" s="133"/>
      <c r="IJE12" s="133"/>
      <c r="IJF12" s="133"/>
      <c r="IJG12" s="133"/>
      <c r="IJH12" s="133"/>
      <c r="IJI12" s="133"/>
      <c r="IJJ12" s="133"/>
      <c r="IJK12" s="133"/>
      <c r="IJL12" s="133"/>
      <c r="IJM12" s="133"/>
      <c r="IJN12" s="133"/>
      <c r="IJO12" s="133"/>
      <c r="IJP12" s="133"/>
      <c r="IJQ12" s="133"/>
      <c r="IJR12" s="133"/>
      <c r="IJS12" s="133"/>
      <c r="IJT12" s="133"/>
      <c r="IJU12" s="133"/>
      <c r="IJV12" s="133"/>
      <c r="IJW12" s="133"/>
      <c r="IJX12" s="133"/>
      <c r="IJY12" s="133"/>
      <c r="IJZ12" s="133"/>
      <c r="IKA12" s="133"/>
      <c r="IKB12" s="133"/>
      <c r="IKC12" s="133"/>
      <c r="IKD12" s="133"/>
      <c r="IKE12" s="133"/>
      <c r="IKF12" s="133"/>
      <c r="IKG12" s="133"/>
      <c r="IKH12" s="133"/>
      <c r="IKI12" s="133"/>
      <c r="IKJ12" s="133"/>
      <c r="IKK12" s="133"/>
      <c r="IKL12" s="133"/>
      <c r="IKM12" s="133"/>
      <c r="IKN12" s="133"/>
      <c r="IKO12" s="133"/>
      <c r="IKP12" s="133"/>
      <c r="IKQ12" s="133"/>
      <c r="IKR12" s="133"/>
      <c r="IKS12" s="133"/>
      <c r="IKT12" s="133"/>
      <c r="IKU12" s="133"/>
      <c r="IKV12" s="133"/>
      <c r="IKW12" s="133"/>
      <c r="IKX12" s="133"/>
      <c r="IKY12" s="133"/>
      <c r="IKZ12" s="133"/>
      <c r="ILA12" s="133"/>
      <c r="ILB12" s="133"/>
      <c r="ILC12" s="133"/>
      <c r="ILD12" s="133"/>
      <c r="ILE12" s="133"/>
      <c r="ILF12" s="133"/>
      <c r="ILG12" s="133"/>
      <c r="ILH12" s="133"/>
      <c r="ILI12" s="133"/>
      <c r="ILJ12" s="133"/>
      <c r="ILK12" s="133"/>
      <c r="ILL12" s="133"/>
      <c r="ILM12" s="133"/>
      <c r="ILN12" s="133"/>
      <c r="ILO12" s="133"/>
      <c r="ILP12" s="133"/>
      <c r="ILQ12" s="133"/>
      <c r="ILR12" s="133"/>
      <c r="ILS12" s="133"/>
      <c r="ILT12" s="133"/>
      <c r="ILU12" s="133"/>
      <c r="ILV12" s="133"/>
      <c r="ILW12" s="133"/>
      <c r="ILX12" s="133"/>
      <c r="ILY12" s="133"/>
      <c r="ILZ12" s="133"/>
      <c r="IMA12" s="133"/>
      <c r="IMB12" s="133"/>
      <c r="IMC12" s="133"/>
      <c r="IMD12" s="133"/>
      <c r="IME12" s="133"/>
      <c r="IMF12" s="133"/>
      <c r="IMG12" s="133"/>
      <c r="IMH12" s="133"/>
      <c r="IMI12" s="133"/>
      <c r="IMJ12" s="133"/>
      <c r="IMK12" s="133"/>
      <c r="IML12" s="133"/>
      <c r="IMM12" s="133"/>
      <c r="IMN12" s="133"/>
      <c r="IMO12" s="133"/>
      <c r="IMP12" s="133"/>
      <c r="IMQ12" s="133"/>
      <c r="IMR12" s="133"/>
      <c r="IMS12" s="133"/>
      <c r="IMT12" s="133"/>
      <c r="IMU12" s="133"/>
      <c r="IMV12" s="133"/>
      <c r="IMW12" s="133"/>
      <c r="IMX12" s="133"/>
      <c r="IMY12" s="133"/>
      <c r="IMZ12" s="133"/>
      <c r="INA12" s="133"/>
      <c r="INB12" s="133"/>
      <c r="INC12" s="133"/>
      <c r="IND12" s="133"/>
      <c r="INE12" s="133"/>
      <c r="INF12" s="133"/>
      <c r="ING12" s="133"/>
      <c r="INH12" s="133"/>
      <c r="INI12" s="133"/>
      <c r="INJ12" s="133"/>
      <c r="INK12" s="133"/>
      <c r="INL12" s="133"/>
      <c r="INM12" s="133"/>
      <c r="INN12" s="133"/>
      <c r="INO12" s="133"/>
      <c r="INP12" s="133"/>
      <c r="INQ12" s="133"/>
      <c r="INR12" s="133"/>
      <c r="INS12" s="133"/>
      <c r="INT12" s="133"/>
      <c r="INU12" s="133"/>
      <c r="INV12" s="133"/>
      <c r="INW12" s="133"/>
      <c r="INX12" s="133"/>
      <c r="INY12" s="133"/>
      <c r="INZ12" s="133"/>
      <c r="IOA12" s="133"/>
      <c r="IOB12" s="133"/>
      <c r="IOC12" s="133"/>
      <c r="IOD12" s="133"/>
      <c r="IOE12" s="133"/>
      <c r="IOF12" s="133"/>
      <c r="IOG12" s="133"/>
      <c r="IOH12" s="133"/>
      <c r="IOI12" s="133"/>
      <c r="IOJ12" s="133"/>
      <c r="IOK12" s="133"/>
      <c r="IOL12" s="133"/>
      <c r="IOM12" s="133"/>
      <c r="ION12" s="133"/>
      <c r="IOO12" s="133"/>
      <c r="IOP12" s="133"/>
      <c r="IOQ12" s="133"/>
      <c r="IOR12" s="133"/>
      <c r="IOS12" s="133"/>
      <c r="IOT12" s="133"/>
      <c r="IOU12" s="133"/>
      <c r="IOV12" s="133"/>
      <c r="IOW12" s="133"/>
      <c r="IOX12" s="133"/>
      <c r="IOY12" s="133"/>
      <c r="IOZ12" s="133"/>
      <c r="IPA12" s="133"/>
      <c r="IPB12" s="133"/>
      <c r="IPC12" s="133"/>
      <c r="IPD12" s="133"/>
      <c r="IPE12" s="133"/>
      <c r="IPF12" s="133"/>
      <c r="IPG12" s="133"/>
      <c r="IPH12" s="133"/>
      <c r="IPI12" s="133"/>
      <c r="IPJ12" s="133"/>
      <c r="IPK12" s="133"/>
      <c r="IPL12" s="133"/>
      <c r="IPM12" s="133"/>
      <c r="IPN12" s="133"/>
      <c r="IPO12" s="133"/>
      <c r="IPP12" s="133"/>
      <c r="IPQ12" s="133"/>
      <c r="IPR12" s="133"/>
      <c r="IPS12" s="133"/>
      <c r="IPT12" s="133"/>
      <c r="IPU12" s="133"/>
      <c r="IPV12" s="133"/>
      <c r="IPW12" s="133"/>
      <c r="IPX12" s="133"/>
      <c r="IPY12" s="133"/>
      <c r="IPZ12" s="133"/>
      <c r="IQA12" s="133"/>
      <c r="IQB12" s="133"/>
      <c r="IQC12" s="133"/>
      <c r="IQD12" s="133"/>
      <c r="IQE12" s="133"/>
      <c r="IQF12" s="133"/>
      <c r="IQG12" s="133"/>
      <c r="IQH12" s="133"/>
      <c r="IQI12" s="133"/>
      <c r="IQJ12" s="133"/>
      <c r="IQK12" s="133"/>
      <c r="IQL12" s="133"/>
      <c r="IQM12" s="133"/>
      <c r="IQN12" s="133"/>
      <c r="IQO12" s="133"/>
      <c r="IQP12" s="133"/>
      <c r="IQQ12" s="133"/>
      <c r="IQR12" s="133"/>
      <c r="IQS12" s="133"/>
      <c r="IQT12" s="133"/>
      <c r="IQU12" s="133"/>
      <c r="IQV12" s="133"/>
      <c r="IQW12" s="133"/>
      <c r="IQX12" s="133"/>
      <c r="IQY12" s="133"/>
      <c r="IQZ12" s="133"/>
      <c r="IRA12" s="133"/>
      <c r="IRB12" s="133"/>
      <c r="IRC12" s="133"/>
      <c r="IRD12" s="133"/>
      <c r="IRE12" s="133"/>
      <c r="IRF12" s="133"/>
      <c r="IRG12" s="133"/>
      <c r="IRH12" s="133"/>
      <c r="IRI12" s="133"/>
      <c r="IRJ12" s="133"/>
      <c r="IRK12" s="133"/>
      <c r="IRL12" s="133"/>
      <c r="IRM12" s="133"/>
      <c r="IRN12" s="133"/>
      <c r="IRO12" s="133"/>
      <c r="IRP12" s="133"/>
      <c r="IRQ12" s="133"/>
      <c r="IRR12" s="133"/>
      <c r="IRS12" s="133"/>
      <c r="IRT12" s="133"/>
      <c r="IRU12" s="133"/>
      <c r="IRV12" s="133"/>
      <c r="IRW12" s="133"/>
      <c r="IRX12" s="133"/>
      <c r="IRY12" s="133"/>
      <c r="IRZ12" s="133"/>
      <c r="ISA12" s="133"/>
      <c r="ISB12" s="133"/>
      <c r="ISC12" s="133"/>
      <c r="ISD12" s="133"/>
      <c r="ISE12" s="133"/>
      <c r="ISF12" s="133"/>
      <c r="ISG12" s="133"/>
      <c r="ISH12" s="133"/>
      <c r="ISI12" s="133"/>
      <c r="ISJ12" s="133"/>
      <c r="ISK12" s="133"/>
      <c r="ISL12" s="133"/>
      <c r="ISM12" s="133"/>
      <c r="ISN12" s="133"/>
      <c r="ISO12" s="133"/>
      <c r="ISP12" s="133"/>
      <c r="ISQ12" s="133"/>
      <c r="ISR12" s="133"/>
      <c r="ISS12" s="133"/>
      <c r="IST12" s="133"/>
      <c r="ISU12" s="133"/>
      <c r="ISV12" s="133"/>
      <c r="ISW12" s="133"/>
      <c r="ISX12" s="133"/>
      <c r="ISY12" s="133"/>
      <c r="ISZ12" s="133"/>
      <c r="ITA12" s="133"/>
      <c r="ITB12" s="133"/>
      <c r="ITC12" s="133"/>
      <c r="ITD12" s="133"/>
      <c r="ITE12" s="133"/>
      <c r="ITF12" s="133"/>
      <c r="ITG12" s="133"/>
      <c r="ITH12" s="133"/>
      <c r="ITI12" s="133"/>
      <c r="ITJ12" s="133"/>
      <c r="ITK12" s="133"/>
      <c r="ITL12" s="133"/>
      <c r="ITM12" s="133"/>
      <c r="ITN12" s="133"/>
      <c r="ITO12" s="133"/>
      <c r="ITP12" s="133"/>
      <c r="ITQ12" s="133"/>
      <c r="ITR12" s="133"/>
      <c r="ITS12" s="133"/>
      <c r="ITT12" s="133"/>
      <c r="ITU12" s="133"/>
      <c r="ITV12" s="133"/>
      <c r="ITW12" s="133"/>
      <c r="ITX12" s="133"/>
      <c r="ITY12" s="133"/>
      <c r="ITZ12" s="133"/>
      <c r="IUA12" s="133"/>
      <c r="IUB12" s="133"/>
      <c r="IUC12" s="133"/>
      <c r="IUD12" s="133"/>
      <c r="IUE12" s="133"/>
      <c r="IUF12" s="133"/>
      <c r="IUG12" s="133"/>
      <c r="IUH12" s="133"/>
      <c r="IUI12" s="133"/>
      <c r="IUJ12" s="133"/>
      <c r="IUK12" s="133"/>
      <c r="IUL12" s="133"/>
      <c r="IUM12" s="133"/>
      <c r="IUN12" s="133"/>
      <c r="IUO12" s="133"/>
      <c r="IUP12" s="133"/>
      <c r="IUQ12" s="133"/>
      <c r="IUR12" s="133"/>
      <c r="IUS12" s="133"/>
      <c r="IUT12" s="133"/>
      <c r="IUU12" s="133"/>
      <c r="IUV12" s="133"/>
      <c r="IUW12" s="133"/>
      <c r="IUX12" s="133"/>
      <c r="IUY12" s="133"/>
      <c r="IUZ12" s="133"/>
      <c r="IVA12" s="133"/>
      <c r="IVB12" s="133"/>
      <c r="IVC12" s="133"/>
      <c r="IVD12" s="133"/>
      <c r="IVE12" s="133"/>
      <c r="IVF12" s="133"/>
      <c r="IVG12" s="133"/>
      <c r="IVH12" s="133"/>
      <c r="IVI12" s="133"/>
      <c r="IVJ12" s="133"/>
      <c r="IVK12" s="133"/>
      <c r="IVL12" s="133"/>
      <c r="IVM12" s="133"/>
      <c r="IVN12" s="133"/>
      <c r="IVO12" s="133"/>
      <c r="IVP12" s="133"/>
      <c r="IVQ12" s="133"/>
      <c r="IVR12" s="133"/>
      <c r="IVS12" s="133"/>
      <c r="IVT12" s="133"/>
      <c r="IVU12" s="133"/>
      <c r="IVV12" s="133"/>
      <c r="IVW12" s="133"/>
      <c r="IVX12" s="133"/>
      <c r="IVY12" s="133"/>
      <c r="IVZ12" s="133"/>
      <c r="IWA12" s="133"/>
      <c r="IWB12" s="133"/>
      <c r="IWC12" s="133"/>
      <c r="IWD12" s="133"/>
      <c r="IWE12" s="133"/>
      <c r="IWF12" s="133"/>
      <c r="IWG12" s="133"/>
      <c r="IWH12" s="133"/>
      <c r="IWI12" s="133"/>
      <c r="IWJ12" s="133"/>
      <c r="IWK12" s="133"/>
      <c r="IWL12" s="133"/>
      <c r="IWM12" s="133"/>
      <c r="IWN12" s="133"/>
      <c r="IWO12" s="133"/>
      <c r="IWP12" s="133"/>
      <c r="IWQ12" s="133"/>
      <c r="IWR12" s="133"/>
      <c r="IWS12" s="133"/>
      <c r="IWT12" s="133"/>
      <c r="IWU12" s="133"/>
      <c r="IWV12" s="133"/>
      <c r="IWW12" s="133"/>
      <c r="IWX12" s="133"/>
      <c r="IWY12" s="133"/>
      <c r="IWZ12" s="133"/>
      <c r="IXA12" s="133"/>
      <c r="IXB12" s="133"/>
      <c r="IXC12" s="133"/>
      <c r="IXD12" s="133"/>
      <c r="IXE12" s="133"/>
      <c r="IXF12" s="133"/>
      <c r="IXG12" s="133"/>
      <c r="IXH12" s="133"/>
      <c r="IXI12" s="133"/>
      <c r="IXJ12" s="133"/>
      <c r="IXK12" s="133"/>
      <c r="IXL12" s="133"/>
      <c r="IXM12" s="133"/>
      <c r="IXN12" s="133"/>
      <c r="IXO12" s="133"/>
      <c r="IXP12" s="133"/>
      <c r="IXQ12" s="133"/>
      <c r="IXR12" s="133"/>
      <c r="IXS12" s="133"/>
      <c r="IXT12" s="133"/>
      <c r="IXU12" s="133"/>
      <c r="IXV12" s="133"/>
      <c r="IXW12" s="133"/>
      <c r="IXX12" s="133"/>
      <c r="IXY12" s="133"/>
      <c r="IXZ12" s="133"/>
      <c r="IYA12" s="133"/>
      <c r="IYB12" s="133"/>
      <c r="IYC12" s="133"/>
      <c r="IYD12" s="133"/>
      <c r="IYE12" s="133"/>
      <c r="IYF12" s="133"/>
      <c r="IYG12" s="133"/>
      <c r="IYH12" s="133"/>
      <c r="IYI12" s="133"/>
      <c r="IYJ12" s="133"/>
      <c r="IYK12" s="133"/>
      <c r="IYL12" s="133"/>
      <c r="IYM12" s="133"/>
      <c r="IYN12" s="133"/>
      <c r="IYO12" s="133"/>
      <c r="IYP12" s="133"/>
      <c r="IYQ12" s="133"/>
      <c r="IYR12" s="133"/>
      <c r="IYS12" s="133"/>
      <c r="IYT12" s="133"/>
      <c r="IYU12" s="133"/>
      <c r="IYV12" s="133"/>
      <c r="IYW12" s="133"/>
      <c r="IYX12" s="133"/>
      <c r="IYY12" s="133"/>
      <c r="IYZ12" s="133"/>
      <c r="IZA12" s="133"/>
      <c r="IZB12" s="133"/>
      <c r="IZC12" s="133"/>
      <c r="IZD12" s="133"/>
      <c r="IZE12" s="133"/>
      <c r="IZF12" s="133"/>
      <c r="IZG12" s="133"/>
      <c r="IZH12" s="133"/>
      <c r="IZI12" s="133"/>
      <c r="IZJ12" s="133"/>
      <c r="IZK12" s="133"/>
      <c r="IZL12" s="133"/>
      <c r="IZM12" s="133"/>
      <c r="IZN12" s="133"/>
      <c r="IZO12" s="133"/>
      <c r="IZP12" s="133"/>
      <c r="IZQ12" s="133"/>
      <c r="IZR12" s="133"/>
      <c r="IZS12" s="133"/>
      <c r="IZT12" s="133"/>
      <c r="IZU12" s="133"/>
      <c r="IZV12" s="133"/>
      <c r="IZW12" s="133"/>
      <c r="IZX12" s="133"/>
      <c r="IZY12" s="133"/>
      <c r="IZZ12" s="133"/>
      <c r="JAA12" s="133"/>
      <c r="JAB12" s="133"/>
      <c r="JAC12" s="133"/>
      <c r="JAD12" s="133"/>
      <c r="JAE12" s="133"/>
      <c r="JAF12" s="133"/>
      <c r="JAG12" s="133"/>
      <c r="JAH12" s="133"/>
      <c r="JAI12" s="133"/>
      <c r="JAJ12" s="133"/>
      <c r="JAK12" s="133"/>
      <c r="JAL12" s="133"/>
      <c r="JAM12" s="133"/>
      <c r="JAN12" s="133"/>
      <c r="JAO12" s="133"/>
      <c r="JAP12" s="133"/>
      <c r="JAQ12" s="133"/>
      <c r="JAR12" s="133"/>
      <c r="JAS12" s="133"/>
      <c r="JAT12" s="133"/>
      <c r="JAU12" s="133"/>
      <c r="JAV12" s="133"/>
      <c r="JAW12" s="133"/>
      <c r="JAX12" s="133"/>
      <c r="JAY12" s="133"/>
      <c r="JAZ12" s="133"/>
      <c r="JBA12" s="133"/>
      <c r="JBB12" s="133"/>
      <c r="JBC12" s="133"/>
      <c r="JBD12" s="133"/>
      <c r="JBE12" s="133"/>
      <c r="JBF12" s="133"/>
      <c r="JBG12" s="133"/>
      <c r="JBH12" s="133"/>
      <c r="JBI12" s="133"/>
      <c r="JBJ12" s="133"/>
      <c r="JBK12" s="133"/>
      <c r="JBL12" s="133"/>
      <c r="JBM12" s="133"/>
      <c r="JBN12" s="133"/>
      <c r="JBO12" s="133"/>
      <c r="JBP12" s="133"/>
      <c r="JBQ12" s="133"/>
      <c r="JBR12" s="133"/>
      <c r="JBS12" s="133"/>
      <c r="JBT12" s="133"/>
      <c r="JBU12" s="133"/>
      <c r="JBV12" s="133"/>
      <c r="JBW12" s="133"/>
      <c r="JBX12" s="133"/>
      <c r="JBY12" s="133"/>
      <c r="JBZ12" s="133"/>
      <c r="JCA12" s="133"/>
      <c r="JCB12" s="133"/>
      <c r="JCC12" s="133"/>
      <c r="JCD12" s="133"/>
      <c r="JCE12" s="133"/>
      <c r="JCF12" s="133"/>
      <c r="JCG12" s="133"/>
      <c r="JCH12" s="133"/>
      <c r="JCI12" s="133"/>
      <c r="JCJ12" s="133"/>
      <c r="JCK12" s="133"/>
      <c r="JCL12" s="133"/>
      <c r="JCM12" s="133"/>
      <c r="JCN12" s="133"/>
      <c r="JCO12" s="133"/>
      <c r="JCP12" s="133"/>
      <c r="JCQ12" s="133"/>
      <c r="JCR12" s="133"/>
      <c r="JCS12" s="133"/>
      <c r="JCT12" s="133"/>
      <c r="JCU12" s="133"/>
      <c r="JCV12" s="133"/>
      <c r="JCW12" s="133"/>
      <c r="JCX12" s="133"/>
      <c r="JCY12" s="133"/>
      <c r="JCZ12" s="133"/>
      <c r="JDA12" s="133"/>
      <c r="JDB12" s="133"/>
      <c r="JDC12" s="133"/>
      <c r="JDD12" s="133"/>
      <c r="JDE12" s="133"/>
      <c r="JDF12" s="133"/>
      <c r="JDG12" s="133"/>
      <c r="JDH12" s="133"/>
      <c r="JDI12" s="133"/>
      <c r="JDJ12" s="133"/>
      <c r="JDK12" s="133"/>
      <c r="JDL12" s="133"/>
      <c r="JDM12" s="133"/>
      <c r="JDN12" s="133"/>
      <c r="JDO12" s="133"/>
      <c r="JDP12" s="133"/>
      <c r="JDQ12" s="133"/>
      <c r="JDR12" s="133"/>
      <c r="JDS12" s="133"/>
      <c r="JDT12" s="133"/>
      <c r="JDU12" s="133"/>
      <c r="JDV12" s="133"/>
      <c r="JDW12" s="133"/>
      <c r="JDX12" s="133"/>
      <c r="JDY12" s="133"/>
      <c r="JDZ12" s="133"/>
      <c r="JEA12" s="133"/>
      <c r="JEB12" s="133"/>
      <c r="JEC12" s="133"/>
      <c r="JED12" s="133"/>
      <c r="JEE12" s="133"/>
      <c r="JEF12" s="133"/>
      <c r="JEG12" s="133"/>
      <c r="JEH12" s="133"/>
      <c r="JEI12" s="133"/>
      <c r="JEJ12" s="133"/>
      <c r="JEK12" s="133"/>
      <c r="JEL12" s="133"/>
      <c r="JEM12" s="133"/>
      <c r="JEN12" s="133"/>
      <c r="JEO12" s="133"/>
      <c r="JEP12" s="133"/>
      <c r="JEQ12" s="133"/>
      <c r="JER12" s="133"/>
      <c r="JES12" s="133"/>
      <c r="JET12" s="133"/>
      <c r="JEU12" s="133"/>
      <c r="JEV12" s="133"/>
      <c r="JEW12" s="133"/>
      <c r="JEX12" s="133"/>
      <c r="JEY12" s="133"/>
      <c r="JEZ12" s="133"/>
      <c r="JFA12" s="133"/>
      <c r="JFB12" s="133"/>
      <c r="JFC12" s="133"/>
      <c r="JFD12" s="133"/>
      <c r="JFE12" s="133"/>
      <c r="JFF12" s="133"/>
      <c r="JFG12" s="133"/>
      <c r="JFH12" s="133"/>
      <c r="JFI12" s="133"/>
      <c r="JFJ12" s="133"/>
      <c r="JFK12" s="133"/>
      <c r="JFL12" s="133"/>
      <c r="JFM12" s="133"/>
      <c r="JFN12" s="133"/>
      <c r="JFO12" s="133"/>
      <c r="JFP12" s="133"/>
      <c r="JFQ12" s="133"/>
      <c r="JFR12" s="133"/>
      <c r="JFS12" s="133"/>
      <c r="JFT12" s="133"/>
      <c r="JFU12" s="133"/>
      <c r="JFV12" s="133"/>
      <c r="JFW12" s="133"/>
      <c r="JFX12" s="133"/>
      <c r="JFY12" s="133"/>
      <c r="JFZ12" s="133"/>
      <c r="JGA12" s="133"/>
      <c r="JGB12" s="133"/>
      <c r="JGC12" s="133"/>
      <c r="JGD12" s="133"/>
      <c r="JGE12" s="133"/>
      <c r="JGF12" s="133"/>
      <c r="JGG12" s="133"/>
      <c r="JGH12" s="133"/>
      <c r="JGI12" s="133"/>
      <c r="JGJ12" s="133"/>
      <c r="JGK12" s="133"/>
      <c r="JGL12" s="133"/>
      <c r="JGM12" s="133"/>
      <c r="JGN12" s="133"/>
      <c r="JGO12" s="133"/>
      <c r="JGP12" s="133"/>
      <c r="JGQ12" s="133"/>
      <c r="JGR12" s="133"/>
      <c r="JGS12" s="133"/>
      <c r="JGT12" s="133"/>
      <c r="JGU12" s="133"/>
      <c r="JGV12" s="133"/>
      <c r="JGW12" s="133"/>
      <c r="JGX12" s="133"/>
      <c r="JGY12" s="133"/>
      <c r="JGZ12" s="133"/>
      <c r="JHA12" s="133"/>
      <c r="JHB12" s="133"/>
      <c r="JHC12" s="133"/>
      <c r="JHD12" s="133"/>
      <c r="JHE12" s="133"/>
      <c r="JHF12" s="133"/>
      <c r="JHG12" s="133"/>
      <c r="JHH12" s="133"/>
      <c r="JHI12" s="133"/>
      <c r="JHJ12" s="133"/>
      <c r="JHK12" s="133"/>
      <c r="JHL12" s="133"/>
      <c r="JHM12" s="133"/>
      <c r="JHN12" s="133"/>
      <c r="JHO12" s="133"/>
      <c r="JHP12" s="133"/>
      <c r="JHQ12" s="133"/>
      <c r="JHR12" s="133"/>
      <c r="JHS12" s="133"/>
      <c r="JHT12" s="133"/>
      <c r="JHU12" s="133"/>
      <c r="JHV12" s="133"/>
      <c r="JHW12" s="133"/>
      <c r="JHX12" s="133"/>
      <c r="JHY12" s="133"/>
      <c r="JHZ12" s="133"/>
      <c r="JIA12" s="133"/>
      <c r="JIB12" s="133"/>
      <c r="JIC12" s="133"/>
      <c r="JID12" s="133"/>
      <c r="JIE12" s="133"/>
      <c r="JIF12" s="133"/>
      <c r="JIG12" s="133"/>
      <c r="JIH12" s="133"/>
      <c r="JII12" s="133"/>
      <c r="JIJ12" s="133"/>
      <c r="JIK12" s="133"/>
      <c r="JIL12" s="133"/>
      <c r="JIM12" s="133"/>
      <c r="JIN12" s="133"/>
      <c r="JIO12" s="133"/>
      <c r="JIP12" s="133"/>
      <c r="JIQ12" s="133"/>
      <c r="JIR12" s="133"/>
      <c r="JIS12" s="133"/>
      <c r="JIT12" s="133"/>
      <c r="JIU12" s="133"/>
      <c r="JIV12" s="133"/>
      <c r="JIW12" s="133"/>
      <c r="JIX12" s="133"/>
      <c r="JIY12" s="133"/>
      <c r="JIZ12" s="133"/>
      <c r="JJA12" s="133"/>
      <c r="JJB12" s="133"/>
      <c r="JJC12" s="133"/>
      <c r="JJD12" s="133"/>
      <c r="JJE12" s="133"/>
      <c r="JJF12" s="133"/>
      <c r="JJG12" s="133"/>
      <c r="JJH12" s="133"/>
      <c r="JJI12" s="133"/>
      <c r="JJJ12" s="133"/>
      <c r="JJK12" s="133"/>
      <c r="JJL12" s="133"/>
      <c r="JJM12" s="133"/>
      <c r="JJN12" s="133"/>
      <c r="JJO12" s="133"/>
      <c r="JJP12" s="133"/>
      <c r="JJQ12" s="133"/>
      <c r="JJR12" s="133"/>
      <c r="JJS12" s="133"/>
      <c r="JJT12" s="133"/>
      <c r="JJU12" s="133"/>
      <c r="JJV12" s="133"/>
      <c r="JJW12" s="133"/>
      <c r="JJX12" s="133"/>
      <c r="JJY12" s="133"/>
      <c r="JJZ12" s="133"/>
      <c r="JKA12" s="133"/>
      <c r="JKB12" s="133"/>
      <c r="JKC12" s="133"/>
      <c r="JKD12" s="133"/>
      <c r="JKE12" s="133"/>
      <c r="JKF12" s="133"/>
      <c r="JKG12" s="133"/>
      <c r="JKH12" s="133"/>
      <c r="JKI12" s="133"/>
      <c r="JKJ12" s="133"/>
      <c r="JKK12" s="133"/>
      <c r="JKL12" s="133"/>
      <c r="JKM12" s="133"/>
      <c r="JKN12" s="133"/>
      <c r="JKO12" s="133"/>
      <c r="JKP12" s="133"/>
      <c r="JKQ12" s="133"/>
      <c r="JKR12" s="133"/>
      <c r="JKS12" s="133"/>
      <c r="JKT12" s="133"/>
      <c r="JKU12" s="133"/>
      <c r="JKV12" s="133"/>
      <c r="JKW12" s="133"/>
      <c r="JKX12" s="133"/>
      <c r="JKY12" s="133"/>
      <c r="JKZ12" s="133"/>
      <c r="JLA12" s="133"/>
      <c r="JLB12" s="133"/>
      <c r="JLC12" s="133"/>
      <c r="JLD12" s="133"/>
      <c r="JLE12" s="133"/>
      <c r="JLF12" s="133"/>
      <c r="JLG12" s="133"/>
      <c r="JLH12" s="133"/>
      <c r="JLI12" s="133"/>
      <c r="JLJ12" s="133"/>
      <c r="JLK12" s="133"/>
      <c r="JLL12" s="133"/>
      <c r="JLM12" s="133"/>
      <c r="JLN12" s="133"/>
      <c r="JLO12" s="133"/>
      <c r="JLP12" s="133"/>
      <c r="JLQ12" s="133"/>
      <c r="JLR12" s="133"/>
      <c r="JLS12" s="133"/>
      <c r="JLT12" s="133"/>
      <c r="JLU12" s="133"/>
      <c r="JLV12" s="133"/>
      <c r="JLW12" s="133"/>
      <c r="JLX12" s="133"/>
      <c r="JLY12" s="133"/>
      <c r="JLZ12" s="133"/>
      <c r="JMA12" s="133"/>
      <c r="JMB12" s="133"/>
      <c r="JMC12" s="133"/>
      <c r="JMD12" s="133"/>
      <c r="JME12" s="133"/>
      <c r="JMF12" s="133"/>
      <c r="JMG12" s="133"/>
      <c r="JMH12" s="133"/>
      <c r="JMI12" s="133"/>
      <c r="JMJ12" s="133"/>
      <c r="JMK12" s="133"/>
      <c r="JML12" s="133"/>
      <c r="JMM12" s="133"/>
      <c r="JMN12" s="133"/>
      <c r="JMO12" s="133"/>
      <c r="JMP12" s="133"/>
      <c r="JMQ12" s="133"/>
      <c r="JMR12" s="133"/>
      <c r="JMS12" s="133"/>
      <c r="JMT12" s="133"/>
      <c r="JMU12" s="133"/>
      <c r="JMV12" s="133"/>
      <c r="JMW12" s="133"/>
      <c r="JMX12" s="133"/>
      <c r="JMY12" s="133"/>
      <c r="JMZ12" s="133"/>
      <c r="JNA12" s="133"/>
      <c r="JNB12" s="133"/>
      <c r="JNC12" s="133"/>
      <c r="JND12" s="133"/>
      <c r="JNE12" s="133"/>
      <c r="JNF12" s="133"/>
      <c r="JNG12" s="133"/>
      <c r="JNH12" s="133"/>
      <c r="JNI12" s="133"/>
      <c r="JNJ12" s="133"/>
      <c r="JNK12" s="133"/>
      <c r="JNL12" s="133"/>
      <c r="JNM12" s="133"/>
      <c r="JNN12" s="133"/>
      <c r="JNO12" s="133"/>
      <c r="JNP12" s="133"/>
      <c r="JNQ12" s="133"/>
      <c r="JNR12" s="133"/>
      <c r="JNS12" s="133"/>
      <c r="JNT12" s="133"/>
      <c r="JNU12" s="133"/>
      <c r="JNV12" s="133"/>
      <c r="JNW12" s="133"/>
      <c r="JNX12" s="133"/>
      <c r="JNY12" s="133"/>
      <c r="JNZ12" s="133"/>
      <c r="JOA12" s="133"/>
      <c r="JOB12" s="133"/>
      <c r="JOC12" s="133"/>
      <c r="JOD12" s="133"/>
      <c r="JOE12" s="133"/>
      <c r="JOF12" s="133"/>
      <c r="JOG12" s="133"/>
      <c r="JOH12" s="133"/>
      <c r="JOI12" s="133"/>
      <c r="JOJ12" s="133"/>
      <c r="JOK12" s="133"/>
      <c r="JOL12" s="133"/>
      <c r="JOM12" s="133"/>
      <c r="JON12" s="133"/>
      <c r="JOO12" s="133"/>
      <c r="JOP12" s="133"/>
      <c r="JOQ12" s="133"/>
      <c r="JOR12" s="133"/>
      <c r="JOS12" s="133"/>
      <c r="JOT12" s="133"/>
      <c r="JOU12" s="133"/>
      <c r="JOV12" s="133"/>
      <c r="JOW12" s="133"/>
      <c r="JOX12" s="133"/>
      <c r="JOY12" s="133"/>
      <c r="JOZ12" s="133"/>
      <c r="JPA12" s="133"/>
      <c r="JPB12" s="133"/>
      <c r="JPC12" s="133"/>
      <c r="JPD12" s="133"/>
      <c r="JPE12" s="133"/>
      <c r="JPF12" s="133"/>
      <c r="JPG12" s="133"/>
      <c r="JPH12" s="133"/>
      <c r="JPI12" s="133"/>
      <c r="JPJ12" s="133"/>
      <c r="JPK12" s="133"/>
      <c r="JPL12" s="133"/>
      <c r="JPM12" s="133"/>
      <c r="JPN12" s="133"/>
      <c r="JPO12" s="133"/>
      <c r="JPP12" s="133"/>
      <c r="JPQ12" s="133"/>
      <c r="JPR12" s="133"/>
      <c r="JPS12" s="133"/>
      <c r="JPT12" s="133"/>
      <c r="JPU12" s="133"/>
      <c r="JPV12" s="133"/>
      <c r="JPW12" s="133"/>
      <c r="JPX12" s="133"/>
      <c r="JPY12" s="133"/>
      <c r="JPZ12" s="133"/>
      <c r="JQA12" s="133"/>
      <c r="JQB12" s="133"/>
      <c r="JQC12" s="133"/>
      <c r="JQD12" s="133"/>
      <c r="JQE12" s="133"/>
      <c r="JQF12" s="133"/>
      <c r="JQG12" s="133"/>
      <c r="JQH12" s="133"/>
      <c r="JQI12" s="133"/>
      <c r="JQJ12" s="133"/>
      <c r="JQK12" s="133"/>
      <c r="JQL12" s="133"/>
      <c r="JQM12" s="133"/>
      <c r="JQN12" s="133"/>
      <c r="JQO12" s="133"/>
      <c r="JQP12" s="133"/>
      <c r="JQQ12" s="133"/>
      <c r="JQR12" s="133"/>
      <c r="JQS12" s="133"/>
      <c r="JQT12" s="133"/>
      <c r="JQU12" s="133"/>
      <c r="JQV12" s="133"/>
      <c r="JQW12" s="133"/>
      <c r="JQX12" s="133"/>
      <c r="JQY12" s="133"/>
      <c r="JQZ12" s="133"/>
      <c r="JRA12" s="133"/>
      <c r="JRB12" s="133"/>
      <c r="JRC12" s="133"/>
      <c r="JRD12" s="133"/>
      <c r="JRE12" s="133"/>
      <c r="JRF12" s="133"/>
      <c r="JRG12" s="133"/>
      <c r="JRH12" s="133"/>
      <c r="JRI12" s="133"/>
      <c r="JRJ12" s="133"/>
      <c r="JRK12" s="133"/>
      <c r="JRL12" s="133"/>
      <c r="JRM12" s="133"/>
      <c r="JRN12" s="133"/>
      <c r="JRO12" s="133"/>
      <c r="JRP12" s="133"/>
      <c r="JRQ12" s="133"/>
      <c r="JRR12" s="133"/>
      <c r="JRS12" s="133"/>
      <c r="JRT12" s="133"/>
      <c r="JRU12" s="133"/>
      <c r="JRV12" s="133"/>
      <c r="JRW12" s="133"/>
      <c r="JRX12" s="133"/>
      <c r="JRY12" s="133"/>
      <c r="JRZ12" s="133"/>
      <c r="JSA12" s="133"/>
      <c r="JSB12" s="133"/>
      <c r="JSC12" s="133"/>
      <c r="JSD12" s="133"/>
      <c r="JSE12" s="133"/>
      <c r="JSF12" s="133"/>
      <c r="JSG12" s="133"/>
      <c r="JSH12" s="133"/>
      <c r="JSI12" s="133"/>
      <c r="JSJ12" s="133"/>
      <c r="JSK12" s="133"/>
      <c r="JSL12" s="133"/>
      <c r="JSM12" s="133"/>
      <c r="JSN12" s="133"/>
      <c r="JSO12" s="133"/>
      <c r="JSP12" s="133"/>
      <c r="JSQ12" s="133"/>
      <c r="JSR12" s="133"/>
      <c r="JSS12" s="133"/>
      <c r="JST12" s="133"/>
      <c r="JSU12" s="133"/>
      <c r="JSV12" s="133"/>
      <c r="JSW12" s="133"/>
      <c r="JSX12" s="133"/>
      <c r="JSY12" s="133"/>
      <c r="JSZ12" s="133"/>
      <c r="JTA12" s="133"/>
      <c r="JTB12" s="133"/>
      <c r="JTC12" s="133"/>
      <c r="JTD12" s="133"/>
      <c r="JTE12" s="133"/>
      <c r="JTF12" s="133"/>
      <c r="JTG12" s="133"/>
      <c r="JTH12" s="133"/>
      <c r="JTI12" s="133"/>
      <c r="JTJ12" s="133"/>
      <c r="JTK12" s="133"/>
      <c r="JTL12" s="133"/>
      <c r="JTM12" s="133"/>
      <c r="JTN12" s="133"/>
      <c r="JTO12" s="133"/>
      <c r="JTP12" s="133"/>
      <c r="JTQ12" s="133"/>
      <c r="JTR12" s="133"/>
      <c r="JTS12" s="133"/>
      <c r="JTT12" s="133"/>
      <c r="JTU12" s="133"/>
      <c r="JTV12" s="133"/>
      <c r="JTW12" s="133"/>
      <c r="JTX12" s="133"/>
      <c r="JTY12" s="133"/>
      <c r="JTZ12" s="133"/>
      <c r="JUA12" s="133"/>
      <c r="JUB12" s="133"/>
      <c r="JUC12" s="133"/>
      <c r="JUD12" s="133"/>
      <c r="JUE12" s="133"/>
      <c r="JUF12" s="133"/>
      <c r="JUG12" s="133"/>
      <c r="JUH12" s="133"/>
      <c r="JUI12" s="133"/>
      <c r="JUJ12" s="133"/>
      <c r="JUK12" s="133"/>
      <c r="JUL12" s="133"/>
      <c r="JUM12" s="133"/>
      <c r="JUN12" s="133"/>
      <c r="JUO12" s="133"/>
      <c r="JUP12" s="133"/>
      <c r="JUQ12" s="133"/>
      <c r="JUR12" s="133"/>
      <c r="JUS12" s="133"/>
      <c r="JUT12" s="133"/>
      <c r="JUU12" s="133"/>
      <c r="JUV12" s="133"/>
      <c r="JUW12" s="133"/>
      <c r="JUX12" s="133"/>
      <c r="JUY12" s="133"/>
      <c r="JUZ12" s="133"/>
      <c r="JVA12" s="133"/>
      <c r="JVB12" s="133"/>
      <c r="JVC12" s="133"/>
      <c r="JVD12" s="133"/>
      <c r="JVE12" s="133"/>
      <c r="JVF12" s="133"/>
      <c r="JVG12" s="133"/>
      <c r="JVH12" s="133"/>
      <c r="JVI12" s="133"/>
      <c r="JVJ12" s="133"/>
      <c r="JVK12" s="133"/>
      <c r="JVL12" s="133"/>
      <c r="JVM12" s="133"/>
      <c r="JVN12" s="133"/>
      <c r="JVO12" s="133"/>
      <c r="JVP12" s="133"/>
      <c r="JVQ12" s="133"/>
      <c r="JVR12" s="133"/>
      <c r="JVS12" s="133"/>
      <c r="JVT12" s="133"/>
      <c r="JVU12" s="133"/>
      <c r="JVV12" s="133"/>
      <c r="JVW12" s="133"/>
      <c r="JVX12" s="133"/>
      <c r="JVY12" s="133"/>
      <c r="JVZ12" s="133"/>
      <c r="JWA12" s="133"/>
      <c r="JWB12" s="133"/>
      <c r="JWC12" s="133"/>
      <c r="JWD12" s="133"/>
      <c r="JWE12" s="133"/>
      <c r="JWF12" s="133"/>
      <c r="JWG12" s="133"/>
      <c r="JWH12" s="133"/>
      <c r="JWI12" s="133"/>
      <c r="JWJ12" s="133"/>
      <c r="JWK12" s="133"/>
      <c r="JWL12" s="133"/>
      <c r="JWM12" s="133"/>
      <c r="JWN12" s="133"/>
      <c r="JWO12" s="133"/>
      <c r="JWP12" s="133"/>
      <c r="JWQ12" s="133"/>
      <c r="JWR12" s="133"/>
      <c r="JWS12" s="133"/>
      <c r="JWT12" s="133"/>
      <c r="JWU12" s="133"/>
      <c r="JWV12" s="133"/>
      <c r="JWW12" s="133"/>
      <c r="JWX12" s="133"/>
      <c r="JWY12" s="133"/>
      <c r="JWZ12" s="133"/>
      <c r="JXA12" s="133"/>
      <c r="JXB12" s="133"/>
      <c r="JXC12" s="133"/>
      <c r="JXD12" s="133"/>
      <c r="JXE12" s="133"/>
      <c r="JXF12" s="133"/>
      <c r="JXG12" s="133"/>
      <c r="JXH12" s="133"/>
      <c r="JXI12" s="133"/>
      <c r="JXJ12" s="133"/>
      <c r="JXK12" s="133"/>
      <c r="JXL12" s="133"/>
      <c r="JXM12" s="133"/>
      <c r="JXN12" s="133"/>
      <c r="JXO12" s="133"/>
      <c r="JXP12" s="133"/>
      <c r="JXQ12" s="133"/>
      <c r="JXR12" s="133"/>
      <c r="JXS12" s="133"/>
      <c r="JXT12" s="133"/>
      <c r="JXU12" s="133"/>
      <c r="JXV12" s="133"/>
      <c r="JXW12" s="133"/>
      <c r="JXX12" s="133"/>
      <c r="JXY12" s="133"/>
      <c r="JXZ12" s="133"/>
      <c r="JYA12" s="133"/>
      <c r="JYB12" s="133"/>
      <c r="JYC12" s="133"/>
      <c r="JYD12" s="133"/>
      <c r="JYE12" s="133"/>
      <c r="JYF12" s="133"/>
      <c r="JYG12" s="133"/>
      <c r="JYH12" s="133"/>
      <c r="JYI12" s="133"/>
      <c r="JYJ12" s="133"/>
      <c r="JYK12" s="133"/>
      <c r="JYL12" s="133"/>
      <c r="JYM12" s="133"/>
      <c r="JYN12" s="133"/>
      <c r="JYO12" s="133"/>
      <c r="JYP12" s="133"/>
      <c r="JYQ12" s="133"/>
      <c r="JYR12" s="133"/>
      <c r="JYS12" s="133"/>
      <c r="JYT12" s="133"/>
      <c r="JYU12" s="133"/>
      <c r="JYV12" s="133"/>
      <c r="JYW12" s="133"/>
      <c r="JYX12" s="133"/>
      <c r="JYY12" s="133"/>
      <c r="JYZ12" s="133"/>
      <c r="JZA12" s="133"/>
      <c r="JZB12" s="133"/>
      <c r="JZC12" s="133"/>
      <c r="JZD12" s="133"/>
      <c r="JZE12" s="133"/>
      <c r="JZF12" s="133"/>
      <c r="JZG12" s="133"/>
      <c r="JZH12" s="133"/>
      <c r="JZI12" s="133"/>
      <c r="JZJ12" s="133"/>
      <c r="JZK12" s="133"/>
      <c r="JZL12" s="133"/>
      <c r="JZM12" s="133"/>
      <c r="JZN12" s="133"/>
      <c r="JZO12" s="133"/>
      <c r="JZP12" s="133"/>
      <c r="JZQ12" s="133"/>
      <c r="JZR12" s="133"/>
      <c r="JZS12" s="133"/>
      <c r="JZT12" s="133"/>
      <c r="JZU12" s="133"/>
      <c r="JZV12" s="133"/>
      <c r="JZW12" s="133"/>
      <c r="JZX12" s="133"/>
      <c r="JZY12" s="133"/>
      <c r="JZZ12" s="133"/>
      <c r="KAA12" s="133"/>
      <c r="KAB12" s="133"/>
      <c r="KAC12" s="133"/>
      <c r="KAD12" s="133"/>
      <c r="KAE12" s="133"/>
      <c r="KAF12" s="133"/>
      <c r="KAG12" s="133"/>
      <c r="KAH12" s="133"/>
      <c r="KAI12" s="133"/>
      <c r="KAJ12" s="133"/>
      <c r="KAK12" s="133"/>
      <c r="KAL12" s="133"/>
      <c r="KAM12" s="133"/>
      <c r="KAN12" s="133"/>
      <c r="KAO12" s="133"/>
      <c r="KAP12" s="133"/>
      <c r="KAQ12" s="133"/>
      <c r="KAR12" s="133"/>
      <c r="KAS12" s="133"/>
      <c r="KAT12" s="133"/>
      <c r="KAU12" s="133"/>
      <c r="KAV12" s="133"/>
      <c r="KAW12" s="133"/>
      <c r="KAX12" s="133"/>
      <c r="KAY12" s="133"/>
      <c r="KAZ12" s="133"/>
      <c r="KBA12" s="133"/>
      <c r="KBB12" s="133"/>
      <c r="KBC12" s="133"/>
      <c r="KBD12" s="133"/>
      <c r="KBE12" s="133"/>
      <c r="KBF12" s="133"/>
      <c r="KBG12" s="133"/>
      <c r="KBH12" s="133"/>
      <c r="KBI12" s="133"/>
      <c r="KBJ12" s="133"/>
      <c r="KBK12" s="133"/>
      <c r="KBL12" s="133"/>
      <c r="KBM12" s="133"/>
      <c r="KBN12" s="133"/>
      <c r="KBO12" s="133"/>
      <c r="KBP12" s="133"/>
      <c r="KBQ12" s="133"/>
      <c r="KBR12" s="133"/>
      <c r="KBS12" s="133"/>
      <c r="KBT12" s="133"/>
      <c r="KBU12" s="133"/>
      <c r="KBV12" s="133"/>
      <c r="KBW12" s="133"/>
      <c r="KBX12" s="133"/>
      <c r="KBY12" s="133"/>
      <c r="KBZ12" s="133"/>
      <c r="KCA12" s="133"/>
      <c r="KCB12" s="133"/>
      <c r="KCC12" s="133"/>
      <c r="KCD12" s="133"/>
      <c r="KCE12" s="133"/>
      <c r="KCF12" s="133"/>
      <c r="KCG12" s="133"/>
      <c r="KCH12" s="133"/>
      <c r="KCI12" s="133"/>
      <c r="KCJ12" s="133"/>
      <c r="KCK12" s="133"/>
      <c r="KCL12" s="133"/>
      <c r="KCM12" s="133"/>
      <c r="KCN12" s="133"/>
      <c r="KCO12" s="133"/>
      <c r="KCP12" s="133"/>
      <c r="KCQ12" s="133"/>
      <c r="KCR12" s="133"/>
      <c r="KCS12" s="133"/>
      <c r="KCT12" s="133"/>
      <c r="KCU12" s="133"/>
      <c r="KCV12" s="133"/>
      <c r="KCW12" s="133"/>
      <c r="KCX12" s="133"/>
      <c r="KCY12" s="133"/>
      <c r="KCZ12" s="133"/>
      <c r="KDA12" s="133"/>
      <c r="KDB12" s="133"/>
      <c r="KDC12" s="133"/>
      <c r="KDD12" s="133"/>
      <c r="KDE12" s="133"/>
      <c r="KDF12" s="133"/>
      <c r="KDG12" s="133"/>
      <c r="KDH12" s="133"/>
      <c r="KDI12" s="133"/>
      <c r="KDJ12" s="133"/>
      <c r="KDK12" s="133"/>
      <c r="KDL12" s="133"/>
      <c r="KDM12" s="133"/>
      <c r="KDN12" s="133"/>
      <c r="KDO12" s="133"/>
      <c r="KDP12" s="133"/>
      <c r="KDQ12" s="133"/>
      <c r="KDR12" s="133"/>
      <c r="KDS12" s="133"/>
      <c r="KDT12" s="133"/>
      <c r="KDU12" s="133"/>
      <c r="KDV12" s="133"/>
      <c r="KDW12" s="133"/>
      <c r="KDX12" s="133"/>
      <c r="KDY12" s="133"/>
      <c r="KDZ12" s="133"/>
      <c r="KEA12" s="133"/>
      <c r="KEB12" s="133"/>
      <c r="KEC12" s="133"/>
      <c r="KED12" s="133"/>
      <c r="KEE12" s="133"/>
      <c r="KEF12" s="133"/>
      <c r="KEG12" s="133"/>
      <c r="KEH12" s="133"/>
      <c r="KEI12" s="133"/>
      <c r="KEJ12" s="133"/>
      <c r="KEK12" s="133"/>
      <c r="KEL12" s="133"/>
      <c r="KEM12" s="133"/>
      <c r="KEN12" s="133"/>
      <c r="KEO12" s="133"/>
      <c r="KEP12" s="133"/>
      <c r="KEQ12" s="133"/>
      <c r="KER12" s="133"/>
      <c r="KES12" s="133"/>
      <c r="KET12" s="133"/>
      <c r="KEU12" s="133"/>
      <c r="KEV12" s="133"/>
      <c r="KEW12" s="133"/>
      <c r="KEX12" s="133"/>
      <c r="KEY12" s="133"/>
      <c r="KEZ12" s="133"/>
      <c r="KFA12" s="133"/>
      <c r="KFB12" s="133"/>
      <c r="KFC12" s="133"/>
      <c r="KFD12" s="133"/>
      <c r="KFE12" s="133"/>
      <c r="KFF12" s="133"/>
      <c r="KFG12" s="133"/>
      <c r="KFH12" s="133"/>
      <c r="KFI12" s="133"/>
      <c r="KFJ12" s="133"/>
      <c r="KFK12" s="133"/>
      <c r="KFL12" s="133"/>
      <c r="KFM12" s="133"/>
      <c r="KFN12" s="133"/>
      <c r="KFO12" s="133"/>
      <c r="KFP12" s="133"/>
      <c r="KFQ12" s="133"/>
      <c r="KFR12" s="133"/>
      <c r="KFS12" s="133"/>
      <c r="KFT12" s="133"/>
      <c r="KFU12" s="133"/>
      <c r="KFV12" s="133"/>
      <c r="KFW12" s="133"/>
      <c r="KFX12" s="133"/>
      <c r="KFY12" s="133"/>
      <c r="KFZ12" s="133"/>
      <c r="KGA12" s="133"/>
      <c r="KGB12" s="133"/>
      <c r="KGC12" s="133"/>
      <c r="KGD12" s="133"/>
      <c r="KGE12" s="133"/>
      <c r="KGF12" s="133"/>
      <c r="KGG12" s="133"/>
      <c r="KGH12" s="133"/>
      <c r="KGI12" s="133"/>
      <c r="KGJ12" s="133"/>
      <c r="KGK12" s="133"/>
      <c r="KGL12" s="133"/>
      <c r="KGM12" s="133"/>
      <c r="KGN12" s="133"/>
      <c r="KGO12" s="133"/>
      <c r="KGP12" s="133"/>
      <c r="KGQ12" s="133"/>
      <c r="KGR12" s="133"/>
      <c r="KGS12" s="133"/>
      <c r="KGT12" s="133"/>
      <c r="KGU12" s="133"/>
      <c r="KGV12" s="133"/>
      <c r="KGW12" s="133"/>
      <c r="KGX12" s="133"/>
      <c r="KGY12" s="133"/>
      <c r="KGZ12" s="133"/>
      <c r="KHA12" s="133"/>
      <c r="KHB12" s="133"/>
      <c r="KHC12" s="133"/>
      <c r="KHD12" s="133"/>
      <c r="KHE12" s="133"/>
      <c r="KHF12" s="133"/>
      <c r="KHG12" s="133"/>
      <c r="KHH12" s="133"/>
      <c r="KHI12" s="133"/>
      <c r="KHJ12" s="133"/>
      <c r="KHK12" s="133"/>
      <c r="KHL12" s="133"/>
      <c r="KHM12" s="133"/>
      <c r="KHN12" s="133"/>
      <c r="KHO12" s="133"/>
      <c r="KHP12" s="133"/>
      <c r="KHQ12" s="133"/>
      <c r="KHR12" s="133"/>
      <c r="KHS12" s="133"/>
      <c r="KHT12" s="133"/>
      <c r="KHU12" s="133"/>
      <c r="KHV12" s="133"/>
      <c r="KHW12" s="133"/>
      <c r="KHX12" s="133"/>
      <c r="KHY12" s="133"/>
      <c r="KHZ12" s="133"/>
      <c r="KIA12" s="133"/>
      <c r="KIB12" s="133"/>
      <c r="KIC12" s="133"/>
      <c r="KID12" s="133"/>
      <c r="KIE12" s="133"/>
      <c r="KIF12" s="133"/>
      <c r="KIG12" s="133"/>
      <c r="KIH12" s="133"/>
      <c r="KII12" s="133"/>
      <c r="KIJ12" s="133"/>
      <c r="KIK12" s="133"/>
      <c r="KIL12" s="133"/>
      <c r="KIM12" s="133"/>
      <c r="KIN12" s="133"/>
      <c r="KIO12" s="133"/>
      <c r="KIP12" s="133"/>
      <c r="KIQ12" s="133"/>
      <c r="KIR12" s="133"/>
      <c r="KIS12" s="133"/>
      <c r="KIT12" s="133"/>
      <c r="KIU12" s="133"/>
      <c r="KIV12" s="133"/>
      <c r="KIW12" s="133"/>
      <c r="KIX12" s="133"/>
      <c r="KIY12" s="133"/>
      <c r="KIZ12" s="133"/>
      <c r="KJA12" s="133"/>
      <c r="KJB12" s="133"/>
      <c r="KJC12" s="133"/>
      <c r="KJD12" s="133"/>
      <c r="KJE12" s="133"/>
      <c r="KJF12" s="133"/>
      <c r="KJG12" s="133"/>
      <c r="KJH12" s="133"/>
      <c r="KJI12" s="133"/>
      <c r="KJJ12" s="133"/>
      <c r="KJK12" s="133"/>
      <c r="KJL12" s="133"/>
      <c r="KJM12" s="133"/>
      <c r="KJN12" s="133"/>
      <c r="KJO12" s="133"/>
      <c r="KJP12" s="133"/>
      <c r="KJQ12" s="133"/>
      <c r="KJR12" s="133"/>
      <c r="KJS12" s="133"/>
      <c r="KJT12" s="133"/>
      <c r="KJU12" s="133"/>
      <c r="KJV12" s="133"/>
      <c r="KJW12" s="133"/>
      <c r="KJX12" s="133"/>
      <c r="KJY12" s="133"/>
      <c r="KJZ12" s="133"/>
      <c r="KKA12" s="133"/>
      <c r="KKB12" s="133"/>
      <c r="KKC12" s="133"/>
      <c r="KKD12" s="133"/>
      <c r="KKE12" s="133"/>
      <c r="KKF12" s="133"/>
      <c r="KKG12" s="133"/>
      <c r="KKH12" s="133"/>
      <c r="KKI12" s="133"/>
      <c r="KKJ12" s="133"/>
      <c r="KKK12" s="133"/>
      <c r="KKL12" s="133"/>
      <c r="KKM12" s="133"/>
      <c r="KKN12" s="133"/>
      <c r="KKO12" s="133"/>
      <c r="KKP12" s="133"/>
      <c r="KKQ12" s="133"/>
      <c r="KKR12" s="133"/>
      <c r="KKS12" s="133"/>
      <c r="KKT12" s="133"/>
      <c r="KKU12" s="133"/>
      <c r="KKV12" s="133"/>
      <c r="KKW12" s="133"/>
      <c r="KKX12" s="133"/>
      <c r="KKY12" s="133"/>
      <c r="KKZ12" s="133"/>
      <c r="KLA12" s="133"/>
      <c r="KLB12" s="133"/>
      <c r="KLC12" s="133"/>
      <c r="KLD12" s="133"/>
      <c r="KLE12" s="133"/>
      <c r="KLF12" s="133"/>
      <c r="KLG12" s="133"/>
      <c r="KLH12" s="133"/>
      <c r="KLI12" s="133"/>
      <c r="KLJ12" s="133"/>
      <c r="KLK12" s="133"/>
      <c r="KLL12" s="133"/>
      <c r="KLM12" s="133"/>
      <c r="KLN12" s="133"/>
      <c r="KLO12" s="133"/>
      <c r="KLP12" s="133"/>
      <c r="KLQ12" s="133"/>
      <c r="KLR12" s="133"/>
      <c r="KLS12" s="133"/>
      <c r="KLT12" s="133"/>
      <c r="KLU12" s="133"/>
      <c r="KLV12" s="133"/>
      <c r="KLW12" s="133"/>
      <c r="KLX12" s="133"/>
      <c r="KLY12" s="133"/>
      <c r="KLZ12" s="133"/>
      <c r="KMA12" s="133"/>
      <c r="KMB12" s="133"/>
      <c r="KMC12" s="133"/>
      <c r="KMD12" s="133"/>
      <c r="KME12" s="133"/>
      <c r="KMF12" s="133"/>
      <c r="KMG12" s="133"/>
      <c r="KMH12" s="133"/>
      <c r="KMI12" s="133"/>
      <c r="KMJ12" s="133"/>
      <c r="KMK12" s="133"/>
      <c r="KML12" s="133"/>
      <c r="KMM12" s="133"/>
      <c r="KMN12" s="133"/>
      <c r="KMO12" s="133"/>
      <c r="KMP12" s="133"/>
      <c r="KMQ12" s="133"/>
      <c r="KMR12" s="133"/>
      <c r="KMS12" s="133"/>
      <c r="KMT12" s="133"/>
      <c r="KMU12" s="133"/>
      <c r="KMV12" s="133"/>
      <c r="KMW12" s="133"/>
      <c r="KMX12" s="133"/>
      <c r="KMY12" s="133"/>
      <c r="KMZ12" s="133"/>
      <c r="KNA12" s="133"/>
      <c r="KNB12" s="133"/>
      <c r="KNC12" s="133"/>
      <c r="KND12" s="133"/>
      <c r="KNE12" s="133"/>
      <c r="KNF12" s="133"/>
      <c r="KNG12" s="133"/>
      <c r="KNH12" s="133"/>
      <c r="KNI12" s="133"/>
      <c r="KNJ12" s="133"/>
      <c r="KNK12" s="133"/>
      <c r="KNL12" s="133"/>
      <c r="KNM12" s="133"/>
      <c r="KNN12" s="133"/>
      <c r="KNO12" s="133"/>
      <c r="KNP12" s="133"/>
      <c r="KNQ12" s="133"/>
      <c r="KNR12" s="133"/>
      <c r="KNS12" s="133"/>
      <c r="KNT12" s="133"/>
      <c r="KNU12" s="133"/>
      <c r="KNV12" s="133"/>
      <c r="KNW12" s="133"/>
      <c r="KNX12" s="133"/>
      <c r="KNY12" s="133"/>
      <c r="KNZ12" s="133"/>
      <c r="KOA12" s="133"/>
      <c r="KOB12" s="133"/>
      <c r="KOC12" s="133"/>
      <c r="KOD12" s="133"/>
      <c r="KOE12" s="133"/>
      <c r="KOF12" s="133"/>
      <c r="KOG12" s="133"/>
      <c r="KOH12" s="133"/>
      <c r="KOI12" s="133"/>
      <c r="KOJ12" s="133"/>
      <c r="KOK12" s="133"/>
      <c r="KOL12" s="133"/>
      <c r="KOM12" s="133"/>
      <c r="KON12" s="133"/>
      <c r="KOO12" s="133"/>
      <c r="KOP12" s="133"/>
      <c r="KOQ12" s="133"/>
      <c r="KOR12" s="133"/>
      <c r="KOS12" s="133"/>
      <c r="KOT12" s="133"/>
      <c r="KOU12" s="133"/>
      <c r="KOV12" s="133"/>
      <c r="KOW12" s="133"/>
      <c r="KOX12" s="133"/>
      <c r="KOY12" s="133"/>
      <c r="KOZ12" s="133"/>
      <c r="KPA12" s="133"/>
      <c r="KPB12" s="133"/>
      <c r="KPC12" s="133"/>
      <c r="KPD12" s="133"/>
      <c r="KPE12" s="133"/>
      <c r="KPF12" s="133"/>
      <c r="KPG12" s="133"/>
      <c r="KPH12" s="133"/>
      <c r="KPI12" s="133"/>
      <c r="KPJ12" s="133"/>
      <c r="KPK12" s="133"/>
      <c r="KPL12" s="133"/>
      <c r="KPM12" s="133"/>
      <c r="KPN12" s="133"/>
      <c r="KPO12" s="133"/>
      <c r="KPP12" s="133"/>
      <c r="KPQ12" s="133"/>
      <c r="KPR12" s="133"/>
      <c r="KPS12" s="133"/>
      <c r="KPT12" s="133"/>
      <c r="KPU12" s="133"/>
      <c r="KPV12" s="133"/>
      <c r="KPW12" s="133"/>
      <c r="KPX12" s="133"/>
      <c r="KPY12" s="133"/>
      <c r="KPZ12" s="133"/>
      <c r="KQA12" s="133"/>
      <c r="KQB12" s="133"/>
      <c r="KQC12" s="133"/>
      <c r="KQD12" s="133"/>
      <c r="KQE12" s="133"/>
      <c r="KQF12" s="133"/>
      <c r="KQG12" s="133"/>
      <c r="KQH12" s="133"/>
      <c r="KQI12" s="133"/>
      <c r="KQJ12" s="133"/>
      <c r="KQK12" s="133"/>
      <c r="KQL12" s="133"/>
      <c r="KQM12" s="133"/>
      <c r="KQN12" s="133"/>
      <c r="KQO12" s="133"/>
      <c r="KQP12" s="133"/>
      <c r="KQQ12" s="133"/>
      <c r="KQR12" s="133"/>
      <c r="KQS12" s="133"/>
      <c r="KQT12" s="133"/>
      <c r="KQU12" s="133"/>
      <c r="KQV12" s="133"/>
      <c r="KQW12" s="133"/>
      <c r="KQX12" s="133"/>
      <c r="KQY12" s="133"/>
      <c r="KQZ12" s="133"/>
      <c r="KRA12" s="133"/>
      <c r="KRB12" s="133"/>
      <c r="KRC12" s="133"/>
      <c r="KRD12" s="133"/>
      <c r="KRE12" s="133"/>
      <c r="KRF12" s="133"/>
      <c r="KRG12" s="133"/>
      <c r="KRH12" s="133"/>
      <c r="KRI12" s="133"/>
      <c r="KRJ12" s="133"/>
      <c r="KRK12" s="133"/>
      <c r="KRL12" s="133"/>
      <c r="KRM12" s="133"/>
      <c r="KRN12" s="133"/>
      <c r="KRO12" s="133"/>
      <c r="KRP12" s="133"/>
      <c r="KRQ12" s="133"/>
      <c r="KRR12" s="133"/>
      <c r="KRS12" s="133"/>
      <c r="KRT12" s="133"/>
      <c r="KRU12" s="133"/>
      <c r="KRV12" s="133"/>
      <c r="KRW12" s="133"/>
      <c r="KRX12" s="133"/>
      <c r="KRY12" s="133"/>
      <c r="KRZ12" s="133"/>
      <c r="KSA12" s="133"/>
      <c r="KSB12" s="133"/>
      <c r="KSC12" s="133"/>
      <c r="KSD12" s="133"/>
      <c r="KSE12" s="133"/>
      <c r="KSF12" s="133"/>
      <c r="KSG12" s="133"/>
      <c r="KSH12" s="133"/>
      <c r="KSI12" s="133"/>
      <c r="KSJ12" s="133"/>
      <c r="KSK12" s="133"/>
      <c r="KSL12" s="133"/>
      <c r="KSM12" s="133"/>
      <c r="KSN12" s="133"/>
      <c r="KSO12" s="133"/>
      <c r="KSP12" s="133"/>
      <c r="KSQ12" s="133"/>
      <c r="KSR12" s="133"/>
      <c r="KSS12" s="133"/>
      <c r="KST12" s="133"/>
      <c r="KSU12" s="133"/>
      <c r="KSV12" s="133"/>
      <c r="KSW12" s="133"/>
      <c r="KSX12" s="133"/>
      <c r="KSY12" s="133"/>
      <c r="KSZ12" s="133"/>
      <c r="KTA12" s="133"/>
      <c r="KTB12" s="133"/>
      <c r="KTC12" s="133"/>
      <c r="KTD12" s="133"/>
      <c r="KTE12" s="133"/>
      <c r="KTF12" s="133"/>
      <c r="KTG12" s="133"/>
      <c r="KTH12" s="133"/>
      <c r="KTI12" s="133"/>
      <c r="KTJ12" s="133"/>
      <c r="KTK12" s="133"/>
      <c r="KTL12" s="133"/>
      <c r="KTM12" s="133"/>
      <c r="KTN12" s="133"/>
      <c r="KTO12" s="133"/>
      <c r="KTP12" s="133"/>
      <c r="KTQ12" s="133"/>
      <c r="KTR12" s="133"/>
      <c r="KTS12" s="133"/>
      <c r="KTT12" s="133"/>
      <c r="KTU12" s="133"/>
      <c r="KTV12" s="133"/>
      <c r="KTW12" s="133"/>
      <c r="KTX12" s="133"/>
      <c r="KTY12" s="133"/>
      <c r="KTZ12" s="133"/>
      <c r="KUA12" s="133"/>
      <c r="KUB12" s="133"/>
      <c r="KUC12" s="133"/>
      <c r="KUD12" s="133"/>
      <c r="KUE12" s="133"/>
      <c r="KUF12" s="133"/>
      <c r="KUG12" s="133"/>
      <c r="KUH12" s="133"/>
      <c r="KUI12" s="133"/>
      <c r="KUJ12" s="133"/>
      <c r="KUK12" s="133"/>
      <c r="KUL12" s="133"/>
      <c r="KUM12" s="133"/>
      <c r="KUN12" s="133"/>
      <c r="KUO12" s="133"/>
      <c r="KUP12" s="133"/>
      <c r="KUQ12" s="133"/>
      <c r="KUR12" s="133"/>
      <c r="KUS12" s="133"/>
      <c r="KUT12" s="133"/>
      <c r="KUU12" s="133"/>
      <c r="KUV12" s="133"/>
      <c r="KUW12" s="133"/>
      <c r="KUX12" s="133"/>
      <c r="KUY12" s="133"/>
      <c r="KUZ12" s="133"/>
      <c r="KVA12" s="133"/>
      <c r="KVB12" s="133"/>
      <c r="KVC12" s="133"/>
      <c r="KVD12" s="133"/>
      <c r="KVE12" s="133"/>
      <c r="KVF12" s="133"/>
      <c r="KVG12" s="133"/>
      <c r="KVH12" s="133"/>
      <c r="KVI12" s="133"/>
      <c r="KVJ12" s="133"/>
      <c r="KVK12" s="133"/>
      <c r="KVL12" s="133"/>
      <c r="KVM12" s="133"/>
      <c r="KVN12" s="133"/>
      <c r="KVO12" s="133"/>
      <c r="KVP12" s="133"/>
      <c r="KVQ12" s="133"/>
      <c r="KVR12" s="133"/>
      <c r="KVS12" s="133"/>
      <c r="KVT12" s="133"/>
      <c r="KVU12" s="133"/>
      <c r="KVV12" s="133"/>
      <c r="KVW12" s="133"/>
      <c r="KVX12" s="133"/>
      <c r="KVY12" s="133"/>
      <c r="KVZ12" s="133"/>
      <c r="KWA12" s="133"/>
      <c r="KWB12" s="133"/>
      <c r="KWC12" s="133"/>
      <c r="KWD12" s="133"/>
      <c r="KWE12" s="133"/>
      <c r="KWF12" s="133"/>
      <c r="KWG12" s="133"/>
      <c r="KWH12" s="133"/>
      <c r="KWI12" s="133"/>
      <c r="KWJ12" s="133"/>
      <c r="KWK12" s="133"/>
      <c r="KWL12" s="133"/>
      <c r="KWM12" s="133"/>
      <c r="KWN12" s="133"/>
      <c r="KWO12" s="133"/>
      <c r="KWP12" s="133"/>
      <c r="KWQ12" s="133"/>
      <c r="KWR12" s="133"/>
      <c r="KWS12" s="133"/>
      <c r="KWT12" s="133"/>
      <c r="KWU12" s="133"/>
      <c r="KWV12" s="133"/>
      <c r="KWW12" s="133"/>
      <c r="KWX12" s="133"/>
      <c r="KWY12" s="133"/>
      <c r="KWZ12" s="133"/>
      <c r="KXA12" s="133"/>
      <c r="KXB12" s="133"/>
      <c r="KXC12" s="133"/>
      <c r="KXD12" s="133"/>
      <c r="KXE12" s="133"/>
      <c r="KXF12" s="133"/>
      <c r="KXG12" s="133"/>
      <c r="KXH12" s="133"/>
      <c r="KXI12" s="133"/>
      <c r="KXJ12" s="133"/>
      <c r="KXK12" s="133"/>
      <c r="KXL12" s="133"/>
      <c r="KXM12" s="133"/>
      <c r="KXN12" s="133"/>
      <c r="KXO12" s="133"/>
      <c r="KXP12" s="133"/>
      <c r="KXQ12" s="133"/>
      <c r="KXR12" s="133"/>
      <c r="KXS12" s="133"/>
      <c r="KXT12" s="133"/>
      <c r="KXU12" s="133"/>
      <c r="KXV12" s="133"/>
      <c r="KXW12" s="133"/>
      <c r="KXX12" s="133"/>
      <c r="KXY12" s="133"/>
      <c r="KXZ12" s="133"/>
      <c r="KYA12" s="133"/>
      <c r="KYB12" s="133"/>
      <c r="KYC12" s="133"/>
      <c r="KYD12" s="133"/>
      <c r="KYE12" s="133"/>
      <c r="KYF12" s="133"/>
      <c r="KYG12" s="133"/>
      <c r="KYH12" s="133"/>
      <c r="KYI12" s="133"/>
      <c r="KYJ12" s="133"/>
      <c r="KYK12" s="133"/>
      <c r="KYL12" s="133"/>
      <c r="KYM12" s="133"/>
      <c r="KYN12" s="133"/>
      <c r="KYO12" s="133"/>
      <c r="KYP12" s="133"/>
      <c r="KYQ12" s="133"/>
      <c r="KYR12" s="133"/>
      <c r="KYS12" s="133"/>
      <c r="KYT12" s="133"/>
      <c r="KYU12" s="133"/>
      <c r="KYV12" s="133"/>
      <c r="KYW12" s="133"/>
      <c r="KYX12" s="133"/>
      <c r="KYY12" s="133"/>
      <c r="KYZ12" s="133"/>
      <c r="KZA12" s="133"/>
      <c r="KZB12" s="133"/>
      <c r="KZC12" s="133"/>
      <c r="KZD12" s="133"/>
      <c r="KZE12" s="133"/>
      <c r="KZF12" s="133"/>
      <c r="KZG12" s="133"/>
      <c r="KZH12" s="133"/>
      <c r="KZI12" s="133"/>
      <c r="KZJ12" s="133"/>
      <c r="KZK12" s="133"/>
      <c r="KZL12" s="133"/>
      <c r="KZM12" s="133"/>
      <c r="KZN12" s="133"/>
      <c r="KZO12" s="133"/>
      <c r="KZP12" s="133"/>
      <c r="KZQ12" s="133"/>
      <c r="KZR12" s="133"/>
      <c r="KZS12" s="133"/>
      <c r="KZT12" s="133"/>
      <c r="KZU12" s="133"/>
      <c r="KZV12" s="133"/>
      <c r="KZW12" s="133"/>
      <c r="KZX12" s="133"/>
      <c r="KZY12" s="133"/>
      <c r="KZZ12" s="133"/>
      <c r="LAA12" s="133"/>
      <c r="LAB12" s="133"/>
      <c r="LAC12" s="133"/>
      <c r="LAD12" s="133"/>
      <c r="LAE12" s="133"/>
      <c r="LAF12" s="133"/>
      <c r="LAG12" s="133"/>
      <c r="LAH12" s="133"/>
      <c r="LAI12" s="133"/>
      <c r="LAJ12" s="133"/>
      <c r="LAK12" s="133"/>
      <c r="LAL12" s="133"/>
      <c r="LAM12" s="133"/>
      <c r="LAN12" s="133"/>
      <c r="LAO12" s="133"/>
      <c r="LAP12" s="133"/>
      <c r="LAQ12" s="133"/>
      <c r="LAR12" s="133"/>
      <c r="LAS12" s="133"/>
      <c r="LAT12" s="133"/>
      <c r="LAU12" s="133"/>
      <c r="LAV12" s="133"/>
      <c r="LAW12" s="133"/>
      <c r="LAX12" s="133"/>
      <c r="LAY12" s="133"/>
      <c r="LAZ12" s="133"/>
      <c r="LBA12" s="133"/>
      <c r="LBB12" s="133"/>
      <c r="LBC12" s="133"/>
      <c r="LBD12" s="133"/>
      <c r="LBE12" s="133"/>
      <c r="LBF12" s="133"/>
      <c r="LBG12" s="133"/>
      <c r="LBH12" s="133"/>
      <c r="LBI12" s="133"/>
      <c r="LBJ12" s="133"/>
      <c r="LBK12" s="133"/>
      <c r="LBL12" s="133"/>
      <c r="LBM12" s="133"/>
      <c r="LBN12" s="133"/>
      <c r="LBO12" s="133"/>
      <c r="LBP12" s="133"/>
      <c r="LBQ12" s="133"/>
      <c r="LBR12" s="133"/>
      <c r="LBS12" s="133"/>
      <c r="LBT12" s="133"/>
      <c r="LBU12" s="133"/>
      <c r="LBV12" s="133"/>
      <c r="LBW12" s="133"/>
      <c r="LBX12" s="133"/>
      <c r="LBY12" s="133"/>
      <c r="LBZ12" s="133"/>
      <c r="LCA12" s="133"/>
      <c r="LCB12" s="133"/>
      <c r="LCC12" s="133"/>
      <c r="LCD12" s="133"/>
      <c r="LCE12" s="133"/>
      <c r="LCF12" s="133"/>
      <c r="LCG12" s="133"/>
      <c r="LCH12" s="133"/>
      <c r="LCI12" s="133"/>
      <c r="LCJ12" s="133"/>
      <c r="LCK12" s="133"/>
      <c r="LCL12" s="133"/>
      <c r="LCM12" s="133"/>
      <c r="LCN12" s="133"/>
      <c r="LCO12" s="133"/>
      <c r="LCP12" s="133"/>
      <c r="LCQ12" s="133"/>
      <c r="LCR12" s="133"/>
      <c r="LCS12" s="133"/>
      <c r="LCT12" s="133"/>
      <c r="LCU12" s="133"/>
      <c r="LCV12" s="133"/>
      <c r="LCW12" s="133"/>
      <c r="LCX12" s="133"/>
      <c r="LCY12" s="133"/>
      <c r="LCZ12" s="133"/>
      <c r="LDA12" s="133"/>
      <c r="LDB12" s="133"/>
      <c r="LDC12" s="133"/>
      <c r="LDD12" s="133"/>
      <c r="LDE12" s="133"/>
      <c r="LDF12" s="133"/>
      <c r="LDG12" s="133"/>
      <c r="LDH12" s="133"/>
      <c r="LDI12" s="133"/>
      <c r="LDJ12" s="133"/>
      <c r="LDK12" s="133"/>
      <c r="LDL12" s="133"/>
      <c r="LDM12" s="133"/>
      <c r="LDN12" s="133"/>
      <c r="LDO12" s="133"/>
      <c r="LDP12" s="133"/>
      <c r="LDQ12" s="133"/>
      <c r="LDR12" s="133"/>
      <c r="LDS12" s="133"/>
      <c r="LDT12" s="133"/>
      <c r="LDU12" s="133"/>
      <c r="LDV12" s="133"/>
      <c r="LDW12" s="133"/>
      <c r="LDX12" s="133"/>
      <c r="LDY12" s="133"/>
      <c r="LDZ12" s="133"/>
      <c r="LEA12" s="133"/>
      <c r="LEB12" s="133"/>
      <c r="LEC12" s="133"/>
      <c r="LED12" s="133"/>
      <c r="LEE12" s="133"/>
      <c r="LEF12" s="133"/>
      <c r="LEG12" s="133"/>
      <c r="LEH12" s="133"/>
      <c r="LEI12" s="133"/>
      <c r="LEJ12" s="133"/>
      <c r="LEK12" s="133"/>
      <c r="LEL12" s="133"/>
      <c r="LEM12" s="133"/>
      <c r="LEN12" s="133"/>
      <c r="LEO12" s="133"/>
      <c r="LEP12" s="133"/>
      <c r="LEQ12" s="133"/>
      <c r="LER12" s="133"/>
      <c r="LES12" s="133"/>
      <c r="LET12" s="133"/>
      <c r="LEU12" s="133"/>
      <c r="LEV12" s="133"/>
      <c r="LEW12" s="133"/>
      <c r="LEX12" s="133"/>
      <c r="LEY12" s="133"/>
      <c r="LEZ12" s="133"/>
      <c r="LFA12" s="133"/>
      <c r="LFB12" s="133"/>
      <c r="LFC12" s="133"/>
      <c r="LFD12" s="133"/>
      <c r="LFE12" s="133"/>
      <c r="LFF12" s="133"/>
      <c r="LFG12" s="133"/>
      <c r="LFH12" s="133"/>
      <c r="LFI12" s="133"/>
      <c r="LFJ12" s="133"/>
      <c r="LFK12" s="133"/>
      <c r="LFL12" s="133"/>
      <c r="LFM12" s="133"/>
      <c r="LFN12" s="133"/>
      <c r="LFO12" s="133"/>
      <c r="LFP12" s="133"/>
      <c r="LFQ12" s="133"/>
      <c r="LFR12" s="133"/>
      <c r="LFS12" s="133"/>
      <c r="LFT12" s="133"/>
      <c r="LFU12" s="133"/>
      <c r="LFV12" s="133"/>
      <c r="LFW12" s="133"/>
      <c r="LFX12" s="133"/>
      <c r="LFY12" s="133"/>
      <c r="LFZ12" s="133"/>
      <c r="LGA12" s="133"/>
      <c r="LGB12" s="133"/>
      <c r="LGC12" s="133"/>
      <c r="LGD12" s="133"/>
      <c r="LGE12" s="133"/>
      <c r="LGF12" s="133"/>
      <c r="LGG12" s="133"/>
      <c r="LGH12" s="133"/>
      <c r="LGI12" s="133"/>
      <c r="LGJ12" s="133"/>
      <c r="LGK12" s="133"/>
      <c r="LGL12" s="133"/>
      <c r="LGM12" s="133"/>
      <c r="LGN12" s="133"/>
      <c r="LGO12" s="133"/>
      <c r="LGP12" s="133"/>
      <c r="LGQ12" s="133"/>
      <c r="LGR12" s="133"/>
      <c r="LGS12" s="133"/>
      <c r="LGT12" s="133"/>
      <c r="LGU12" s="133"/>
      <c r="LGV12" s="133"/>
      <c r="LGW12" s="133"/>
      <c r="LGX12" s="133"/>
      <c r="LGY12" s="133"/>
      <c r="LGZ12" s="133"/>
      <c r="LHA12" s="133"/>
      <c r="LHB12" s="133"/>
      <c r="LHC12" s="133"/>
      <c r="LHD12" s="133"/>
      <c r="LHE12" s="133"/>
      <c r="LHF12" s="133"/>
      <c r="LHG12" s="133"/>
      <c r="LHH12" s="133"/>
      <c r="LHI12" s="133"/>
      <c r="LHJ12" s="133"/>
      <c r="LHK12" s="133"/>
      <c r="LHL12" s="133"/>
      <c r="LHM12" s="133"/>
      <c r="LHN12" s="133"/>
      <c r="LHO12" s="133"/>
      <c r="LHP12" s="133"/>
      <c r="LHQ12" s="133"/>
      <c r="LHR12" s="133"/>
      <c r="LHS12" s="133"/>
      <c r="LHT12" s="133"/>
      <c r="LHU12" s="133"/>
      <c r="LHV12" s="133"/>
      <c r="LHW12" s="133"/>
      <c r="LHX12" s="133"/>
      <c r="LHY12" s="133"/>
      <c r="LHZ12" s="133"/>
      <c r="LIA12" s="133"/>
      <c r="LIB12" s="133"/>
      <c r="LIC12" s="133"/>
      <c r="LID12" s="133"/>
      <c r="LIE12" s="133"/>
      <c r="LIF12" s="133"/>
      <c r="LIG12" s="133"/>
      <c r="LIH12" s="133"/>
      <c r="LII12" s="133"/>
      <c r="LIJ12" s="133"/>
      <c r="LIK12" s="133"/>
      <c r="LIL12" s="133"/>
      <c r="LIM12" s="133"/>
      <c r="LIN12" s="133"/>
      <c r="LIO12" s="133"/>
      <c r="LIP12" s="133"/>
      <c r="LIQ12" s="133"/>
      <c r="LIR12" s="133"/>
      <c r="LIS12" s="133"/>
      <c r="LIT12" s="133"/>
      <c r="LIU12" s="133"/>
      <c r="LIV12" s="133"/>
      <c r="LIW12" s="133"/>
      <c r="LIX12" s="133"/>
      <c r="LIY12" s="133"/>
      <c r="LIZ12" s="133"/>
      <c r="LJA12" s="133"/>
      <c r="LJB12" s="133"/>
      <c r="LJC12" s="133"/>
      <c r="LJD12" s="133"/>
      <c r="LJE12" s="133"/>
      <c r="LJF12" s="133"/>
      <c r="LJG12" s="133"/>
      <c r="LJH12" s="133"/>
      <c r="LJI12" s="133"/>
      <c r="LJJ12" s="133"/>
      <c r="LJK12" s="133"/>
      <c r="LJL12" s="133"/>
      <c r="LJM12" s="133"/>
      <c r="LJN12" s="133"/>
      <c r="LJO12" s="133"/>
      <c r="LJP12" s="133"/>
      <c r="LJQ12" s="133"/>
      <c r="LJR12" s="133"/>
      <c r="LJS12" s="133"/>
      <c r="LJT12" s="133"/>
      <c r="LJU12" s="133"/>
      <c r="LJV12" s="133"/>
      <c r="LJW12" s="133"/>
      <c r="LJX12" s="133"/>
      <c r="LJY12" s="133"/>
      <c r="LJZ12" s="133"/>
      <c r="LKA12" s="133"/>
      <c r="LKB12" s="133"/>
      <c r="LKC12" s="133"/>
      <c r="LKD12" s="133"/>
      <c r="LKE12" s="133"/>
      <c r="LKF12" s="133"/>
      <c r="LKG12" s="133"/>
      <c r="LKH12" s="133"/>
      <c r="LKI12" s="133"/>
      <c r="LKJ12" s="133"/>
      <c r="LKK12" s="133"/>
      <c r="LKL12" s="133"/>
      <c r="LKM12" s="133"/>
      <c r="LKN12" s="133"/>
      <c r="LKO12" s="133"/>
      <c r="LKP12" s="133"/>
      <c r="LKQ12" s="133"/>
      <c r="LKR12" s="133"/>
      <c r="LKS12" s="133"/>
      <c r="LKT12" s="133"/>
      <c r="LKU12" s="133"/>
      <c r="LKV12" s="133"/>
      <c r="LKW12" s="133"/>
      <c r="LKX12" s="133"/>
      <c r="LKY12" s="133"/>
      <c r="LKZ12" s="133"/>
      <c r="LLA12" s="133"/>
      <c r="LLB12" s="133"/>
      <c r="LLC12" s="133"/>
      <c r="LLD12" s="133"/>
      <c r="LLE12" s="133"/>
      <c r="LLF12" s="133"/>
      <c r="LLG12" s="133"/>
      <c r="LLH12" s="133"/>
      <c r="LLI12" s="133"/>
      <c r="LLJ12" s="133"/>
      <c r="LLK12" s="133"/>
      <c r="LLL12" s="133"/>
      <c r="LLM12" s="133"/>
      <c r="LLN12" s="133"/>
      <c r="LLO12" s="133"/>
      <c r="LLP12" s="133"/>
      <c r="LLQ12" s="133"/>
      <c r="LLR12" s="133"/>
      <c r="LLS12" s="133"/>
      <c r="LLT12" s="133"/>
      <c r="LLU12" s="133"/>
      <c r="LLV12" s="133"/>
      <c r="LLW12" s="133"/>
      <c r="LLX12" s="133"/>
      <c r="LLY12" s="133"/>
      <c r="LLZ12" s="133"/>
      <c r="LMA12" s="133"/>
      <c r="LMB12" s="133"/>
      <c r="LMC12" s="133"/>
      <c r="LMD12" s="133"/>
      <c r="LME12" s="133"/>
      <c r="LMF12" s="133"/>
      <c r="LMG12" s="133"/>
      <c r="LMH12" s="133"/>
      <c r="LMI12" s="133"/>
      <c r="LMJ12" s="133"/>
      <c r="LMK12" s="133"/>
      <c r="LML12" s="133"/>
      <c r="LMM12" s="133"/>
      <c r="LMN12" s="133"/>
      <c r="LMO12" s="133"/>
      <c r="LMP12" s="133"/>
      <c r="LMQ12" s="133"/>
      <c r="LMR12" s="133"/>
      <c r="LMS12" s="133"/>
      <c r="LMT12" s="133"/>
      <c r="LMU12" s="133"/>
      <c r="LMV12" s="133"/>
      <c r="LMW12" s="133"/>
      <c r="LMX12" s="133"/>
      <c r="LMY12" s="133"/>
      <c r="LMZ12" s="133"/>
      <c r="LNA12" s="133"/>
      <c r="LNB12" s="133"/>
      <c r="LNC12" s="133"/>
      <c r="LND12" s="133"/>
      <c r="LNE12" s="133"/>
      <c r="LNF12" s="133"/>
      <c r="LNG12" s="133"/>
      <c r="LNH12" s="133"/>
      <c r="LNI12" s="133"/>
      <c r="LNJ12" s="133"/>
      <c r="LNK12" s="133"/>
      <c r="LNL12" s="133"/>
      <c r="LNM12" s="133"/>
      <c r="LNN12" s="133"/>
      <c r="LNO12" s="133"/>
      <c r="LNP12" s="133"/>
      <c r="LNQ12" s="133"/>
      <c r="LNR12" s="133"/>
      <c r="LNS12" s="133"/>
      <c r="LNT12" s="133"/>
      <c r="LNU12" s="133"/>
      <c r="LNV12" s="133"/>
      <c r="LNW12" s="133"/>
      <c r="LNX12" s="133"/>
      <c r="LNY12" s="133"/>
      <c r="LNZ12" s="133"/>
      <c r="LOA12" s="133"/>
      <c r="LOB12" s="133"/>
      <c r="LOC12" s="133"/>
      <c r="LOD12" s="133"/>
      <c r="LOE12" s="133"/>
      <c r="LOF12" s="133"/>
      <c r="LOG12" s="133"/>
      <c r="LOH12" s="133"/>
      <c r="LOI12" s="133"/>
      <c r="LOJ12" s="133"/>
      <c r="LOK12" s="133"/>
      <c r="LOL12" s="133"/>
      <c r="LOM12" s="133"/>
      <c r="LON12" s="133"/>
      <c r="LOO12" s="133"/>
      <c r="LOP12" s="133"/>
      <c r="LOQ12" s="133"/>
      <c r="LOR12" s="133"/>
      <c r="LOS12" s="133"/>
      <c r="LOT12" s="133"/>
      <c r="LOU12" s="133"/>
      <c r="LOV12" s="133"/>
      <c r="LOW12" s="133"/>
      <c r="LOX12" s="133"/>
      <c r="LOY12" s="133"/>
      <c r="LOZ12" s="133"/>
      <c r="LPA12" s="133"/>
      <c r="LPB12" s="133"/>
      <c r="LPC12" s="133"/>
      <c r="LPD12" s="133"/>
      <c r="LPE12" s="133"/>
      <c r="LPF12" s="133"/>
      <c r="LPG12" s="133"/>
      <c r="LPH12" s="133"/>
      <c r="LPI12" s="133"/>
      <c r="LPJ12" s="133"/>
      <c r="LPK12" s="133"/>
      <c r="LPL12" s="133"/>
      <c r="LPM12" s="133"/>
      <c r="LPN12" s="133"/>
      <c r="LPO12" s="133"/>
      <c r="LPP12" s="133"/>
      <c r="LPQ12" s="133"/>
      <c r="LPR12" s="133"/>
      <c r="LPS12" s="133"/>
      <c r="LPT12" s="133"/>
      <c r="LPU12" s="133"/>
      <c r="LPV12" s="133"/>
      <c r="LPW12" s="133"/>
      <c r="LPX12" s="133"/>
      <c r="LPY12" s="133"/>
      <c r="LPZ12" s="133"/>
      <c r="LQA12" s="133"/>
      <c r="LQB12" s="133"/>
      <c r="LQC12" s="133"/>
      <c r="LQD12" s="133"/>
      <c r="LQE12" s="133"/>
      <c r="LQF12" s="133"/>
      <c r="LQG12" s="133"/>
      <c r="LQH12" s="133"/>
      <c r="LQI12" s="133"/>
      <c r="LQJ12" s="133"/>
      <c r="LQK12" s="133"/>
      <c r="LQL12" s="133"/>
      <c r="LQM12" s="133"/>
      <c r="LQN12" s="133"/>
      <c r="LQO12" s="133"/>
      <c r="LQP12" s="133"/>
      <c r="LQQ12" s="133"/>
      <c r="LQR12" s="133"/>
      <c r="LQS12" s="133"/>
      <c r="LQT12" s="133"/>
      <c r="LQU12" s="133"/>
      <c r="LQV12" s="133"/>
      <c r="LQW12" s="133"/>
      <c r="LQX12" s="133"/>
      <c r="LQY12" s="133"/>
      <c r="LQZ12" s="133"/>
      <c r="LRA12" s="133"/>
      <c r="LRB12" s="133"/>
      <c r="LRC12" s="133"/>
      <c r="LRD12" s="133"/>
      <c r="LRE12" s="133"/>
      <c r="LRF12" s="133"/>
      <c r="LRG12" s="133"/>
      <c r="LRH12" s="133"/>
      <c r="LRI12" s="133"/>
      <c r="LRJ12" s="133"/>
      <c r="LRK12" s="133"/>
      <c r="LRL12" s="133"/>
      <c r="LRM12" s="133"/>
      <c r="LRN12" s="133"/>
      <c r="LRO12" s="133"/>
      <c r="LRP12" s="133"/>
      <c r="LRQ12" s="133"/>
      <c r="LRR12" s="133"/>
      <c r="LRS12" s="133"/>
      <c r="LRT12" s="133"/>
      <c r="LRU12" s="133"/>
      <c r="LRV12" s="133"/>
      <c r="LRW12" s="133"/>
      <c r="LRX12" s="133"/>
      <c r="LRY12" s="133"/>
      <c r="LRZ12" s="133"/>
      <c r="LSA12" s="133"/>
      <c r="LSB12" s="133"/>
      <c r="LSC12" s="133"/>
      <c r="LSD12" s="133"/>
      <c r="LSE12" s="133"/>
      <c r="LSF12" s="133"/>
      <c r="LSG12" s="133"/>
      <c r="LSH12" s="133"/>
      <c r="LSI12" s="133"/>
      <c r="LSJ12" s="133"/>
      <c r="LSK12" s="133"/>
      <c r="LSL12" s="133"/>
      <c r="LSM12" s="133"/>
      <c r="LSN12" s="133"/>
      <c r="LSO12" s="133"/>
      <c r="LSP12" s="133"/>
      <c r="LSQ12" s="133"/>
      <c r="LSR12" s="133"/>
      <c r="LSS12" s="133"/>
      <c r="LST12" s="133"/>
      <c r="LSU12" s="133"/>
      <c r="LSV12" s="133"/>
      <c r="LSW12" s="133"/>
      <c r="LSX12" s="133"/>
      <c r="LSY12" s="133"/>
      <c r="LSZ12" s="133"/>
      <c r="LTA12" s="133"/>
      <c r="LTB12" s="133"/>
      <c r="LTC12" s="133"/>
      <c r="LTD12" s="133"/>
      <c r="LTE12" s="133"/>
      <c r="LTF12" s="133"/>
      <c r="LTG12" s="133"/>
      <c r="LTH12" s="133"/>
      <c r="LTI12" s="133"/>
      <c r="LTJ12" s="133"/>
      <c r="LTK12" s="133"/>
      <c r="LTL12" s="133"/>
      <c r="LTM12" s="133"/>
      <c r="LTN12" s="133"/>
      <c r="LTO12" s="133"/>
      <c r="LTP12" s="133"/>
      <c r="LTQ12" s="133"/>
      <c r="LTR12" s="133"/>
      <c r="LTS12" s="133"/>
      <c r="LTT12" s="133"/>
      <c r="LTU12" s="133"/>
      <c r="LTV12" s="133"/>
      <c r="LTW12" s="133"/>
      <c r="LTX12" s="133"/>
      <c r="LTY12" s="133"/>
      <c r="LTZ12" s="133"/>
      <c r="LUA12" s="133"/>
      <c r="LUB12" s="133"/>
      <c r="LUC12" s="133"/>
      <c r="LUD12" s="133"/>
      <c r="LUE12" s="133"/>
      <c r="LUF12" s="133"/>
      <c r="LUG12" s="133"/>
      <c r="LUH12" s="133"/>
      <c r="LUI12" s="133"/>
      <c r="LUJ12" s="133"/>
      <c r="LUK12" s="133"/>
      <c r="LUL12" s="133"/>
      <c r="LUM12" s="133"/>
      <c r="LUN12" s="133"/>
      <c r="LUO12" s="133"/>
      <c r="LUP12" s="133"/>
      <c r="LUQ12" s="133"/>
      <c r="LUR12" s="133"/>
      <c r="LUS12" s="133"/>
      <c r="LUT12" s="133"/>
      <c r="LUU12" s="133"/>
      <c r="LUV12" s="133"/>
      <c r="LUW12" s="133"/>
      <c r="LUX12" s="133"/>
      <c r="LUY12" s="133"/>
      <c r="LUZ12" s="133"/>
      <c r="LVA12" s="133"/>
      <c r="LVB12" s="133"/>
      <c r="LVC12" s="133"/>
      <c r="LVD12" s="133"/>
      <c r="LVE12" s="133"/>
      <c r="LVF12" s="133"/>
      <c r="LVG12" s="133"/>
      <c r="LVH12" s="133"/>
      <c r="LVI12" s="133"/>
      <c r="LVJ12" s="133"/>
      <c r="LVK12" s="133"/>
      <c r="LVL12" s="133"/>
      <c r="LVM12" s="133"/>
      <c r="LVN12" s="133"/>
      <c r="LVO12" s="133"/>
      <c r="LVP12" s="133"/>
      <c r="LVQ12" s="133"/>
      <c r="LVR12" s="133"/>
      <c r="LVS12" s="133"/>
      <c r="LVT12" s="133"/>
      <c r="LVU12" s="133"/>
      <c r="LVV12" s="133"/>
      <c r="LVW12" s="133"/>
      <c r="LVX12" s="133"/>
      <c r="LVY12" s="133"/>
      <c r="LVZ12" s="133"/>
      <c r="LWA12" s="133"/>
      <c r="LWB12" s="133"/>
      <c r="LWC12" s="133"/>
      <c r="LWD12" s="133"/>
      <c r="LWE12" s="133"/>
      <c r="LWF12" s="133"/>
      <c r="LWG12" s="133"/>
      <c r="LWH12" s="133"/>
      <c r="LWI12" s="133"/>
      <c r="LWJ12" s="133"/>
      <c r="LWK12" s="133"/>
      <c r="LWL12" s="133"/>
      <c r="LWM12" s="133"/>
      <c r="LWN12" s="133"/>
      <c r="LWO12" s="133"/>
      <c r="LWP12" s="133"/>
      <c r="LWQ12" s="133"/>
      <c r="LWR12" s="133"/>
      <c r="LWS12" s="133"/>
      <c r="LWT12" s="133"/>
      <c r="LWU12" s="133"/>
      <c r="LWV12" s="133"/>
      <c r="LWW12" s="133"/>
      <c r="LWX12" s="133"/>
      <c r="LWY12" s="133"/>
      <c r="LWZ12" s="133"/>
      <c r="LXA12" s="133"/>
      <c r="LXB12" s="133"/>
      <c r="LXC12" s="133"/>
      <c r="LXD12" s="133"/>
      <c r="LXE12" s="133"/>
      <c r="LXF12" s="133"/>
      <c r="LXG12" s="133"/>
      <c r="LXH12" s="133"/>
      <c r="LXI12" s="133"/>
      <c r="LXJ12" s="133"/>
      <c r="LXK12" s="133"/>
      <c r="LXL12" s="133"/>
      <c r="LXM12" s="133"/>
      <c r="LXN12" s="133"/>
      <c r="LXO12" s="133"/>
      <c r="LXP12" s="133"/>
      <c r="LXQ12" s="133"/>
      <c r="LXR12" s="133"/>
      <c r="LXS12" s="133"/>
      <c r="LXT12" s="133"/>
      <c r="LXU12" s="133"/>
      <c r="LXV12" s="133"/>
      <c r="LXW12" s="133"/>
      <c r="LXX12" s="133"/>
      <c r="LXY12" s="133"/>
      <c r="LXZ12" s="133"/>
      <c r="LYA12" s="133"/>
      <c r="LYB12" s="133"/>
      <c r="LYC12" s="133"/>
      <c r="LYD12" s="133"/>
      <c r="LYE12" s="133"/>
      <c r="LYF12" s="133"/>
      <c r="LYG12" s="133"/>
      <c r="LYH12" s="133"/>
      <c r="LYI12" s="133"/>
      <c r="LYJ12" s="133"/>
      <c r="LYK12" s="133"/>
      <c r="LYL12" s="133"/>
      <c r="LYM12" s="133"/>
      <c r="LYN12" s="133"/>
      <c r="LYO12" s="133"/>
      <c r="LYP12" s="133"/>
      <c r="LYQ12" s="133"/>
      <c r="LYR12" s="133"/>
      <c r="LYS12" s="133"/>
      <c r="LYT12" s="133"/>
      <c r="LYU12" s="133"/>
      <c r="LYV12" s="133"/>
      <c r="LYW12" s="133"/>
      <c r="LYX12" s="133"/>
      <c r="LYY12" s="133"/>
      <c r="LYZ12" s="133"/>
      <c r="LZA12" s="133"/>
      <c r="LZB12" s="133"/>
      <c r="LZC12" s="133"/>
      <c r="LZD12" s="133"/>
      <c r="LZE12" s="133"/>
      <c r="LZF12" s="133"/>
      <c r="LZG12" s="133"/>
      <c r="LZH12" s="133"/>
      <c r="LZI12" s="133"/>
      <c r="LZJ12" s="133"/>
      <c r="LZK12" s="133"/>
      <c r="LZL12" s="133"/>
      <c r="LZM12" s="133"/>
      <c r="LZN12" s="133"/>
      <c r="LZO12" s="133"/>
      <c r="LZP12" s="133"/>
      <c r="LZQ12" s="133"/>
      <c r="LZR12" s="133"/>
      <c r="LZS12" s="133"/>
      <c r="LZT12" s="133"/>
      <c r="LZU12" s="133"/>
      <c r="LZV12" s="133"/>
      <c r="LZW12" s="133"/>
      <c r="LZX12" s="133"/>
      <c r="LZY12" s="133"/>
      <c r="LZZ12" s="133"/>
      <c r="MAA12" s="133"/>
      <c r="MAB12" s="133"/>
      <c r="MAC12" s="133"/>
      <c r="MAD12" s="133"/>
      <c r="MAE12" s="133"/>
      <c r="MAF12" s="133"/>
      <c r="MAG12" s="133"/>
      <c r="MAH12" s="133"/>
      <c r="MAI12" s="133"/>
      <c r="MAJ12" s="133"/>
      <c r="MAK12" s="133"/>
      <c r="MAL12" s="133"/>
      <c r="MAM12" s="133"/>
      <c r="MAN12" s="133"/>
      <c r="MAO12" s="133"/>
      <c r="MAP12" s="133"/>
      <c r="MAQ12" s="133"/>
      <c r="MAR12" s="133"/>
      <c r="MAS12" s="133"/>
      <c r="MAT12" s="133"/>
      <c r="MAU12" s="133"/>
      <c r="MAV12" s="133"/>
      <c r="MAW12" s="133"/>
      <c r="MAX12" s="133"/>
      <c r="MAY12" s="133"/>
      <c r="MAZ12" s="133"/>
      <c r="MBA12" s="133"/>
      <c r="MBB12" s="133"/>
      <c r="MBC12" s="133"/>
      <c r="MBD12" s="133"/>
      <c r="MBE12" s="133"/>
      <c r="MBF12" s="133"/>
      <c r="MBG12" s="133"/>
      <c r="MBH12" s="133"/>
      <c r="MBI12" s="133"/>
      <c r="MBJ12" s="133"/>
      <c r="MBK12" s="133"/>
      <c r="MBL12" s="133"/>
      <c r="MBM12" s="133"/>
      <c r="MBN12" s="133"/>
      <c r="MBO12" s="133"/>
      <c r="MBP12" s="133"/>
      <c r="MBQ12" s="133"/>
      <c r="MBR12" s="133"/>
      <c r="MBS12" s="133"/>
      <c r="MBT12" s="133"/>
      <c r="MBU12" s="133"/>
      <c r="MBV12" s="133"/>
      <c r="MBW12" s="133"/>
      <c r="MBX12" s="133"/>
      <c r="MBY12" s="133"/>
      <c r="MBZ12" s="133"/>
      <c r="MCA12" s="133"/>
      <c r="MCB12" s="133"/>
      <c r="MCC12" s="133"/>
      <c r="MCD12" s="133"/>
      <c r="MCE12" s="133"/>
      <c r="MCF12" s="133"/>
      <c r="MCG12" s="133"/>
      <c r="MCH12" s="133"/>
      <c r="MCI12" s="133"/>
      <c r="MCJ12" s="133"/>
      <c r="MCK12" s="133"/>
      <c r="MCL12" s="133"/>
      <c r="MCM12" s="133"/>
      <c r="MCN12" s="133"/>
      <c r="MCO12" s="133"/>
      <c r="MCP12" s="133"/>
      <c r="MCQ12" s="133"/>
      <c r="MCR12" s="133"/>
      <c r="MCS12" s="133"/>
      <c r="MCT12" s="133"/>
      <c r="MCU12" s="133"/>
      <c r="MCV12" s="133"/>
      <c r="MCW12" s="133"/>
      <c r="MCX12" s="133"/>
      <c r="MCY12" s="133"/>
      <c r="MCZ12" s="133"/>
      <c r="MDA12" s="133"/>
      <c r="MDB12" s="133"/>
      <c r="MDC12" s="133"/>
      <c r="MDD12" s="133"/>
      <c r="MDE12" s="133"/>
      <c r="MDF12" s="133"/>
      <c r="MDG12" s="133"/>
      <c r="MDH12" s="133"/>
      <c r="MDI12" s="133"/>
      <c r="MDJ12" s="133"/>
      <c r="MDK12" s="133"/>
      <c r="MDL12" s="133"/>
      <c r="MDM12" s="133"/>
      <c r="MDN12" s="133"/>
      <c r="MDO12" s="133"/>
      <c r="MDP12" s="133"/>
      <c r="MDQ12" s="133"/>
      <c r="MDR12" s="133"/>
      <c r="MDS12" s="133"/>
      <c r="MDT12" s="133"/>
      <c r="MDU12" s="133"/>
      <c r="MDV12" s="133"/>
      <c r="MDW12" s="133"/>
      <c r="MDX12" s="133"/>
      <c r="MDY12" s="133"/>
      <c r="MDZ12" s="133"/>
      <c r="MEA12" s="133"/>
      <c r="MEB12" s="133"/>
      <c r="MEC12" s="133"/>
      <c r="MED12" s="133"/>
      <c r="MEE12" s="133"/>
      <c r="MEF12" s="133"/>
      <c r="MEG12" s="133"/>
      <c r="MEH12" s="133"/>
      <c r="MEI12" s="133"/>
      <c r="MEJ12" s="133"/>
      <c r="MEK12" s="133"/>
      <c r="MEL12" s="133"/>
      <c r="MEM12" s="133"/>
      <c r="MEN12" s="133"/>
      <c r="MEO12" s="133"/>
      <c r="MEP12" s="133"/>
      <c r="MEQ12" s="133"/>
      <c r="MER12" s="133"/>
      <c r="MES12" s="133"/>
      <c r="MET12" s="133"/>
      <c r="MEU12" s="133"/>
      <c r="MEV12" s="133"/>
      <c r="MEW12" s="133"/>
      <c r="MEX12" s="133"/>
      <c r="MEY12" s="133"/>
      <c r="MEZ12" s="133"/>
      <c r="MFA12" s="133"/>
      <c r="MFB12" s="133"/>
      <c r="MFC12" s="133"/>
      <c r="MFD12" s="133"/>
      <c r="MFE12" s="133"/>
      <c r="MFF12" s="133"/>
      <c r="MFG12" s="133"/>
      <c r="MFH12" s="133"/>
      <c r="MFI12" s="133"/>
      <c r="MFJ12" s="133"/>
      <c r="MFK12" s="133"/>
      <c r="MFL12" s="133"/>
      <c r="MFM12" s="133"/>
      <c r="MFN12" s="133"/>
      <c r="MFO12" s="133"/>
      <c r="MFP12" s="133"/>
      <c r="MFQ12" s="133"/>
      <c r="MFR12" s="133"/>
      <c r="MFS12" s="133"/>
      <c r="MFT12" s="133"/>
      <c r="MFU12" s="133"/>
      <c r="MFV12" s="133"/>
      <c r="MFW12" s="133"/>
      <c r="MFX12" s="133"/>
      <c r="MFY12" s="133"/>
      <c r="MFZ12" s="133"/>
      <c r="MGA12" s="133"/>
      <c r="MGB12" s="133"/>
      <c r="MGC12" s="133"/>
      <c r="MGD12" s="133"/>
      <c r="MGE12" s="133"/>
      <c r="MGF12" s="133"/>
      <c r="MGG12" s="133"/>
      <c r="MGH12" s="133"/>
      <c r="MGI12" s="133"/>
      <c r="MGJ12" s="133"/>
      <c r="MGK12" s="133"/>
      <c r="MGL12" s="133"/>
      <c r="MGM12" s="133"/>
      <c r="MGN12" s="133"/>
      <c r="MGO12" s="133"/>
      <c r="MGP12" s="133"/>
      <c r="MGQ12" s="133"/>
      <c r="MGR12" s="133"/>
      <c r="MGS12" s="133"/>
      <c r="MGT12" s="133"/>
      <c r="MGU12" s="133"/>
      <c r="MGV12" s="133"/>
      <c r="MGW12" s="133"/>
      <c r="MGX12" s="133"/>
      <c r="MGY12" s="133"/>
      <c r="MGZ12" s="133"/>
      <c r="MHA12" s="133"/>
      <c r="MHB12" s="133"/>
      <c r="MHC12" s="133"/>
      <c r="MHD12" s="133"/>
      <c r="MHE12" s="133"/>
      <c r="MHF12" s="133"/>
      <c r="MHG12" s="133"/>
      <c r="MHH12" s="133"/>
      <c r="MHI12" s="133"/>
      <c r="MHJ12" s="133"/>
      <c r="MHK12" s="133"/>
      <c r="MHL12" s="133"/>
      <c r="MHM12" s="133"/>
      <c r="MHN12" s="133"/>
      <c r="MHO12" s="133"/>
      <c r="MHP12" s="133"/>
      <c r="MHQ12" s="133"/>
      <c r="MHR12" s="133"/>
      <c r="MHS12" s="133"/>
      <c r="MHT12" s="133"/>
      <c r="MHU12" s="133"/>
      <c r="MHV12" s="133"/>
      <c r="MHW12" s="133"/>
      <c r="MHX12" s="133"/>
      <c r="MHY12" s="133"/>
      <c r="MHZ12" s="133"/>
      <c r="MIA12" s="133"/>
      <c r="MIB12" s="133"/>
      <c r="MIC12" s="133"/>
      <c r="MID12" s="133"/>
      <c r="MIE12" s="133"/>
      <c r="MIF12" s="133"/>
      <c r="MIG12" s="133"/>
      <c r="MIH12" s="133"/>
      <c r="MII12" s="133"/>
      <c r="MIJ12" s="133"/>
      <c r="MIK12" s="133"/>
      <c r="MIL12" s="133"/>
      <c r="MIM12" s="133"/>
      <c r="MIN12" s="133"/>
      <c r="MIO12" s="133"/>
      <c r="MIP12" s="133"/>
      <c r="MIQ12" s="133"/>
      <c r="MIR12" s="133"/>
      <c r="MIS12" s="133"/>
      <c r="MIT12" s="133"/>
      <c r="MIU12" s="133"/>
      <c r="MIV12" s="133"/>
      <c r="MIW12" s="133"/>
      <c r="MIX12" s="133"/>
      <c r="MIY12" s="133"/>
      <c r="MIZ12" s="133"/>
      <c r="MJA12" s="133"/>
      <c r="MJB12" s="133"/>
      <c r="MJC12" s="133"/>
      <c r="MJD12" s="133"/>
      <c r="MJE12" s="133"/>
      <c r="MJF12" s="133"/>
      <c r="MJG12" s="133"/>
      <c r="MJH12" s="133"/>
      <c r="MJI12" s="133"/>
      <c r="MJJ12" s="133"/>
      <c r="MJK12" s="133"/>
      <c r="MJL12" s="133"/>
      <c r="MJM12" s="133"/>
      <c r="MJN12" s="133"/>
      <c r="MJO12" s="133"/>
      <c r="MJP12" s="133"/>
      <c r="MJQ12" s="133"/>
      <c r="MJR12" s="133"/>
      <c r="MJS12" s="133"/>
      <c r="MJT12" s="133"/>
      <c r="MJU12" s="133"/>
      <c r="MJV12" s="133"/>
      <c r="MJW12" s="133"/>
      <c r="MJX12" s="133"/>
      <c r="MJY12" s="133"/>
      <c r="MJZ12" s="133"/>
      <c r="MKA12" s="133"/>
      <c r="MKB12" s="133"/>
      <c r="MKC12" s="133"/>
      <c r="MKD12" s="133"/>
      <c r="MKE12" s="133"/>
      <c r="MKF12" s="133"/>
      <c r="MKG12" s="133"/>
      <c r="MKH12" s="133"/>
      <c r="MKI12" s="133"/>
      <c r="MKJ12" s="133"/>
      <c r="MKK12" s="133"/>
      <c r="MKL12" s="133"/>
      <c r="MKM12" s="133"/>
      <c r="MKN12" s="133"/>
      <c r="MKO12" s="133"/>
      <c r="MKP12" s="133"/>
      <c r="MKQ12" s="133"/>
      <c r="MKR12" s="133"/>
      <c r="MKS12" s="133"/>
      <c r="MKT12" s="133"/>
      <c r="MKU12" s="133"/>
      <c r="MKV12" s="133"/>
      <c r="MKW12" s="133"/>
      <c r="MKX12" s="133"/>
      <c r="MKY12" s="133"/>
      <c r="MKZ12" s="133"/>
      <c r="MLA12" s="133"/>
      <c r="MLB12" s="133"/>
      <c r="MLC12" s="133"/>
      <c r="MLD12" s="133"/>
      <c r="MLE12" s="133"/>
      <c r="MLF12" s="133"/>
      <c r="MLG12" s="133"/>
      <c r="MLH12" s="133"/>
      <c r="MLI12" s="133"/>
      <c r="MLJ12" s="133"/>
      <c r="MLK12" s="133"/>
      <c r="MLL12" s="133"/>
      <c r="MLM12" s="133"/>
      <c r="MLN12" s="133"/>
      <c r="MLO12" s="133"/>
      <c r="MLP12" s="133"/>
      <c r="MLQ12" s="133"/>
      <c r="MLR12" s="133"/>
      <c r="MLS12" s="133"/>
      <c r="MLT12" s="133"/>
      <c r="MLU12" s="133"/>
      <c r="MLV12" s="133"/>
      <c r="MLW12" s="133"/>
      <c r="MLX12" s="133"/>
      <c r="MLY12" s="133"/>
      <c r="MLZ12" s="133"/>
      <c r="MMA12" s="133"/>
      <c r="MMB12" s="133"/>
      <c r="MMC12" s="133"/>
      <c r="MMD12" s="133"/>
      <c r="MME12" s="133"/>
      <c r="MMF12" s="133"/>
      <c r="MMG12" s="133"/>
      <c r="MMH12" s="133"/>
      <c r="MMI12" s="133"/>
      <c r="MMJ12" s="133"/>
      <c r="MMK12" s="133"/>
      <c r="MML12" s="133"/>
      <c r="MMM12" s="133"/>
      <c r="MMN12" s="133"/>
      <c r="MMO12" s="133"/>
      <c r="MMP12" s="133"/>
      <c r="MMQ12" s="133"/>
      <c r="MMR12" s="133"/>
      <c r="MMS12" s="133"/>
      <c r="MMT12" s="133"/>
      <c r="MMU12" s="133"/>
      <c r="MMV12" s="133"/>
      <c r="MMW12" s="133"/>
      <c r="MMX12" s="133"/>
      <c r="MMY12" s="133"/>
      <c r="MMZ12" s="133"/>
      <c r="MNA12" s="133"/>
      <c r="MNB12" s="133"/>
      <c r="MNC12" s="133"/>
      <c r="MND12" s="133"/>
      <c r="MNE12" s="133"/>
      <c r="MNF12" s="133"/>
      <c r="MNG12" s="133"/>
      <c r="MNH12" s="133"/>
      <c r="MNI12" s="133"/>
      <c r="MNJ12" s="133"/>
      <c r="MNK12" s="133"/>
      <c r="MNL12" s="133"/>
      <c r="MNM12" s="133"/>
      <c r="MNN12" s="133"/>
      <c r="MNO12" s="133"/>
      <c r="MNP12" s="133"/>
      <c r="MNQ12" s="133"/>
      <c r="MNR12" s="133"/>
      <c r="MNS12" s="133"/>
      <c r="MNT12" s="133"/>
      <c r="MNU12" s="133"/>
      <c r="MNV12" s="133"/>
      <c r="MNW12" s="133"/>
      <c r="MNX12" s="133"/>
      <c r="MNY12" s="133"/>
      <c r="MNZ12" s="133"/>
      <c r="MOA12" s="133"/>
      <c r="MOB12" s="133"/>
      <c r="MOC12" s="133"/>
      <c r="MOD12" s="133"/>
      <c r="MOE12" s="133"/>
      <c r="MOF12" s="133"/>
      <c r="MOG12" s="133"/>
      <c r="MOH12" s="133"/>
      <c r="MOI12" s="133"/>
      <c r="MOJ12" s="133"/>
      <c r="MOK12" s="133"/>
      <c r="MOL12" s="133"/>
      <c r="MOM12" s="133"/>
      <c r="MON12" s="133"/>
      <c r="MOO12" s="133"/>
      <c r="MOP12" s="133"/>
      <c r="MOQ12" s="133"/>
      <c r="MOR12" s="133"/>
      <c r="MOS12" s="133"/>
      <c r="MOT12" s="133"/>
      <c r="MOU12" s="133"/>
      <c r="MOV12" s="133"/>
      <c r="MOW12" s="133"/>
      <c r="MOX12" s="133"/>
      <c r="MOY12" s="133"/>
      <c r="MOZ12" s="133"/>
      <c r="MPA12" s="133"/>
      <c r="MPB12" s="133"/>
      <c r="MPC12" s="133"/>
      <c r="MPD12" s="133"/>
      <c r="MPE12" s="133"/>
      <c r="MPF12" s="133"/>
      <c r="MPG12" s="133"/>
      <c r="MPH12" s="133"/>
      <c r="MPI12" s="133"/>
      <c r="MPJ12" s="133"/>
      <c r="MPK12" s="133"/>
      <c r="MPL12" s="133"/>
      <c r="MPM12" s="133"/>
      <c r="MPN12" s="133"/>
      <c r="MPO12" s="133"/>
      <c r="MPP12" s="133"/>
      <c r="MPQ12" s="133"/>
      <c r="MPR12" s="133"/>
      <c r="MPS12" s="133"/>
      <c r="MPT12" s="133"/>
      <c r="MPU12" s="133"/>
      <c r="MPV12" s="133"/>
      <c r="MPW12" s="133"/>
      <c r="MPX12" s="133"/>
      <c r="MPY12" s="133"/>
      <c r="MPZ12" s="133"/>
      <c r="MQA12" s="133"/>
      <c r="MQB12" s="133"/>
      <c r="MQC12" s="133"/>
      <c r="MQD12" s="133"/>
      <c r="MQE12" s="133"/>
      <c r="MQF12" s="133"/>
      <c r="MQG12" s="133"/>
      <c r="MQH12" s="133"/>
      <c r="MQI12" s="133"/>
      <c r="MQJ12" s="133"/>
      <c r="MQK12" s="133"/>
      <c r="MQL12" s="133"/>
      <c r="MQM12" s="133"/>
      <c r="MQN12" s="133"/>
      <c r="MQO12" s="133"/>
      <c r="MQP12" s="133"/>
      <c r="MQQ12" s="133"/>
      <c r="MQR12" s="133"/>
      <c r="MQS12" s="133"/>
      <c r="MQT12" s="133"/>
      <c r="MQU12" s="133"/>
      <c r="MQV12" s="133"/>
      <c r="MQW12" s="133"/>
      <c r="MQX12" s="133"/>
      <c r="MQY12" s="133"/>
      <c r="MQZ12" s="133"/>
      <c r="MRA12" s="133"/>
      <c r="MRB12" s="133"/>
      <c r="MRC12" s="133"/>
      <c r="MRD12" s="133"/>
      <c r="MRE12" s="133"/>
      <c r="MRF12" s="133"/>
      <c r="MRG12" s="133"/>
      <c r="MRH12" s="133"/>
      <c r="MRI12" s="133"/>
      <c r="MRJ12" s="133"/>
      <c r="MRK12" s="133"/>
      <c r="MRL12" s="133"/>
      <c r="MRM12" s="133"/>
      <c r="MRN12" s="133"/>
      <c r="MRO12" s="133"/>
      <c r="MRP12" s="133"/>
      <c r="MRQ12" s="133"/>
      <c r="MRR12" s="133"/>
      <c r="MRS12" s="133"/>
      <c r="MRT12" s="133"/>
      <c r="MRU12" s="133"/>
      <c r="MRV12" s="133"/>
      <c r="MRW12" s="133"/>
      <c r="MRX12" s="133"/>
      <c r="MRY12" s="133"/>
      <c r="MRZ12" s="133"/>
      <c r="MSA12" s="133"/>
      <c r="MSB12" s="133"/>
      <c r="MSC12" s="133"/>
      <c r="MSD12" s="133"/>
      <c r="MSE12" s="133"/>
      <c r="MSF12" s="133"/>
      <c r="MSG12" s="133"/>
      <c r="MSH12" s="133"/>
      <c r="MSI12" s="133"/>
      <c r="MSJ12" s="133"/>
      <c r="MSK12" s="133"/>
      <c r="MSL12" s="133"/>
      <c r="MSM12" s="133"/>
      <c r="MSN12" s="133"/>
      <c r="MSO12" s="133"/>
      <c r="MSP12" s="133"/>
      <c r="MSQ12" s="133"/>
      <c r="MSR12" s="133"/>
      <c r="MSS12" s="133"/>
      <c r="MST12" s="133"/>
      <c r="MSU12" s="133"/>
      <c r="MSV12" s="133"/>
      <c r="MSW12" s="133"/>
      <c r="MSX12" s="133"/>
      <c r="MSY12" s="133"/>
      <c r="MSZ12" s="133"/>
      <c r="MTA12" s="133"/>
      <c r="MTB12" s="133"/>
      <c r="MTC12" s="133"/>
      <c r="MTD12" s="133"/>
      <c r="MTE12" s="133"/>
      <c r="MTF12" s="133"/>
      <c r="MTG12" s="133"/>
      <c r="MTH12" s="133"/>
      <c r="MTI12" s="133"/>
      <c r="MTJ12" s="133"/>
      <c r="MTK12" s="133"/>
      <c r="MTL12" s="133"/>
      <c r="MTM12" s="133"/>
      <c r="MTN12" s="133"/>
      <c r="MTO12" s="133"/>
      <c r="MTP12" s="133"/>
      <c r="MTQ12" s="133"/>
      <c r="MTR12" s="133"/>
      <c r="MTS12" s="133"/>
      <c r="MTT12" s="133"/>
      <c r="MTU12" s="133"/>
      <c r="MTV12" s="133"/>
      <c r="MTW12" s="133"/>
      <c r="MTX12" s="133"/>
      <c r="MTY12" s="133"/>
      <c r="MTZ12" s="133"/>
      <c r="MUA12" s="133"/>
      <c r="MUB12" s="133"/>
      <c r="MUC12" s="133"/>
      <c r="MUD12" s="133"/>
      <c r="MUE12" s="133"/>
      <c r="MUF12" s="133"/>
      <c r="MUG12" s="133"/>
      <c r="MUH12" s="133"/>
      <c r="MUI12" s="133"/>
      <c r="MUJ12" s="133"/>
      <c r="MUK12" s="133"/>
      <c r="MUL12" s="133"/>
      <c r="MUM12" s="133"/>
      <c r="MUN12" s="133"/>
      <c r="MUO12" s="133"/>
      <c r="MUP12" s="133"/>
      <c r="MUQ12" s="133"/>
      <c r="MUR12" s="133"/>
      <c r="MUS12" s="133"/>
      <c r="MUT12" s="133"/>
      <c r="MUU12" s="133"/>
      <c r="MUV12" s="133"/>
      <c r="MUW12" s="133"/>
      <c r="MUX12" s="133"/>
      <c r="MUY12" s="133"/>
      <c r="MUZ12" s="133"/>
      <c r="MVA12" s="133"/>
      <c r="MVB12" s="133"/>
      <c r="MVC12" s="133"/>
      <c r="MVD12" s="133"/>
      <c r="MVE12" s="133"/>
      <c r="MVF12" s="133"/>
      <c r="MVG12" s="133"/>
      <c r="MVH12" s="133"/>
      <c r="MVI12" s="133"/>
      <c r="MVJ12" s="133"/>
      <c r="MVK12" s="133"/>
      <c r="MVL12" s="133"/>
      <c r="MVM12" s="133"/>
      <c r="MVN12" s="133"/>
      <c r="MVO12" s="133"/>
      <c r="MVP12" s="133"/>
      <c r="MVQ12" s="133"/>
      <c r="MVR12" s="133"/>
      <c r="MVS12" s="133"/>
      <c r="MVT12" s="133"/>
      <c r="MVU12" s="133"/>
      <c r="MVV12" s="133"/>
      <c r="MVW12" s="133"/>
      <c r="MVX12" s="133"/>
      <c r="MVY12" s="133"/>
      <c r="MVZ12" s="133"/>
      <c r="MWA12" s="133"/>
      <c r="MWB12" s="133"/>
      <c r="MWC12" s="133"/>
      <c r="MWD12" s="133"/>
      <c r="MWE12" s="133"/>
      <c r="MWF12" s="133"/>
      <c r="MWG12" s="133"/>
      <c r="MWH12" s="133"/>
      <c r="MWI12" s="133"/>
      <c r="MWJ12" s="133"/>
      <c r="MWK12" s="133"/>
      <c r="MWL12" s="133"/>
      <c r="MWM12" s="133"/>
      <c r="MWN12" s="133"/>
      <c r="MWO12" s="133"/>
      <c r="MWP12" s="133"/>
      <c r="MWQ12" s="133"/>
      <c r="MWR12" s="133"/>
      <c r="MWS12" s="133"/>
      <c r="MWT12" s="133"/>
      <c r="MWU12" s="133"/>
      <c r="MWV12" s="133"/>
      <c r="MWW12" s="133"/>
      <c r="MWX12" s="133"/>
      <c r="MWY12" s="133"/>
      <c r="MWZ12" s="133"/>
      <c r="MXA12" s="133"/>
      <c r="MXB12" s="133"/>
      <c r="MXC12" s="133"/>
      <c r="MXD12" s="133"/>
      <c r="MXE12" s="133"/>
      <c r="MXF12" s="133"/>
      <c r="MXG12" s="133"/>
      <c r="MXH12" s="133"/>
      <c r="MXI12" s="133"/>
      <c r="MXJ12" s="133"/>
      <c r="MXK12" s="133"/>
      <c r="MXL12" s="133"/>
      <c r="MXM12" s="133"/>
      <c r="MXN12" s="133"/>
      <c r="MXO12" s="133"/>
      <c r="MXP12" s="133"/>
      <c r="MXQ12" s="133"/>
      <c r="MXR12" s="133"/>
      <c r="MXS12" s="133"/>
      <c r="MXT12" s="133"/>
      <c r="MXU12" s="133"/>
      <c r="MXV12" s="133"/>
      <c r="MXW12" s="133"/>
      <c r="MXX12" s="133"/>
      <c r="MXY12" s="133"/>
      <c r="MXZ12" s="133"/>
      <c r="MYA12" s="133"/>
      <c r="MYB12" s="133"/>
      <c r="MYC12" s="133"/>
      <c r="MYD12" s="133"/>
      <c r="MYE12" s="133"/>
      <c r="MYF12" s="133"/>
      <c r="MYG12" s="133"/>
      <c r="MYH12" s="133"/>
      <c r="MYI12" s="133"/>
      <c r="MYJ12" s="133"/>
      <c r="MYK12" s="133"/>
      <c r="MYL12" s="133"/>
      <c r="MYM12" s="133"/>
      <c r="MYN12" s="133"/>
      <c r="MYO12" s="133"/>
      <c r="MYP12" s="133"/>
      <c r="MYQ12" s="133"/>
      <c r="MYR12" s="133"/>
      <c r="MYS12" s="133"/>
      <c r="MYT12" s="133"/>
      <c r="MYU12" s="133"/>
      <c r="MYV12" s="133"/>
      <c r="MYW12" s="133"/>
      <c r="MYX12" s="133"/>
      <c r="MYY12" s="133"/>
      <c r="MYZ12" s="133"/>
      <c r="MZA12" s="133"/>
      <c r="MZB12" s="133"/>
      <c r="MZC12" s="133"/>
      <c r="MZD12" s="133"/>
      <c r="MZE12" s="133"/>
      <c r="MZF12" s="133"/>
      <c r="MZG12" s="133"/>
      <c r="MZH12" s="133"/>
      <c r="MZI12" s="133"/>
      <c r="MZJ12" s="133"/>
      <c r="MZK12" s="133"/>
      <c r="MZL12" s="133"/>
      <c r="MZM12" s="133"/>
      <c r="MZN12" s="133"/>
      <c r="MZO12" s="133"/>
      <c r="MZP12" s="133"/>
      <c r="MZQ12" s="133"/>
      <c r="MZR12" s="133"/>
      <c r="MZS12" s="133"/>
      <c r="MZT12" s="133"/>
      <c r="MZU12" s="133"/>
      <c r="MZV12" s="133"/>
      <c r="MZW12" s="133"/>
      <c r="MZX12" s="133"/>
      <c r="MZY12" s="133"/>
      <c r="MZZ12" s="133"/>
      <c r="NAA12" s="133"/>
      <c r="NAB12" s="133"/>
      <c r="NAC12" s="133"/>
      <c r="NAD12" s="133"/>
      <c r="NAE12" s="133"/>
      <c r="NAF12" s="133"/>
      <c r="NAG12" s="133"/>
      <c r="NAH12" s="133"/>
      <c r="NAI12" s="133"/>
      <c r="NAJ12" s="133"/>
      <c r="NAK12" s="133"/>
      <c r="NAL12" s="133"/>
      <c r="NAM12" s="133"/>
      <c r="NAN12" s="133"/>
      <c r="NAO12" s="133"/>
      <c r="NAP12" s="133"/>
      <c r="NAQ12" s="133"/>
      <c r="NAR12" s="133"/>
      <c r="NAS12" s="133"/>
      <c r="NAT12" s="133"/>
      <c r="NAU12" s="133"/>
      <c r="NAV12" s="133"/>
      <c r="NAW12" s="133"/>
      <c r="NAX12" s="133"/>
      <c r="NAY12" s="133"/>
      <c r="NAZ12" s="133"/>
      <c r="NBA12" s="133"/>
      <c r="NBB12" s="133"/>
      <c r="NBC12" s="133"/>
      <c r="NBD12" s="133"/>
      <c r="NBE12" s="133"/>
      <c r="NBF12" s="133"/>
      <c r="NBG12" s="133"/>
      <c r="NBH12" s="133"/>
      <c r="NBI12" s="133"/>
      <c r="NBJ12" s="133"/>
      <c r="NBK12" s="133"/>
      <c r="NBL12" s="133"/>
      <c r="NBM12" s="133"/>
      <c r="NBN12" s="133"/>
      <c r="NBO12" s="133"/>
      <c r="NBP12" s="133"/>
      <c r="NBQ12" s="133"/>
      <c r="NBR12" s="133"/>
      <c r="NBS12" s="133"/>
      <c r="NBT12" s="133"/>
      <c r="NBU12" s="133"/>
      <c r="NBV12" s="133"/>
      <c r="NBW12" s="133"/>
      <c r="NBX12" s="133"/>
      <c r="NBY12" s="133"/>
      <c r="NBZ12" s="133"/>
      <c r="NCA12" s="133"/>
      <c r="NCB12" s="133"/>
      <c r="NCC12" s="133"/>
      <c r="NCD12" s="133"/>
      <c r="NCE12" s="133"/>
      <c r="NCF12" s="133"/>
      <c r="NCG12" s="133"/>
      <c r="NCH12" s="133"/>
      <c r="NCI12" s="133"/>
      <c r="NCJ12" s="133"/>
      <c r="NCK12" s="133"/>
      <c r="NCL12" s="133"/>
      <c r="NCM12" s="133"/>
      <c r="NCN12" s="133"/>
      <c r="NCO12" s="133"/>
      <c r="NCP12" s="133"/>
      <c r="NCQ12" s="133"/>
      <c r="NCR12" s="133"/>
      <c r="NCS12" s="133"/>
      <c r="NCT12" s="133"/>
      <c r="NCU12" s="133"/>
      <c r="NCV12" s="133"/>
      <c r="NCW12" s="133"/>
      <c r="NCX12" s="133"/>
      <c r="NCY12" s="133"/>
      <c r="NCZ12" s="133"/>
      <c r="NDA12" s="133"/>
      <c r="NDB12" s="133"/>
      <c r="NDC12" s="133"/>
      <c r="NDD12" s="133"/>
      <c r="NDE12" s="133"/>
      <c r="NDF12" s="133"/>
      <c r="NDG12" s="133"/>
      <c r="NDH12" s="133"/>
      <c r="NDI12" s="133"/>
      <c r="NDJ12" s="133"/>
      <c r="NDK12" s="133"/>
      <c r="NDL12" s="133"/>
      <c r="NDM12" s="133"/>
      <c r="NDN12" s="133"/>
      <c r="NDO12" s="133"/>
      <c r="NDP12" s="133"/>
      <c r="NDQ12" s="133"/>
      <c r="NDR12" s="133"/>
      <c r="NDS12" s="133"/>
      <c r="NDT12" s="133"/>
      <c r="NDU12" s="133"/>
      <c r="NDV12" s="133"/>
      <c r="NDW12" s="133"/>
      <c r="NDX12" s="133"/>
      <c r="NDY12" s="133"/>
      <c r="NDZ12" s="133"/>
      <c r="NEA12" s="133"/>
      <c r="NEB12" s="133"/>
      <c r="NEC12" s="133"/>
      <c r="NED12" s="133"/>
      <c r="NEE12" s="133"/>
      <c r="NEF12" s="133"/>
      <c r="NEG12" s="133"/>
      <c r="NEH12" s="133"/>
      <c r="NEI12" s="133"/>
      <c r="NEJ12" s="133"/>
      <c r="NEK12" s="133"/>
      <c r="NEL12" s="133"/>
      <c r="NEM12" s="133"/>
      <c r="NEN12" s="133"/>
      <c r="NEO12" s="133"/>
      <c r="NEP12" s="133"/>
      <c r="NEQ12" s="133"/>
      <c r="NER12" s="133"/>
      <c r="NES12" s="133"/>
      <c r="NET12" s="133"/>
      <c r="NEU12" s="133"/>
      <c r="NEV12" s="133"/>
      <c r="NEW12" s="133"/>
      <c r="NEX12" s="133"/>
      <c r="NEY12" s="133"/>
      <c r="NEZ12" s="133"/>
      <c r="NFA12" s="133"/>
      <c r="NFB12" s="133"/>
      <c r="NFC12" s="133"/>
      <c r="NFD12" s="133"/>
      <c r="NFE12" s="133"/>
      <c r="NFF12" s="133"/>
      <c r="NFG12" s="133"/>
      <c r="NFH12" s="133"/>
      <c r="NFI12" s="133"/>
      <c r="NFJ12" s="133"/>
      <c r="NFK12" s="133"/>
      <c r="NFL12" s="133"/>
      <c r="NFM12" s="133"/>
      <c r="NFN12" s="133"/>
      <c r="NFO12" s="133"/>
      <c r="NFP12" s="133"/>
      <c r="NFQ12" s="133"/>
      <c r="NFR12" s="133"/>
      <c r="NFS12" s="133"/>
      <c r="NFT12" s="133"/>
      <c r="NFU12" s="133"/>
      <c r="NFV12" s="133"/>
      <c r="NFW12" s="133"/>
      <c r="NFX12" s="133"/>
      <c r="NFY12" s="133"/>
      <c r="NFZ12" s="133"/>
      <c r="NGA12" s="133"/>
      <c r="NGB12" s="133"/>
      <c r="NGC12" s="133"/>
      <c r="NGD12" s="133"/>
      <c r="NGE12" s="133"/>
      <c r="NGF12" s="133"/>
      <c r="NGG12" s="133"/>
      <c r="NGH12" s="133"/>
      <c r="NGI12" s="133"/>
      <c r="NGJ12" s="133"/>
      <c r="NGK12" s="133"/>
      <c r="NGL12" s="133"/>
      <c r="NGM12" s="133"/>
      <c r="NGN12" s="133"/>
      <c r="NGO12" s="133"/>
      <c r="NGP12" s="133"/>
      <c r="NGQ12" s="133"/>
      <c r="NGR12" s="133"/>
      <c r="NGS12" s="133"/>
      <c r="NGT12" s="133"/>
      <c r="NGU12" s="133"/>
      <c r="NGV12" s="133"/>
      <c r="NGW12" s="133"/>
      <c r="NGX12" s="133"/>
      <c r="NGY12" s="133"/>
      <c r="NGZ12" s="133"/>
      <c r="NHA12" s="133"/>
      <c r="NHB12" s="133"/>
      <c r="NHC12" s="133"/>
      <c r="NHD12" s="133"/>
      <c r="NHE12" s="133"/>
      <c r="NHF12" s="133"/>
      <c r="NHG12" s="133"/>
      <c r="NHH12" s="133"/>
      <c r="NHI12" s="133"/>
      <c r="NHJ12" s="133"/>
      <c r="NHK12" s="133"/>
      <c r="NHL12" s="133"/>
      <c r="NHM12" s="133"/>
      <c r="NHN12" s="133"/>
      <c r="NHO12" s="133"/>
      <c r="NHP12" s="133"/>
      <c r="NHQ12" s="133"/>
      <c r="NHR12" s="133"/>
      <c r="NHS12" s="133"/>
      <c r="NHT12" s="133"/>
      <c r="NHU12" s="133"/>
      <c r="NHV12" s="133"/>
      <c r="NHW12" s="133"/>
      <c r="NHX12" s="133"/>
      <c r="NHY12" s="133"/>
      <c r="NHZ12" s="133"/>
      <c r="NIA12" s="133"/>
      <c r="NIB12" s="133"/>
      <c r="NIC12" s="133"/>
      <c r="NID12" s="133"/>
      <c r="NIE12" s="133"/>
      <c r="NIF12" s="133"/>
      <c r="NIG12" s="133"/>
      <c r="NIH12" s="133"/>
      <c r="NII12" s="133"/>
      <c r="NIJ12" s="133"/>
      <c r="NIK12" s="133"/>
      <c r="NIL12" s="133"/>
      <c r="NIM12" s="133"/>
      <c r="NIN12" s="133"/>
      <c r="NIO12" s="133"/>
      <c r="NIP12" s="133"/>
      <c r="NIQ12" s="133"/>
      <c r="NIR12" s="133"/>
      <c r="NIS12" s="133"/>
      <c r="NIT12" s="133"/>
      <c r="NIU12" s="133"/>
      <c r="NIV12" s="133"/>
      <c r="NIW12" s="133"/>
      <c r="NIX12" s="133"/>
      <c r="NIY12" s="133"/>
      <c r="NIZ12" s="133"/>
      <c r="NJA12" s="133"/>
      <c r="NJB12" s="133"/>
      <c r="NJC12" s="133"/>
      <c r="NJD12" s="133"/>
      <c r="NJE12" s="133"/>
      <c r="NJF12" s="133"/>
      <c r="NJG12" s="133"/>
      <c r="NJH12" s="133"/>
      <c r="NJI12" s="133"/>
      <c r="NJJ12" s="133"/>
      <c r="NJK12" s="133"/>
      <c r="NJL12" s="133"/>
      <c r="NJM12" s="133"/>
      <c r="NJN12" s="133"/>
      <c r="NJO12" s="133"/>
      <c r="NJP12" s="133"/>
      <c r="NJQ12" s="133"/>
      <c r="NJR12" s="133"/>
      <c r="NJS12" s="133"/>
      <c r="NJT12" s="133"/>
      <c r="NJU12" s="133"/>
      <c r="NJV12" s="133"/>
      <c r="NJW12" s="133"/>
      <c r="NJX12" s="133"/>
      <c r="NJY12" s="133"/>
      <c r="NJZ12" s="133"/>
      <c r="NKA12" s="133"/>
      <c r="NKB12" s="133"/>
      <c r="NKC12" s="133"/>
      <c r="NKD12" s="133"/>
      <c r="NKE12" s="133"/>
      <c r="NKF12" s="133"/>
      <c r="NKG12" s="133"/>
      <c r="NKH12" s="133"/>
      <c r="NKI12" s="133"/>
      <c r="NKJ12" s="133"/>
      <c r="NKK12" s="133"/>
      <c r="NKL12" s="133"/>
      <c r="NKM12" s="133"/>
      <c r="NKN12" s="133"/>
      <c r="NKO12" s="133"/>
      <c r="NKP12" s="133"/>
      <c r="NKQ12" s="133"/>
      <c r="NKR12" s="133"/>
      <c r="NKS12" s="133"/>
      <c r="NKT12" s="133"/>
      <c r="NKU12" s="133"/>
      <c r="NKV12" s="133"/>
      <c r="NKW12" s="133"/>
      <c r="NKX12" s="133"/>
      <c r="NKY12" s="133"/>
      <c r="NKZ12" s="133"/>
      <c r="NLA12" s="133"/>
      <c r="NLB12" s="133"/>
      <c r="NLC12" s="133"/>
      <c r="NLD12" s="133"/>
      <c r="NLE12" s="133"/>
      <c r="NLF12" s="133"/>
      <c r="NLG12" s="133"/>
      <c r="NLH12" s="133"/>
      <c r="NLI12" s="133"/>
      <c r="NLJ12" s="133"/>
      <c r="NLK12" s="133"/>
      <c r="NLL12" s="133"/>
      <c r="NLM12" s="133"/>
      <c r="NLN12" s="133"/>
      <c r="NLO12" s="133"/>
      <c r="NLP12" s="133"/>
      <c r="NLQ12" s="133"/>
      <c r="NLR12" s="133"/>
      <c r="NLS12" s="133"/>
      <c r="NLT12" s="133"/>
      <c r="NLU12" s="133"/>
      <c r="NLV12" s="133"/>
      <c r="NLW12" s="133"/>
      <c r="NLX12" s="133"/>
      <c r="NLY12" s="133"/>
      <c r="NLZ12" s="133"/>
      <c r="NMA12" s="133"/>
      <c r="NMB12" s="133"/>
      <c r="NMC12" s="133"/>
      <c r="NMD12" s="133"/>
      <c r="NME12" s="133"/>
      <c r="NMF12" s="133"/>
      <c r="NMG12" s="133"/>
      <c r="NMH12" s="133"/>
      <c r="NMI12" s="133"/>
      <c r="NMJ12" s="133"/>
      <c r="NMK12" s="133"/>
      <c r="NML12" s="133"/>
      <c r="NMM12" s="133"/>
      <c r="NMN12" s="133"/>
      <c r="NMO12" s="133"/>
      <c r="NMP12" s="133"/>
      <c r="NMQ12" s="133"/>
      <c r="NMR12" s="133"/>
      <c r="NMS12" s="133"/>
      <c r="NMT12" s="133"/>
      <c r="NMU12" s="133"/>
      <c r="NMV12" s="133"/>
      <c r="NMW12" s="133"/>
      <c r="NMX12" s="133"/>
      <c r="NMY12" s="133"/>
      <c r="NMZ12" s="133"/>
      <c r="NNA12" s="133"/>
      <c r="NNB12" s="133"/>
      <c r="NNC12" s="133"/>
      <c r="NND12" s="133"/>
      <c r="NNE12" s="133"/>
      <c r="NNF12" s="133"/>
      <c r="NNG12" s="133"/>
      <c r="NNH12" s="133"/>
      <c r="NNI12" s="133"/>
      <c r="NNJ12" s="133"/>
      <c r="NNK12" s="133"/>
      <c r="NNL12" s="133"/>
      <c r="NNM12" s="133"/>
      <c r="NNN12" s="133"/>
      <c r="NNO12" s="133"/>
      <c r="NNP12" s="133"/>
      <c r="NNQ12" s="133"/>
      <c r="NNR12" s="133"/>
      <c r="NNS12" s="133"/>
      <c r="NNT12" s="133"/>
      <c r="NNU12" s="133"/>
      <c r="NNV12" s="133"/>
      <c r="NNW12" s="133"/>
      <c r="NNX12" s="133"/>
      <c r="NNY12" s="133"/>
      <c r="NNZ12" s="133"/>
      <c r="NOA12" s="133"/>
      <c r="NOB12" s="133"/>
      <c r="NOC12" s="133"/>
      <c r="NOD12" s="133"/>
      <c r="NOE12" s="133"/>
      <c r="NOF12" s="133"/>
      <c r="NOG12" s="133"/>
      <c r="NOH12" s="133"/>
      <c r="NOI12" s="133"/>
      <c r="NOJ12" s="133"/>
      <c r="NOK12" s="133"/>
      <c r="NOL12" s="133"/>
      <c r="NOM12" s="133"/>
      <c r="NON12" s="133"/>
      <c r="NOO12" s="133"/>
      <c r="NOP12" s="133"/>
      <c r="NOQ12" s="133"/>
      <c r="NOR12" s="133"/>
      <c r="NOS12" s="133"/>
      <c r="NOT12" s="133"/>
      <c r="NOU12" s="133"/>
      <c r="NOV12" s="133"/>
      <c r="NOW12" s="133"/>
      <c r="NOX12" s="133"/>
      <c r="NOY12" s="133"/>
      <c r="NOZ12" s="133"/>
      <c r="NPA12" s="133"/>
      <c r="NPB12" s="133"/>
      <c r="NPC12" s="133"/>
      <c r="NPD12" s="133"/>
      <c r="NPE12" s="133"/>
      <c r="NPF12" s="133"/>
      <c r="NPG12" s="133"/>
      <c r="NPH12" s="133"/>
      <c r="NPI12" s="133"/>
      <c r="NPJ12" s="133"/>
      <c r="NPK12" s="133"/>
      <c r="NPL12" s="133"/>
      <c r="NPM12" s="133"/>
      <c r="NPN12" s="133"/>
      <c r="NPO12" s="133"/>
      <c r="NPP12" s="133"/>
      <c r="NPQ12" s="133"/>
      <c r="NPR12" s="133"/>
      <c r="NPS12" s="133"/>
      <c r="NPT12" s="133"/>
      <c r="NPU12" s="133"/>
      <c r="NPV12" s="133"/>
      <c r="NPW12" s="133"/>
      <c r="NPX12" s="133"/>
      <c r="NPY12" s="133"/>
      <c r="NPZ12" s="133"/>
      <c r="NQA12" s="133"/>
      <c r="NQB12" s="133"/>
      <c r="NQC12" s="133"/>
      <c r="NQD12" s="133"/>
      <c r="NQE12" s="133"/>
      <c r="NQF12" s="133"/>
      <c r="NQG12" s="133"/>
      <c r="NQH12" s="133"/>
      <c r="NQI12" s="133"/>
      <c r="NQJ12" s="133"/>
      <c r="NQK12" s="133"/>
      <c r="NQL12" s="133"/>
      <c r="NQM12" s="133"/>
      <c r="NQN12" s="133"/>
      <c r="NQO12" s="133"/>
      <c r="NQP12" s="133"/>
      <c r="NQQ12" s="133"/>
      <c r="NQR12" s="133"/>
      <c r="NQS12" s="133"/>
      <c r="NQT12" s="133"/>
      <c r="NQU12" s="133"/>
      <c r="NQV12" s="133"/>
      <c r="NQW12" s="133"/>
      <c r="NQX12" s="133"/>
      <c r="NQY12" s="133"/>
      <c r="NQZ12" s="133"/>
      <c r="NRA12" s="133"/>
      <c r="NRB12" s="133"/>
      <c r="NRC12" s="133"/>
      <c r="NRD12" s="133"/>
      <c r="NRE12" s="133"/>
      <c r="NRF12" s="133"/>
      <c r="NRG12" s="133"/>
      <c r="NRH12" s="133"/>
      <c r="NRI12" s="133"/>
      <c r="NRJ12" s="133"/>
      <c r="NRK12" s="133"/>
      <c r="NRL12" s="133"/>
      <c r="NRM12" s="133"/>
      <c r="NRN12" s="133"/>
      <c r="NRO12" s="133"/>
      <c r="NRP12" s="133"/>
      <c r="NRQ12" s="133"/>
      <c r="NRR12" s="133"/>
      <c r="NRS12" s="133"/>
      <c r="NRT12" s="133"/>
      <c r="NRU12" s="133"/>
      <c r="NRV12" s="133"/>
      <c r="NRW12" s="133"/>
      <c r="NRX12" s="133"/>
      <c r="NRY12" s="133"/>
      <c r="NRZ12" s="133"/>
      <c r="NSA12" s="133"/>
      <c r="NSB12" s="133"/>
      <c r="NSC12" s="133"/>
      <c r="NSD12" s="133"/>
      <c r="NSE12" s="133"/>
      <c r="NSF12" s="133"/>
      <c r="NSG12" s="133"/>
      <c r="NSH12" s="133"/>
      <c r="NSI12" s="133"/>
      <c r="NSJ12" s="133"/>
      <c r="NSK12" s="133"/>
      <c r="NSL12" s="133"/>
      <c r="NSM12" s="133"/>
      <c r="NSN12" s="133"/>
      <c r="NSO12" s="133"/>
      <c r="NSP12" s="133"/>
      <c r="NSQ12" s="133"/>
      <c r="NSR12" s="133"/>
      <c r="NSS12" s="133"/>
      <c r="NST12" s="133"/>
      <c r="NSU12" s="133"/>
      <c r="NSV12" s="133"/>
      <c r="NSW12" s="133"/>
      <c r="NSX12" s="133"/>
      <c r="NSY12" s="133"/>
      <c r="NSZ12" s="133"/>
      <c r="NTA12" s="133"/>
      <c r="NTB12" s="133"/>
      <c r="NTC12" s="133"/>
      <c r="NTD12" s="133"/>
      <c r="NTE12" s="133"/>
      <c r="NTF12" s="133"/>
      <c r="NTG12" s="133"/>
      <c r="NTH12" s="133"/>
      <c r="NTI12" s="133"/>
      <c r="NTJ12" s="133"/>
      <c r="NTK12" s="133"/>
      <c r="NTL12" s="133"/>
      <c r="NTM12" s="133"/>
      <c r="NTN12" s="133"/>
      <c r="NTO12" s="133"/>
      <c r="NTP12" s="133"/>
      <c r="NTQ12" s="133"/>
      <c r="NTR12" s="133"/>
      <c r="NTS12" s="133"/>
      <c r="NTT12" s="133"/>
      <c r="NTU12" s="133"/>
      <c r="NTV12" s="133"/>
      <c r="NTW12" s="133"/>
      <c r="NTX12" s="133"/>
      <c r="NTY12" s="133"/>
      <c r="NTZ12" s="133"/>
      <c r="NUA12" s="133"/>
      <c r="NUB12" s="133"/>
      <c r="NUC12" s="133"/>
      <c r="NUD12" s="133"/>
      <c r="NUE12" s="133"/>
      <c r="NUF12" s="133"/>
      <c r="NUG12" s="133"/>
      <c r="NUH12" s="133"/>
      <c r="NUI12" s="133"/>
      <c r="NUJ12" s="133"/>
      <c r="NUK12" s="133"/>
      <c r="NUL12" s="133"/>
      <c r="NUM12" s="133"/>
      <c r="NUN12" s="133"/>
      <c r="NUO12" s="133"/>
      <c r="NUP12" s="133"/>
      <c r="NUQ12" s="133"/>
      <c r="NUR12" s="133"/>
      <c r="NUS12" s="133"/>
      <c r="NUT12" s="133"/>
      <c r="NUU12" s="133"/>
      <c r="NUV12" s="133"/>
      <c r="NUW12" s="133"/>
      <c r="NUX12" s="133"/>
      <c r="NUY12" s="133"/>
      <c r="NUZ12" s="133"/>
      <c r="NVA12" s="133"/>
      <c r="NVB12" s="133"/>
      <c r="NVC12" s="133"/>
      <c r="NVD12" s="133"/>
      <c r="NVE12" s="133"/>
      <c r="NVF12" s="133"/>
      <c r="NVG12" s="133"/>
      <c r="NVH12" s="133"/>
      <c r="NVI12" s="133"/>
      <c r="NVJ12" s="133"/>
      <c r="NVK12" s="133"/>
      <c r="NVL12" s="133"/>
      <c r="NVM12" s="133"/>
      <c r="NVN12" s="133"/>
      <c r="NVO12" s="133"/>
      <c r="NVP12" s="133"/>
      <c r="NVQ12" s="133"/>
      <c r="NVR12" s="133"/>
      <c r="NVS12" s="133"/>
      <c r="NVT12" s="133"/>
      <c r="NVU12" s="133"/>
      <c r="NVV12" s="133"/>
      <c r="NVW12" s="133"/>
      <c r="NVX12" s="133"/>
      <c r="NVY12" s="133"/>
      <c r="NVZ12" s="133"/>
      <c r="NWA12" s="133"/>
      <c r="NWB12" s="133"/>
      <c r="NWC12" s="133"/>
      <c r="NWD12" s="133"/>
      <c r="NWE12" s="133"/>
      <c r="NWF12" s="133"/>
      <c r="NWG12" s="133"/>
      <c r="NWH12" s="133"/>
      <c r="NWI12" s="133"/>
      <c r="NWJ12" s="133"/>
      <c r="NWK12" s="133"/>
      <c r="NWL12" s="133"/>
      <c r="NWM12" s="133"/>
      <c r="NWN12" s="133"/>
      <c r="NWO12" s="133"/>
      <c r="NWP12" s="133"/>
      <c r="NWQ12" s="133"/>
      <c r="NWR12" s="133"/>
      <c r="NWS12" s="133"/>
      <c r="NWT12" s="133"/>
      <c r="NWU12" s="133"/>
      <c r="NWV12" s="133"/>
      <c r="NWW12" s="133"/>
      <c r="NWX12" s="133"/>
      <c r="NWY12" s="133"/>
      <c r="NWZ12" s="133"/>
      <c r="NXA12" s="133"/>
      <c r="NXB12" s="133"/>
      <c r="NXC12" s="133"/>
      <c r="NXD12" s="133"/>
      <c r="NXE12" s="133"/>
      <c r="NXF12" s="133"/>
      <c r="NXG12" s="133"/>
      <c r="NXH12" s="133"/>
      <c r="NXI12" s="133"/>
      <c r="NXJ12" s="133"/>
      <c r="NXK12" s="133"/>
      <c r="NXL12" s="133"/>
      <c r="NXM12" s="133"/>
      <c r="NXN12" s="133"/>
      <c r="NXO12" s="133"/>
      <c r="NXP12" s="133"/>
      <c r="NXQ12" s="133"/>
      <c r="NXR12" s="133"/>
      <c r="NXS12" s="133"/>
      <c r="NXT12" s="133"/>
      <c r="NXU12" s="133"/>
      <c r="NXV12" s="133"/>
      <c r="NXW12" s="133"/>
      <c r="NXX12" s="133"/>
      <c r="NXY12" s="133"/>
      <c r="NXZ12" s="133"/>
      <c r="NYA12" s="133"/>
      <c r="NYB12" s="133"/>
      <c r="NYC12" s="133"/>
      <c r="NYD12" s="133"/>
      <c r="NYE12" s="133"/>
      <c r="NYF12" s="133"/>
      <c r="NYG12" s="133"/>
      <c r="NYH12" s="133"/>
      <c r="NYI12" s="133"/>
      <c r="NYJ12" s="133"/>
      <c r="NYK12" s="133"/>
      <c r="NYL12" s="133"/>
      <c r="NYM12" s="133"/>
      <c r="NYN12" s="133"/>
      <c r="NYO12" s="133"/>
      <c r="NYP12" s="133"/>
      <c r="NYQ12" s="133"/>
      <c r="NYR12" s="133"/>
      <c r="NYS12" s="133"/>
      <c r="NYT12" s="133"/>
      <c r="NYU12" s="133"/>
      <c r="NYV12" s="133"/>
      <c r="NYW12" s="133"/>
      <c r="NYX12" s="133"/>
      <c r="NYY12" s="133"/>
      <c r="NYZ12" s="133"/>
      <c r="NZA12" s="133"/>
      <c r="NZB12" s="133"/>
      <c r="NZC12" s="133"/>
      <c r="NZD12" s="133"/>
      <c r="NZE12" s="133"/>
      <c r="NZF12" s="133"/>
      <c r="NZG12" s="133"/>
      <c r="NZH12" s="133"/>
      <c r="NZI12" s="133"/>
      <c r="NZJ12" s="133"/>
      <c r="NZK12" s="133"/>
      <c r="NZL12" s="133"/>
      <c r="NZM12" s="133"/>
      <c r="NZN12" s="133"/>
      <c r="NZO12" s="133"/>
      <c r="NZP12" s="133"/>
      <c r="NZQ12" s="133"/>
      <c r="NZR12" s="133"/>
      <c r="NZS12" s="133"/>
      <c r="NZT12" s="133"/>
      <c r="NZU12" s="133"/>
      <c r="NZV12" s="133"/>
      <c r="NZW12" s="133"/>
      <c r="NZX12" s="133"/>
      <c r="NZY12" s="133"/>
      <c r="NZZ12" s="133"/>
      <c r="OAA12" s="133"/>
      <c r="OAB12" s="133"/>
      <c r="OAC12" s="133"/>
      <c r="OAD12" s="133"/>
      <c r="OAE12" s="133"/>
      <c r="OAF12" s="133"/>
      <c r="OAG12" s="133"/>
      <c r="OAH12" s="133"/>
      <c r="OAI12" s="133"/>
      <c r="OAJ12" s="133"/>
      <c r="OAK12" s="133"/>
      <c r="OAL12" s="133"/>
      <c r="OAM12" s="133"/>
      <c r="OAN12" s="133"/>
      <c r="OAO12" s="133"/>
      <c r="OAP12" s="133"/>
      <c r="OAQ12" s="133"/>
      <c r="OAR12" s="133"/>
      <c r="OAS12" s="133"/>
      <c r="OAT12" s="133"/>
      <c r="OAU12" s="133"/>
      <c r="OAV12" s="133"/>
      <c r="OAW12" s="133"/>
      <c r="OAX12" s="133"/>
      <c r="OAY12" s="133"/>
      <c r="OAZ12" s="133"/>
      <c r="OBA12" s="133"/>
      <c r="OBB12" s="133"/>
      <c r="OBC12" s="133"/>
      <c r="OBD12" s="133"/>
      <c r="OBE12" s="133"/>
      <c r="OBF12" s="133"/>
      <c r="OBG12" s="133"/>
      <c r="OBH12" s="133"/>
      <c r="OBI12" s="133"/>
      <c r="OBJ12" s="133"/>
      <c r="OBK12" s="133"/>
      <c r="OBL12" s="133"/>
      <c r="OBM12" s="133"/>
      <c r="OBN12" s="133"/>
      <c r="OBO12" s="133"/>
      <c r="OBP12" s="133"/>
      <c r="OBQ12" s="133"/>
      <c r="OBR12" s="133"/>
      <c r="OBS12" s="133"/>
      <c r="OBT12" s="133"/>
      <c r="OBU12" s="133"/>
      <c r="OBV12" s="133"/>
      <c r="OBW12" s="133"/>
      <c r="OBX12" s="133"/>
      <c r="OBY12" s="133"/>
      <c r="OBZ12" s="133"/>
      <c r="OCA12" s="133"/>
      <c r="OCB12" s="133"/>
      <c r="OCC12" s="133"/>
      <c r="OCD12" s="133"/>
      <c r="OCE12" s="133"/>
      <c r="OCF12" s="133"/>
      <c r="OCG12" s="133"/>
      <c r="OCH12" s="133"/>
      <c r="OCI12" s="133"/>
      <c r="OCJ12" s="133"/>
      <c r="OCK12" s="133"/>
      <c r="OCL12" s="133"/>
      <c r="OCM12" s="133"/>
      <c r="OCN12" s="133"/>
      <c r="OCO12" s="133"/>
      <c r="OCP12" s="133"/>
      <c r="OCQ12" s="133"/>
      <c r="OCR12" s="133"/>
      <c r="OCS12" s="133"/>
      <c r="OCT12" s="133"/>
      <c r="OCU12" s="133"/>
      <c r="OCV12" s="133"/>
      <c r="OCW12" s="133"/>
      <c r="OCX12" s="133"/>
      <c r="OCY12" s="133"/>
      <c r="OCZ12" s="133"/>
      <c r="ODA12" s="133"/>
      <c r="ODB12" s="133"/>
      <c r="ODC12" s="133"/>
      <c r="ODD12" s="133"/>
      <c r="ODE12" s="133"/>
      <c r="ODF12" s="133"/>
      <c r="ODG12" s="133"/>
      <c r="ODH12" s="133"/>
      <c r="ODI12" s="133"/>
      <c r="ODJ12" s="133"/>
      <c r="ODK12" s="133"/>
      <c r="ODL12" s="133"/>
      <c r="ODM12" s="133"/>
      <c r="ODN12" s="133"/>
      <c r="ODO12" s="133"/>
      <c r="ODP12" s="133"/>
      <c r="ODQ12" s="133"/>
      <c r="ODR12" s="133"/>
      <c r="ODS12" s="133"/>
      <c r="ODT12" s="133"/>
      <c r="ODU12" s="133"/>
      <c r="ODV12" s="133"/>
      <c r="ODW12" s="133"/>
      <c r="ODX12" s="133"/>
      <c r="ODY12" s="133"/>
      <c r="ODZ12" s="133"/>
      <c r="OEA12" s="133"/>
      <c r="OEB12" s="133"/>
      <c r="OEC12" s="133"/>
      <c r="OED12" s="133"/>
      <c r="OEE12" s="133"/>
      <c r="OEF12" s="133"/>
      <c r="OEG12" s="133"/>
      <c r="OEH12" s="133"/>
      <c r="OEI12" s="133"/>
      <c r="OEJ12" s="133"/>
      <c r="OEK12" s="133"/>
      <c r="OEL12" s="133"/>
      <c r="OEM12" s="133"/>
      <c r="OEN12" s="133"/>
      <c r="OEO12" s="133"/>
      <c r="OEP12" s="133"/>
      <c r="OEQ12" s="133"/>
      <c r="OER12" s="133"/>
      <c r="OES12" s="133"/>
      <c r="OET12" s="133"/>
      <c r="OEU12" s="133"/>
      <c r="OEV12" s="133"/>
      <c r="OEW12" s="133"/>
      <c r="OEX12" s="133"/>
      <c r="OEY12" s="133"/>
      <c r="OEZ12" s="133"/>
      <c r="OFA12" s="133"/>
      <c r="OFB12" s="133"/>
      <c r="OFC12" s="133"/>
      <c r="OFD12" s="133"/>
      <c r="OFE12" s="133"/>
      <c r="OFF12" s="133"/>
      <c r="OFG12" s="133"/>
      <c r="OFH12" s="133"/>
      <c r="OFI12" s="133"/>
      <c r="OFJ12" s="133"/>
      <c r="OFK12" s="133"/>
      <c r="OFL12" s="133"/>
      <c r="OFM12" s="133"/>
      <c r="OFN12" s="133"/>
      <c r="OFO12" s="133"/>
      <c r="OFP12" s="133"/>
      <c r="OFQ12" s="133"/>
      <c r="OFR12" s="133"/>
      <c r="OFS12" s="133"/>
      <c r="OFT12" s="133"/>
      <c r="OFU12" s="133"/>
      <c r="OFV12" s="133"/>
      <c r="OFW12" s="133"/>
      <c r="OFX12" s="133"/>
      <c r="OFY12" s="133"/>
      <c r="OFZ12" s="133"/>
      <c r="OGA12" s="133"/>
      <c r="OGB12" s="133"/>
      <c r="OGC12" s="133"/>
      <c r="OGD12" s="133"/>
      <c r="OGE12" s="133"/>
      <c r="OGF12" s="133"/>
      <c r="OGG12" s="133"/>
      <c r="OGH12" s="133"/>
      <c r="OGI12" s="133"/>
      <c r="OGJ12" s="133"/>
      <c r="OGK12" s="133"/>
      <c r="OGL12" s="133"/>
      <c r="OGM12" s="133"/>
      <c r="OGN12" s="133"/>
      <c r="OGO12" s="133"/>
      <c r="OGP12" s="133"/>
      <c r="OGQ12" s="133"/>
      <c r="OGR12" s="133"/>
      <c r="OGS12" s="133"/>
      <c r="OGT12" s="133"/>
      <c r="OGU12" s="133"/>
      <c r="OGV12" s="133"/>
      <c r="OGW12" s="133"/>
      <c r="OGX12" s="133"/>
      <c r="OGY12" s="133"/>
      <c r="OGZ12" s="133"/>
      <c r="OHA12" s="133"/>
      <c r="OHB12" s="133"/>
      <c r="OHC12" s="133"/>
      <c r="OHD12" s="133"/>
      <c r="OHE12" s="133"/>
      <c r="OHF12" s="133"/>
      <c r="OHG12" s="133"/>
      <c r="OHH12" s="133"/>
      <c r="OHI12" s="133"/>
      <c r="OHJ12" s="133"/>
      <c r="OHK12" s="133"/>
      <c r="OHL12" s="133"/>
      <c r="OHM12" s="133"/>
      <c r="OHN12" s="133"/>
      <c r="OHO12" s="133"/>
      <c r="OHP12" s="133"/>
      <c r="OHQ12" s="133"/>
      <c r="OHR12" s="133"/>
      <c r="OHS12" s="133"/>
      <c r="OHT12" s="133"/>
      <c r="OHU12" s="133"/>
      <c r="OHV12" s="133"/>
      <c r="OHW12" s="133"/>
      <c r="OHX12" s="133"/>
      <c r="OHY12" s="133"/>
      <c r="OHZ12" s="133"/>
      <c r="OIA12" s="133"/>
      <c r="OIB12" s="133"/>
      <c r="OIC12" s="133"/>
      <c r="OID12" s="133"/>
      <c r="OIE12" s="133"/>
      <c r="OIF12" s="133"/>
      <c r="OIG12" s="133"/>
      <c r="OIH12" s="133"/>
      <c r="OII12" s="133"/>
      <c r="OIJ12" s="133"/>
      <c r="OIK12" s="133"/>
      <c r="OIL12" s="133"/>
      <c r="OIM12" s="133"/>
      <c r="OIN12" s="133"/>
      <c r="OIO12" s="133"/>
      <c r="OIP12" s="133"/>
      <c r="OIQ12" s="133"/>
      <c r="OIR12" s="133"/>
      <c r="OIS12" s="133"/>
      <c r="OIT12" s="133"/>
      <c r="OIU12" s="133"/>
      <c r="OIV12" s="133"/>
      <c r="OIW12" s="133"/>
      <c r="OIX12" s="133"/>
      <c r="OIY12" s="133"/>
      <c r="OIZ12" s="133"/>
      <c r="OJA12" s="133"/>
      <c r="OJB12" s="133"/>
      <c r="OJC12" s="133"/>
      <c r="OJD12" s="133"/>
      <c r="OJE12" s="133"/>
      <c r="OJF12" s="133"/>
      <c r="OJG12" s="133"/>
      <c r="OJH12" s="133"/>
      <c r="OJI12" s="133"/>
      <c r="OJJ12" s="133"/>
      <c r="OJK12" s="133"/>
      <c r="OJL12" s="133"/>
      <c r="OJM12" s="133"/>
      <c r="OJN12" s="133"/>
      <c r="OJO12" s="133"/>
      <c r="OJP12" s="133"/>
      <c r="OJQ12" s="133"/>
      <c r="OJR12" s="133"/>
      <c r="OJS12" s="133"/>
      <c r="OJT12" s="133"/>
      <c r="OJU12" s="133"/>
      <c r="OJV12" s="133"/>
      <c r="OJW12" s="133"/>
      <c r="OJX12" s="133"/>
      <c r="OJY12" s="133"/>
      <c r="OJZ12" s="133"/>
      <c r="OKA12" s="133"/>
      <c r="OKB12" s="133"/>
      <c r="OKC12" s="133"/>
      <c r="OKD12" s="133"/>
      <c r="OKE12" s="133"/>
      <c r="OKF12" s="133"/>
      <c r="OKG12" s="133"/>
      <c r="OKH12" s="133"/>
      <c r="OKI12" s="133"/>
      <c r="OKJ12" s="133"/>
      <c r="OKK12" s="133"/>
      <c r="OKL12" s="133"/>
      <c r="OKM12" s="133"/>
      <c r="OKN12" s="133"/>
      <c r="OKO12" s="133"/>
      <c r="OKP12" s="133"/>
      <c r="OKQ12" s="133"/>
      <c r="OKR12" s="133"/>
      <c r="OKS12" s="133"/>
      <c r="OKT12" s="133"/>
      <c r="OKU12" s="133"/>
      <c r="OKV12" s="133"/>
      <c r="OKW12" s="133"/>
      <c r="OKX12" s="133"/>
      <c r="OKY12" s="133"/>
      <c r="OKZ12" s="133"/>
      <c r="OLA12" s="133"/>
      <c r="OLB12" s="133"/>
      <c r="OLC12" s="133"/>
      <c r="OLD12" s="133"/>
      <c r="OLE12" s="133"/>
      <c r="OLF12" s="133"/>
      <c r="OLG12" s="133"/>
      <c r="OLH12" s="133"/>
      <c r="OLI12" s="133"/>
      <c r="OLJ12" s="133"/>
      <c r="OLK12" s="133"/>
      <c r="OLL12" s="133"/>
      <c r="OLM12" s="133"/>
      <c r="OLN12" s="133"/>
      <c r="OLO12" s="133"/>
      <c r="OLP12" s="133"/>
      <c r="OLQ12" s="133"/>
      <c r="OLR12" s="133"/>
      <c r="OLS12" s="133"/>
      <c r="OLT12" s="133"/>
      <c r="OLU12" s="133"/>
      <c r="OLV12" s="133"/>
      <c r="OLW12" s="133"/>
      <c r="OLX12" s="133"/>
      <c r="OLY12" s="133"/>
      <c r="OLZ12" s="133"/>
      <c r="OMA12" s="133"/>
      <c r="OMB12" s="133"/>
      <c r="OMC12" s="133"/>
      <c r="OMD12" s="133"/>
      <c r="OME12" s="133"/>
      <c r="OMF12" s="133"/>
      <c r="OMG12" s="133"/>
      <c r="OMH12" s="133"/>
      <c r="OMI12" s="133"/>
      <c r="OMJ12" s="133"/>
      <c r="OMK12" s="133"/>
      <c r="OML12" s="133"/>
      <c r="OMM12" s="133"/>
      <c r="OMN12" s="133"/>
      <c r="OMO12" s="133"/>
      <c r="OMP12" s="133"/>
      <c r="OMQ12" s="133"/>
      <c r="OMR12" s="133"/>
      <c r="OMS12" s="133"/>
      <c r="OMT12" s="133"/>
      <c r="OMU12" s="133"/>
      <c r="OMV12" s="133"/>
      <c r="OMW12" s="133"/>
      <c r="OMX12" s="133"/>
      <c r="OMY12" s="133"/>
      <c r="OMZ12" s="133"/>
      <c r="ONA12" s="133"/>
      <c r="ONB12" s="133"/>
      <c r="ONC12" s="133"/>
      <c r="OND12" s="133"/>
      <c r="ONE12" s="133"/>
      <c r="ONF12" s="133"/>
      <c r="ONG12" s="133"/>
      <c r="ONH12" s="133"/>
      <c r="ONI12" s="133"/>
      <c r="ONJ12" s="133"/>
      <c r="ONK12" s="133"/>
      <c r="ONL12" s="133"/>
      <c r="ONM12" s="133"/>
      <c r="ONN12" s="133"/>
      <c r="ONO12" s="133"/>
      <c r="ONP12" s="133"/>
      <c r="ONQ12" s="133"/>
      <c r="ONR12" s="133"/>
      <c r="ONS12" s="133"/>
      <c r="ONT12" s="133"/>
      <c r="ONU12" s="133"/>
      <c r="ONV12" s="133"/>
      <c r="ONW12" s="133"/>
      <c r="ONX12" s="133"/>
      <c r="ONY12" s="133"/>
      <c r="ONZ12" s="133"/>
      <c r="OOA12" s="133"/>
      <c r="OOB12" s="133"/>
      <c r="OOC12" s="133"/>
      <c r="OOD12" s="133"/>
      <c r="OOE12" s="133"/>
      <c r="OOF12" s="133"/>
      <c r="OOG12" s="133"/>
      <c r="OOH12" s="133"/>
      <c r="OOI12" s="133"/>
      <c r="OOJ12" s="133"/>
      <c r="OOK12" s="133"/>
      <c r="OOL12" s="133"/>
      <c r="OOM12" s="133"/>
      <c r="OON12" s="133"/>
      <c r="OOO12" s="133"/>
      <c r="OOP12" s="133"/>
      <c r="OOQ12" s="133"/>
      <c r="OOR12" s="133"/>
      <c r="OOS12" s="133"/>
      <c r="OOT12" s="133"/>
      <c r="OOU12" s="133"/>
      <c r="OOV12" s="133"/>
      <c r="OOW12" s="133"/>
      <c r="OOX12" s="133"/>
      <c r="OOY12" s="133"/>
      <c r="OOZ12" s="133"/>
      <c r="OPA12" s="133"/>
      <c r="OPB12" s="133"/>
      <c r="OPC12" s="133"/>
      <c r="OPD12" s="133"/>
      <c r="OPE12" s="133"/>
      <c r="OPF12" s="133"/>
      <c r="OPG12" s="133"/>
      <c r="OPH12" s="133"/>
      <c r="OPI12" s="133"/>
      <c r="OPJ12" s="133"/>
      <c r="OPK12" s="133"/>
      <c r="OPL12" s="133"/>
      <c r="OPM12" s="133"/>
      <c r="OPN12" s="133"/>
      <c r="OPO12" s="133"/>
      <c r="OPP12" s="133"/>
      <c r="OPQ12" s="133"/>
      <c r="OPR12" s="133"/>
      <c r="OPS12" s="133"/>
      <c r="OPT12" s="133"/>
      <c r="OPU12" s="133"/>
      <c r="OPV12" s="133"/>
      <c r="OPW12" s="133"/>
      <c r="OPX12" s="133"/>
      <c r="OPY12" s="133"/>
      <c r="OPZ12" s="133"/>
      <c r="OQA12" s="133"/>
      <c r="OQB12" s="133"/>
      <c r="OQC12" s="133"/>
      <c r="OQD12" s="133"/>
      <c r="OQE12" s="133"/>
      <c r="OQF12" s="133"/>
      <c r="OQG12" s="133"/>
      <c r="OQH12" s="133"/>
      <c r="OQI12" s="133"/>
      <c r="OQJ12" s="133"/>
      <c r="OQK12" s="133"/>
      <c r="OQL12" s="133"/>
      <c r="OQM12" s="133"/>
      <c r="OQN12" s="133"/>
      <c r="OQO12" s="133"/>
      <c r="OQP12" s="133"/>
      <c r="OQQ12" s="133"/>
      <c r="OQR12" s="133"/>
      <c r="OQS12" s="133"/>
      <c r="OQT12" s="133"/>
      <c r="OQU12" s="133"/>
      <c r="OQV12" s="133"/>
      <c r="OQW12" s="133"/>
      <c r="OQX12" s="133"/>
      <c r="OQY12" s="133"/>
      <c r="OQZ12" s="133"/>
      <c r="ORA12" s="133"/>
      <c r="ORB12" s="133"/>
      <c r="ORC12" s="133"/>
      <c r="ORD12" s="133"/>
      <c r="ORE12" s="133"/>
      <c r="ORF12" s="133"/>
      <c r="ORG12" s="133"/>
      <c r="ORH12" s="133"/>
      <c r="ORI12" s="133"/>
      <c r="ORJ12" s="133"/>
      <c r="ORK12" s="133"/>
      <c r="ORL12" s="133"/>
      <c r="ORM12" s="133"/>
      <c r="ORN12" s="133"/>
      <c r="ORO12" s="133"/>
      <c r="ORP12" s="133"/>
      <c r="ORQ12" s="133"/>
      <c r="ORR12" s="133"/>
      <c r="ORS12" s="133"/>
      <c r="ORT12" s="133"/>
      <c r="ORU12" s="133"/>
      <c r="ORV12" s="133"/>
      <c r="ORW12" s="133"/>
      <c r="ORX12" s="133"/>
      <c r="ORY12" s="133"/>
      <c r="ORZ12" s="133"/>
      <c r="OSA12" s="133"/>
      <c r="OSB12" s="133"/>
      <c r="OSC12" s="133"/>
      <c r="OSD12" s="133"/>
      <c r="OSE12" s="133"/>
      <c r="OSF12" s="133"/>
      <c r="OSG12" s="133"/>
      <c r="OSH12" s="133"/>
      <c r="OSI12" s="133"/>
      <c r="OSJ12" s="133"/>
      <c r="OSK12" s="133"/>
      <c r="OSL12" s="133"/>
      <c r="OSM12" s="133"/>
      <c r="OSN12" s="133"/>
      <c r="OSO12" s="133"/>
      <c r="OSP12" s="133"/>
      <c r="OSQ12" s="133"/>
      <c r="OSR12" s="133"/>
      <c r="OSS12" s="133"/>
      <c r="OST12" s="133"/>
      <c r="OSU12" s="133"/>
      <c r="OSV12" s="133"/>
      <c r="OSW12" s="133"/>
      <c r="OSX12" s="133"/>
      <c r="OSY12" s="133"/>
      <c r="OSZ12" s="133"/>
      <c r="OTA12" s="133"/>
      <c r="OTB12" s="133"/>
      <c r="OTC12" s="133"/>
      <c r="OTD12" s="133"/>
      <c r="OTE12" s="133"/>
      <c r="OTF12" s="133"/>
      <c r="OTG12" s="133"/>
      <c r="OTH12" s="133"/>
      <c r="OTI12" s="133"/>
      <c r="OTJ12" s="133"/>
      <c r="OTK12" s="133"/>
      <c r="OTL12" s="133"/>
      <c r="OTM12" s="133"/>
      <c r="OTN12" s="133"/>
      <c r="OTO12" s="133"/>
      <c r="OTP12" s="133"/>
      <c r="OTQ12" s="133"/>
      <c r="OTR12" s="133"/>
      <c r="OTS12" s="133"/>
      <c r="OTT12" s="133"/>
      <c r="OTU12" s="133"/>
      <c r="OTV12" s="133"/>
      <c r="OTW12" s="133"/>
      <c r="OTX12" s="133"/>
      <c r="OTY12" s="133"/>
      <c r="OTZ12" s="133"/>
      <c r="OUA12" s="133"/>
      <c r="OUB12" s="133"/>
      <c r="OUC12" s="133"/>
      <c r="OUD12" s="133"/>
      <c r="OUE12" s="133"/>
      <c r="OUF12" s="133"/>
      <c r="OUG12" s="133"/>
      <c r="OUH12" s="133"/>
      <c r="OUI12" s="133"/>
      <c r="OUJ12" s="133"/>
      <c r="OUK12" s="133"/>
      <c r="OUL12" s="133"/>
      <c r="OUM12" s="133"/>
      <c r="OUN12" s="133"/>
      <c r="OUO12" s="133"/>
      <c r="OUP12" s="133"/>
      <c r="OUQ12" s="133"/>
      <c r="OUR12" s="133"/>
      <c r="OUS12" s="133"/>
      <c r="OUT12" s="133"/>
      <c r="OUU12" s="133"/>
      <c r="OUV12" s="133"/>
      <c r="OUW12" s="133"/>
      <c r="OUX12" s="133"/>
      <c r="OUY12" s="133"/>
      <c r="OUZ12" s="133"/>
      <c r="OVA12" s="133"/>
      <c r="OVB12" s="133"/>
      <c r="OVC12" s="133"/>
      <c r="OVD12" s="133"/>
      <c r="OVE12" s="133"/>
      <c r="OVF12" s="133"/>
      <c r="OVG12" s="133"/>
      <c r="OVH12" s="133"/>
      <c r="OVI12" s="133"/>
      <c r="OVJ12" s="133"/>
      <c r="OVK12" s="133"/>
      <c r="OVL12" s="133"/>
      <c r="OVM12" s="133"/>
      <c r="OVN12" s="133"/>
      <c r="OVO12" s="133"/>
      <c r="OVP12" s="133"/>
      <c r="OVQ12" s="133"/>
      <c r="OVR12" s="133"/>
      <c r="OVS12" s="133"/>
      <c r="OVT12" s="133"/>
      <c r="OVU12" s="133"/>
      <c r="OVV12" s="133"/>
      <c r="OVW12" s="133"/>
      <c r="OVX12" s="133"/>
      <c r="OVY12" s="133"/>
      <c r="OVZ12" s="133"/>
      <c r="OWA12" s="133"/>
      <c r="OWB12" s="133"/>
      <c r="OWC12" s="133"/>
      <c r="OWD12" s="133"/>
      <c r="OWE12" s="133"/>
      <c r="OWF12" s="133"/>
      <c r="OWG12" s="133"/>
      <c r="OWH12" s="133"/>
      <c r="OWI12" s="133"/>
      <c r="OWJ12" s="133"/>
      <c r="OWK12" s="133"/>
      <c r="OWL12" s="133"/>
      <c r="OWM12" s="133"/>
      <c r="OWN12" s="133"/>
      <c r="OWO12" s="133"/>
      <c r="OWP12" s="133"/>
      <c r="OWQ12" s="133"/>
      <c r="OWR12" s="133"/>
      <c r="OWS12" s="133"/>
      <c r="OWT12" s="133"/>
      <c r="OWU12" s="133"/>
      <c r="OWV12" s="133"/>
      <c r="OWW12" s="133"/>
      <c r="OWX12" s="133"/>
      <c r="OWY12" s="133"/>
      <c r="OWZ12" s="133"/>
      <c r="OXA12" s="133"/>
      <c r="OXB12" s="133"/>
      <c r="OXC12" s="133"/>
      <c r="OXD12" s="133"/>
      <c r="OXE12" s="133"/>
      <c r="OXF12" s="133"/>
      <c r="OXG12" s="133"/>
      <c r="OXH12" s="133"/>
      <c r="OXI12" s="133"/>
      <c r="OXJ12" s="133"/>
      <c r="OXK12" s="133"/>
      <c r="OXL12" s="133"/>
      <c r="OXM12" s="133"/>
      <c r="OXN12" s="133"/>
      <c r="OXO12" s="133"/>
      <c r="OXP12" s="133"/>
      <c r="OXQ12" s="133"/>
      <c r="OXR12" s="133"/>
      <c r="OXS12" s="133"/>
      <c r="OXT12" s="133"/>
      <c r="OXU12" s="133"/>
      <c r="OXV12" s="133"/>
      <c r="OXW12" s="133"/>
      <c r="OXX12" s="133"/>
      <c r="OXY12" s="133"/>
      <c r="OXZ12" s="133"/>
      <c r="OYA12" s="133"/>
      <c r="OYB12" s="133"/>
      <c r="OYC12" s="133"/>
      <c r="OYD12" s="133"/>
      <c r="OYE12" s="133"/>
      <c r="OYF12" s="133"/>
      <c r="OYG12" s="133"/>
      <c r="OYH12" s="133"/>
      <c r="OYI12" s="133"/>
      <c r="OYJ12" s="133"/>
      <c r="OYK12" s="133"/>
      <c r="OYL12" s="133"/>
      <c r="OYM12" s="133"/>
      <c r="OYN12" s="133"/>
      <c r="OYO12" s="133"/>
      <c r="OYP12" s="133"/>
      <c r="OYQ12" s="133"/>
      <c r="OYR12" s="133"/>
      <c r="OYS12" s="133"/>
      <c r="OYT12" s="133"/>
      <c r="OYU12" s="133"/>
      <c r="OYV12" s="133"/>
      <c r="OYW12" s="133"/>
      <c r="OYX12" s="133"/>
      <c r="OYY12" s="133"/>
      <c r="OYZ12" s="133"/>
      <c r="OZA12" s="133"/>
      <c r="OZB12" s="133"/>
      <c r="OZC12" s="133"/>
      <c r="OZD12" s="133"/>
      <c r="OZE12" s="133"/>
      <c r="OZF12" s="133"/>
      <c r="OZG12" s="133"/>
      <c r="OZH12" s="133"/>
      <c r="OZI12" s="133"/>
      <c r="OZJ12" s="133"/>
      <c r="OZK12" s="133"/>
      <c r="OZL12" s="133"/>
      <c r="OZM12" s="133"/>
      <c r="OZN12" s="133"/>
      <c r="OZO12" s="133"/>
      <c r="OZP12" s="133"/>
      <c r="OZQ12" s="133"/>
      <c r="OZR12" s="133"/>
      <c r="OZS12" s="133"/>
      <c r="OZT12" s="133"/>
      <c r="OZU12" s="133"/>
      <c r="OZV12" s="133"/>
      <c r="OZW12" s="133"/>
      <c r="OZX12" s="133"/>
      <c r="OZY12" s="133"/>
      <c r="OZZ12" s="133"/>
      <c r="PAA12" s="133"/>
      <c r="PAB12" s="133"/>
      <c r="PAC12" s="133"/>
      <c r="PAD12" s="133"/>
      <c r="PAE12" s="133"/>
      <c r="PAF12" s="133"/>
      <c r="PAG12" s="133"/>
      <c r="PAH12" s="133"/>
      <c r="PAI12" s="133"/>
      <c r="PAJ12" s="133"/>
      <c r="PAK12" s="133"/>
      <c r="PAL12" s="133"/>
      <c r="PAM12" s="133"/>
      <c r="PAN12" s="133"/>
      <c r="PAO12" s="133"/>
      <c r="PAP12" s="133"/>
      <c r="PAQ12" s="133"/>
      <c r="PAR12" s="133"/>
      <c r="PAS12" s="133"/>
      <c r="PAT12" s="133"/>
      <c r="PAU12" s="133"/>
      <c r="PAV12" s="133"/>
      <c r="PAW12" s="133"/>
      <c r="PAX12" s="133"/>
      <c r="PAY12" s="133"/>
      <c r="PAZ12" s="133"/>
      <c r="PBA12" s="133"/>
      <c r="PBB12" s="133"/>
      <c r="PBC12" s="133"/>
      <c r="PBD12" s="133"/>
      <c r="PBE12" s="133"/>
      <c r="PBF12" s="133"/>
      <c r="PBG12" s="133"/>
      <c r="PBH12" s="133"/>
      <c r="PBI12" s="133"/>
      <c r="PBJ12" s="133"/>
      <c r="PBK12" s="133"/>
      <c r="PBL12" s="133"/>
      <c r="PBM12" s="133"/>
      <c r="PBN12" s="133"/>
      <c r="PBO12" s="133"/>
      <c r="PBP12" s="133"/>
      <c r="PBQ12" s="133"/>
      <c r="PBR12" s="133"/>
      <c r="PBS12" s="133"/>
      <c r="PBT12" s="133"/>
      <c r="PBU12" s="133"/>
      <c r="PBV12" s="133"/>
      <c r="PBW12" s="133"/>
      <c r="PBX12" s="133"/>
      <c r="PBY12" s="133"/>
      <c r="PBZ12" s="133"/>
      <c r="PCA12" s="133"/>
      <c r="PCB12" s="133"/>
      <c r="PCC12" s="133"/>
      <c r="PCD12" s="133"/>
      <c r="PCE12" s="133"/>
      <c r="PCF12" s="133"/>
      <c r="PCG12" s="133"/>
      <c r="PCH12" s="133"/>
      <c r="PCI12" s="133"/>
      <c r="PCJ12" s="133"/>
      <c r="PCK12" s="133"/>
      <c r="PCL12" s="133"/>
      <c r="PCM12" s="133"/>
      <c r="PCN12" s="133"/>
      <c r="PCO12" s="133"/>
      <c r="PCP12" s="133"/>
      <c r="PCQ12" s="133"/>
      <c r="PCR12" s="133"/>
      <c r="PCS12" s="133"/>
      <c r="PCT12" s="133"/>
      <c r="PCU12" s="133"/>
      <c r="PCV12" s="133"/>
      <c r="PCW12" s="133"/>
      <c r="PCX12" s="133"/>
      <c r="PCY12" s="133"/>
      <c r="PCZ12" s="133"/>
      <c r="PDA12" s="133"/>
      <c r="PDB12" s="133"/>
      <c r="PDC12" s="133"/>
      <c r="PDD12" s="133"/>
      <c r="PDE12" s="133"/>
      <c r="PDF12" s="133"/>
      <c r="PDG12" s="133"/>
      <c r="PDH12" s="133"/>
      <c r="PDI12" s="133"/>
      <c r="PDJ12" s="133"/>
      <c r="PDK12" s="133"/>
      <c r="PDL12" s="133"/>
      <c r="PDM12" s="133"/>
      <c r="PDN12" s="133"/>
      <c r="PDO12" s="133"/>
      <c r="PDP12" s="133"/>
      <c r="PDQ12" s="133"/>
      <c r="PDR12" s="133"/>
      <c r="PDS12" s="133"/>
      <c r="PDT12" s="133"/>
      <c r="PDU12" s="133"/>
      <c r="PDV12" s="133"/>
      <c r="PDW12" s="133"/>
      <c r="PDX12" s="133"/>
      <c r="PDY12" s="133"/>
      <c r="PDZ12" s="133"/>
      <c r="PEA12" s="133"/>
      <c r="PEB12" s="133"/>
      <c r="PEC12" s="133"/>
      <c r="PED12" s="133"/>
      <c r="PEE12" s="133"/>
      <c r="PEF12" s="133"/>
      <c r="PEG12" s="133"/>
      <c r="PEH12" s="133"/>
      <c r="PEI12" s="133"/>
      <c r="PEJ12" s="133"/>
      <c r="PEK12" s="133"/>
      <c r="PEL12" s="133"/>
      <c r="PEM12" s="133"/>
      <c r="PEN12" s="133"/>
      <c r="PEO12" s="133"/>
      <c r="PEP12" s="133"/>
      <c r="PEQ12" s="133"/>
      <c r="PER12" s="133"/>
      <c r="PES12" s="133"/>
      <c r="PET12" s="133"/>
      <c r="PEU12" s="133"/>
      <c r="PEV12" s="133"/>
      <c r="PEW12" s="133"/>
      <c r="PEX12" s="133"/>
      <c r="PEY12" s="133"/>
      <c r="PEZ12" s="133"/>
      <c r="PFA12" s="133"/>
      <c r="PFB12" s="133"/>
      <c r="PFC12" s="133"/>
      <c r="PFD12" s="133"/>
      <c r="PFE12" s="133"/>
      <c r="PFF12" s="133"/>
      <c r="PFG12" s="133"/>
      <c r="PFH12" s="133"/>
      <c r="PFI12" s="133"/>
      <c r="PFJ12" s="133"/>
      <c r="PFK12" s="133"/>
      <c r="PFL12" s="133"/>
      <c r="PFM12" s="133"/>
      <c r="PFN12" s="133"/>
      <c r="PFO12" s="133"/>
      <c r="PFP12" s="133"/>
      <c r="PFQ12" s="133"/>
      <c r="PFR12" s="133"/>
      <c r="PFS12" s="133"/>
      <c r="PFT12" s="133"/>
      <c r="PFU12" s="133"/>
      <c r="PFV12" s="133"/>
      <c r="PFW12" s="133"/>
      <c r="PFX12" s="133"/>
      <c r="PFY12" s="133"/>
      <c r="PFZ12" s="133"/>
      <c r="PGA12" s="133"/>
      <c r="PGB12" s="133"/>
      <c r="PGC12" s="133"/>
      <c r="PGD12" s="133"/>
      <c r="PGE12" s="133"/>
      <c r="PGF12" s="133"/>
      <c r="PGG12" s="133"/>
      <c r="PGH12" s="133"/>
      <c r="PGI12" s="133"/>
      <c r="PGJ12" s="133"/>
      <c r="PGK12" s="133"/>
      <c r="PGL12" s="133"/>
      <c r="PGM12" s="133"/>
      <c r="PGN12" s="133"/>
      <c r="PGO12" s="133"/>
      <c r="PGP12" s="133"/>
      <c r="PGQ12" s="133"/>
      <c r="PGR12" s="133"/>
      <c r="PGS12" s="133"/>
      <c r="PGT12" s="133"/>
      <c r="PGU12" s="133"/>
      <c r="PGV12" s="133"/>
      <c r="PGW12" s="133"/>
      <c r="PGX12" s="133"/>
      <c r="PGY12" s="133"/>
      <c r="PGZ12" s="133"/>
      <c r="PHA12" s="133"/>
      <c r="PHB12" s="133"/>
      <c r="PHC12" s="133"/>
      <c r="PHD12" s="133"/>
      <c r="PHE12" s="133"/>
      <c r="PHF12" s="133"/>
      <c r="PHG12" s="133"/>
      <c r="PHH12" s="133"/>
      <c r="PHI12" s="133"/>
      <c r="PHJ12" s="133"/>
      <c r="PHK12" s="133"/>
      <c r="PHL12" s="133"/>
      <c r="PHM12" s="133"/>
      <c r="PHN12" s="133"/>
      <c r="PHO12" s="133"/>
      <c r="PHP12" s="133"/>
      <c r="PHQ12" s="133"/>
      <c r="PHR12" s="133"/>
      <c r="PHS12" s="133"/>
      <c r="PHT12" s="133"/>
      <c r="PHU12" s="133"/>
      <c r="PHV12" s="133"/>
      <c r="PHW12" s="133"/>
      <c r="PHX12" s="133"/>
      <c r="PHY12" s="133"/>
      <c r="PHZ12" s="133"/>
      <c r="PIA12" s="133"/>
      <c r="PIB12" s="133"/>
      <c r="PIC12" s="133"/>
      <c r="PID12" s="133"/>
      <c r="PIE12" s="133"/>
      <c r="PIF12" s="133"/>
      <c r="PIG12" s="133"/>
      <c r="PIH12" s="133"/>
      <c r="PII12" s="133"/>
      <c r="PIJ12" s="133"/>
      <c r="PIK12" s="133"/>
      <c r="PIL12" s="133"/>
      <c r="PIM12" s="133"/>
      <c r="PIN12" s="133"/>
      <c r="PIO12" s="133"/>
      <c r="PIP12" s="133"/>
      <c r="PIQ12" s="133"/>
      <c r="PIR12" s="133"/>
      <c r="PIS12" s="133"/>
      <c r="PIT12" s="133"/>
      <c r="PIU12" s="133"/>
      <c r="PIV12" s="133"/>
      <c r="PIW12" s="133"/>
      <c r="PIX12" s="133"/>
      <c r="PIY12" s="133"/>
      <c r="PIZ12" s="133"/>
      <c r="PJA12" s="133"/>
      <c r="PJB12" s="133"/>
      <c r="PJC12" s="133"/>
      <c r="PJD12" s="133"/>
      <c r="PJE12" s="133"/>
      <c r="PJF12" s="133"/>
      <c r="PJG12" s="133"/>
      <c r="PJH12" s="133"/>
      <c r="PJI12" s="133"/>
      <c r="PJJ12" s="133"/>
      <c r="PJK12" s="133"/>
      <c r="PJL12" s="133"/>
      <c r="PJM12" s="133"/>
      <c r="PJN12" s="133"/>
      <c r="PJO12" s="133"/>
      <c r="PJP12" s="133"/>
      <c r="PJQ12" s="133"/>
      <c r="PJR12" s="133"/>
      <c r="PJS12" s="133"/>
      <c r="PJT12" s="133"/>
      <c r="PJU12" s="133"/>
      <c r="PJV12" s="133"/>
      <c r="PJW12" s="133"/>
      <c r="PJX12" s="133"/>
      <c r="PJY12" s="133"/>
      <c r="PJZ12" s="133"/>
      <c r="PKA12" s="133"/>
      <c r="PKB12" s="133"/>
      <c r="PKC12" s="133"/>
      <c r="PKD12" s="133"/>
      <c r="PKE12" s="133"/>
      <c r="PKF12" s="133"/>
      <c r="PKG12" s="133"/>
      <c r="PKH12" s="133"/>
      <c r="PKI12" s="133"/>
      <c r="PKJ12" s="133"/>
      <c r="PKK12" s="133"/>
      <c r="PKL12" s="133"/>
      <c r="PKM12" s="133"/>
      <c r="PKN12" s="133"/>
      <c r="PKO12" s="133"/>
      <c r="PKP12" s="133"/>
      <c r="PKQ12" s="133"/>
      <c r="PKR12" s="133"/>
      <c r="PKS12" s="133"/>
      <c r="PKT12" s="133"/>
      <c r="PKU12" s="133"/>
      <c r="PKV12" s="133"/>
      <c r="PKW12" s="133"/>
      <c r="PKX12" s="133"/>
      <c r="PKY12" s="133"/>
      <c r="PKZ12" s="133"/>
      <c r="PLA12" s="133"/>
      <c r="PLB12" s="133"/>
      <c r="PLC12" s="133"/>
      <c r="PLD12" s="133"/>
      <c r="PLE12" s="133"/>
      <c r="PLF12" s="133"/>
      <c r="PLG12" s="133"/>
      <c r="PLH12" s="133"/>
      <c r="PLI12" s="133"/>
      <c r="PLJ12" s="133"/>
      <c r="PLK12" s="133"/>
      <c r="PLL12" s="133"/>
      <c r="PLM12" s="133"/>
      <c r="PLN12" s="133"/>
      <c r="PLO12" s="133"/>
      <c r="PLP12" s="133"/>
      <c r="PLQ12" s="133"/>
      <c r="PLR12" s="133"/>
      <c r="PLS12" s="133"/>
      <c r="PLT12" s="133"/>
      <c r="PLU12" s="133"/>
      <c r="PLV12" s="133"/>
      <c r="PLW12" s="133"/>
      <c r="PLX12" s="133"/>
      <c r="PLY12" s="133"/>
      <c r="PLZ12" s="133"/>
      <c r="PMA12" s="133"/>
      <c r="PMB12" s="133"/>
      <c r="PMC12" s="133"/>
      <c r="PMD12" s="133"/>
      <c r="PME12" s="133"/>
      <c r="PMF12" s="133"/>
      <c r="PMG12" s="133"/>
      <c r="PMH12" s="133"/>
      <c r="PMI12" s="133"/>
      <c r="PMJ12" s="133"/>
      <c r="PMK12" s="133"/>
      <c r="PML12" s="133"/>
      <c r="PMM12" s="133"/>
      <c r="PMN12" s="133"/>
      <c r="PMO12" s="133"/>
      <c r="PMP12" s="133"/>
      <c r="PMQ12" s="133"/>
      <c r="PMR12" s="133"/>
      <c r="PMS12" s="133"/>
      <c r="PMT12" s="133"/>
      <c r="PMU12" s="133"/>
      <c r="PMV12" s="133"/>
      <c r="PMW12" s="133"/>
      <c r="PMX12" s="133"/>
      <c r="PMY12" s="133"/>
      <c r="PMZ12" s="133"/>
      <c r="PNA12" s="133"/>
      <c r="PNB12" s="133"/>
      <c r="PNC12" s="133"/>
      <c r="PND12" s="133"/>
      <c r="PNE12" s="133"/>
      <c r="PNF12" s="133"/>
      <c r="PNG12" s="133"/>
      <c r="PNH12" s="133"/>
      <c r="PNI12" s="133"/>
      <c r="PNJ12" s="133"/>
      <c r="PNK12" s="133"/>
      <c r="PNL12" s="133"/>
      <c r="PNM12" s="133"/>
      <c r="PNN12" s="133"/>
      <c r="PNO12" s="133"/>
      <c r="PNP12" s="133"/>
      <c r="PNQ12" s="133"/>
      <c r="PNR12" s="133"/>
      <c r="PNS12" s="133"/>
      <c r="PNT12" s="133"/>
      <c r="PNU12" s="133"/>
      <c r="PNV12" s="133"/>
      <c r="PNW12" s="133"/>
      <c r="PNX12" s="133"/>
      <c r="PNY12" s="133"/>
      <c r="PNZ12" s="133"/>
      <c r="POA12" s="133"/>
      <c r="POB12" s="133"/>
      <c r="POC12" s="133"/>
      <c r="POD12" s="133"/>
      <c r="POE12" s="133"/>
      <c r="POF12" s="133"/>
      <c r="POG12" s="133"/>
      <c r="POH12" s="133"/>
      <c r="POI12" s="133"/>
      <c r="POJ12" s="133"/>
      <c r="POK12" s="133"/>
      <c r="POL12" s="133"/>
      <c r="POM12" s="133"/>
      <c r="PON12" s="133"/>
      <c r="POO12" s="133"/>
      <c r="POP12" s="133"/>
      <c r="POQ12" s="133"/>
      <c r="POR12" s="133"/>
      <c r="POS12" s="133"/>
      <c r="POT12" s="133"/>
      <c r="POU12" s="133"/>
      <c r="POV12" s="133"/>
      <c r="POW12" s="133"/>
      <c r="POX12" s="133"/>
      <c r="POY12" s="133"/>
      <c r="POZ12" s="133"/>
      <c r="PPA12" s="133"/>
      <c r="PPB12" s="133"/>
      <c r="PPC12" s="133"/>
      <c r="PPD12" s="133"/>
      <c r="PPE12" s="133"/>
      <c r="PPF12" s="133"/>
      <c r="PPG12" s="133"/>
      <c r="PPH12" s="133"/>
      <c r="PPI12" s="133"/>
      <c r="PPJ12" s="133"/>
      <c r="PPK12" s="133"/>
      <c r="PPL12" s="133"/>
      <c r="PPM12" s="133"/>
      <c r="PPN12" s="133"/>
      <c r="PPO12" s="133"/>
      <c r="PPP12" s="133"/>
      <c r="PPQ12" s="133"/>
      <c r="PPR12" s="133"/>
      <c r="PPS12" s="133"/>
      <c r="PPT12" s="133"/>
      <c r="PPU12" s="133"/>
      <c r="PPV12" s="133"/>
      <c r="PPW12" s="133"/>
      <c r="PPX12" s="133"/>
      <c r="PPY12" s="133"/>
      <c r="PPZ12" s="133"/>
      <c r="PQA12" s="133"/>
      <c r="PQB12" s="133"/>
      <c r="PQC12" s="133"/>
      <c r="PQD12" s="133"/>
      <c r="PQE12" s="133"/>
      <c r="PQF12" s="133"/>
      <c r="PQG12" s="133"/>
      <c r="PQH12" s="133"/>
      <c r="PQI12" s="133"/>
      <c r="PQJ12" s="133"/>
      <c r="PQK12" s="133"/>
      <c r="PQL12" s="133"/>
      <c r="PQM12" s="133"/>
      <c r="PQN12" s="133"/>
      <c r="PQO12" s="133"/>
      <c r="PQP12" s="133"/>
      <c r="PQQ12" s="133"/>
      <c r="PQR12" s="133"/>
      <c r="PQS12" s="133"/>
      <c r="PQT12" s="133"/>
      <c r="PQU12" s="133"/>
      <c r="PQV12" s="133"/>
      <c r="PQW12" s="133"/>
      <c r="PQX12" s="133"/>
      <c r="PQY12" s="133"/>
      <c r="PQZ12" s="133"/>
      <c r="PRA12" s="133"/>
      <c r="PRB12" s="133"/>
      <c r="PRC12" s="133"/>
      <c r="PRD12" s="133"/>
      <c r="PRE12" s="133"/>
      <c r="PRF12" s="133"/>
      <c r="PRG12" s="133"/>
      <c r="PRH12" s="133"/>
      <c r="PRI12" s="133"/>
      <c r="PRJ12" s="133"/>
      <c r="PRK12" s="133"/>
      <c r="PRL12" s="133"/>
      <c r="PRM12" s="133"/>
      <c r="PRN12" s="133"/>
      <c r="PRO12" s="133"/>
      <c r="PRP12" s="133"/>
      <c r="PRQ12" s="133"/>
      <c r="PRR12" s="133"/>
      <c r="PRS12" s="133"/>
      <c r="PRT12" s="133"/>
      <c r="PRU12" s="133"/>
      <c r="PRV12" s="133"/>
      <c r="PRW12" s="133"/>
      <c r="PRX12" s="133"/>
      <c r="PRY12" s="133"/>
      <c r="PRZ12" s="133"/>
      <c r="PSA12" s="133"/>
      <c r="PSB12" s="133"/>
      <c r="PSC12" s="133"/>
      <c r="PSD12" s="133"/>
      <c r="PSE12" s="133"/>
      <c r="PSF12" s="133"/>
      <c r="PSG12" s="133"/>
      <c r="PSH12" s="133"/>
      <c r="PSI12" s="133"/>
      <c r="PSJ12" s="133"/>
      <c r="PSK12" s="133"/>
      <c r="PSL12" s="133"/>
      <c r="PSM12" s="133"/>
      <c r="PSN12" s="133"/>
      <c r="PSO12" s="133"/>
      <c r="PSP12" s="133"/>
      <c r="PSQ12" s="133"/>
      <c r="PSR12" s="133"/>
      <c r="PSS12" s="133"/>
      <c r="PST12" s="133"/>
      <c r="PSU12" s="133"/>
      <c r="PSV12" s="133"/>
      <c r="PSW12" s="133"/>
      <c r="PSX12" s="133"/>
      <c r="PSY12" s="133"/>
      <c r="PSZ12" s="133"/>
      <c r="PTA12" s="133"/>
      <c r="PTB12" s="133"/>
      <c r="PTC12" s="133"/>
      <c r="PTD12" s="133"/>
      <c r="PTE12" s="133"/>
      <c r="PTF12" s="133"/>
      <c r="PTG12" s="133"/>
      <c r="PTH12" s="133"/>
      <c r="PTI12" s="133"/>
      <c r="PTJ12" s="133"/>
      <c r="PTK12" s="133"/>
      <c r="PTL12" s="133"/>
      <c r="PTM12" s="133"/>
      <c r="PTN12" s="133"/>
      <c r="PTO12" s="133"/>
      <c r="PTP12" s="133"/>
      <c r="PTQ12" s="133"/>
      <c r="PTR12" s="133"/>
      <c r="PTS12" s="133"/>
      <c r="PTT12" s="133"/>
      <c r="PTU12" s="133"/>
      <c r="PTV12" s="133"/>
      <c r="PTW12" s="133"/>
      <c r="PTX12" s="133"/>
      <c r="PTY12" s="133"/>
      <c r="PTZ12" s="133"/>
      <c r="PUA12" s="133"/>
      <c r="PUB12" s="133"/>
      <c r="PUC12" s="133"/>
      <c r="PUD12" s="133"/>
      <c r="PUE12" s="133"/>
      <c r="PUF12" s="133"/>
      <c r="PUG12" s="133"/>
      <c r="PUH12" s="133"/>
      <c r="PUI12" s="133"/>
      <c r="PUJ12" s="133"/>
      <c r="PUK12" s="133"/>
      <c r="PUL12" s="133"/>
      <c r="PUM12" s="133"/>
      <c r="PUN12" s="133"/>
      <c r="PUO12" s="133"/>
      <c r="PUP12" s="133"/>
      <c r="PUQ12" s="133"/>
      <c r="PUR12" s="133"/>
      <c r="PUS12" s="133"/>
      <c r="PUT12" s="133"/>
      <c r="PUU12" s="133"/>
      <c r="PUV12" s="133"/>
      <c r="PUW12" s="133"/>
      <c r="PUX12" s="133"/>
      <c r="PUY12" s="133"/>
      <c r="PUZ12" s="133"/>
      <c r="PVA12" s="133"/>
      <c r="PVB12" s="133"/>
      <c r="PVC12" s="133"/>
      <c r="PVD12" s="133"/>
      <c r="PVE12" s="133"/>
      <c r="PVF12" s="133"/>
      <c r="PVG12" s="133"/>
      <c r="PVH12" s="133"/>
      <c r="PVI12" s="133"/>
      <c r="PVJ12" s="133"/>
      <c r="PVK12" s="133"/>
      <c r="PVL12" s="133"/>
      <c r="PVM12" s="133"/>
      <c r="PVN12" s="133"/>
      <c r="PVO12" s="133"/>
      <c r="PVP12" s="133"/>
      <c r="PVQ12" s="133"/>
      <c r="PVR12" s="133"/>
      <c r="PVS12" s="133"/>
      <c r="PVT12" s="133"/>
      <c r="PVU12" s="133"/>
      <c r="PVV12" s="133"/>
      <c r="PVW12" s="133"/>
      <c r="PVX12" s="133"/>
      <c r="PVY12" s="133"/>
      <c r="PVZ12" s="133"/>
      <c r="PWA12" s="133"/>
      <c r="PWB12" s="133"/>
      <c r="PWC12" s="133"/>
      <c r="PWD12" s="133"/>
      <c r="PWE12" s="133"/>
      <c r="PWF12" s="133"/>
      <c r="PWG12" s="133"/>
      <c r="PWH12" s="133"/>
      <c r="PWI12" s="133"/>
      <c r="PWJ12" s="133"/>
      <c r="PWK12" s="133"/>
      <c r="PWL12" s="133"/>
      <c r="PWM12" s="133"/>
      <c r="PWN12" s="133"/>
      <c r="PWO12" s="133"/>
      <c r="PWP12" s="133"/>
      <c r="PWQ12" s="133"/>
      <c r="PWR12" s="133"/>
      <c r="PWS12" s="133"/>
      <c r="PWT12" s="133"/>
      <c r="PWU12" s="133"/>
      <c r="PWV12" s="133"/>
      <c r="PWW12" s="133"/>
      <c r="PWX12" s="133"/>
      <c r="PWY12" s="133"/>
      <c r="PWZ12" s="133"/>
      <c r="PXA12" s="133"/>
      <c r="PXB12" s="133"/>
      <c r="PXC12" s="133"/>
      <c r="PXD12" s="133"/>
      <c r="PXE12" s="133"/>
      <c r="PXF12" s="133"/>
      <c r="PXG12" s="133"/>
      <c r="PXH12" s="133"/>
      <c r="PXI12" s="133"/>
      <c r="PXJ12" s="133"/>
      <c r="PXK12" s="133"/>
      <c r="PXL12" s="133"/>
      <c r="PXM12" s="133"/>
      <c r="PXN12" s="133"/>
      <c r="PXO12" s="133"/>
      <c r="PXP12" s="133"/>
      <c r="PXQ12" s="133"/>
      <c r="PXR12" s="133"/>
      <c r="PXS12" s="133"/>
      <c r="PXT12" s="133"/>
      <c r="PXU12" s="133"/>
      <c r="PXV12" s="133"/>
      <c r="PXW12" s="133"/>
      <c r="PXX12" s="133"/>
      <c r="PXY12" s="133"/>
      <c r="PXZ12" s="133"/>
      <c r="PYA12" s="133"/>
      <c r="PYB12" s="133"/>
      <c r="PYC12" s="133"/>
      <c r="PYD12" s="133"/>
      <c r="PYE12" s="133"/>
      <c r="PYF12" s="133"/>
      <c r="PYG12" s="133"/>
      <c r="PYH12" s="133"/>
      <c r="PYI12" s="133"/>
      <c r="PYJ12" s="133"/>
      <c r="PYK12" s="133"/>
      <c r="PYL12" s="133"/>
      <c r="PYM12" s="133"/>
      <c r="PYN12" s="133"/>
      <c r="PYO12" s="133"/>
      <c r="PYP12" s="133"/>
      <c r="PYQ12" s="133"/>
      <c r="PYR12" s="133"/>
      <c r="PYS12" s="133"/>
      <c r="PYT12" s="133"/>
      <c r="PYU12" s="133"/>
      <c r="PYV12" s="133"/>
      <c r="PYW12" s="133"/>
      <c r="PYX12" s="133"/>
      <c r="PYY12" s="133"/>
      <c r="PYZ12" s="133"/>
      <c r="PZA12" s="133"/>
      <c r="PZB12" s="133"/>
      <c r="PZC12" s="133"/>
      <c r="PZD12" s="133"/>
      <c r="PZE12" s="133"/>
      <c r="PZF12" s="133"/>
      <c r="PZG12" s="133"/>
      <c r="PZH12" s="133"/>
      <c r="PZI12" s="133"/>
      <c r="PZJ12" s="133"/>
      <c r="PZK12" s="133"/>
      <c r="PZL12" s="133"/>
      <c r="PZM12" s="133"/>
      <c r="PZN12" s="133"/>
      <c r="PZO12" s="133"/>
      <c r="PZP12" s="133"/>
      <c r="PZQ12" s="133"/>
      <c r="PZR12" s="133"/>
      <c r="PZS12" s="133"/>
      <c r="PZT12" s="133"/>
      <c r="PZU12" s="133"/>
      <c r="PZV12" s="133"/>
      <c r="PZW12" s="133"/>
      <c r="PZX12" s="133"/>
      <c r="PZY12" s="133"/>
      <c r="PZZ12" s="133"/>
      <c r="QAA12" s="133"/>
      <c r="QAB12" s="133"/>
      <c r="QAC12" s="133"/>
      <c r="QAD12" s="133"/>
      <c r="QAE12" s="133"/>
      <c r="QAF12" s="133"/>
      <c r="QAG12" s="133"/>
      <c r="QAH12" s="133"/>
      <c r="QAI12" s="133"/>
      <c r="QAJ12" s="133"/>
      <c r="QAK12" s="133"/>
      <c r="QAL12" s="133"/>
      <c r="QAM12" s="133"/>
      <c r="QAN12" s="133"/>
      <c r="QAO12" s="133"/>
      <c r="QAP12" s="133"/>
      <c r="QAQ12" s="133"/>
      <c r="QAR12" s="133"/>
      <c r="QAS12" s="133"/>
      <c r="QAT12" s="133"/>
      <c r="QAU12" s="133"/>
      <c r="QAV12" s="133"/>
      <c r="QAW12" s="133"/>
      <c r="QAX12" s="133"/>
      <c r="QAY12" s="133"/>
      <c r="QAZ12" s="133"/>
      <c r="QBA12" s="133"/>
      <c r="QBB12" s="133"/>
      <c r="QBC12" s="133"/>
      <c r="QBD12" s="133"/>
      <c r="QBE12" s="133"/>
      <c r="QBF12" s="133"/>
      <c r="QBG12" s="133"/>
      <c r="QBH12" s="133"/>
      <c r="QBI12" s="133"/>
      <c r="QBJ12" s="133"/>
      <c r="QBK12" s="133"/>
      <c r="QBL12" s="133"/>
      <c r="QBM12" s="133"/>
      <c r="QBN12" s="133"/>
      <c r="QBO12" s="133"/>
      <c r="QBP12" s="133"/>
      <c r="QBQ12" s="133"/>
      <c r="QBR12" s="133"/>
      <c r="QBS12" s="133"/>
      <c r="QBT12" s="133"/>
      <c r="QBU12" s="133"/>
      <c r="QBV12" s="133"/>
      <c r="QBW12" s="133"/>
      <c r="QBX12" s="133"/>
      <c r="QBY12" s="133"/>
      <c r="QBZ12" s="133"/>
      <c r="QCA12" s="133"/>
      <c r="QCB12" s="133"/>
      <c r="QCC12" s="133"/>
      <c r="QCD12" s="133"/>
      <c r="QCE12" s="133"/>
      <c r="QCF12" s="133"/>
      <c r="QCG12" s="133"/>
      <c r="QCH12" s="133"/>
      <c r="QCI12" s="133"/>
      <c r="QCJ12" s="133"/>
      <c r="QCK12" s="133"/>
      <c r="QCL12" s="133"/>
      <c r="QCM12" s="133"/>
      <c r="QCN12" s="133"/>
      <c r="QCO12" s="133"/>
      <c r="QCP12" s="133"/>
      <c r="QCQ12" s="133"/>
      <c r="QCR12" s="133"/>
      <c r="QCS12" s="133"/>
      <c r="QCT12" s="133"/>
      <c r="QCU12" s="133"/>
      <c r="QCV12" s="133"/>
      <c r="QCW12" s="133"/>
      <c r="QCX12" s="133"/>
      <c r="QCY12" s="133"/>
      <c r="QCZ12" s="133"/>
      <c r="QDA12" s="133"/>
      <c r="QDB12" s="133"/>
      <c r="QDC12" s="133"/>
      <c r="QDD12" s="133"/>
      <c r="QDE12" s="133"/>
      <c r="QDF12" s="133"/>
      <c r="QDG12" s="133"/>
      <c r="QDH12" s="133"/>
      <c r="QDI12" s="133"/>
      <c r="QDJ12" s="133"/>
      <c r="QDK12" s="133"/>
      <c r="QDL12" s="133"/>
      <c r="QDM12" s="133"/>
      <c r="QDN12" s="133"/>
      <c r="QDO12" s="133"/>
      <c r="QDP12" s="133"/>
      <c r="QDQ12" s="133"/>
      <c r="QDR12" s="133"/>
      <c r="QDS12" s="133"/>
      <c r="QDT12" s="133"/>
      <c r="QDU12" s="133"/>
      <c r="QDV12" s="133"/>
      <c r="QDW12" s="133"/>
      <c r="QDX12" s="133"/>
      <c r="QDY12" s="133"/>
      <c r="QDZ12" s="133"/>
      <c r="QEA12" s="133"/>
      <c r="QEB12" s="133"/>
      <c r="QEC12" s="133"/>
      <c r="QED12" s="133"/>
      <c r="QEE12" s="133"/>
      <c r="QEF12" s="133"/>
      <c r="QEG12" s="133"/>
      <c r="QEH12" s="133"/>
      <c r="QEI12" s="133"/>
      <c r="QEJ12" s="133"/>
      <c r="QEK12" s="133"/>
      <c r="QEL12" s="133"/>
      <c r="QEM12" s="133"/>
      <c r="QEN12" s="133"/>
      <c r="QEO12" s="133"/>
      <c r="QEP12" s="133"/>
      <c r="QEQ12" s="133"/>
      <c r="QER12" s="133"/>
      <c r="QES12" s="133"/>
      <c r="QET12" s="133"/>
      <c r="QEU12" s="133"/>
      <c r="QEV12" s="133"/>
      <c r="QEW12" s="133"/>
      <c r="QEX12" s="133"/>
      <c r="QEY12" s="133"/>
      <c r="QEZ12" s="133"/>
      <c r="QFA12" s="133"/>
      <c r="QFB12" s="133"/>
      <c r="QFC12" s="133"/>
      <c r="QFD12" s="133"/>
      <c r="QFE12" s="133"/>
      <c r="QFF12" s="133"/>
      <c r="QFG12" s="133"/>
      <c r="QFH12" s="133"/>
      <c r="QFI12" s="133"/>
      <c r="QFJ12" s="133"/>
      <c r="QFK12" s="133"/>
      <c r="QFL12" s="133"/>
      <c r="QFM12" s="133"/>
      <c r="QFN12" s="133"/>
      <c r="QFO12" s="133"/>
      <c r="QFP12" s="133"/>
      <c r="QFQ12" s="133"/>
      <c r="QFR12" s="133"/>
      <c r="QFS12" s="133"/>
      <c r="QFT12" s="133"/>
      <c r="QFU12" s="133"/>
      <c r="QFV12" s="133"/>
      <c r="QFW12" s="133"/>
      <c r="QFX12" s="133"/>
      <c r="QFY12" s="133"/>
      <c r="QFZ12" s="133"/>
      <c r="QGA12" s="133"/>
      <c r="QGB12" s="133"/>
      <c r="QGC12" s="133"/>
      <c r="QGD12" s="133"/>
      <c r="QGE12" s="133"/>
      <c r="QGF12" s="133"/>
      <c r="QGG12" s="133"/>
      <c r="QGH12" s="133"/>
      <c r="QGI12" s="133"/>
      <c r="QGJ12" s="133"/>
      <c r="QGK12" s="133"/>
      <c r="QGL12" s="133"/>
      <c r="QGM12" s="133"/>
      <c r="QGN12" s="133"/>
      <c r="QGO12" s="133"/>
      <c r="QGP12" s="133"/>
      <c r="QGQ12" s="133"/>
      <c r="QGR12" s="133"/>
      <c r="QGS12" s="133"/>
      <c r="QGT12" s="133"/>
      <c r="QGU12" s="133"/>
      <c r="QGV12" s="133"/>
      <c r="QGW12" s="133"/>
      <c r="QGX12" s="133"/>
      <c r="QGY12" s="133"/>
      <c r="QGZ12" s="133"/>
      <c r="QHA12" s="133"/>
      <c r="QHB12" s="133"/>
      <c r="QHC12" s="133"/>
      <c r="QHD12" s="133"/>
      <c r="QHE12" s="133"/>
      <c r="QHF12" s="133"/>
      <c r="QHG12" s="133"/>
      <c r="QHH12" s="133"/>
      <c r="QHI12" s="133"/>
      <c r="QHJ12" s="133"/>
      <c r="QHK12" s="133"/>
      <c r="QHL12" s="133"/>
      <c r="QHM12" s="133"/>
      <c r="QHN12" s="133"/>
      <c r="QHO12" s="133"/>
      <c r="QHP12" s="133"/>
      <c r="QHQ12" s="133"/>
      <c r="QHR12" s="133"/>
      <c r="QHS12" s="133"/>
      <c r="QHT12" s="133"/>
      <c r="QHU12" s="133"/>
      <c r="QHV12" s="133"/>
      <c r="QHW12" s="133"/>
      <c r="QHX12" s="133"/>
      <c r="QHY12" s="133"/>
      <c r="QHZ12" s="133"/>
      <c r="QIA12" s="133"/>
      <c r="QIB12" s="133"/>
      <c r="QIC12" s="133"/>
      <c r="QID12" s="133"/>
      <c r="QIE12" s="133"/>
      <c r="QIF12" s="133"/>
      <c r="QIG12" s="133"/>
      <c r="QIH12" s="133"/>
      <c r="QII12" s="133"/>
      <c r="QIJ12" s="133"/>
      <c r="QIK12" s="133"/>
      <c r="QIL12" s="133"/>
      <c r="QIM12" s="133"/>
      <c r="QIN12" s="133"/>
      <c r="QIO12" s="133"/>
      <c r="QIP12" s="133"/>
      <c r="QIQ12" s="133"/>
      <c r="QIR12" s="133"/>
      <c r="QIS12" s="133"/>
      <c r="QIT12" s="133"/>
      <c r="QIU12" s="133"/>
      <c r="QIV12" s="133"/>
      <c r="QIW12" s="133"/>
      <c r="QIX12" s="133"/>
      <c r="QIY12" s="133"/>
      <c r="QIZ12" s="133"/>
      <c r="QJA12" s="133"/>
      <c r="QJB12" s="133"/>
      <c r="QJC12" s="133"/>
      <c r="QJD12" s="133"/>
      <c r="QJE12" s="133"/>
      <c r="QJF12" s="133"/>
      <c r="QJG12" s="133"/>
      <c r="QJH12" s="133"/>
      <c r="QJI12" s="133"/>
      <c r="QJJ12" s="133"/>
      <c r="QJK12" s="133"/>
      <c r="QJL12" s="133"/>
      <c r="QJM12" s="133"/>
      <c r="QJN12" s="133"/>
      <c r="QJO12" s="133"/>
      <c r="QJP12" s="133"/>
      <c r="QJQ12" s="133"/>
      <c r="QJR12" s="133"/>
      <c r="QJS12" s="133"/>
      <c r="QJT12" s="133"/>
      <c r="QJU12" s="133"/>
      <c r="QJV12" s="133"/>
      <c r="QJW12" s="133"/>
      <c r="QJX12" s="133"/>
      <c r="QJY12" s="133"/>
      <c r="QJZ12" s="133"/>
      <c r="QKA12" s="133"/>
      <c r="QKB12" s="133"/>
      <c r="QKC12" s="133"/>
      <c r="QKD12" s="133"/>
      <c r="QKE12" s="133"/>
      <c r="QKF12" s="133"/>
      <c r="QKG12" s="133"/>
      <c r="QKH12" s="133"/>
      <c r="QKI12" s="133"/>
      <c r="QKJ12" s="133"/>
      <c r="QKK12" s="133"/>
      <c r="QKL12" s="133"/>
      <c r="QKM12" s="133"/>
      <c r="QKN12" s="133"/>
      <c r="QKO12" s="133"/>
      <c r="QKP12" s="133"/>
      <c r="QKQ12" s="133"/>
      <c r="QKR12" s="133"/>
      <c r="QKS12" s="133"/>
      <c r="QKT12" s="133"/>
      <c r="QKU12" s="133"/>
      <c r="QKV12" s="133"/>
      <c r="QKW12" s="133"/>
      <c r="QKX12" s="133"/>
      <c r="QKY12" s="133"/>
      <c r="QKZ12" s="133"/>
      <c r="QLA12" s="133"/>
      <c r="QLB12" s="133"/>
      <c r="QLC12" s="133"/>
      <c r="QLD12" s="133"/>
      <c r="QLE12" s="133"/>
      <c r="QLF12" s="133"/>
      <c r="QLG12" s="133"/>
      <c r="QLH12" s="133"/>
      <c r="QLI12" s="133"/>
      <c r="QLJ12" s="133"/>
      <c r="QLK12" s="133"/>
      <c r="QLL12" s="133"/>
      <c r="QLM12" s="133"/>
      <c r="QLN12" s="133"/>
      <c r="QLO12" s="133"/>
      <c r="QLP12" s="133"/>
      <c r="QLQ12" s="133"/>
      <c r="QLR12" s="133"/>
      <c r="QLS12" s="133"/>
      <c r="QLT12" s="133"/>
      <c r="QLU12" s="133"/>
      <c r="QLV12" s="133"/>
      <c r="QLW12" s="133"/>
      <c r="QLX12" s="133"/>
      <c r="QLY12" s="133"/>
      <c r="QLZ12" s="133"/>
      <c r="QMA12" s="133"/>
      <c r="QMB12" s="133"/>
      <c r="QMC12" s="133"/>
      <c r="QMD12" s="133"/>
      <c r="QME12" s="133"/>
      <c r="QMF12" s="133"/>
      <c r="QMG12" s="133"/>
      <c r="QMH12" s="133"/>
      <c r="QMI12" s="133"/>
      <c r="QMJ12" s="133"/>
      <c r="QMK12" s="133"/>
      <c r="QML12" s="133"/>
      <c r="QMM12" s="133"/>
      <c r="QMN12" s="133"/>
      <c r="QMO12" s="133"/>
      <c r="QMP12" s="133"/>
      <c r="QMQ12" s="133"/>
      <c r="QMR12" s="133"/>
      <c r="QMS12" s="133"/>
      <c r="QMT12" s="133"/>
      <c r="QMU12" s="133"/>
      <c r="QMV12" s="133"/>
      <c r="QMW12" s="133"/>
      <c r="QMX12" s="133"/>
      <c r="QMY12" s="133"/>
      <c r="QMZ12" s="133"/>
      <c r="QNA12" s="133"/>
      <c r="QNB12" s="133"/>
      <c r="QNC12" s="133"/>
      <c r="QND12" s="133"/>
      <c r="QNE12" s="133"/>
      <c r="QNF12" s="133"/>
      <c r="QNG12" s="133"/>
      <c r="QNH12" s="133"/>
      <c r="QNI12" s="133"/>
      <c r="QNJ12" s="133"/>
      <c r="QNK12" s="133"/>
      <c r="QNL12" s="133"/>
      <c r="QNM12" s="133"/>
      <c r="QNN12" s="133"/>
      <c r="QNO12" s="133"/>
      <c r="QNP12" s="133"/>
      <c r="QNQ12" s="133"/>
      <c r="QNR12" s="133"/>
      <c r="QNS12" s="133"/>
      <c r="QNT12" s="133"/>
      <c r="QNU12" s="133"/>
      <c r="QNV12" s="133"/>
      <c r="QNW12" s="133"/>
      <c r="QNX12" s="133"/>
      <c r="QNY12" s="133"/>
      <c r="QNZ12" s="133"/>
      <c r="QOA12" s="133"/>
      <c r="QOB12" s="133"/>
      <c r="QOC12" s="133"/>
      <c r="QOD12" s="133"/>
      <c r="QOE12" s="133"/>
      <c r="QOF12" s="133"/>
      <c r="QOG12" s="133"/>
      <c r="QOH12" s="133"/>
      <c r="QOI12" s="133"/>
      <c r="QOJ12" s="133"/>
      <c r="QOK12" s="133"/>
      <c r="QOL12" s="133"/>
      <c r="QOM12" s="133"/>
      <c r="QON12" s="133"/>
      <c r="QOO12" s="133"/>
      <c r="QOP12" s="133"/>
      <c r="QOQ12" s="133"/>
      <c r="QOR12" s="133"/>
      <c r="QOS12" s="133"/>
      <c r="QOT12" s="133"/>
      <c r="QOU12" s="133"/>
      <c r="QOV12" s="133"/>
      <c r="QOW12" s="133"/>
      <c r="QOX12" s="133"/>
      <c r="QOY12" s="133"/>
      <c r="QOZ12" s="133"/>
      <c r="QPA12" s="133"/>
      <c r="QPB12" s="133"/>
      <c r="QPC12" s="133"/>
      <c r="QPD12" s="133"/>
      <c r="QPE12" s="133"/>
      <c r="QPF12" s="133"/>
      <c r="QPG12" s="133"/>
      <c r="QPH12" s="133"/>
      <c r="QPI12" s="133"/>
      <c r="QPJ12" s="133"/>
      <c r="QPK12" s="133"/>
      <c r="QPL12" s="133"/>
      <c r="QPM12" s="133"/>
      <c r="QPN12" s="133"/>
      <c r="QPO12" s="133"/>
      <c r="QPP12" s="133"/>
      <c r="QPQ12" s="133"/>
      <c r="QPR12" s="133"/>
      <c r="QPS12" s="133"/>
      <c r="QPT12" s="133"/>
      <c r="QPU12" s="133"/>
      <c r="QPV12" s="133"/>
      <c r="QPW12" s="133"/>
      <c r="QPX12" s="133"/>
      <c r="QPY12" s="133"/>
      <c r="QPZ12" s="133"/>
      <c r="QQA12" s="133"/>
      <c r="QQB12" s="133"/>
      <c r="QQC12" s="133"/>
      <c r="QQD12" s="133"/>
      <c r="QQE12" s="133"/>
      <c r="QQF12" s="133"/>
      <c r="QQG12" s="133"/>
      <c r="QQH12" s="133"/>
      <c r="QQI12" s="133"/>
      <c r="QQJ12" s="133"/>
      <c r="QQK12" s="133"/>
      <c r="QQL12" s="133"/>
      <c r="QQM12" s="133"/>
      <c r="QQN12" s="133"/>
      <c r="QQO12" s="133"/>
      <c r="QQP12" s="133"/>
      <c r="QQQ12" s="133"/>
      <c r="QQR12" s="133"/>
      <c r="QQS12" s="133"/>
      <c r="QQT12" s="133"/>
      <c r="QQU12" s="133"/>
      <c r="QQV12" s="133"/>
      <c r="QQW12" s="133"/>
      <c r="QQX12" s="133"/>
      <c r="QQY12" s="133"/>
      <c r="QQZ12" s="133"/>
      <c r="QRA12" s="133"/>
      <c r="QRB12" s="133"/>
      <c r="QRC12" s="133"/>
      <c r="QRD12" s="133"/>
      <c r="QRE12" s="133"/>
      <c r="QRF12" s="133"/>
      <c r="QRG12" s="133"/>
      <c r="QRH12" s="133"/>
      <c r="QRI12" s="133"/>
      <c r="QRJ12" s="133"/>
      <c r="QRK12" s="133"/>
      <c r="QRL12" s="133"/>
      <c r="QRM12" s="133"/>
      <c r="QRN12" s="133"/>
      <c r="QRO12" s="133"/>
      <c r="QRP12" s="133"/>
      <c r="QRQ12" s="133"/>
      <c r="QRR12" s="133"/>
      <c r="QRS12" s="133"/>
      <c r="QRT12" s="133"/>
      <c r="QRU12" s="133"/>
      <c r="QRV12" s="133"/>
      <c r="QRW12" s="133"/>
      <c r="QRX12" s="133"/>
      <c r="QRY12" s="133"/>
      <c r="QRZ12" s="133"/>
      <c r="QSA12" s="133"/>
      <c r="QSB12" s="133"/>
      <c r="QSC12" s="133"/>
      <c r="QSD12" s="133"/>
      <c r="QSE12" s="133"/>
      <c r="QSF12" s="133"/>
      <c r="QSG12" s="133"/>
      <c r="QSH12" s="133"/>
      <c r="QSI12" s="133"/>
      <c r="QSJ12" s="133"/>
      <c r="QSK12" s="133"/>
      <c r="QSL12" s="133"/>
      <c r="QSM12" s="133"/>
      <c r="QSN12" s="133"/>
      <c r="QSO12" s="133"/>
      <c r="QSP12" s="133"/>
      <c r="QSQ12" s="133"/>
      <c r="QSR12" s="133"/>
      <c r="QSS12" s="133"/>
      <c r="QST12" s="133"/>
      <c r="QSU12" s="133"/>
      <c r="QSV12" s="133"/>
      <c r="QSW12" s="133"/>
      <c r="QSX12" s="133"/>
      <c r="QSY12" s="133"/>
      <c r="QSZ12" s="133"/>
      <c r="QTA12" s="133"/>
      <c r="QTB12" s="133"/>
      <c r="QTC12" s="133"/>
      <c r="QTD12" s="133"/>
      <c r="QTE12" s="133"/>
      <c r="QTF12" s="133"/>
      <c r="QTG12" s="133"/>
      <c r="QTH12" s="133"/>
      <c r="QTI12" s="133"/>
      <c r="QTJ12" s="133"/>
      <c r="QTK12" s="133"/>
      <c r="QTL12" s="133"/>
      <c r="QTM12" s="133"/>
      <c r="QTN12" s="133"/>
      <c r="QTO12" s="133"/>
      <c r="QTP12" s="133"/>
      <c r="QTQ12" s="133"/>
      <c r="QTR12" s="133"/>
      <c r="QTS12" s="133"/>
      <c r="QTT12" s="133"/>
      <c r="QTU12" s="133"/>
      <c r="QTV12" s="133"/>
      <c r="QTW12" s="133"/>
      <c r="QTX12" s="133"/>
      <c r="QTY12" s="133"/>
      <c r="QTZ12" s="133"/>
      <c r="QUA12" s="133"/>
      <c r="QUB12" s="133"/>
      <c r="QUC12" s="133"/>
      <c r="QUD12" s="133"/>
      <c r="QUE12" s="133"/>
      <c r="QUF12" s="133"/>
      <c r="QUG12" s="133"/>
      <c r="QUH12" s="133"/>
      <c r="QUI12" s="133"/>
      <c r="QUJ12" s="133"/>
      <c r="QUK12" s="133"/>
      <c r="QUL12" s="133"/>
      <c r="QUM12" s="133"/>
      <c r="QUN12" s="133"/>
      <c r="QUO12" s="133"/>
      <c r="QUP12" s="133"/>
      <c r="QUQ12" s="133"/>
      <c r="QUR12" s="133"/>
      <c r="QUS12" s="133"/>
      <c r="QUT12" s="133"/>
      <c r="QUU12" s="133"/>
      <c r="QUV12" s="133"/>
      <c r="QUW12" s="133"/>
      <c r="QUX12" s="133"/>
      <c r="QUY12" s="133"/>
      <c r="QUZ12" s="133"/>
      <c r="QVA12" s="133"/>
      <c r="QVB12" s="133"/>
      <c r="QVC12" s="133"/>
      <c r="QVD12" s="133"/>
      <c r="QVE12" s="133"/>
      <c r="QVF12" s="133"/>
      <c r="QVG12" s="133"/>
      <c r="QVH12" s="133"/>
      <c r="QVI12" s="133"/>
      <c r="QVJ12" s="133"/>
      <c r="QVK12" s="133"/>
      <c r="QVL12" s="133"/>
      <c r="QVM12" s="133"/>
      <c r="QVN12" s="133"/>
      <c r="QVO12" s="133"/>
      <c r="QVP12" s="133"/>
      <c r="QVQ12" s="133"/>
      <c r="QVR12" s="133"/>
      <c r="QVS12" s="133"/>
      <c r="QVT12" s="133"/>
      <c r="QVU12" s="133"/>
      <c r="QVV12" s="133"/>
      <c r="QVW12" s="133"/>
      <c r="QVX12" s="133"/>
      <c r="QVY12" s="133"/>
      <c r="QVZ12" s="133"/>
      <c r="QWA12" s="133"/>
      <c r="QWB12" s="133"/>
      <c r="QWC12" s="133"/>
      <c r="QWD12" s="133"/>
      <c r="QWE12" s="133"/>
      <c r="QWF12" s="133"/>
      <c r="QWG12" s="133"/>
      <c r="QWH12" s="133"/>
      <c r="QWI12" s="133"/>
      <c r="QWJ12" s="133"/>
      <c r="QWK12" s="133"/>
      <c r="QWL12" s="133"/>
      <c r="QWM12" s="133"/>
      <c r="QWN12" s="133"/>
      <c r="QWO12" s="133"/>
      <c r="QWP12" s="133"/>
      <c r="QWQ12" s="133"/>
      <c r="QWR12" s="133"/>
      <c r="QWS12" s="133"/>
      <c r="QWT12" s="133"/>
      <c r="QWU12" s="133"/>
      <c r="QWV12" s="133"/>
      <c r="QWW12" s="133"/>
      <c r="QWX12" s="133"/>
      <c r="QWY12" s="133"/>
      <c r="QWZ12" s="133"/>
      <c r="QXA12" s="133"/>
      <c r="QXB12" s="133"/>
      <c r="QXC12" s="133"/>
      <c r="QXD12" s="133"/>
      <c r="QXE12" s="133"/>
      <c r="QXF12" s="133"/>
      <c r="QXG12" s="133"/>
      <c r="QXH12" s="133"/>
      <c r="QXI12" s="133"/>
      <c r="QXJ12" s="133"/>
      <c r="QXK12" s="133"/>
      <c r="QXL12" s="133"/>
      <c r="QXM12" s="133"/>
      <c r="QXN12" s="133"/>
      <c r="QXO12" s="133"/>
      <c r="QXP12" s="133"/>
      <c r="QXQ12" s="133"/>
      <c r="QXR12" s="133"/>
      <c r="QXS12" s="133"/>
      <c r="QXT12" s="133"/>
      <c r="QXU12" s="133"/>
      <c r="QXV12" s="133"/>
      <c r="QXW12" s="133"/>
      <c r="QXX12" s="133"/>
      <c r="QXY12" s="133"/>
      <c r="QXZ12" s="133"/>
      <c r="QYA12" s="133"/>
      <c r="QYB12" s="133"/>
      <c r="QYC12" s="133"/>
      <c r="QYD12" s="133"/>
      <c r="QYE12" s="133"/>
      <c r="QYF12" s="133"/>
      <c r="QYG12" s="133"/>
      <c r="QYH12" s="133"/>
      <c r="QYI12" s="133"/>
      <c r="QYJ12" s="133"/>
      <c r="QYK12" s="133"/>
      <c r="QYL12" s="133"/>
      <c r="QYM12" s="133"/>
      <c r="QYN12" s="133"/>
      <c r="QYO12" s="133"/>
      <c r="QYP12" s="133"/>
      <c r="QYQ12" s="133"/>
      <c r="QYR12" s="133"/>
      <c r="QYS12" s="133"/>
      <c r="QYT12" s="133"/>
      <c r="QYU12" s="133"/>
      <c r="QYV12" s="133"/>
      <c r="QYW12" s="133"/>
      <c r="QYX12" s="133"/>
      <c r="QYY12" s="133"/>
      <c r="QYZ12" s="133"/>
      <c r="QZA12" s="133"/>
      <c r="QZB12" s="133"/>
      <c r="QZC12" s="133"/>
      <c r="QZD12" s="133"/>
      <c r="QZE12" s="133"/>
      <c r="QZF12" s="133"/>
      <c r="QZG12" s="133"/>
      <c r="QZH12" s="133"/>
      <c r="QZI12" s="133"/>
      <c r="QZJ12" s="133"/>
      <c r="QZK12" s="133"/>
      <c r="QZL12" s="133"/>
      <c r="QZM12" s="133"/>
      <c r="QZN12" s="133"/>
      <c r="QZO12" s="133"/>
      <c r="QZP12" s="133"/>
      <c r="QZQ12" s="133"/>
      <c r="QZR12" s="133"/>
      <c r="QZS12" s="133"/>
      <c r="QZT12" s="133"/>
      <c r="QZU12" s="133"/>
      <c r="QZV12" s="133"/>
      <c r="QZW12" s="133"/>
      <c r="QZX12" s="133"/>
      <c r="QZY12" s="133"/>
      <c r="QZZ12" s="133"/>
      <c r="RAA12" s="133"/>
      <c r="RAB12" s="133"/>
      <c r="RAC12" s="133"/>
      <c r="RAD12" s="133"/>
      <c r="RAE12" s="133"/>
      <c r="RAF12" s="133"/>
      <c r="RAG12" s="133"/>
      <c r="RAH12" s="133"/>
      <c r="RAI12" s="133"/>
      <c r="RAJ12" s="133"/>
      <c r="RAK12" s="133"/>
      <c r="RAL12" s="133"/>
      <c r="RAM12" s="133"/>
      <c r="RAN12" s="133"/>
      <c r="RAO12" s="133"/>
      <c r="RAP12" s="133"/>
      <c r="RAQ12" s="133"/>
      <c r="RAR12" s="133"/>
      <c r="RAS12" s="133"/>
      <c r="RAT12" s="133"/>
      <c r="RAU12" s="133"/>
      <c r="RAV12" s="133"/>
      <c r="RAW12" s="133"/>
      <c r="RAX12" s="133"/>
      <c r="RAY12" s="133"/>
      <c r="RAZ12" s="133"/>
      <c r="RBA12" s="133"/>
      <c r="RBB12" s="133"/>
      <c r="RBC12" s="133"/>
      <c r="RBD12" s="133"/>
      <c r="RBE12" s="133"/>
      <c r="RBF12" s="133"/>
      <c r="RBG12" s="133"/>
      <c r="RBH12" s="133"/>
      <c r="RBI12" s="133"/>
      <c r="RBJ12" s="133"/>
      <c r="RBK12" s="133"/>
      <c r="RBL12" s="133"/>
      <c r="RBM12" s="133"/>
      <c r="RBN12" s="133"/>
      <c r="RBO12" s="133"/>
      <c r="RBP12" s="133"/>
      <c r="RBQ12" s="133"/>
      <c r="RBR12" s="133"/>
      <c r="RBS12" s="133"/>
      <c r="RBT12" s="133"/>
      <c r="RBU12" s="133"/>
      <c r="RBV12" s="133"/>
      <c r="RBW12" s="133"/>
      <c r="RBX12" s="133"/>
      <c r="RBY12" s="133"/>
      <c r="RBZ12" s="133"/>
      <c r="RCA12" s="133"/>
      <c r="RCB12" s="133"/>
      <c r="RCC12" s="133"/>
      <c r="RCD12" s="133"/>
      <c r="RCE12" s="133"/>
      <c r="RCF12" s="133"/>
      <c r="RCG12" s="133"/>
      <c r="RCH12" s="133"/>
      <c r="RCI12" s="133"/>
      <c r="RCJ12" s="133"/>
      <c r="RCK12" s="133"/>
      <c r="RCL12" s="133"/>
      <c r="RCM12" s="133"/>
      <c r="RCN12" s="133"/>
      <c r="RCO12" s="133"/>
      <c r="RCP12" s="133"/>
      <c r="RCQ12" s="133"/>
      <c r="RCR12" s="133"/>
      <c r="RCS12" s="133"/>
      <c r="RCT12" s="133"/>
      <c r="RCU12" s="133"/>
      <c r="RCV12" s="133"/>
      <c r="RCW12" s="133"/>
      <c r="RCX12" s="133"/>
      <c r="RCY12" s="133"/>
      <c r="RCZ12" s="133"/>
      <c r="RDA12" s="133"/>
      <c r="RDB12" s="133"/>
      <c r="RDC12" s="133"/>
      <c r="RDD12" s="133"/>
      <c r="RDE12" s="133"/>
      <c r="RDF12" s="133"/>
      <c r="RDG12" s="133"/>
      <c r="RDH12" s="133"/>
      <c r="RDI12" s="133"/>
      <c r="RDJ12" s="133"/>
      <c r="RDK12" s="133"/>
      <c r="RDL12" s="133"/>
      <c r="RDM12" s="133"/>
      <c r="RDN12" s="133"/>
      <c r="RDO12" s="133"/>
      <c r="RDP12" s="133"/>
      <c r="RDQ12" s="133"/>
      <c r="RDR12" s="133"/>
      <c r="RDS12" s="133"/>
      <c r="RDT12" s="133"/>
      <c r="RDU12" s="133"/>
      <c r="RDV12" s="133"/>
      <c r="RDW12" s="133"/>
      <c r="RDX12" s="133"/>
      <c r="RDY12" s="133"/>
      <c r="RDZ12" s="133"/>
      <c r="REA12" s="133"/>
      <c r="REB12" s="133"/>
      <c r="REC12" s="133"/>
      <c r="RED12" s="133"/>
      <c r="REE12" s="133"/>
      <c r="REF12" s="133"/>
      <c r="REG12" s="133"/>
      <c r="REH12" s="133"/>
      <c r="REI12" s="133"/>
      <c r="REJ12" s="133"/>
      <c r="REK12" s="133"/>
      <c r="REL12" s="133"/>
      <c r="REM12" s="133"/>
      <c r="REN12" s="133"/>
      <c r="REO12" s="133"/>
      <c r="REP12" s="133"/>
      <c r="REQ12" s="133"/>
      <c r="RER12" s="133"/>
      <c r="RES12" s="133"/>
      <c r="RET12" s="133"/>
      <c r="REU12" s="133"/>
      <c r="REV12" s="133"/>
      <c r="REW12" s="133"/>
      <c r="REX12" s="133"/>
      <c r="REY12" s="133"/>
      <c r="REZ12" s="133"/>
      <c r="RFA12" s="133"/>
      <c r="RFB12" s="133"/>
      <c r="RFC12" s="133"/>
      <c r="RFD12" s="133"/>
      <c r="RFE12" s="133"/>
      <c r="RFF12" s="133"/>
      <c r="RFG12" s="133"/>
      <c r="RFH12" s="133"/>
      <c r="RFI12" s="133"/>
      <c r="RFJ12" s="133"/>
      <c r="RFK12" s="133"/>
      <c r="RFL12" s="133"/>
      <c r="RFM12" s="133"/>
      <c r="RFN12" s="133"/>
      <c r="RFO12" s="133"/>
      <c r="RFP12" s="133"/>
      <c r="RFQ12" s="133"/>
      <c r="RFR12" s="133"/>
      <c r="RFS12" s="133"/>
      <c r="RFT12" s="133"/>
      <c r="RFU12" s="133"/>
      <c r="RFV12" s="133"/>
      <c r="RFW12" s="133"/>
      <c r="RFX12" s="133"/>
      <c r="RFY12" s="133"/>
      <c r="RFZ12" s="133"/>
      <c r="RGA12" s="133"/>
      <c r="RGB12" s="133"/>
      <c r="RGC12" s="133"/>
      <c r="RGD12" s="133"/>
      <c r="RGE12" s="133"/>
      <c r="RGF12" s="133"/>
      <c r="RGG12" s="133"/>
      <c r="RGH12" s="133"/>
      <c r="RGI12" s="133"/>
      <c r="RGJ12" s="133"/>
      <c r="RGK12" s="133"/>
      <c r="RGL12" s="133"/>
      <c r="RGM12" s="133"/>
      <c r="RGN12" s="133"/>
      <c r="RGO12" s="133"/>
      <c r="RGP12" s="133"/>
      <c r="RGQ12" s="133"/>
      <c r="RGR12" s="133"/>
      <c r="RGS12" s="133"/>
      <c r="RGT12" s="133"/>
      <c r="RGU12" s="133"/>
      <c r="RGV12" s="133"/>
      <c r="RGW12" s="133"/>
      <c r="RGX12" s="133"/>
      <c r="RGY12" s="133"/>
      <c r="RGZ12" s="133"/>
      <c r="RHA12" s="133"/>
      <c r="RHB12" s="133"/>
      <c r="RHC12" s="133"/>
      <c r="RHD12" s="133"/>
      <c r="RHE12" s="133"/>
      <c r="RHF12" s="133"/>
      <c r="RHG12" s="133"/>
      <c r="RHH12" s="133"/>
      <c r="RHI12" s="133"/>
      <c r="RHJ12" s="133"/>
      <c r="RHK12" s="133"/>
      <c r="RHL12" s="133"/>
      <c r="RHM12" s="133"/>
      <c r="RHN12" s="133"/>
      <c r="RHO12" s="133"/>
      <c r="RHP12" s="133"/>
      <c r="RHQ12" s="133"/>
      <c r="RHR12" s="133"/>
      <c r="RHS12" s="133"/>
      <c r="RHT12" s="133"/>
      <c r="RHU12" s="133"/>
      <c r="RHV12" s="133"/>
      <c r="RHW12" s="133"/>
      <c r="RHX12" s="133"/>
      <c r="RHY12" s="133"/>
      <c r="RHZ12" s="133"/>
      <c r="RIA12" s="133"/>
      <c r="RIB12" s="133"/>
      <c r="RIC12" s="133"/>
      <c r="RID12" s="133"/>
      <c r="RIE12" s="133"/>
      <c r="RIF12" s="133"/>
      <c r="RIG12" s="133"/>
      <c r="RIH12" s="133"/>
      <c r="RII12" s="133"/>
      <c r="RIJ12" s="133"/>
      <c r="RIK12" s="133"/>
      <c r="RIL12" s="133"/>
      <c r="RIM12" s="133"/>
      <c r="RIN12" s="133"/>
      <c r="RIO12" s="133"/>
      <c r="RIP12" s="133"/>
      <c r="RIQ12" s="133"/>
      <c r="RIR12" s="133"/>
      <c r="RIS12" s="133"/>
      <c r="RIT12" s="133"/>
      <c r="RIU12" s="133"/>
      <c r="RIV12" s="133"/>
      <c r="RIW12" s="133"/>
      <c r="RIX12" s="133"/>
      <c r="RIY12" s="133"/>
      <c r="RIZ12" s="133"/>
      <c r="RJA12" s="133"/>
      <c r="RJB12" s="133"/>
      <c r="RJC12" s="133"/>
      <c r="RJD12" s="133"/>
      <c r="RJE12" s="133"/>
      <c r="RJF12" s="133"/>
      <c r="RJG12" s="133"/>
      <c r="RJH12" s="133"/>
      <c r="RJI12" s="133"/>
      <c r="RJJ12" s="133"/>
      <c r="RJK12" s="133"/>
      <c r="RJL12" s="133"/>
      <c r="RJM12" s="133"/>
      <c r="RJN12" s="133"/>
      <c r="RJO12" s="133"/>
      <c r="RJP12" s="133"/>
      <c r="RJQ12" s="133"/>
      <c r="RJR12" s="133"/>
      <c r="RJS12" s="133"/>
      <c r="RJT12" s="133"/>
      <c r="RJU12" s="133"/>
      <c r="RJV12" s="133"/>
      <c r="RJW12" s="133"/>
      <c r="RJX12" s="133"/>
      <c r="RJY12" s="133"/>
      <c r="RJZ12" s="133"/>
      <c r="RKA12" s="133"/>
      <c r="RKB12" s="133"/>
      <c r="RKC12" s="133"/>
      <c r="RKD12" s="133"/>
      <c r="RKE12" s="133"/>
      <c r="RKF12" s="133"/>
      <c r="RKG12" s="133"/>
      <c r="RKH12" s="133"/>
      <c r="RKI12" s="133"/>
      <c r="RKJ12" s="133"/>
      <c r="RKK12" s="133"/>
      <c r="RKL12" s="133"/>
      <c r="RKM12" s="133"/>
      <c r="RKN12" s="133"/>
      <c r="RKO12" s="133"/>
      <c r="RKP12" s="133"/>
      <c r="RKQ12" s="133"/>
      <c r="RKR12" s="133"/>
      <c r="RKS12" s="133"/>
      <c r="RKT12" s="133"/>
      <c r="RKU12" s="133"/>
      <c r="RKV12" s="133"/>
      <c r="RKW12" s="133"/>
      <c r="RKX12" s="133"/>
      <c r="RKY12" s="133"/>
      <c r="RKZ12" s="133"/>
      <c r="RLA12" s="133"/>
      <c r="RLB12" s="133"/>
      <c r="RLC12" s="133"/>
      <c r="RLD12" s="133"/>
      <c r="RLE12" s="133"/>
      <c r="RLF12" s="133"/>
      <c r="RLG12" s="133"/>
      <c r="RLH12" s="133"/>
      <c r="RLI12" s="133"/>
      <c r="RLJ12" s="133"/>
      <c r="RLK12" s="133"/>
      <c r="RLL12" s="133"/>
      <c r="RLM12" s="133"/>
      <c r="RLN12" s="133"/>
      <c r="RLO12" s="133"/>
      <c r="RLP12" s="133"/>
      <c r="RLQ12" s="133"/>
      <c r="RLR12" s="133"/>
      <c r="RLS12" s="133"/>
      <c r="RLT12" s="133"/>
      <c r="RLU12" s="133"/>
      <c r="RLV12" s="133"/>
      <c r="RLW12" s="133"/>
      <c r="RLX12" s="133"/>
      <c r="RLY12" s="133"/>
      <c r="RLZ12" s="133"/>
      <c r="RMA12" s="133"/>
      <c r="RMB12" s="133"/>
      <c r="RMC12" s="133"/>
      <c r="RMD12" s="133"/>
      <c r="RME12" s="133"/>
      <c r="RMF12" s="133"/>
      <c r="RMG12" s="133"/>
      <c r="RMH12" s="133"/>
      <c r="RMI12" s="133"/>
      <c r="RMJ12" s="133"/>
      <c r="RMK12" s="133"/>
      <c r="RML12" s="133"/>
      <c r="RMM12" s="133"/>
      <c r="RMN12" s="133"/>
      <c r="RMO12" s="133"/>
      <c r="RMP12" s="133"/>
      <c r="RMQ12" s="133"/>
      <c r="RMR12" s="133"/>
      <c r="RMS12" s="133"/>
      <c r="RMT12" s="133"/>
      <c r="RMU12" s="133"/>
      <c r="RMV12" s="133"/>
      <c r="RMW12" s="133"/>
      <c r="RMX12" s="133"/>
      <c r="RMY12" s="133"/>
      <c r="RMZ12" s="133"/>
      <c r="RNA12" s="133"/>
      <c r="RNB12" s="133"/>
      <c r="RNC12" s="133"/>
      <c r="RND12" s="133"/>
      <c r="RNE12" s="133"/>
      <c r="RNF12" s="133"/>
      <c r="RNG12" s="133"/>
      <c r="RNH12" s="133"/>
      <c r="RNI12" s="133"/>
      <c r="RNJ12" s="133"/>
      <c r="RNK12" s="133"/>
      <c r="RNL12" s="133"/>
      <c r="RNM12" s="133"/>
      <c r="RNN12" s="133"/>
      <c r="RNO12" s="133"/>
      <c r="RNP12" s="133"/>
      <c r="RNQ12" s="133"/>
      <c r="RNR12" s="133"/>
      <c r="RNS12" s="133"/>
      <c r="RNT12" s="133"/>
      <c r="RNU12" s="133"/>
      <c r="RNV12" s="133"/>
      <c r="RNW12" s="133"/>
      <c r="RNX12" s="133"/>
      <c r="RNY12" s="133"/>
      <c r="RNZ12" s="133"/>
      <c r="ROA12" s="133"/>
      <c r="ROB12" s="133"/>
      <c r="ROC12" s="133"/>
      <c r="ROD12" s="133"/>
      <c r="ROE12" s="133"/>
      <c r="ROF12" s="133"/>
      <c r="ROG12" s="133"/>
      <c r="ROH12" s="133"/>
      <c r="ROI12" s="133"/>
      <c r="ROJ12" s="133"/>
      <c r="ROK12" s="133"/>
      <c r="ROL12" s="133"/>
      <c r="ROM12" s="133"/>
      <c r="RON12" s="133"/>
      <c r="ROO12" s="133"/>
      <c r="ROP12" s="133"/>
      <c r="ROQ12" s="133"/>
      <c r="ROR12" s="133"/>
      <c r="ROS12" s="133"/>
      <c r="ROT12" s="133"/>
      <c r="ROU12" s="133"/>
      <c r="ROV12" s="133"/>
      <c r="ROW12" s="133"/>
      <c r="ROX12" s="133"/>
      <c r="ROY12" s="133"/>
      <c r="ROZ12" s="133"/>
      <c r="RPA12" s="133"/>
      <c r="RPB12" s="133"/>
      <c r="RPC12" s="133"/>
      <c r="RPD12" s="133"/>
      <c r="RPE12" s="133"/>
      <c r="RPF12" s="133"/>
      <c r="RPG12" s="133"/>
      <c r="RPH12" s="133"/>
      <c r="RPI12" s="133"/>
      <c r="RPJ12" s="133"/>
      <c r="RPK12" s="133"/>
      <c r="RPL12" s="133"/>
      <c r="RPM12" s="133"/>
      <c r="RPN12" s="133"/>
      <c r="RPO12" s="133"/>
      <c r="RPP12" s="133"/>
      <c r="RPQ12" s="133"/>
      <c r="RPR12" s="133"/>
      <c r="RPS12" s="133"/>
      <c r="RPT12" s="133"/>
      <c r="RPU12" s="133"/>
      <c r="RPV12" s="133"/>
      <c r="RPW12" s="133"/>
      <c r="RPX12" s="133"/>
      <c r="RPY12" s="133"/>
      <c r="RPZ12" s="133"/>
      <c r="RQA12" s="133"/>
      <c r="RQB12" s="133"/>
      <c r="RQC12" s="133"/>
      <c r="RQD12" s="133"/>
      <c r="RQE12" s="133"/>
      <c r="RQF12" s="133"/>
      <c r="RQG12" s="133"/>
      <c r="RQH12" s="133"/>
      <c r="RQI12" s="133"/>
      <c r="RQJ12" s="133"/>
      <c r="RQK12" s="133"/>
      <c r="RQL12" s="133"/>
      <c r="RQM12" s="133"/>
      <c r="RQN12" s="133"/>
      <c r="RQO12" s="133"/>
      <c r="RQP12" s="133"/>
      <c r="RQQ12" s="133"/>
      <c r="RQR12" s="133"/>
      <c r="RQS12" s="133"/>
      <c r="RQT12" s="133"/>
      <c r="RQU12" s="133"/>
      <c r="RQV12" s="133"/>
      <c r="RQW12" s="133"/>
      <c r="RQX12" s="133"/>
      <c r="RQY12" s="133"/>
      <c r="RQZ12" s="133"/>
      <c r="RRA12" s="133"/>
      <c r="RRB12" s="133"/>
      <c r="RRC12" s="133"/>
      <c r="RRD12" s="133"/>
      <c r="RRE12" s="133"/>
      <c r="RRF12" s="133"/>
      <c r="RRG12" s="133"/>
      <c r="RRH12" s="133"/>
      <c r="RRI12" s="133"/>
      <c r="RRJ12" s="133"/>
      <c r="RRK12" s="133"/>
      <c r="RRL12" s="133"/>
      <c r="RRM12" s="133"/>
      <c r="RRN12" s="133"/>
      <c r="RRO12" s="133"/>
      <c r="RRP12" s="133"/>
      <c r="RRQ12" s="133"/>
      <c r="RRR12" s="133"/>
      <c r="RRS12" s="133"/>
      <c r="RRT12" s="133"/>
      <c r="RRU12" s="133"/>
      <c r="RRV12" s="133"/>
      <c r="RRW12" s="133"/>
      <c r="RRX12" s="133"/>
      <c r="RRY12" s="133"/>
      <c r="RRZ12" s="133"/>
      <c r="RSA12" s="133"/>
      <c r="RSB12" s="133"/>
      <c r="RSC12" s="133"/>
      <c r="RSD12" s="133"/>
      <c r="RSE12" s="133"/>
      <c r="RSF12" s="133"/>
      <c r="RSG12" s="133"/>
      <c r="RSH12" s="133"/>
      <c r="RSI12" s="133"/>
      <c r="RSJ12" s="133"/>
      <c r="RSK12" s="133"/>
      <c r="RSL12" s="133"/>
      <c r="RSM12" s="133"/>
      <c r="RSN12" s="133"/>
      <c r="RSO12" s="133"/>
      <c r="RSP12" s="133"/>
      <c r="RSQ12" s="133"/>
      <c r="RSR12" s="133"/>
      <c r="RSS12" s="133"/>
      <c r="RST12" s="133"/>
      <c r="RSU12" s="133"/>
      <c r="RSV12" s="133"/>
      <c r="RSW12" s="133"/>
      <c r="RSX12" s="133"/>
      <c r="RSY12" s="133"/>
      <c r="RSZ12" s="133"/>
      <c r="RTA12" s="133"/>
      <c r="RTB12" s="133"/>
      <c r="RTC12" s="133"/>
      <c r="RTD12" s="133"/>
      <c r="RTE12" s="133"/>
      <c r="RTF12" s="133"/>
      <c r="RTG12" s="133"/>
      <c r="RTH12" s="133"/>
      <c r="RTI12" s="133"/>
      <c r="RTJ12" s="133"/>
      <c r="RTK12" s="133"/>
      <c r="RTL12" s="133"/>
      <c r="RTM12" s="133"/>
      <c r="RTN12" s="133"/>
      <c r="RTO12" s="133"/>
      <c r="RTP12" s="133"/>
      <c r="RTQ12" s="133"/>
      <c r="RTR12" s="133"/>
      <c r="RTS12" s="133"/>
      <c r="RTT12" s="133"/>
      <c r="RTU12" s="133"/>
      <c r="RTV12" s="133"/>
      <c r="RTW12" s="133"/>
      <c r="RTX12" s="133"/>
      <c r="RTY12" s="133"/>
      <c r="RTZ12" s="133"/>
      <c r="RUA12" s="133"/>
      <c r="RUB12" s="133"/>
      <c r="RUC12" s="133"/>
      <c r="RUD12" s="133"/>
      <c r="RUE12" s="133"/>
      <c r="RUF12" s="133"/>
      <c r="RUG12" s="133"/>
      <c r="RUH12" s="133"/>
      <c r="RUI12" s="133"/>
      <c r="RUJ12" s="133"/>
      <c r="RUK12" s="133"/>
      <c r="RUL12" s="133"/>
      <c r="RUM12" s="133"/>
      <c r="RUN12" s="133"/>
      <c r="RUO12" s="133"/>
      <c r="RUP12" s="133"/>
      <c r="RUQ12" s="133"/>
      <c r="RUR12" s="133"/>
      <c r="RUS12" s="133"/>
      <c r="RUT12" s="133"/>
      <c r="RUU12" s="133"/>
      <c r="RUV12" s="133"/>
      <c r="RUW12" s="133"/>
      <c r="RUX12" s="133"/>
      <c r="RUY12" s="133"/>
      <c r="RUZ12" s="133"/>
      <c r="RVA12" s="133"/>
      <c r="RVB12" s="133"/>
      <c r="RVC12" s="133"/>
      <c r="RVD12" s="133"/>
      <c r="RVE12" s="133"/>
      <c r="RVF12" s="133"/>
      <c r="RVG12" s="133"/>
      <c r="RVH12" s="133"/>
      <c r="RVI12" s="133"/>
      <c r="RVJ12" s="133"/>
      <c r="RVK12" s="133"/>
      <c r="RVL12" s="133"/>
      <c r="RVM12" s="133"/>
      <c r="RVN12" s="133"/>
      <c r="RVO12" s="133"/>
      <c r="RVP12" s="133"/>
      <c r="RVQ12" s="133"/>
      <c r="RVR12" s="133"/>
      <c r="RVS12" s="133"/>
      <c r="RVT12" s="133"/>
      <c r="RVU12" s="133"/>
      <c r="RVV12" s="133"/>
      <c r="RVW12" s="133"/>
      <c r="RVX12" s="133"/>
      <c r="RVY12" s="133"/>
      <c r="RVZ12" s="133"/>
      <c r="RWA12" s="133"/>
      <c r="RWB12" s="133"/>
      <c r="RWC12" s="133"/>
      <c r="RWD12" s="133"/>
      <c r="RWE12" s="133"/>
      <c r="RWF12" s="133"/>
      <c r="RWG12" s="133"/>
      <c r="RWH12" s="133"/>
      <c r="RWI12" s="133"/>
      <c r="RWJ12" s="133"/>
      <c r="RWK12" s="133"/>
      <c r="RWL12" s="133"/>
      <c r="RWM12" s="133"/>
      <c r="RWN12" s="133"/>
      <c r="RWO12" s="133"/>
      <c r="RWP12" s="133"/>
      <c r="RWQ12" s="133"/>
      <c r="RWR12" s="133"/>
      <c r="RWS12" s="133"/>
      <c r="RWT12" s="133"/>
      <c r="RWU12" s="133"/>
      <c r="RWV12" s="133"/>
      <c r="RWW12" s="133"/>
      <c r="RWX12" s="133"/>
      <c r="RWY12" s="133"/>
      <c r="RWZ12" s="133"/>
      <c r="RXA12" s="133"/>
      <c r="RXB12" s="133"/>
      <c r="RXC12" s="133"/>
      <c r="RXD12" s="133"/>
      <c r="RXE12" s="133"/>
      <c r="RXF12" s="133"/>
      <c r="RXG12" s="133"/>
      <c r="RXH12" s="133"/>
      <c r="RXI12" s="133"/>
      <c r="RXJ12" s="133"/>
      <c r="RXK12" s="133"/>
      <c r="RXL12" s="133"/>
      <c r="RXM12" s="133"/>
      <c r="RXN12" s="133"/>
      <c r="RXO12" s="133"/>
      <c r="RXP12" s="133"/>
      <c r="RXQ12" s="133"/>
      <c r="RXR12" s="133"/>
      <c r="RXS12" s="133"/>
      <c r="RXT12" s="133"/>
      <c r="RXU12" s="133"/>
      <c r="RXV12" s="133"/>
      <c r="RXW12" s="133"/>
      <c r="RXX12" s="133"/>
      <c r="RXY12" s="133"/>
      <c r="RXZ12" s="133"/>
      <c r="RYA12" s="133"/>
      <c r="RYB12" s="133"/>
      <c r="RYC12" s="133"/>
      <c r="RYD12" s="133"/>
      <c r="RYE12" s="133"/>
      <c r="RYF12" s="133"/>
      <c r="RYG12" s="133"/>
      <c r="RYH12" s="133"/>
      <c r="RYI12" s="133"/>
      <c r="RYJ12" s="133"/>
      <c r="RYK12" s="133"/>
      <c r="RYL12" s="133"/>
      <c r="RYM12" s="133"/>
      <c r="RYN12" s="133"/>
      <c r="RYO12" s="133"/>
      <c r="RYP12" s="133"/>
      <c r="RYQ12" s="133"/>
      <c r="RYR12" s="133"/>
      <c r="RYS12" s="133"/>
      <c r="RYT12" s="133"/>
      <c r="RYU12" s="133"/>
      <c r="RYV12" s="133"/>
      <c r="RYW12" s="133"/>
      <c r="RYX12" s="133"/>
      <c r="RYY12" s="133"/>
      <c r="RYZ12" s="133"/>
      <c r="RZA12" s="133"/>
      <c r="RZB12" s="133"/>
      <c r="RZC12" s="133"/>
      <c r="RZD12" s="133"/>
      <c r="RZE12" s="133"/>
      <c r="RZF12" s="133"/>
      <c r="RZG12" s="133"/>
      <c r="RZH12" s="133"/>
      <c r="RZI12" s="133"/>
      <c r="RZJ12" s="133"/>
      <c r="RZK12" s="133"/>
      <c r="RZL12" s="133"/>
      <c r="RZM12" s="133"/>
      <c r="RZN12" s="133"/>
      <c r="RZO12" s="133"/>
      <c r="RZP12" s="133"/>
      <c r="RZQ12" s="133"/>
      <c r="RZR12" s="133"/>
      <c r="RZS12" s="133"/>
      <c r="RZT12" s="133"/>
      <c r="RZU12" s="133"/>
      <c r="RZV12" s="133"/>
      <c r="RZW12" s="133"/>
      <c r="RZX12" s="133"/>
      <c r="RZY12" s="133"/>
      <c r="RZZ12" s="133"/>
      <c r="SAA12" s="133"/>
      <c r="SAB12" s="133"/>
      <c r="SAC12" s="133"/>
      <c r="SAD12" s="133"/>
      <c r="SAE12" s="133"/>
      <c r="SAF12" s="133"/>
      <c r="SAG12" s="133"/>
      <c r="SAH12" s="133"/>
      <c r="SAI12" s="133"/>
      <c r="SAJ12" s="133"/>
      <c r="SAK12" s="133"/>
      <c r="SAL12" s="133"/>
      <c r="SAM12" s="133"/>
      <c r="SAN12" s="133"/>
      <c r="SAO12" s="133"/>
      <c r="SAP12" s="133"/>
      <c r="SAQ12" s="133"/>
      <c r="SAR12" s="133"/>
      <c r="SAS12" s="133"/>
      <c r="SAT12" s="133"/>
      <c r="SAU12" s="133"/>
      <c r="SAV12" s="133"/>
      <c r="SAW12" s="133"/>
      <c r="SAX12" s="133"/>
      <c r="SAY12" s="133"/>
      <c r="SAZ12" s="133"/>
      <c r="SBA12" s="133"/>
      <c r="SBB12" s="133"/>
      <c r="SBC12" s="133"/>
      <c r="SBD12" s="133"/>
      <c r="SBE12" s="133"/>
      <c r="SBF12" s="133"/>
      <c r="SBG12" s="133"/>
      <c r="SBH12" s="133"/>
      <c r="SBI12" s="133"/>
      <c r="SBJ12" s="133"/>
      <c r="SBK12" s="133"/>
      <c r="SBL12" s="133"/>
      <c r="SBM12" s="133"/>
      <c r="SBN12" s="133"/>
      <c r="SBO12" s="133"/>
      <c r="SBP12" s="133"/>
      <c r="SBQ12" s="133"/>
      <c r="SBR12" s="133"/>
      <c r="SBS12" s="133"/>
      <c r="SBT12" s="133"/>
      <c r="SBU12" s="133"/>
      <c r="SBV12" s="133"/>
      <c r="SBW12" s="133"/>
      <c r="SBX12" s="133"/>
      <c r="SBY12" s="133"/>
      <c r="SBZ12" s="133"/>
      <c r="SCA12" s="133"/>
      <c r="SCB12" s="133"/>
      <c r="SCC12" s="133"/>
      <c r="SCD12" s="133"/>
      <c r="SCE12" s="133"/>
      <c r="SCF12" s="133"/>
      <c r="SCG12" s="133"/>
      <c r="SCH12" s="133"/>
      <c r="SCI12" s="133"/>
      <c r="SCJ12" s="133"/>
      <c r="SCK12" s="133"/>
      <c r="SCL12" s="133"/>
      <c r="SCM12" s="133"/>
      <c r="SCN12" s="133"/>
      <c r="SCO12" s="133"/>
      <c r="SCP12" s="133"/>
      <c r="SCQ12" s="133"/>
      <c r="SCR12" s="133"/>
      <c r="SCS12" s="133"/>
      <c r="SCT12" s="133"/>
      <c r="SCU12" s="133"/>
      <c r="SCV12" s="133"/>
      <c r="SCW12" s="133"/>
      <c r="SCX12" s="133"/>
      <c r="SCY12" s="133"/>
      <c r="SCZ12" s="133"/>
      <c r="SDA12" s="133"/>
      <c r="SDB12" s="133"/>
      <c r="SDC12" s="133"/>
      <c r="SDD12" s="133"/>
      <c r="SDE12" s="133"/>
      <c r="SDF12" s="133"/>
      <c r="SDG12" s="133"/>
      <c r="SDH12" s="133"/>
      <c r="SDI12" s="133"/>
      <c r="SDJ12" s="133"/>
      <c r="SDK12" s="133"/>
      <c r="SDL12" s="133"/>
      <c r="SDM12" s="133"/>
      <c r="SDN12" s="133"/>
      <c r="SDO12" s="133"/>
      <c r="SDP12" s="133"/>
      <c r="SDQ12" s="133"/>
      <c r="SDR12" s="133"/>
      <c r="SDS12" s="133"/>
      <c r="SDT12" s="133"/>
      <c r="SDU12" s="133"/>
      <c r="SDV12" s="133"/>
      <c r="SDW12" s="133"/>
      <c r="SDX12" s="133"/>
      <c r="SDY12" s="133"/>
      <c r="SDZ12" s="133"/>
      <c r="SEA12" s="133"/>
      <c r="SEB12" s="133"/>
      <c r="SEC12" s="133"/>
      <c r="SED12" s="133"/>
      <c r="SEE12" s="133"/>
      <c r="SEF12" s="133"/>
      <c r="SEG12" s="133"/>
      <c r="SEH12" s="133"/>
      <c r="SEI12" s="133"/>
      <c r="SEJ12" s="133"/>
      <c r="SEK12" s="133"/>
      <c r="SEL12" s="133"/>
      <c r="SEM12" s="133"/>
      <c r="SEN12" s="133"/>
      <c r="SEO12" s="133"/>
      <c r="SEP12" s="133"/>
      <c r="SEQ12" s="133"/>
      <c r="SER12" s="133"/>
      <c r="SES12" s="133"/>
      <c r="SET12" s="133"/>
      <c r="SEU12" s="133"/>
      <c r="SEV12" s="133"/>
      <c r="SEW12" s="133"/>
      <c r="SEX12" s="133"/>
      <c r="SEY12" s="133"/>
      <c r="SEZ12" s="133"/>
      <c r="SFA12" s="133"/>
      <c r="SFB12" s="133"/>
      <c r="SFC12" s="133"/>
      <c r="SFD12" s="133"/>
      <c r="SFE12" s="133"/>
      <c r="SFF12" s="133"/>
      <c r="SFG12" s="133"/>
      <c r="SFH12" s="133"/>
      <c r="SFI12" s="133"/>
      <c r="SFJ12" s="133"/>
      <c r="SFK12" s="133"/>
      <c r="SFL12" s="133"/>
      <c r="SFM12" s="133"/>
      <c r="SFN12" s="133"/>
      <c r="SFO12" s="133"/>
      <c r="SFP12" s="133"/>
      <c r="SFQ12" s="133"/>
      <c r="SFR12" s="133"/>
      <c r="SFS12" s="133"/>
      <c r="SFT12" s="133"/>
      <c r="SFU12" s="133"/>
      <c r="SFV12" s="133"/>
      <c r="SFW12" s="133"/>
      <c r="SFX12" s="133"/>
      <c r="SFY12" s="133"/>
      <c r="SFZ12" s="133"/>
      <c r="SGA12" s="133"/>
      <c r="SGB12" s="133"/>
      <c r="SGC12" s="133"/>
      <c r="SGD12" s="133"/>
      <c r="SGE12" s="133"/>
      <c r="SGF12" s="133"/>
      <c r="SGG12" s="133"/>
      <c r="SGH12" s="133"/>
      <c r="SGI12" s="133"/>
      <c r="SGJ12" s="133"/>
      <c r="SGK12" s="133"/>
      <c r="SGL12" s="133"/>
      <c r="SGM12" s="133"/>
      <c r="SGN12" s="133"/>
      <c r="SGO12" s="133"/>
      <c r="SGP12" s="133"/>
      <c r="SGQ12" s="133"/>
      <c r="SGR12" s="133"/>
      <c r="SGS12" s="133"/>
      <c r="SGT12" s="133"/>
      <c r="SGU12" s="133"/>
      <c r="SGV12" s="133"/>
      <c r="SGW12" s="133"/>
      <c r="SGX12" s="133"/>
      <c r="SGY12" s="133"/>
      <c r="SGZ12" s="133"/>
      <c r="SHA12" s="133"/>
      <c r="SHB12" s="133"/>
      <c r="SHC12" s="133"/>
      <c r="SHD12" s="133"/>
      <c r="SHE12" s="133"/>
      <c r="SHF12" s="133"/>
      <c r="SHG12" s="133"/>
      <c r="SHH12" s="133"/>
      <c r="SHI12" s="133"/>
      <c r="SHJ12" s="133"/>
      <c r="SHK12" s="133"/>
      <c r="SHL12" s="133"/>
      <c r="SHM12" s="133"/>
      <c r="SHN12" s="133"/>
      <c r="SHO12" s="133"/>
      <c r="SHP12" s="133"/>
      <c r="SHQ12" s="133"/>
      <c r="SHR12" s="133"/>
      <c r="SHS12" s="133"/>
      <c r="SHT12" s="133"/>
      <c r="SHU12" s="133"/>
      <c r="SHV12" s="133"/>
      <c r="SHW12" s="133"/>
      <c r="SHX12" s="133"/>
      <c r="SHY12" s="133"/>
      <c r="SHZ12" s="133"/>
      <c r="SIA12" s="133"/>
      <c r="SIB12" s="133"/>
      <c r="SIC12" s="133"/>
      <c r="SID12" s="133"/>
      <c r="SIE12" s="133"/>
      <c r="SIF12" s="133"/>
      <c r="SIG12" s="133"/>
      <c r="SIH12" s="133"/>
      <c r="SII12" s="133"/>
      <c r="SIJ12" s="133"/>
      <c r="SIK12" s="133"/>
      <c r="SIL12" s="133"/>
      <c r="SIM12" s="133"/>
      <c r="SIN12" s="133"/>
      <c r="SIO12" s="133"/>
      <c r="SIP12" s="133"/>
      <c r="SIQ12" s="133"/>
      <c r="SIR12" s="133"/>
      <c r="SIS12" s="133"/>
      <c r="SIT12" s="133"/>
      <c r="SIU12" s="133"/>
      <c r="SIV12" s="133"/>
      <c r="SIW12" s="133"/>
      <c r="SIX12" s="133"/>
      <c r="SIY12" s="133"/>
      <c r="SIZ12" s="133"/>
      <c r="SJA12" s="133"/>
      <c r="SJB12" s="133"/>
      <c r="SJC12" s="133"/>
      <c r="SJD12" s="133"/>
      <c r="SJE12" s="133"/>
      <c r="SJF12" s="133"/>
      <c r="SJG12" s="133"/>
      <c r="SJH12" s="133"/>
      <c r="SJI12" s="133"/>
      <c r="SJJ12" s="133"/>
      <c r="SJK12" s="133"/>
      <c r="SJL12" s="133"/>
      <c r="SJM12" s="133"/>
      <c r="SJN12" s="133"/>
      <c r="SJO12" s="133"/>
      <c r="SJP12" s="133"/>
      <c r="SJQ12" s="133"/>
      <c r="SJR12" s="133"/>
      <c r="SJS12" s="133"/>
      <c r="SJT12" s="133"/>
      <c r="SJU12" s="133"/>
      <c r="SJV12" s="133"/>
      <c r="SJW12" s="133"/>
      <c r="SJX12" s="133"/>
      <c r="SJY12" s="133"/>
      <c r="SJZ12" s="133"/>
      <c r="SKA12" s="133"/>
      <c r="SKB12" s="133"/>
      <c r="SKC12" s="133"/>
      <c r="SKD12" s="133"/>
      <c r="SKE12" s="133"/>
      <c r="SKF12" s="133"/>
      <c r="SKG12" s="133"/>
      <c r="SKH12" s="133"/>
      <c r="SKI12" s="133"/>
      <c r="SKJ12" s="133"/>
      <c r="SKK12" s="133"/>
      <c r="SKL12" s="133"/>
      <c r="SKM12" s="133"/>
      <c r="SKN12" s="133"/>
      <c r="SKO12" s="133"/>
      <c r="SKP12" s="133"/>
      <c r="SKQ12" s="133"/>
      <c r="SKR12" s="133"/>
      <c r="SKS12" s="133"/>
      <c r="SKT12" s="133"/>
      <c r="SKU12" s="133"/>
      <c r="SKV12" s="133"/>
      <c r="SKW12" s="133"/>
      <c r="SKX12" s="133"/>
      <c r="SKY12" s="133"/>
      <c r="SKZ12" s="133"/>
      <c r="SLA12" s="133"/>
      <c r="SLB12" s="133"/>
      <c r="SLC12" s="133"/>
      <c r="SLD12" s="133"/>
      <c r="SLE12" s="133"/>
      <c r="SLF12" s="133"/>
      <c r="SLG12" s="133"/>
      <c r="SLH12" s="133"/>
      <c r="SLI12" s="133"/>
      <c r="SLJ12" s="133"/>
      <c r="SLK12" s="133"/>
      <c r="SLL12" s="133"/>
      <c r="SLM12" s="133"/>
      <c r="SLN12" s="133"/>
      <c r="SLO12" s="133"/>
      <c r="SLP12" s="133"/>
      <c r="SLQ12" s="133"/>
      <c r="SLR12" s="133"/>
      <c r="SLS12" s="133"/>
      <c r="SLT12" s="133"/>
      <c r="SLU12" s="133"/>
      <c r="SLV12" s="133"/>
      <c r="SLW12" s="133"/>
      <c r="SLX12" s="133"/>
      <c r="SLY12" s="133"/>
      <c r="SLZ12" s="133"/>
      <c r="SMA12" s="133"/>
      <c r="SMB12" s="133"/>
      <c r="SMC12" s="133"/>
      <c r="SMD12" s="133"/>
      <c r="SME12" s="133"/>
      <c r="SMF12" s="133"/>
      <c r="SMG12" s="133"/>
      <c r="SMH12" s="133"/>
      <c r="SMI12" s="133"/>
      <c r="SMJ12" s="133"/>
      <c r="SMK12" s="133"/>
      <c r="SML12" s="133"/>
      <c r="SMM12" s="133"/>
      <c r="SMN12" s="133"/>
      <c r="SMO12" s="133"/>
      <c r="SMP12" s="133"/>
      <c r="SMQ12" s="133"/>
      <c r="SMR12" s="133"/>
      <c r="SMS12" s="133"/>
      <c r="SMT12" s="133"/>
      <c r="SMU12" s="133"/>
      <c r="SMV12" s="133"/>
      <c r="SMW12" s="133"/>
      <c r="SMX12" s="133"/>
      <c r="SMY12" s="133"/>
      <c r="SMZ12" s="133"/>
      <c r="SNA12" s="133"/>
      <c r="SNB12" s="133"/>
      <c r="SNC12" s="133"/>
      <c r="SND12" s="133"/>
      <c r="SNE12" s="133"/>
      <c r="SNF12" s="133"/>
      <c r="SNG12" s="133"/>
      <c r="SNH12" s="133"/>
      <c r="SNI12" s="133"/>
      <c r="SNJ12" s="133"/>
      <c r="SNK12" s="133"/>
      <c r="SNL12" s="133"/>
      <c r="SNM12" s="133"/>
      <c r="SNN12" s="133"/>
      <c r="SNO12" s="133"/>
      <c r="SNP12" s="133"/>
      <c r="SNQ12" s="133"/>
      <c r="SNR12" s="133"/>
      <c r="SNS12" s="133"/>
      <c r="SNT12" s="133"/>
      <c r="SNU12" s="133"/>
      <c r="SNV12" s="133"/>
      <c r="SNW12" s="133"/>
      <c r="SNX12" s="133"/>
      <c r="SNY12" s="133"/>
      <c r="SNZ12" s="133"/>
      <c r="SOA12" s="133"/>
      <c r="SOB12" s="133"/>
      <c r="SOC12" s="133"/>
      <c r="SOD12" s="133"/>
      <c r="SOE12" s="133"/>
      <c r="SOF12" s="133"/>
      <c r="SOG12" s="133"/>
      <c r="SOH12" s="133"/>
      <c r="SOI12" s="133"/>
      <c r="SOJ12" s="133"/>
      <c r="SOK12" s="133"/>
      <c r="SOL12" s="133"/>
      <c r="SOM12" s="133"/>
      <c r="SON12" s="133"/>
      <c r="SOO12" s="133"/>
      <c r="SOP12" s="133"/>
      <c r="SOQ12" s="133"/>
      <c r="SOR12" s="133"/>
      <c r="SOS12" s="133"/>
      <c r="SOT12" s="133"/>
      <c r="SOU12" s="133"/>
      <c r="SOV12" s="133"/>
      <c r="SOW12" s="133"/>
      <c r="SOX12" s="133"/>
      <c r="SOY12" s="133"/>
      <c r="SOZ12" s="133"/>
      <c r="SPA12" s="133"/>
      <c r="SPB12" s="133"/>
      <c r="SPC12" s="133"/>
      <c r="SPD12" s="133"/>
      <c r="SPE12" s="133"/>
      <c r="SPF12" s="133"/>
      <c r="SPG12" s="133"/>
      <c r="SPH12" s="133"/>
      <c r="SPI12" s="133"/>
      <c r="SPJ12" s="133"/>
      <c r="SPK12" s="133"/>
      <c r="SPL12" s="133"/>
      <c r="SPM12" s="133"/>
      <c r="SPN12" s="133"/>
      <c r="SPO12" s="133"/>
      <c r="SPP12" s="133"/>
      <c r="SPQ12" s="133"/>
      <c r="SPR12" s="133"/>
      <c r="SPS12" s="133"/>
      <c r="SPT12" s="133"/>
      <c r="SPU12" s="133"/>
      <c r="SPV12" s="133"/>
      <c r="SPW12" s="133"/>
      <c r="SPX12" s="133"/>
      <c r="SPY12" s="133"/>
      <c r="SPZ12" s="133"/>
      <c r="SQA12" s="133"/>
      <c r="SQB12" s="133"/>
      <c r="SQC12" s="133"/>
      <c r="SQD12" s="133"/>
      <c r="SQE12" s="133"/>
      <c r="SQF12" s="133"/>
      <c r="SQG12" s="133"/>
      <c r="SQH12" s="133"/>
      <c r="SQI12" s="133"/>
      <c r="SQJ12" s="133"/>
      <c r="SQK12" s="133"/>
      <c r="SQL12" s="133"/>
      <c r="SQM12" s="133"/>
      <c r="SQN12" s="133"/>
      <c r="SQO12" s="133"/>
      <c r="SQP12" s="133"/>
      <c r="SQQ12" s="133"/>
      <c r="SQR12" s="133"/>
      <c r="SQS12" s="133"/>
      <c r="SQT12" s="133"/>
      <c r="SQU12" s="133"/>
      <c r="SQV12" s="133"/>
      <c r="SQW12" s="133"/>
      <c r="SQX12" s="133"/>
      <c r="SQY12" s="133"/>
      <c r="SQZ12" s="133"/>
      <c r="SRA12" s="133"/>
      <c r="SRB12" s="133"/>
      <c r="SRC12" s="133"/>
      <c r="SRD12" s="133"/>
      <c r="SRE12" s="133"/>
      <c r="SRF12" s="133"/>
      <c r="SRG12" s="133"/>
      <c r="SRH12" s="133"/>
      <c r="SRI12" s="133"/>
      <c r="SRJ12" s="133"/>
      <c r="SRK12" s="133"/>
      <c r="SRL12" s="133"/>
      <c r="SRM12" s="133"/>
      <c r="SRN12" s="133"/>
      <c r="SRO12" s="133"/>
      <c r="SRP12" s="133"/>
      <c r="SRQ12" s="133"/>
      <c r="SRR12" s="133"/>
      <c r="SRS12" s="133"/>
      <c r="SRT12" s="133"/>
      <c r="SRU12" s="133"/>
      <c r="SRV12" s="133"/>
      <c r="SRW12" s="133"/>
      <c r="SRX12" s="133"/>
      <c r="SRY12" s="133"/>
      <c r="SRZ12" s="133"/>
      <c r="SSA12" s="133"/>
      <c r="SSB12" s="133"/>
      <c r="SSC12" s="133"/>
      <c r="SSD12" s="133"/>
      <c r="SSE12" s="133"/>
      <c r="SSF12" s="133"/>
      <c r="SSG12" s="133"/>
      <c r="SSH12" s="133"/>
      <c r="SSI12" s="133"/>
      <c r="SSJ12" s="133"/>
      <c r="SSK12" s="133"/>
      <c r="SSL12" s="133"/>
      <c r="SSM12" s="133"/>
      <c r="SSN12" s="133"/>
      <c r="SSO12" s="133"/>
      <c r="SSP12" s="133"/>
      <c r="SSQ12" s="133"/>
      <c r="SSR12" s="133"/>
      <c r="SSS12" s="133"/>
      <c r="SST12" s="133"/>
      <c r="SSU12" s="133"/>
      <c r="SSV12" s="133"/>
      <c r="SSW12" s="133"/>
      <c r="SSX12" s="133"/>
      <c r="SSY12" s="133"/>
      <c r="SSZ12" s="133"/>
      <c r="STA12" s="133"/>
      <c r="STB12" s="133"/>
      <c r="STC12" s="133"/>
      <c r="STD12" s="133"/>
      <c r="STE12" s="133"/>
      <c r="STF12" s="133"/>
      <c r="STG12" s="133"/>
      <c r="STH12" s="133"/>
      <c r="STI12" s="133"/>
      <c r="STJ12" s="133"/>
      <c r="STK12" s="133"/>
      <c r="STL12" s="133"/>
      <c r="STM12" s="133"/>
      <c r="STN12" s="133"/>
      <c r="STO12" s="133"/>
      <c r="STP12" s="133"/>
      <c r="STQ12" s="133"/>
      <c r="STR12" s="133"/>
      <c r="STS12" s="133"/>
      <c r="STT12" s="133"/>
      <c r="STU12" s="133"/>
      <c r="STV12" s="133"/>
      <c r="STW12" s="133"/>
      <c r="STX12" s="133"/>
      <c r="STY12" s="133"/>
      <c r="STZ12" s="133"/>
      <c r="SUA12" s="133"/>
      <c r="SUB12" s="133"/>
      <c r="SUC12" s="133"/>
      <c r="SUD12" s="133"/>
      <c r="SUE12" s="133"/>
      <c r="SUF12" s="133"/>
      <c r="SUG12" s="133"/>
      <c r="SUH12" s="133"/>
      <c r="SUI12" s="133"/>
      <c r="SUJ12" s="133"/>
      <c r="SUK12" s="133"/>
      <c r="SUL12" s="133"/>
      <c r="SUM12" s="133"/>
      <c r="SUN12" s="133"/>
      <c r="SUO12" s="133"/>
      <c r="SUP12" s="133"/>
      <c r="SUQ12" s="133"/>
      <c r="SUR12" s="133"/>
      <c r="SUS12" s="133"/>
      <c r="SUT12" s="133"/>
      <c r="SUU12" s="133"/>
      <c r="SUV12" s="133"/>
      <c r="SUW12" s="133"/>
      <c r="SUX12" s="133"/>
      <c r="SUY12" s="133"/>
      <c r="SUZ12" s="133"/>
      <c r="SVA12" s="133"/>
      <c r="SVB12" s="133"/>
      <c r="SVC12" s="133"/>
      <c r="SVD12" s="133"/>
      <c r="SVE12" s="133"/>
      <c r="SVF12" s="133"/>
      <c r="SVG12" s="133"/>
      <c r="SVH12" s="133"/>
      <c r="SVI12" s="133"/>
      <c r="SVJ12" s="133"/>
      <c r="SVK12" s="133"/>
      <c r="SVL12" s="133"/>
      <c r="SVM12" s="133"/>
      <c r="SVN12" s="133"/>
      <c r="SVO12" s="133"/>
      <c r="SVP12" s="133"/>
      <c r="SVQ12" s="133"/>
      <c r="SVR12" s="133"/>
      <c r="SVS12" s="133"/>
      <c r="SVT12" s="133"/>
      <c r="SVU12" s="133"/>
      <c r="SVV12" s="133"/>
      <c r="SVW12" s="133"/>
      <c r="SVX12" s="133"/>
      <c r="SVY12" s="133"/>
      <c r="SVZ12" s="133"/>
      <c r="SWA12" s="133"/>
      <c r="SWB12" s="133"/>
      <c r="SWC12" s="133"/>
      <c r="SWD12" s="133"/>
      <c r="SWE12" s="133"/>
      <c r="SWF12" s="133"/>
      <c r="SWG12" s="133"/>
      <c r="SWH12" s="133"/>
      <c r="SWI12" s="133"/>
      <c r="SWJ12" s="133"/>
      <c r="SWK12" s="133"/>
      <c r="SWL12" s="133"/>
      <c r="SWM12" s="133"/>
      <c r="SWN12" s="133"/>
      <c r="SWO12" s="133"/>
      <c r="SWP12" s="133"/>
      <c r="SWQ12" s="133"/>
      <c r="SWR12" s="133"/>
      <c r="SWS12" s="133"/>
      <c r="SWT12" s="133"/>
      <c r="SWU12" s="133"/>
      <c r="SWV12" s="133"/>
      <c r="SWW12" s="133"/>
      <c r="SWX12" s="133"/>
      <c r="SWY12" s="133"/>
      <c r="SWZ12" s="133"/>
      <c r="SXA12" s="133"/>
      <c r="SXB12" s="133"/>
      <c r="SXC12" s="133"/>
      <c r="SXD12" s="133"/>
      <c r="SXE12" s="133"/>
      <c r="SXF12" s="133"/>
      <c r="SXG12" s="133"/>
      <c r="SXH12" s="133"/>
      <c r="SXI12" s="133"/>
      <c r="SXJ12" s="133"/>
      <c r="SXK12" s="133"/>
      <c r="SXL12" s="133"/>
      <c r="SXM12" s="133"/>
      <c r="SXN12" s="133"/>
      <c r="SXO12" s="133"/>
      <c r="SXP12" s="133"/>
      <c r="SXQ12" s="133"/>
      <c r="SXR12" s="133"/>
      <c r="SXS12" s="133"/>
      <c r="SXT12" s="133"/>
      <c r="SXU12" s="133"/>
      <c r="SXV12" s="133"/>
      <c r="SXW12" s="133"/>
      <c r="SXX12" s="133"/>
      <c r="SXY12" s="133"/>
      <c r="SXZ12" s="133"/>
      <c r="SYA12" s="133"/>
      <c r="SYB12" s="133"/>
      <c r="SYC12" s="133"/>
      <c r="SYD12" s="133"/>
      <c r="SYE12" s="133"/>
      <c r="SYF12" s="133"/>
      <c r="SYG12" s="133"/>
      <c r="SYH12" s="133"/>
      <c r="SYI12" s="133"/>
      <c r="SYJ12" s="133"/>
      <c r="SYK12" s="133"/>
      <c r="SYL12" s="133"/>
      <c r="SYM12" s="133"/>
      <c r="SYN12" s="133"/>
      <c r="SYO12" s="133"/>
      <c r="SYP12" s="133"/>
      <c r="SYQ12" s="133"/>
      <c r="SYR12" s="133"/>
      <c r="SYS12" s="133"/>
      <c r="SYT12" s="133"/>
      <c r="SYU12" s="133"/>
      <c r="SYV12" s="133"/>
      <c r="SYW12" s="133"/>
      <c r="SYX12" s="133"/>
      <c r="SYY12" s="133"/>
      <c r="SYZ12" s="133"/>
      <c r="SZA12" s="133"/>
      <c r="SZB12" s="133"/>
      <c r="SZC12" s="133"/>
      <c r="SZD12" s="133"/>
      <c r="SZE12" s="133"/>
      <c r="SZF12" s="133"/>
      <c r="SZG12" s="133"/>
      <c r="SZH12" s="133"/>
      <c r="SZI12" s="133"/>
      <c r="SZJ12" s="133"/>
      <c r="SZK12" s="133"/>
      <c r="SZL12" s="133"/>
      <c r="SZM12" s="133"/>
      <c r="SZN12" s="133"/>
      <c r="SZO12" s="133"/>
      <c r="SZP12" s="133"/>
      <c r="SZQ12" s="133"/>
      <c r="SZR12" s="133"/>
      <c r="SZS12" s="133"/>
      <c r="SZT12" s="133"/>
      <c r="SZU12" s="133"/>
      <c r="SZV12" s="133"/>
      <c r="SZW12" s="133"/>
      <c r="SZX12" s="133"/>
      <c r="SZY12" s="133"/>
      <c r="SZZ12" s="133"/>
      <c r="TAA12" s="133"/>
      <c r="TAB12" s="133"/>
      <c r="TAC12" s="133"/>
      <c r="TAD12" s="133"/>
      <c r="TAE12" s="133"/>
      <c r="TAF12" s="133"/>
      <c r="TAG12" s="133"/>
      <c r="TAH12" s="133"/>
      <c r="TAI12" s="133"/>
      <c r="TAJ12" s="133"/>
      <c r="TAK12" s="133"/>
      <c r="TAL12" s="133"/>
      <c r="TAM12" s="133"/>
      <c r="TAN12" s="133"/>
      <c r="TAO12" s="133"/>
      <c r="TAP12" s="133"/>
      <c r="TAQ12" s="133"/>
      <c r="TAR12" s="133"/>
      <c r="TAS12" s="133"/>
      <c r="TAT12" s="133"/>
      <c r="TAU12" s="133"/>
      <c r="TAV12" s="133"/>
      <c r="TAW12" s="133"/>
      <c r="TAX12" s="133"/>
      <c r="TAY12" s="133"/>
      <c r="TAZ12" s="133"/>
      <c r="TBA12" s="133"/>
      <c r="TBB12" s="133"/>
      <c r="TBC12" s="133"/>
      <c r="TBD12" s="133"/>
      <c r="TBE12" s="133"/>
      <c r="TBF12" s="133"/>
      <c r="TBG12" s="133"/>
      <c r="TBH12" s="133"/>
      <c r="TBI12" s="133"/>
      <c r="TBJ12" s="133"/>
      <c r="TBK12" s="133"/>
      <c r="TBL12" s="133"/>
      <c r="TBM12" s="133"/>
      <c r="TBN12" s="133"/>
      <c r="TBO12" s="133"/>
      <c r="TBP12" s="133"/>
      <c r="TBQ12" s="133"/>
      <c r="TBR12" s="133"/>
      <c r="TBS12" s="133"/>
      <c r="TBT12" s="133"/>
      <c r="TBU12" s="133"/>
      <c r="TBV12" s="133"/>
      <c r="TBW12" s="133"/>
      <c r="TBX12" s="133"/>
      <c r="TBY12" s="133"/>
      <c r="TBZ12" s="133"/>
      <c r="TCA12" s="133"/>
      <c r="TCB12" s="133"/>
      <c r="TCC12" s="133"/>
      <c r="TCD12" s="133"/>
      <c r="TCE12" s="133"/>
      <c r="TCF12" s="133"/>
      <c r="TCG12" s="133"/>
      <c r="TCH12" s="133"/>
      <c r="TCI12" s="133"/>
      <c r="TCJ12" s="133"/>
      <c r="TCK12" s="133"/>
      <c r="TCL12" s="133"/>
      <c r="TCM12" s="133"/>
      <c r="TCN12" s="133"/>
      <c r="TCO12" s="133"/>
      <c r="TCP12" s="133"/>
      <c r="TCQ12" s="133"/>
      <c r="TCR12" s="133"/>
      <c r="TCS12" s="133"/>
      <c r="TCT12" s="133"/>
      <c r="TCU12" s="133"/>
      <c r="TCV12" s="133"/>
      <c r="TCW12" s="133"/>
      <c r="TCX12" s="133"/>
      <c r="TCY12" s="133"/>
      <c r="TCZ12" s="133"/>
      <c r="TDA12" s="133"/>
      <c r="TDB12" s="133"/>
      <c r="TDC12" s="133"/>
      <c r="TDD12" s="133"/>
      <c r="TDE12" s="133"/>
      <c r="TDF12" s="133"/>
      <c r="TDG12" s="133"/>
      <c r="TDH12" s="133"/>
      <c r="TDI12" s="133"/>
      <c r="TDJ12" s="133"/>
      <c r="TDK12" s="133"/>
      <c r="TDL12" s="133"/>
      <c r="TDM12" s="133"/>
      <c r="TDN12" s="133"/>
      <c r="TDO12" s="133"/>
      <c r="TDP12" s="133"/>
      <c r="TDQ12" s="133"/>
      <c r="TDR12" s="133"/>
      <c r="TDS12" s="133"/>
      <c r="TDT12" s="133"/>
      <c r="TDU12" s="133"/>
      <c r="TDV12" s="133"/>
      <c r="TDW12" s="133"/>
      <c r="TDX12" s="133"/>
      <c r="TDY12" s="133"/>
      <c r="TDZ12" s="133"/>
      <c r="TEA12" s="133"/>
      <c r="TEB12" s="133"/>
      <c r="TEC12" s="133"/>
      <c r="TED12" s="133"/>
      <c r="TEE12" s="133"/>
      <c r="TEF12" s="133"/>
      <c r="TEG12" s="133"/>
      <c r="TEH12" s="133"/>
      <c r="TEI12" s="133"/>
      <c r="TEJ12" s="133"/>
      <c r="TEK12" s="133"/>
      <c r="TEL12" s="133"/>
      <c r="TEM12" s="133"/>
      <c r="TEN12" s="133"/>
      <c r="TEO12" s="133"/>
      <c r="TEP12" s="133"/>
      <c r="TEQ12" s="133"/>
      <c r="TER12" s="133"/>
      <c r="TES12" s="133"/>
      <c r="TET12" s="133"/>
      <c r="TEU12" s="133"/>
      <c r="TEV12" s="133"/>
      <c r="TEW12" s="133"/>
      <c r="TEX12" s="133"/>
      <c r="TEY12" s="133"/>
      <c r="TEZ12" s="133"/>
      <c r="TFA12" s="133"/>
      <c r="TFB12" s="133"/>
      <c r="TFC12" s="133"/>
      <c r="TFD12" s="133"/>
      <c r="TFE12" s="133"/>
      <c r="TFF12" s="133"/>
      <c r="TFG12" s="133"/>
      <c r="TFH12" s="133"/>
      <c r="TFI12" s="133"/>
      <c r="TFJ12" s="133"/>
      <c r="TFK12" s="133"/>
      <c r="TFL12" s="133"/>
      <c r="TFM12" s="133"/>
      <c r="TFN12" s="133"/>
      <c r="TFO12" s="133"/>
      <c r="TFP12" s="133"/>
      <c r="TFQ12" s="133"/>
      <c r="TFR12" s="133"/>
      <c r="TFS12" s="133"/>
      <c r="TFT12" s="133"/>
      <c r="TFU12" s="133"/>
      <c r="TFV12" s="133"/>
      <c r="TFW12" s="133"/>
      <c r="TFX12" s="133"/>
      <c r="TFY12" s="133"/>
      <c r="TFZ12" s="133"/>
      <c r="TGA12" s="133"/>
      <c r="TGB12" s="133"/>
      <c r="TGC12" s="133"/>
      <c r="TGD12" s="133"/>
      <c r="TGE12" s="133"/>
      <c r="TGF12" s="133"/>
      <c r="TGG12" s="133"/>
      <c r="TGH12" s="133"/>
      <c r="TGI12" s="133"/>
      <c r="TGJ12" s="133"/>
      <c r="TGK12" s="133"/>
      <c r="TGL12" s="133"/>
      <c r="TGM12" s="133"/>
      <c r="TGN12" s="133"/>
      <c r="TGO12" s="133"/>
      <c r="TGP12" s="133"/>
      <c r="TGQ12" s="133"/>
      <c r="TGR12" s="133"/>
      <c r="TGS12" s="133"/>
      <c r="TGT12" s="133"/>
      <c r="TGU12" s="133"/>
      <c r="TGV12" s="133"/>
      <c r="TGW12" s="133"/>
      <c r="TGX12" s="133"/>
      <c r="TGY12" s="133"/>
      <c r="TGZ12" s="133"/>
      <c r="THA12" s="133"/>
      <c r="THB12" s="133"/>
      <c r="THC12" s="133"/>
      <c r="THD12" s="133"/>
      <c r="THE12" s="133"/>
      <c r="THF12" s="133"/>
      <c r="THG12" s="133"/>
      <c r="THH12" s="133"/>
      <c r="THI12" s="133"/>
      <c r="THJ12" s="133"/>
      <c r="THK12" s="133"/>
      <c r="THL12" s="133"/>
      <c r="THM12" s="133"/>
      <c r="THN12" s="133"/>
      <c r="THO12" s="133"/>
      <c r="THP12" s="133"/>
      <c r="THQ12" s="133"/>
      <c r="THR12" s="133"/>
      <c r="THS12" s="133"/>
      <c r="THT12" s="133"/>
      <c r="THU12" s="133"/>
      <c r="THV12" s="133"/>
      <c r="THW12" s="133"/>
      <c r="THX12" s="133"/>
      <c r="THY12" s="133"/>
      <c r="THZ12" s="133"/>
      <c r="TIA12" s="133"/>
      <c r="TIB12" s="133"/>
      <c r="TIC12" s="133"/>
      <c r="TID12" s="133"/>
      <c r="TIE12" s="133"/>
      <c r="TIF12" s="133"/>
      <c r="TIG12" s="133"/>
      <c r="TIH12" s="133"/>
      <c r="TII12" s="133"/>
      <c r="TIJ12" s="133"/>
      <c r="TIK12" s="133"/>
      <c r="TIL12" s="133"/>
      <c r="TIM12" s="133"/>
      <c r="TIN12" s="133"/>
      <c r="TIO12" s="133"/>
      <c r="TIP12" s="133"/>
      <c r="TIQ12" s="133"/>
      <c r="TIR12" s="133"/>
      <c r="TIS12" s="133"/>
      <c r="TIT12" s="133"/>
      <c r="TIU12" s="133"/>
      <c r="TIV12" s="133"/>
      <c r="TIW12" s="133"/>
      <c r="TIX12" s="133"/>
      <c r="TIY12" s="133"/>
      <c r="TIZ12" s="133"/>
      <c r="TJA12" s="133"/>
      <c r="TJB12" s="133"/>
      <c r="TJC12" s="133"/>
      <c r="TJD12" s="133"/>
      <c r="TJE12" s="133"/>
      <c r="TJF12" s="133"/>
      <c r="TJG12" s="133"/>
      <c r="TJH12" s="133"/>
      <c r="TJI12" s="133"/>
      <c r="TJJ12" s="133"/>
      <c r="TJK12" s="133"/>
      <c r="TJL12" s="133"/>
      <c r="TJM12" s="133"/>
      <c r="TJN12" s="133"/>
      <c r="TJO12" s="133"/>
      <c r="TJP12" s="133"/>
      <c r="TJQ12" s="133"/>
      <c r="TJR12" s="133"/>
      <c r="TJS12" s="133"/>
      <c r="TJT12" s="133"/>
      <c r="TJU12" s="133"/>
      <c r="TJV12" s="133"/>
      <c r="TJW12" s="133"/>
      <c r="TJX12" s="133"/>
      <c r="TJY12" s="133"/>
      <c r="TJZ12" s="133"/>
      <c r="TKA12" s="133"/>
      <c r="TKB12" s="133"/>
      <c r="TKC12" s="133"/>
      <c r="TKD12" s="133"/>
      <c r="TKE12" s="133"/>
      <c r="TKF12" s="133"/>
      <c r="TKG12" s="133"/>
      <c r="TKH12" s="133"/>
      <c r="TKI12" s="133"/>
      <c r="TKJ12" s="133"/>
      <c r="TKK12" s="133"/>
      <c r="TKL12" s="133"/>
      <c r="TKM12" s="133"/>
      <c r="TKN12" s="133"/>
      <c r="TKO12" s="133"/>
      <c r="TKP12" s="133"/>
      <c r="TKQ12" s="133"/>
      <c r="TKR12" s="133"/>
      <c r="TKS12" s="133"/>
      <c r="TKT12" s="133"/>
      <c r="TKU12" s="133"/>
      <c r="TKV12" s="133"/>
      <c r="TKW12" s="133"/>
      <c r="TKX12" s="133"/>
      <c r="TKY12" s="133"/>
      <c r="TKZ12" s="133"/>
      <c r="TLA12" s="133"/>
      <c r="TLB12" s="133"/>
      <c r="TLC12" s="133"/>
      <c r="TLD12" s="133"/>
      <c r="TLE12" s="133"/>
      <c r="TLF12" s="133"/>
      <c r="TLG12" s="133"/>
      <c r="TLH12" s="133"/>
      <c r="TLI12" s="133"/>
      <c r="TLJ12" s="133"/>
      <c r="TLK12" s="133"/>
      <c r="TLL12" s="133"/>
      <c r="TLM12" s="133"/>
      <c r="TLN12" s="133"/>
      <c r="TLO12" s="133"/>
      <c r="TLP12" s="133"/>
      <c r="TLQ12" s="133"/>
      <c r="TLR12" s="133"/>
      <c r="TLS12" s="133"/>
      <c r="TLT12" s="133"/>
      <c r="TLU12" s="133"/>
      <c r="TLV12" s="133"/>
      <c r="TLW12" s="133"/>
      <c r="TLX12" s="133"/>
      <c r="TLY12" s="133"/>
      <c r="TLZ12" s="133"/>
      <c r="TMA12" s="133"/>
      <c r="TMB12" s="133"/>
      <c r="TMC12" s="133"/>
      <c r="TMD12" s="133"/>
      <c r="TME12" s="133"/>
      <c r="TMF12" s="133"/>
      <c r="TMG12" s="133"/>
      <c r="TMH12" s="133"/>
      <c r="TMI12" s="133"/>
      <c r="TMJ12" s="133"/>
      <c r="TMK12" s="133"/>
      <c r="TML12" s="133"/>
      <c r="TMM12" s="133"/>
      <c r="TMN12" s="133"/>
      <c r="TMO12" s="133"/>
      <c r="TMP12" s="133"/>
      <c r="TMQ12" s="133"/>
      <c r="TMR12" s="133"/>
      <c r="TMS12" s="133"/>
      <c r="TMT12" s="133"/>
      <c r="TMU12" s="133"/>
      <c r="TMV12" s="133"/>
      <c r="TMW12" s="133"/>
      <c r="TMX12" s="133"/>
      <c r="TMY12" s="133"/>
      <c r="TMZ12" s="133"/>
      <c r="TNA12" s="133"/>
      <c r="TNB12" s="133"/>
      <c r="TNC12" s="133"/>
      <c r="TND12" s="133"/>
      <c r="TNE12" s="133"/>
      <c r="TNF12" s="133"/>
      <c r="TNG12" s="133"/>
      <c r="TNH12" s="133"/>
      <c r="TNI12" s="133"/>
      <c r="TNJ12" s="133"/>
      <c r="TNK12" s="133"/>
      <c r="TNL12" s="133"/>
      <c r="TNM12" s="133"/>
      <c r="TNN12" s="133"/>
      <c r="TNO12" s="133"/>
      <c r="TNP12" s="133"/>
      <c r="TNQ12" s="133"/>
      <c r="TNR12" s="133"/>
      <c r="TNS12" s="133"/>
      <c r="TNT12" s="133"/>
      <c r="TNU12" s="133"/>
      <c r="TNV12" s="133"/>
      <c r="TNW12" s="133"/>
      <c r="TNX12" s="133"/>
      <c r="TNY12" s="133"/>
      <c r="TNZ12" s="133"/>
      <c r="TOA12" s="133"/>
      <c r="TOB12" s="133"/>
      <c r="TOC12" s="133"/>
      <c r="TOD12" s="133"/>
      <c r="TOE12" s="133"/>
      <c r="TOF12" s="133"/>
      <c r="TOG12" s="133"/>
      <c r="TOH12" s="133"/>
      <c r="TOI12" s="133"/>
      <c r="TOJ12" s="133"/>
      <c r="TOK12" s="133"/>
      <c r="TOL12" s="133"/>
      <c r="TOM12" s="133"/>
      <c r="TON12" s="133"/>
      <c r="TOO12" s="133"/>
      <c r="TOP12" s="133"/>
      <c r="TOQ12" s="133"/>
      <c r="TOR12" s="133"/>
      <c r="TOS12" s="133"/>
      <c r="TOT12" s="133"/>
      <c r="TOU12" s="133"/>
      <c r="TOV12" s="133"/>
      <c r="TOW12" s="133"/>
      <c r="TOX12" s="133"/>
      <c r="TOY12" s="133"/>
      <c r="TOZ12" s="133"/>
      <c r="TPA12" s="133"/>
      <c r="TPB12" s="133"/>
      <c r="TPC12" s="133"/>
      <c r="TPD12" s="133"/>
      <c r="TPE12" s="133"/>
      <c r="TPF12" s="133"/>
      <c r="TPG12" s="133"/>
      <c r="TPH12" s="133"/>
      <c r="TPI12" s="133"/>
      <c r="TPJ12" s="133"/>
      <c r="TPK12" s="133"/>
      <c r="TPL12" s="133"/>
      <c r="TPM12" s="133"/>
      <c r="TPN12" s="133"/>
      <c r="TPO12" s="133"/>
      <c r="TPP12" s="133"/>
      <c r="TPQ12" s="133"/>
      <c r="TPR12" s="133"/>
      <c r="TPS12" s="133"/>
      <c r="TPT12" s="133"/>
      <c r="TPU12" s="133"/>
      <c r="TPV12" s="133"/>
      <c r="TPW12" s="133"/>
      <c r="TPX12" s="133"/>
      <c r="TPY12" s="133"/>
      <c r="TPZ12" s="133"/>
      <c r="TQA12" s="133"/>
      <c r="TQB12" s="133"/>
      <c r="TQC12" s="133"/>
      <c r="TQD12" s="133"/>
      <c r="TQE12" s="133"/>
      <c r="TQF12" s="133"/>
      <c r="TQG12" s="133"/>
      <c r="TQH12" s="133"/>
      <c r="TQI12" s="133"/>
      <c r="TQJ12" s="133"/>
      <c r="TQK12" s="133"/>
      <c r="TQL12" s="133"/>
      <c r="TQM12" s="133"/>
      <c r="TQN12" s="133"/>
      <c r="TQO12" s="133"/>
      <c r="TQP12" s="133"/>
      <c r="TQQ12" s="133"/>
      <c r="TQR12" s="133"/>
      <c r="TQS12" s="133"/>
      <c r="TQT12" s="133"/>
      <c r="TQU12" s="133"/>
      <c r="TQV12" s="133"/>
      <c r="TQW12" s="133"/>
      <c r="TQX12" s="133"/>
      <c r="TQY12" s="133"/>
      <c r="TQZ12" s="133"/>
      <c r="TRA12" s="133"/>
      <c r="TRB12" s="133"/>
      <c r="TRC12" s="133"/>
      <c r="TRD12" s="133"/>
      <c r="TRE12" s="133"/>
      <c r="TRF12" s="133"/>
      <c r="TRG12" s="133"/>
      <c r="TRH12" s="133"/>
      <c r="TRI12" s="133"/>
      <c r="TRJ12" s="133"/>
      <c r="TRK12" s="133"/>
      <c r="TRL12" s="133"/>
      <c r="TRM12" s="133"/>
      <c r="TRN12" s="133"/>
      <c r="TRO12" s="133"/>
      <c r="TRP12" s="133"/>
      <c r="TRQ12" s="133"/>
      <c r="TRR12" s="133"/>
      <c r="TRS12" s="133"/>
      <c r="TRT12" s="133"/>
      <c r="TRU12" s="133"/>
      <c r="TRV12" s="133"/>
      <c r="TRW12" s="133"/>
      <c r="TRX12" s="133"/>
      <c r="TRY12" s="133"/>
      <c r="TRZ12" s="133"/>
      <c r="TSA12" s="133"/>
      <c r="TSB12" s="133"/>
      <c r="TSC12" s="133"/>
      <c r="TSD12" s="133"/>
      <c r="TSE12" s="133"/>
      <c r="TSF12" s="133"/>
      <c r="TSG12" s="133"/>
      <c r="TSH12" s="133"/>
      <c r="TSI12" s="133"/>
      <c r="TSJ12" s="133"/>
      <c r="TSK12" s="133"/>
      <c r="TSL12" s="133"/>
      <c r="TSM12" s="133"/>
      <c r="TSN12" s="133"/>
      <c r="TSO12" s="133"/>
      <c r="TSP12" s="133"/>
      <c r="TSQ12" s="133"/>
      <c r="TSR12" s="133"/>
      <c r="TSS12" s="133"/>
      <c r="TST12" s="133"/>
      <c r="TSU12" s="133"/>
      <c r="TSV12" s="133"/>
      <c r="TSW12" s="133"/>
      <c r="TSX12" s="133"/>
      <c r="TSY12" s="133"/>
      <c r="TSZ12" s="133"/>
      <c r="TTA12" s="133"/>
      <c r="TTB12" s="133"/>
      <c r="TTC12" s="133"/>
      <c r="TTD12" s="133"/>
      <c r="TTE12" s="133"/>
      <c r="TTF12" s="133"/>
      <c r="TTG12" s="133"/>
      <c r="TTH12" s="133"/>
      <c r="TTI12" s="133"/>
      <c r="TTJ12" s="133"/>
      <c r="TTK12" s="133"/>
      <c r="TTL12" s="133"/>
      <c r="TTM12" s="133"/>
      <c r="TTN12" s="133"/>
      <c r="TTO12" s="133"/>
      <c r="TTP12" s="133"/>
      <c r="TTQ12" s="133"/>
      <c r="TTR12" s="133"/>
      <c r="TTS12" s="133"/>
      <c r="TTT12" s="133"/>
      <c r="TTU12" s="133"/>
      <c r="TTV12" s="133"/>
      <c r="TTW12" s="133"/>
      <c r="TTX12" s="133"/>
      <c r="TTY12" s="133"/>
      <c r="TTZ12" s="133"/>
      <c r="TUA12" s="133"/>
      <c r="TUB12" s="133"/>
      <c r="TUC12" s="133"/>
      <c r="TUD12" s="133"/>
      <c r="TUE12" s="133"/>
      <c r="TUF12" s="133"/>
      <c r="TUG12" s="133"/>
      <c r="TUH12" s="133"/>
      <c r="TUI12" s="133"/>
      <c r="TUJ12" s="133"/>
      <c r="TUK12" s="133"/>
      <c r="TUL12" s="133"/>
      <c r="TUM12" s="133"/>
      <c r="TUN12" s="133"/>
      <c r="TUO12" s="133"/>
      <c r="TUP12" s="133"/>
      <c r="TUQ12" s="133"/>
      <c r="TUR12" s="133"/>
      <c r="TUS12" s="133"/>
      <c r="TUT12" s="133"/>
      <c r="TUU12" s="133"/>
      <c r="TUV12" s="133"/>
      <c r="TUW12" s="133"/>
      <c r="TUX12" s="133"/>
      <c r="TUY12" s="133"/>
      <c r="TUZ12" s="133"/>
      <c r="TVA12" s="133"/>
      <c r="TVB12" s="133"/>
      <c r="TVC12" s="133"/>
      <c r="TVD12" s="133"/>
      <c r="TVE12" s="133"/>
      <c r="TVF12" s="133"/>
      <c r="TVG12" s="133"/>
      <c r="TVH12" s="133"/>
      <c r="TVI12" s="133"/>
      <c r="TVJ12" s="133"/>
      <c r="TVK12" s="133"/>
      <c r="TVL12" s="133"/>
      <c r="TVM12" s="133"/>
      <c r="TVN12" s="133"/>
      <c r="TVO12" s="133"/>
      <c r="TVP12" s="133"/>
      <c r="TVQ12" s="133"/>
      <c r="TVR12" s="133"/>
      <c r="TVS12" s="133"/>
      <c r="TVT12" s="133"/>
      <c r="TVU12" s="133"/>
      <c r="TVV12" s="133"/>
      <c r="TVW12" s="133"/>
      <c r="TVX12" s="133"/>
      <c r="TVY12" s="133"/>
      <c r="TVZ12" s="133"/>
      <c r="TWA12" s="133"/>
      <c r="TWB12" s="133"/>
      <c r="TWC12" s="133"/>
      <c r="TWD12" s="133"/>
      <c r="TWE12" s="133"/>
      <c r="TWF12" s="133"/>
      <c r="TWG12" s="133"/>
      <c r="TWH12" s="133"/>
      <c r="TWI12" s="133"/>
      <c r="TWJ12" s="133"/>
      <c r="TWK12" s="133"/>
      <c r="TWL12" s="133"/>
      <c r="TWM12" s="133"/>
      <c r="TWN12" s="133"/>
      <c r="TWO12" s="133"/>
      <c r="TWP12" s="133"/>
      <c r="TWQ12" s="133"/>
      <c r="TWR12" s="133"/>
      <c r="TWS12" s="133"/>
      <c r="TWT12" s="133"/>
      <c r="TWU12" s="133"/>
      <c r="TWV12" s="133"/>
      <c r="TWW12" s="133"/>
      <c r="TWX12" s="133"/>
      <c r="TWY12" s="133"/>
      <c r="TWZ12" s="133"/>
      <c r="TXA12" s="133"/>
      <c r="TXB12" s="133"/>
      <c r="TXC12" s="133"/>
      <c r="TXD12" s="133"/>
      <c r="TXE12" s="133"/>
      <c r="TXF12" s="133"/>
      <c r="TXG12" s="133"/>
      <c r="TXH12" s="133"/>
      <c r="TXI12" s="133"/>
      <c r="TXJ12" s="133"/>
      <c r="TXK12" s="133"/>
      <c r="TXL12" s="133"/>
      <c r="TXM12" s="133"/>
      <c r="TXN12" s="133"/>
      <c r="TXO12" s="133"/>
      <c r="TXP12" s="133"/>
      <c r="TXQ12" s="133"/>
      <c r="TXR12" s="133"/>
      <c r="TXS12" s="133"/>
      <c r="TXT12" s="133"/>
      <c r="TXU12" s="133"/>
      <c r="TXV12" s="133"/>
      <c r="TXW12" s="133"/>
      <c r="TXX12" s="133"/>
      <c r="TXY12" s="133"/>
      <c r="TXZ12" s="133"/>
      <c r="TYA12" s="133"/>
      <c r="TYB12" s="133"/>
      <c r="TYC12" s="133"/>
      <c r="TYD12" s="133"/>
      <c r="TYE12" s="133"/>
      <c r="TYF12" s="133"/>
      <c r="TYG12" s="133"/>
      <c r="TYH12" s="133"/>
      <c r="TYI12" s="133"/>
      <c r="TYJ12" s="133"/>
      <c r="TYK12" s="133"/>
      <c r="TYL12" s="133"/>
      <c r="TYM12" s="133"/>
      <c r="TYN12" s="133"/>
      <c r="TYO12" s="133"/>
      <c r="TYP12" s="133"/>
      <c r="TYQ12" s="133"/>
      <c r="TYR12" s="133"/>
      <c r="TYS12" s="133"/>
      <c r="TYT12" s="133"/>
      <c r="TYU12" s="133"/>
      <c r="TYV12" s="133"/>
      <c r="TYW12" s="133"/>
      <c r="TYX12" s="133"/>
      <c r="TYY12" s="133"/>
      <c r="TYZ12" s="133"/>
      <c r="TZA12" s="133"/>
      <c r="TZB12" s="133"/>
      <c r="TZC12" s="133"/>
      <c r="TZD12" s="133"/>
      <c r="TZE12" s="133"/>
      <c r="TZF12" s="133"/>
      <c r="TZG12" s="133"/>
      <c r="TZH12" s="133"/>
      <c r="TZI12" s="133"/>
      <c r="TZJ12" s="133"/>
      <c r="TZK12" s="133"/>
      <c r="TZL12" s="133"/>
      <c r="TZM12" s="133"/>
      <c r="TZN12" s="133"/>
      <c r="TZO12" s="133"/>
      <c r="TZP12" s="133"/>
      <c r="TZQ12" s="133"/>
      <c r="TZR12" s="133"/>
      <c r="TZS12" s="133"/>
      <c r="TZT12" s="133"/>
      <c r="TZU12" s="133"/>
      <c r="TZV12" s="133"/>
      <c r="TZW12" s="133"/>
      <c r="TZX12" s="133"/>
      <c r="TZY12" s="133"/>
      <c r="TZZ12" s="133"/>
      <c r="UAA12" s="133"/>
      <c r="UAB12" s="133"/>
      <c r="UAC12" s="133"/>
      <c r="UAD12" s="133"/>
      <c r="UAE12" s="133"/>
      <c r="UAF12" s="133"/>
      <c r="UAG12" s="133"/>
      <c r="UAH12" s="133"/>
      <c r="UAI12" s="133"/>
      <c r="UAJ12" s="133"/>
      <c r="UAK12" s="133"/>
      <c r="UAL12" s="133"/>
      <c r="UAM12" s="133"/>
      <c r="UAN12" s="133"/>
      <c r="UAO12" s="133"/>
      <c r="UAP12" s="133"/>
      <c r="UAQ12" s="133"/>
      <c r="UAR12" s="133"/>
      <c r="UAS12" s="133"/>
      <c r="UAT12" s="133"/>
      <c r="UAU12" s="133"/>
      <c r="UAV12" s="133"/>
      <c r="UAW12" s="133"/>
      <c r="UAX12" s="133"/>
      <c r="UAY12" s="133"/>
      <c r="UAZ12" s="133"/>
      <c r="UBA12" s="133"/>
      <c r="UBB12" s="133"/>
      <c r="UBC12" s="133"/>
      <c r="UBD12" s="133"/>
      <c r="UBE12" s="133"/>
      <c r="UBF12" s="133"/>
      <c r="UBG12" s="133"/>
      <c r="UBH12" s="133"/>
      <c r="UBI12" s="133"/>
      <c r="UBJ12" s="133"/>
      <c r="UBK12" s="133"/>
      <c r="UBL12" s="133"/>
      <c r="UBM12" s="133"/>
      <c r="UBN12" s="133"/>
      <c r="UBO12" s="133"/>
      <c r="UBP12" s="133"/>
      <c r="UBQ12" s="133"/>
      <c r="UBR12" s="133"/>
      <c r="UBS12" s="133"/>
      <c r="UBT12" s="133"/>
      <c r="UBU12" s="133"/>
      <c r="UBV12" s="133"/>
      <c r="UBW12" s="133"/>
      <c r="UBX12" s="133"/>
      <c r="UBY12" s="133"/>
      <c r="UBZ12" s="133"/>
      <c r="UCA12" s="133"/>
      <c r="UCB12" s="133"/>
      <c r="UCC12" s="133"/>
      <c r="UCD12" s="133"/>
      <c r="UCE12" s="133"/>
      <c r="UCF12" s="133"/>
      <c r="UCG12" s="133"/>
      <c r="UCH12" s="133"/>
      <c r="UCI12" s="133"/>
      <c r="UCJ12" s="133"/>
      <c r="UCK12" s="133"/>
      <c r="UCL12" s="133"/>
      <c r="UCM12" s="133"/>
      <c r="UCN12" s="133"/>
      <c r="UCO12" s="133"/>
      <c r="UCP12" s="133"/>
      <c r="UCQ12" s="133"/>
      <c r="UCR12" s="133"/>
      <c r="UCS12" s="133"/>
      <c r="UCT12" s="133"/>
      <c r="UCU12" s="133"/>
      <c r="UCV12" s="133"/>
      <c r="UCW12" s="133"/>
      <c r="UCX12" s="133"/>
      <c r="UCY12" s="133"/>
      <c r="UCZ12" s="133"/>
      <c r="UDA12" s="133"/>
      <c r="UDB12" s="133"/>
      <c r="UDC12" s="133"/>
      <c r="UDD12" s="133"/>
      <c r="UDE12" s="133"/>
      <c r="UDF12" s="133"/>
      <c r="UDG12" s="133"/>
      <c r="UDH12" s="133"/>
      <c r="UDI12" s="133"/>
      <c r="UDJ12" s="133"/>
      <c r="UDK12" s="133"/>
      <c r="UDL12" s="133"/>
      <c r="UDM12" s="133"/>
      <c r="UDN12" s="133"/>
      <c r="UDO12" s="133"/>
      <c r="UDP12" s="133"/>
      <c r="UDQ12" s="133"/>
      <c r="UDR12" s="133"/>
      <c r="UDS12" s="133"/>
      <c r="UDT12" s="133"/>
      <c r="UDU12" s="133"/>
      <c r="UDV12" s="133"/>
      <c r="UDW12" s="133"/>
      <c r="UDX12" s="133"/>
      <c r="UDY12" s="133"/>
      <c r="UDZ12" s="133"/>
      <c r="UEA12" s="133"/>
      <c r="UEB12" s="133"/>
      <c r="UEC12" s="133"/>
      <c r="UED12" s="133"/>
      <c r="UEE12" s="133"/>
      <c r="UEF12" s="133"/>
      <c r="UEG12" s="133"/>
      <c r="UEH12" s="133"/>
      <c r="UEI12" s="133"/>
      <c r="UEJ12" s="133"/>
      <c r="UEK12" s="133"/>
      <c r="UEL12" s="133"/>
      <c r="UEM12" s="133"/>
      <c r="UEN12" s="133"/>
      <c r="UEO12" s="133"/>
      <c r="UEP12" s="133"/>
      <c r="UEQ12" s="133"/>
      <c r="UER12" s="133"/>
      <c r="UES12" s="133"/>
      <c r="UET12" s="133"/>
      <c r="UEU12" s="133"/>
      <c r="UEV12" s="133"/>
      <c r="UEW12" s="133"/>
      <c r="UEX12" s="133"/>
      <c r="UEY12" s="133"/>
      <c r="UEZ12" s="133"/>
      <c r="UFA12" s="133"/>
      <c r="UFB12" s="133"/>
      <c r="UFC12" s="133"/>
      <c r="UFD12" s="133"/>
      <c r="UFE12" s="133"/>
      <c r="UFF12" s="133"/>
      <c r="UFG12" s="133"/>
      <c r="UFH12" s="133"/>
      <c r="UFI12" s="133"/>
      <c r="UFJ12" s="133"/>
      <c r="UFK12" s="133"/>
      <c r="UFL12" s="133"/>
      <c r="UFM12" s="133"/>
      <c r="UFN12" s="133"/>
      <c r="UFO12" s="133"/>
      <c r="UFP12" s="133"/>
      <c r="UFQ12" s="133"/>
      <c r="UFR12" s="133"/>
      <c r="UFS12" s="133"/>
      <c r="UFT12" s="133"/>
      <c r="UFU12" s="133"/>
      <c r="UFV12" s="133"/>
      <c r="UFW12" s="133"/>
      <c r="UFX12" s="133"/>
      <c r="UFY12" s="133"/>
      <c r="UFZ12" s="133"/>
      <c r="UGA12" s="133"/>
      <c r="UGB12" s="133"/>
      <c r="UGC12" s="133"/>
      <c r="UGD12" s="133"/>
      <c r="UGE12" s="133"/>
      <c r="UGF12" s="133"/>
      <c r="UGG12" s="133"/>
      <c r="UGH12" s="133"/>
      <c r="UGI12" s="133"/>
      <c r="UGJ12" s="133"/>
      <c r="UGK12" s="133"/>
      <c r="UGL12" s="133"/>
      <c r="UGM12" s="133"/>
      <c r="UGN12" s="133"/>
      <c r="UGO12" s="133"/>
      <c r="UGP12" s="133"/>
      <c r="UGQ12" s="133"/>
      <c r="UGR12" s="133"/>
      <c r="UGS12" s="133"/>
      <c r="UGT12" s="133"/>
      <c r="UGU12" s="133"/>
      <c r="UGV12" s="133"/>
      <c r="UGW12" s="133"/>
      <c r="UGX12" s="133"/>
      <c r="UGY12" s="133"/>
      <c r="UGZ12" s="133"/>
      <c r="UHA12" s="133"/>
      <c r="UHB12" s="133"/>
      <c r="UHC12" s="133"/>
      <c r="UHD12" s="133"/>
      <c r="UHE12" s="133"/>
      <c r="UHF12" s="133"/>
      <c r="UHG12" s="133"/>
      <c r="UHH12" s="133"/>
      <c r="UHI12" s="133"/>
      <c r="UHJ12" s="133"/>
      <c r="UHK12" s="133"/>
      <c r="UHL12" s="133"/>
      <c r="UHM12" s="133"/>
      <c r="UHN12" s="133"/>
      <c r="UHO12" s="133"/>
      <c r="UHP12" s="133"/>
      <c r="UHQ12" s="133"/>
      <c r="UHR12" s="133"/>
      <c r="UHS12" s="133"/>
      <c r="UHT12" s="133"/>
      <c r="UHU12" s="133"/>
      <c r="UHV12" s="133"/>
      <c r="UHW12" s="133"/>
      <c r="UHX12" s="133"/>
      <c r="UHY12" s="133"/>
      <c r="UHZ12" s="133"/>
      <c r="UIA12" s="133"/>
      <c r="UIB12" s="133"/>
      <c r="UIC12" s="133"/>
      <c r="UID12" s="133"/>
      <c r="UIE12" s="133"/>
      <c r="UIF12" s="133"/>
      <c r="UIG12" s="133"/>
      <c r="UIH12" s="133"/>
      <c r="UII12" s="133"/>
      <c r="UIJ12" s="133"/>
      <c r="UIK12" s="133"/>
      <c r="UIL12" s="133"/>
      <c r="UIM12" s="133"/>
      <c r="UIN12" s="133"/>
      <c r="UIO12" s="133"/>
      <c r="UIP12" s="133"/>
      <c r="UIQ12" s="133"/>
      <c r="UIR12" s="133"/>
      <c r="UIS12" s="133"/>
      <c r="UIT12" s="133"/>
      <c r="UIU12" s="133"/>
      <c r="UIV12" s="133"/>
      <c r="UIW12" s="133"/>
      <c r="UIX12" s="133"/>
      <c r="UIY12" s="133"/>
      <c r="UIZ12" s="133"/>
      <c r="UJA12" s="133"/>
      <c r="UJB12" s="133"/>
      <c r="UJC12" s="133"/>
      <c r="UJD12" s="133"/>
      <c r="UJE12" s="133"/>
      <c r="UJF12" s="133"/>
      <c r="UJG12" s="133"/>
      <c r="UJH12" s="133"/>
      <c r="UJI12" s="133"/>
      <c r="UJJ12" s="133"/>
      <c r="UJK12" s="133"/>
      <c r="UJL12" s="133"/>
      <c r="UJM12" s="133"/>
      <c r="UJN12" s="133"/>
      <c r="UJO12" s="133"/>
      <c r="UJP12" s="133"/>
      <c r="UJQ12" s="133"/>
      <c r="UJR12" s="133"/>
      <c r="UJS12" s="133"/>
      <c r="UJT12" s="133"/>
      <c r="UJU12" s="133"/>
      <c r="UJV12" s="133"/>
      <c r="UJW12" s="133"/>
      <c r="UJX12" s="133"/>
      <c r="UJY12" s="133"/>
      <c r="UJZ12" s="133"/>
      <c r="UKA12" s="133"/>
      <c r="UKB12" s="133"/>
      <c r="UKC12" s="133"/>
      <c r="UKD12" s="133"/>
      <c r="UKE12" s="133"/>
      <c r="UKF12" s="133"/>
      <c r="UKG12" s="133"/>
      <c r="UKH12" s="133"/>
      <c r="UKI12" s="133"/>
      <c r="UKJ12" s="133"/>
      <c r="UKK12" s="133"/>
      <c r="UKL12" s="133"/>
      <c r="UKM12" s="133"/>
      <c r="UKN12" s="133"/>
      <c r="UKO12" s="133"/>
      <c r="UKP12" s="133"/>
      <c r="UKQ12" s="133"/>
      <c r="UKR12" s="133"/>
      <c r="UKS12" s="133"/>
      <c r="UKT12" s="133"/>
      <c r="UKU12" s="133"/>
      <c r="UKV12" s="133"/>
      <c r="UKW12" s="133"/>
      <c r="UKX12" s="133"/>
      <c r="UKY12" s="133"/>
      <c r="UKZ12" s="133"/>
      <c r="ULA12" s="133"/>
      <c r="ULB12" s="133"/>
      <c r="ULC12" s="133"/>
      <c r="ULD12" s="133"/>
      <c r="ULE12" s="133"/>
      <c r="ULF12" s="133"/>
      <c r="ULG12" s="133"/>
      <c r="ULH12" s="133"/>
      <c r="ULI12" s="133"/>
      <c r="ULJ12" s="133"/>
      <c r="ULK12" s="133"/>
      <c r="ULL12" s="133"/>
      <c r="ULM12" s="133"/>
      <c r="ULN12" s="133"/>
      <c r="ULO12" s="133"/>
      <c r="ULP12" s="133"/>
      <c r="ULQ12" s="133"/>
      <c r="ULR12" s="133"/>
      <c r="ULS12" s="133"/>
      <c r="ULT12" s="133"/>
      <c r="ULU12" s="133"/>
      <c r="ULV12" s="133"/>
      <c r="ULW12" s="133"/>
      <c r="ULX12" s="133"/>
      <c r="ULY12" s="133"/>
      <c r="ULZ12" s="133"/>
      <c r="UMA12" s="133"/>
      <c r="UMB12" s="133"/>
      <c r="UMC12" s="133"/>
      <c r="UMD12" s="133"/>
      <c r="UME12" s="133"/>
      <c r="UMF12" s="133"/>
      <c r="UMG12" s="133"/>
      <c r="UMH12" s="133"/>
      <c r="UMI12" s="133"/>
      <c r="UMJ12" s="133"/>
      <c r="UMK12" s="133"/>
      <c r="UML12" s="133"/>
      <c r="UMM12" s="133"/>
      <c r="UMN12" s="133"/>
      <c r="UMO12" s="133"/>
      <c r="UMP12" s="133"/>
      <c r="UMQ12" s="133"/>
      <c r="UMR12" s="133"/>
      <c r="UMS12" s="133"/>
      <c r="UMT12" s="133"/>
      <c r="UMU12" s="133"/>
      <c r="UMV12" s="133"/>
      <c r="UMW12" s="133"/>
      <c r="UMX12" s="133"/>
      <c r="UMY12" s="133"/>
      <c r="UMZ12" s="133"/>
      <c r="UNA12" s="133"/>
      <c r="UNB12" s="133"/>
      <c r="UNC12" s="133"/>
      <c r="UND12" s="133"/>
      <c r="UNE12" s="133"/>
      <c r="UNF12" s="133"/>
      <c r="UNG12" s="133"/>
      <c r="UNH12" s="133"/>
      <c r="UNI12" s="133"/>
      <c r="UNJ12" s="133"/>
      <c r="UNK12" s="133"/>
      <c r="UNL12" s="133"/>
      <c r="UNM12" s="133"/>
      <c r="UNN12" s="133"/>
      <c r="UNO12" s="133"/>
      <c r="UNP12" s="133"/>
      <c r="UNQ12" s="133"/>
      <c r="UNR12" s="133"/>
      <c r="UNS12" s="133"/>
      <c r="UNT12" s="133"/>
      <c r="UNU12" s="133"/>
      <c r="UNV12" s="133"/>
      <c r="UNW12" s="133"/>
      <c r="UNX12" s="133"/>
      <c r="UNY12" s="133"/>
      <c r="UNZ12" s="133"/>
      <c r="UOA12" s="133"/>
      <c r="UOB12" s="133"/>
      <c r="UOC12" s="133"/>
      <c r="UOD12" s="133"/>
      <c r="UOE12" s="133"/>
      <c r="UOF12" s="133"/>
      <c r="UOG12" s="133"/>
      <c r="UOH12" s="133"/>
      <c r="UOI12" s="133"/>
      <c r="UOJ12" s="133"/>
      <c r="UOK12" s="133"/>
      <c r="UOL12" s="133"/>
      <c r="UOM12" s="133"/>
      <c r="UON12" s="133"/>
      <c r="UOO12" s="133"/>
      <c r="UOP12" s="133"/>
      <c r="UOQ12" s="133"/>
      <c r="UOR12" s="133"/>
      <c r="UOS12" s="133"/>
      <c r="UOT12" s="133"/>
      <c r="UOU12" s="133"/>
      <c r="UOV12" s="133"/>
      <c r="UOW12" s="133"/>
      <c r="UOX12" s="133"/>
      <c r="UOY12" s="133"/>
      <c r="UOZ12" s="133"/>
      <c r="UPA12" s="133"/>
      <c r="UPB12" s="133"/>
      <c r="UPC12" s="133"/>
      <c r="UPD12" s="133"/>
      <c r="UPE12" s="133"/>
      <c r="UPF12" s="133"/>
      <c r="UPG12" s="133"/>
      <c r="UPH12" s="133"/>
      <c r="UPI12" s="133"/>
      <c r="UPJ12" s="133"/>
      <c r="UPK12" s="133"/>
      <c r="UPL12" s="133"/>
      <c r="UPM12" s="133"/>
      <c r="UPN12" s="133"/>
      <c r="UPO12" s="133"/>
      <c r="UPP12" s="133"/>
      <c r="UPQ12" s="133"/>
      <c r="UPR12" s="133"/>
      <c r="UPS12" s="133"/>
      <c r="UPT12" s="133"/>
      <c r="UPU12" s="133"/>
      <c r="UPV12" s="133"/>
      <c r="UPW12" s="133"/>
      <c r="UPX12" s="133"/>
      <c r="UPY12" s="133"/>
      <c r="UPZ12" s="133"/>
      <c r="UQA12" s="133"/>
      <c r="UQB12" s="133"/>
      <c r="UQC12" s="133"/>
      <c r="UQD12" s="133"/>
      <c r="UQE12" s="133"/>
      <c r="UQF12" s="133"/>
      <c r="UQG12" s="133"/>
      <c r="UQH12" s="133"/>
      <c r="UQI12" s="133"/>
      <c r="UQJ12" s="133"/>
      <c r="UQK12" s="133"/>
      <c r="UQL12" s="133"/>
      <c r="UQM12" s="133"/>
      <c r="UQN12" s="133"/>
      <c r="UQO12" s="133"/>
      <c r="UQP12" s="133"/>
      <c r="UQQ12" s="133"/>
      <c r="UQR12" s="133"/>
      <c r="UQS12" s="133"/>
      <c r="UQT12" s="133"/>
      <c r="UQU12" s="133"/>
      <c r="UQV12" s="133"/>
      <c r="UQW12" s="133"/>
      <c r="UQX12" s="133"/>
      <c r="UQY12" s="133"/>
      <c r="UQZ12" s="133"/>
      <c r="URA12" s="133"/>
      <c r="URB12" s="133"/>
      <c r="URC12" s="133"/>
      <c r="URD12" s="133"/>
      <c r="URE12" s="133"/>
      <c r="URF12" s="133"/>
      <c r="URG12" s="133"/>
      <c r="URH12" s="133"/>
      <c r="URI12" s="133"/>
      <c r="URJ12" s="133"/>
      <c r="URK12" s="133"/>
      <c r="URL12" s="133"/>
      <c r="URM12" s="133"/>
      <c r="URN12" s="133"/>
      <c r="URO12" s="133"/>
      <c r="URP12" s="133"/>
      <c r="URQ12" s="133"/>
      <c r="URR12" s="133"/>
      <c r="URS12" s="133"/>
      <c r="URT12" s="133"/>
      <c r="URU12" s="133"/>
      <c r="URV12" s="133"/>
      <c r="URW12" s="133"/>
      <c r="URX12" s="133"/>
      <c r="URY12" s="133"/>
      <c r="URZ12" s="133"/>
      <c r="USA12" s="133"/>
      <c r="USB12" s="133"/>
      <c r="USC12" s="133"/>
      <c r="USD12" s="133"/>
      <c r="USE12" s="133"/>
      <c r="USF12" s="133"/>
      <c r="USG12" s="133"/>
      <c r="USH12" s="133"/>
      <c r="USI12" s="133"/>
      <c r="USJ12" s="133"/>
      <c r="USK12" s="133"/>
      <c r="USL12" s="133"/>
      <c r="USM12" s="133"/>
      <c r="USN12" s="133"/>
      <c r="USO12" s="133"/>
      <c r="USP12" s="133"/>
      <c r="USQ12" s="133"/>
      <c r="USR12" s="133"/>
      <c r="USS12" s="133"/>
      <c r="UST12" s="133"/>
      <c r="USU12" s="133"/>
      <c r="USV12" s="133"/>
      <c r="USW12" s="133"/>
      <c r="USX12" s="133"/>
      <c r="USY12" s="133"/>
      <c r="USZ12" s="133"/>
      <c r="UTA12" s="133"/>
      <c r="UTB12" s="133"/>
      <c r="UTC12" s="133"/>
      <c r="UTD12" s="133"/>
      <c r="UTE12" s="133"/>
      <c r="UTF12" s="133"/>
      <c r="UTG12" s="133"/>
      <c r="UTH12" s="133"/>
      <c r="UTI12" s="133"/>
      <c r="UTJ12" s="133"/>
      <c r="UTK12" s="133"/>
      <c r="UTL12" s="133"/>
      <c r="UTM12" s="133"/>
      <c r="UTN12" s="133"/>
      <c r="UTO12" s="133"/>
      <c r="UTP12" s="133"/>
      <c r="UTQ12" s="133"/>
      <c r="UTR12" s="133"/>
      <c r="UTS12" s="133"/>
      <c r="UTT12" s="133"/>
      <c r="UTU12" s="133"/>
      <c r="UTV12" s="133"/>
      <c r="UTW12" s="133"/>
      <c r="UTX12" s="133"/>
      <c r="UTY12" s="133"/>
      <c r="UTZ12" s="133"/>
      <c r="UUA12" s="133"/>
      <c r="UUB12" s="133"/>
      <c r="UUC12" s="133"/>
      <c r="UUD12" s="133"/>
      <c r="UUE12" s="133"/>
      <c r="UUF12" s="133"/>
      <c r="UUG12" s="133"/>
      <c r="UUH12" s="133"/>
      <c r="UUI12" s="133"/>
      <c r="UUJ12" s="133"/>
      <c r="UUK12" s="133"/>
      <c r="UUL12" s="133"/>
      <c r="UUM12" s="133"/>
      <c r="UUN12" s="133"/>
      <c r="UUO12" s="133"/>
      <c r="UUP12" s="133"/>
      <c r="UUQ12" s="133"/>
      <c r="UUR12" s="133"/>
      <c r="UUS12" s="133"/>
      <c r="UUT12" s="133"/>
      <c r="UUU12" s="133"/>
      <c r="UUV12" s="133"/>
      <c r="UUW12" s="133"/>
      <c r="UUX12" s="133"/>
      <c r="UUY12" s="133"/>
      <c r="UUZ12" s="133"/>
      <c r="UVA12" s="133"/>
      <c r="UVB12" s="133"/>
      <c r="UVC12" s="133"/>
      <c r="UVD12" s="133"/>
      <c r="UVE12" s="133"/>
      <c r="UVF12" s="133"/>
      <c r="UVG12" s="133"/>
      <c r="UVH12" s="133"/>
      <c r="UVI12" s="133"/>
      <c r="UVJ12" s="133"/>
      <c r="UVK12" s="133"/>
      <c r="UVL12" s="133"/>
      <c r="UVM12" s="133"/>
      <c r="UVN12" s="133"/>
      <c r="UVO12" s="133"/>
      <c r="UVP12" s="133"/>
      <c r="UVQ12" s="133"/>
      <c r="UVR12" s="133"/>
      <c r="UVS12" s="133"/>
      <c r="UVT12" s="133"/>
      <c r="UVU12" s="133"/>
      <c r="UVV12" s="133"/>
      <c r="UVW12" s="133"/>
      <c r="UVX12" s="133"/>
      <c r="UVY12" s="133"/>
      <c r="UVZ12" s="133"/>
      <c r="UWA12" s="133"/>
      <c r="UWB12" s="133"/>
      <c r="UWC12" s="133"/>
      <c r="UWD12" s="133"/>
      <c r="UWE12" s="133"/>
      <c r="UWF12" s="133"/>
      <c r="UWG12" s="133"/>
      <c r="UWH12" s="133"/>
      <c r="UWI12" s="133"/>
      <c r="UWJ12" s="133"/>
      <c r="UWK12" s="133"/>
      <c r="UWL12" s="133"/>
      <c r="UWM12" s="133"/>
      <c r="UWN12" s="133"/>
      <c r="UWO12" s="133"/>
      <c r="UWP12" s="133"/>
      <c r="UWQ12" s="133"/>
      <c r="UWR12" s="133"/>
      <c r="UWS12" s="133"/>
      <c r="UWT12" s="133"/>
      <c r="UWU12" s="133"/>
      <c r="UWV12" s="133"/>
      <c r="UWW12" s="133"/>
      <c r="UWX12" s="133"/>
      <c r="UWY12" s="133"/>
      <c r="UWZ12" s="133"/>
      <c r="UXA12" s="133"/>
      <c r="UXB12" s="133"/>
      <c r="UXC12" s="133"/>
      <c r="UXD12" s="133"/>
      <c r="UXE12" s="133"/>
      <c r="UXF12" s="133"/>
      <c r="UXG12" s="133"/>
      <c r="UXH12" s="133"/>
      <c r="UXI12" s="133"/>
      <c r="UXJ12" s="133"/>
      <c r="UXK12" s="133"/>
      <c r="UXL12" s="133"/>
      <c r="UXM12" s="133"/>
      <c r="UXN12" s="133"/>
      <c r="UXO12" s="133"/>
      <c r="UXP12" s="133"/>
      <c r="UXQ12" s="133"/>
      <c r="UXR12" s="133"/>
      <c r="UXS12" s="133"/>
      <c r="UXT12" s="133"/>
      <c r="UXU12" s="133"/>
      <c r="UXV12" s="133"/>
      <c r="UXW12" s="133"/>
      <c r="UXX12" s="133"/>
      <c r="UXY12" s="133"/>
      <c r="UXZ12" s="133"/>
      <c r="UYA12" s="133"/>
      <c r="UYB12" s="133"/>
      <c r="UYC12" s="133"/>
      <c r="UYD12" s="133"/>
      <c r="UYE12" s="133"/>
      <c r="UYF12" s="133"/>
      <c r="UYG12" s="133"/>
      <c r="UYH12" s="133"/>
      <c r="UYI12" s="133"/>
      <c r="UYJ12" s="133"/>
      <c r="UYK12" s="133"/>
      <c r="UYL12" s="133"/>
      <c r="UYM12" s="133"/>
      <c r="UYN12" s="133"/>
      <c r="UYO12" s="133"/>
      <c r="UYP12" s="133"/>
      <c r="UYQ12" s="133"/>
      <c r="UYR12" s="133"/>
      <c r="UYS12" s="133"/>
      <c r="UYT12" s="133"/>
      <c r="UYU12" s="133"/>
      <c r="UYV12" s="133"/>
      <c r="UYW12" s="133"/>
      <c r="UYX12" s="133"/>
      <c r="UYY12" s="133"/>
      <c r="UYZ12" s="133"/>
      <c r="UZA12" s="133"/>
      <c r="UZB12" s="133"/>
      <c r="UZC12" s="133"/>
      <c r="UZD12" s="133"/>
      <c r="UZE12" s="133"/>
      <c r="UZF12" s="133"/>
      <c r="UZG12" s="133"/>
      <c r="UZH12" s="133"/>
      <c r="UZI12" s="133"/>
      <c r="UZJ12" s="133"/>
      <c r="UZK12" s="133"/>
      <c r="UZL12" s="133"/>
      <c r="UZM12" s="133"/>
      <c r="UZN12" s="133"/>
      <c r="UZO12" s="133"/>
      <c r="UZP12" s="133"/>
      <c r="UZQ12" s="133"/>
      <c r="UZR12" s="133"/>
      <c r="UZS12" s="133"/>
      <c r="UZT12" s="133"/>
      <c r="UZU12" s="133"/>
      <c r="UZV12" s="133"/>
      <c r="UZW12" s="133"/>
      <c r="UZX12" s="133"/>
      <c r="UZY12" s="133"/>
      <c r="UZZ12" s="133"/>
      <c r="VAA12" s="133"/>
      <c r="VAB12" s="133"/>
      <c r="VAC12" s="133"/>
      <c r="VAD12" s="133"/>
      <c r="VAE12" s="133"/>
      <c r="VAF12" s="133"/>
      <c r="VAG12" s="133"/>
      <c r="VAH12" s="133"/>
      <c r="VAI12" s="133"/>
      <c r="VAJ12" s="133"/>
      <c r="VAK12" s="133"/>
      <c r="VAL12" s="133"/>
      <c r="VAM12" s="133"/>
      <c r="VAN12" s="133"/>
      <c r="VAO12" s="133"/>
      <c r="VAP12" s="133"/>
      <c r="VAQ12" s="133"/>
      <c r="VAR12" s="133"/>
      <c r="VAS12" s="133"/>
      <c r="VAT12" s="133"/>
      <c r="VAU12" s="133"/>
      <c r="VAV12" s="133"/>
      <c r="VAW12" s="133"/>
      <c r="VAX12" s="133"/>
      <c r="VAY12" s="133"/>
      <c r="VAZ12" s="133"/>
      <c r="VBA12" s="133"/>
      <c r="VBB12" s="133"/>
      <c r="VBC12" s="133"/>
      <c r="VBD12" s="133"/>
      <c r="VBE12" s="133"/>
      <c r="VBF12" s="133"/>
      <c r="VBG12" s="133"/>
      <c r="VBH12" s="133"/>
      <c r="VBI12" s="133"/>
      <c r="VBJ12" s="133"/>
      <c r="VBK12" s="133"/>
      <c r="VBL12" s="133"/>
      <c r="VBM12" s="133"/>
      <c r="VBN12" s="133"/>
      <c r="VBO12" s="133"/>
      <c r="VBP12" s="133"/>
      <c r="VBQ12" s="133"/>
      <c r="VBR12" s="133"/>
      <c r="VBS12" s="133"/>
      <c r="VBT12" s="133"/>
      <c r="VBU12" s="133"/>
      <c r="VBV12" s="133"/>
      <c r="VBW12" s="133"/>
      <c r="VBX12" s="133"/>
      <c r="VBY12" s="133"/>
      <c r="VBZ12" s="133"/>
      <c r="VCA12" s="133"/>
      <c r="VCB12" s="133"/>
      <c r="VCC12" s="133"/>
      <c r="VCD12" s="133"/>
      <c r="VCE12" s="133"/>
      <c r="VCF12" s="133"/>
      <c r="VCG12" s="133"/>
      <c r="VCH12" s="133"/>
      <c r="VCI12" s="133"/>
      <c r="VCJ12" s="133"/>
      <c r="VCK12" s="133"/>
      <c r="VCL12" s="133"/>
      <c r="VCM12" s="133"/>
      <c r="VCN12" s="133"/>
      <c r="VCO12" s="133"/>
      <c r="VCP12" s="133"/>
      <c r="VCQ12" s="133"/>
      <c r="VCR12" s="133"/>
      <c r="VCS12" s="133"/>
      <c r="VCT12" s="133"/>
      <c r="VCU12" s="133"/>
      <c r="VCV12" s="133"/>
      <c r="VCW12" s="133"/>
      <c r="VCX12" s="133"/>
      <c r="VCY12" s="133"/>
      <c r="VCZ12" s="133"/>
      <c r="VDA12" s="133"/>
      <c r="VDB12" s="133"/>
      <c r="VDC12" s="133"/>
      <c r="VDD12" s="133"/>
      <c r="VDE12" s="133"/>
      <c r="VDF12" s="133"/>
      <c r="VDG12" s="133"/>
      <c r="VDH12" s="133"/>
      <c r="VDI12" s="133"/>
      <c r="VDJ12" s="133"/>
      <c r="VDK12" s="133"/>
      <c r="VDL12" s="133"/>
      <c r="VDM12" s="133"/>
      <c r="VDN12" s="133"/>
      <c r="VDO12" s="133"/>
      <c r="VDP12" s="133"/>
      <c r="VDQ12" s="133"/>
      <c r="VDR12" s="133"/>
      <c r="VDS12" s="133"/>
      <c r="VDT12" s="133"/>
      <c r="VDU12" s="133"/>
      <c r="VDV12" s="133"/>
      <c r="VDW12" s="133"/>
      <c r="VDX12" s="133"/>
      <c r="VDY12" s="133"/>
      <c r="VDZ12" s="133"/>
      <c r="VEA12" s="133"/>
      <c r="VEB12" s="133"/>
      <c r="VEC12" s="133"/>
      <c r="VED12" s="133"/>
      <c r="VEE12" s="133"/>
      <c r="VEF12" s="133"/>
      <c r="VEG12" s="133"/>
      <c r="VEH12" s="133"/>
      <c r="VEI12" s="133"/>
      <c r="VEJ12" s="133"/>
      <c r="VEK12" s="133"/>
      <c r="VEL12" s="133"/>
      <c r="VEM12" s="133"/>
      <c r="VEN12" s="133"/>
      <c r="VEO12" s="133"/>
      <c r="VEP12" s="133"/>
      <c r="VEQ12" s="133"/>
      <c r="VER12" s="133"/>
      <c r="VES12" s="133"/>
      <c r="VET12" s="133"/>
      <c r="VEU12" s="133"/>
      <c r="VEV12" s="133"/>
      <c r="VEW12" s="133"/>
      <c r="VEX12" s="133"/>
      <c r="VEY12" s="133"/>
      <c r="VEZ12" s="133"/>
      <c r="VFA12" s="133"/>
      <c r="VFB12" s="133"/>
      <c r="VFC12" s="133"/>
      <c r="VFD12" s="133"/>
      <c r="VFE12" s="133"/>
      <c r="VFF12" s="133"/>
      <c r="VFG12" s="133"/>
      <c r="VFH12" s="133"/>
      <c r="VFI12" s="133"/>
      <c r="VFJ12" s="133"/>
      <c r="VFK12" s="133"/>
      <c r="VFL12" s="133"/>
      <c r="VFM12" s="133"/>
      <c r="VFN12" s="133"/>
      <c r="VFO12" s="133"/>
      <c r="VFP12" s="133"/>
      <c r="VFQ12" s="133"/>
      <c r="VFR12" s="133"/>
      <c r="VFS12" s="133"/>
      <c r="VFT12" s="133"/>
      <c r="VFU12" s="133"/>
      <c r="VFV12" s="133"/>
      <c r="VFW12" s="133"/>
      <c r="VFX12" s="133"/>
      <c r="VFY12" s="133"/>
      <c r="VFZ12" s="133"/>
      <c r="VGA12" s="133"/>
      <c r="VGB12" s="133"/>
      <c r="VGC12" s="133"/>
      <c r="VGD12" s="133"/>
      <c r="VGE12" s="133"/>
      <c r="VGF12" s="133"/>
      <c r="VGG12" s="133"/>
      <c r="VGH12" s="133"/>
      <c r="VGI12" s="133"/>
      <c r="VGJ12" s="133"/>
      <c r="VGK12" s="133"/>
      <c r="VGL12" s="133"/>
      <c r="VGM12" s="133"/>
      <c r="VGN12" s="133"/>
      <c r="VGO12" s="133"/>
      <c r="VGP12" s="133"/>
      <c r="VGQ12" s="133"/>
      <c r="VGR12" s="133"/>
      <c r="VGS12" s="133"/>
      <c r="VGT12" s="133"/>
      <c r="VGU12" s="133"/>
      <c r="VGV12" s="133"/>
      <c r="VGW12" s="133"/>
      <c r="VGX12" s="133"/>
      <c r="VGY12" s="133"/>
      <c r="VGZ12" s="133"/>
      <c r="VHA12" s="133"/>
      <c r="VHB12" s="133"/>
      <c r="VHC12" s="133"/>
      <c r="VHD12" s="133"/>
      <c r="VHE12" s="133"/>
      <c r="VHF12" s="133"/>
      <c r="VHG12" s="133"/>
      <c r="VHH12" s="133"/>
      <c r="VHI12" s="133"/>
      <c r="VHJ12" s="133"/>
      <c r="VHK12" s="133"/>
      <c r="VHL12" s="133"/>
      <c r="VHM12" s="133"/>
      <c r="VHN12" s="133"/>
      <c r="VHO12" s="133"/>
      <c r="VHP12" s="133"/>
      <c r="VHQ12" s="133"/>
      <c r="VHR12" s="133"/>
      <c r="VHS12" s="133"/>
      <c r="VHT12" s="133"/>
      <c r="VHU12" s="133"/>
      <c r="VHV12" s="133"/>
      <c r="VHW12" s="133"/>
      <c r="VHX12" s="133"/>
      <c r="VHY12" s="133"/>
      <c r="VHZ12" s="133"/>
      <c r="VIA12" s="133"/>
      <c r="VIB12" s="133"/>
      <c r="VIC12" s="133"/>
      <c r="VID12" s="133"/>
      <c r="VIE12" s="133"/>
      <c r="VIF12" s="133"/>
      <c r="VIG12" s="133"/>
      <c r="VIH12" s="133"/>
      <c r="VII12" s="133"/>
      <c r="VIJ12" s="133"/>
      <c r="VIK12" s="133"/>
      <c r="VIL12" s="133"/>
      <c r="VIM12" s="133"/>
      <c r="VIN12" s="133"/>
      <c r="VIO12" s="133"/>
      <c r="VIP12" s="133"/>
      <c r="VIQ12" s="133"/>
      <c r="VIR12" s="133"/>
      <c r="VIS12" s="133"/>
      <c r="VIT12" s="133"/>
      <c r="VIU12" s="133"/>
      <c r="VIV12" s="133"/>
      <c r="VIW12" s="133"/>
      <c r="VIX12" s="133"/>
      <c r="VIY12" s="133"/>
      <c r="VIZ12" s="133"/>
      <c r="VJA12" s="133"/>
      <c r="VJB12" s="133"/>
      <c r="VJC12" s="133"/>
      <c r="VJD12" s="133"/>
      <c r="VJE12" s="133"/>
      <c r="VJF12" s="133"/>
      <c r="VJG12" s="133"/>
      <c r="VJH12" s="133"/>
      <c r="VJI12" s="133"/>
      <c r="VJJ12" s="133"/>
      <c r="VJK12" s="133"/>
      <c r="VJL12" s="133"/>
      <c r="VJM12" s="133"/>
      <c r="VJN12" s="133"/>
      <c r="VJO12" s="133"/>
      <c r="VJP12" s="133"/>
      <c r="VJQ12" s="133"/>
      <c r="VJR12" s="133"/>
      <c r="VJS12" s="133"/>
      <c r="VJT12" s="133"/>
      <c r="VJU12" s="133"/>
      <c r="VJV12" s="133"/>
      <c r="VJW12" s="133"/>
      <c r="VJX12" s="133"/>
      <c r="VJY12" s="133"/>
      <c r="VJZ12" s="133"/>
      <c r="VKA12" s="133"/>
      <c r="VKB12" s="133"/>
      <c r="VKC12" s="133"/>
      <c r="VKD12" s="133"/>
      <c r="VKE12" s="133"/>
      <c r="VKF12" s="133"/>
      <c r="VKG12" s="133"/>
      <c r="VKH12" s="133"/>
      <c r="VKI12" s="133"/>
      <c r="VKJ12" s="133"/>
      <c r="VKK12" s="133"/>
      <c r="VKL12" s="133"/>
      <c r="VKM12" s="133"/>
      <c r="VKN12" s="133"/>
      <c r="VKO12" s="133"/>
      <c r="VKP12" s="133"/>
      <c r="VKQ12" s="133"/>
      <c r="VKR12" s="133"/>
      <c r="VKS12" s="133"/>
      <c r="VKT12" s="133"/>
      <c r="VKU12" s="133"/>
      <c r="VKV12" s="133"/>
      <c r="VKW12" s="133"/>
      <c r="VKX12" s="133"/>
      <c r="VKY12" s="133"/>
      <c r="VKZ12" s="133"/>
      <c r="VLA12" s="133"/>
      <c r="VLB12" s="133"/>
      <c r="VLC12" s="133"/>
      <c r="VLD12" s="133"/>
      <c r="VLE12" s="133"/>
      <c r="VLF12" s="133"/>
      <c r="VLG12" s="133"/>
      <c r="VLH12" s="133"/>
      <c r="VLI12" s="133"/>
      <c r="VLJ12" s="133"/>
      <c r="VLK12" s="133"/>
      <c r="VLL12" s="133"/>
      <c r="VLM12" s="133"/>
      <c r="VLN12" s="133"/>
      <c r="VLO12" s="133"/>
      <c r="VLP12" s="133"/>
      <c r="VLQ12" s="133"/>
      <c r="VLR12" s="133"/>
      <c r="VLS12" s="133"/>
      <c r="VLT12" s="133"/>
      <c r="VLU12" s="133"/>
      <c r="VLV12" s="133"/>
      <c r="VLW12" s="133"/>
      <c r="VLX12" s="133"/>
      <c r="VLY12" s="133"/>
      <c r="VLZ12" s="133"/>
      <c r="VMA12" s="133"/>
      <c r="VMB12" s="133"/>
      <c r="VMC12" s="133"/>
      <c r="VMD12" s="133"/>
      <c r="VME12" s="133"/>
      <c r="VMF12" s="133"/>
      <c r="VMG12" s="133"/>
      <c r="VMH12" s="133"/>
      <c r="VMI12" s="133"/>
      <c r="VMJ12" s="133"/>
      <c r="VMK12" s="133"/>
      <c r="VML12" s="133"/>
      <c r="VMM12" s="133"/>
      <c r="VMN12" s="133"/>
      <c r="VMO12" s="133"/>
      <c r="VMP12" s="133"/>
      <c r="VMQ12" s="133"/>
      <c r="VMR12" s="133"/>
      <c r="VMS12" s="133"/>
      <c r="VMT12" s="133"/>
      <c r="VMU12" s="133"/>
      <c r="VMV12" s="133"/>
      <c r="VMW12" s="133"/>
      <c r="VMX12" s="133"/>
      <c r="VMY12" s="133"/>
      <c r="VMZ12" s="133"/>
      <c r="VNA12" s="133"/>
      <c r="VNB12" s="133"/>
      <c r="VNC12" s="133"/>
      <c r="VND12" s="133"/>
      <c r="VNE12" s="133"/>
      <c r="VNF12" s="133"/>
      <c r="VNG12" s="133"/>
      <c r="VNH12" s="133"/>
      <c r="VNI12" s="133"/>
      <c r="VNJ12" s="133"/>
      <c r="VNK12" s="133"/>
      <c r="VNL12" s="133"/>
      <c r="VNM12" s="133"/>
      <c r="VNN12" s="133"/>
      <c r="VNO12" s="133"/>
      <c r="VNP12" s="133"/>
      <c r="VNQ12" s="133"/>
      <c r="VNR12" s="133"/>
      <c r="VNS12" s="133"/>
      <c r="VNT12" s="133"/>
      <c r="VNU12" s="133"/>
      <c r="VNV12" s="133"/>
      <c r="VNW12" s="133"/>
      <c r="VNX12" s="133"/>
      <c r="VNY12" s="133"/>
      <c r="VNZ12" s="133"/>
      <c r="VOA12" s="133"/>
      <c r="VOB12" s="133"/>
      <c r="VOC12" s="133"/>
      <c r="VOD12" s="133"/>
      <c r="VOE12" s="133"/>
      <c r="VOF12" s="133"/>
      <c r="VOG12" s="133"/>
      <c r="VOH12" s="133"/>
      <c r="VOI12" s="133"/>
      <c r="VOJ12" s="133"/>
      <c r="VOK12" s="133"/>
      <c r="VOL12" s="133"/>
      <c r="VOM12" s="133"/>
      <c r="VON12" s="133"/>
      <c r="VOO12" s="133"/>
      <c r="VOP12" s="133"/>
      <c r="VOQ12" s="133"/>
      <c r="VOR12" s="133"/>
      <c r="VOS12" s="133"/>
      <c r="VOT12" s="133"/>
      <c r="VOU12" s="133"/>
      <c r="VOV12" s="133"/>
      <c r="VOW12" s="133"/>
      <c r="VOX12" s="133"/>
      <c r="VOY12" s="133"/>
      <c r="VOZ12" s="133"/>
      <c r="VPA12" s="133"/>
      <c r="VPB12" s="133"/>
      <c r="VPC12" s="133"/>
      <c r="VPD12" s="133"/>
      <c r="VPE12" s="133"/>
      <c r="VPF12" s="133"/>
      <c r="VPG12" s="133"/>
      <c r="VPH12" s="133"/>
      <c r="VPI12" s="133"/>
      <c r="VPJ12" s="133"/>
      <c r="VPK12" s="133"/>
      <c r="VPL12" s="133"/>
      <c r="VPM12" s="133"/>
      <c r="VPN12" s="133"/>
      <c r="VPO12" s="133"/>
      <c r="VPP12" s="133"/>
      <c r="VPQ12" s="133"/>
      <c r="VPR12" s="133"/>
      <c r="VPS12" s="133"/>
      <c r="VPT12" s="133"/>
      <c r="VPU12" s="133"/>
      <c r="VPV12" s="133"/>
      <c r="VPW12" s="133"/>
      <c r="VPX12" s="133"/>
      <c r="VPY12" s="133"/>
      <c r="VPZ12" s="133"/>
      <c r="VQA12" s="133"/>
      <c r="VQB12" s="133"/>
      <c r="VQC12" s="133"/>
      <c r="VQD12" s="133"/>
      <c r="VQE12" s="133"/>
      <c r="VQF12" s="133"/>
      <c r="VQG12" s="133"/>
      <c r="VQH12" s="133"/>
      <c r="VQI12" s="133"/>
      <c r="VQJ12" s="133"/>
      <c r="VQK12" s="133"/>
      <c r="VQL12" s="133"/>
      <c r="VQM12" s="133"/>
      <c r="VQN12" s="133"/>
      <c r="VQO12" s="133"/>
      <c r="VQP12" s="133"/>
      <c r="VQQ12" s="133"/>
      <c r="VQR12" s="133"/>
      <c r="VQS12" s="133"/>
      <c r="VQT12" s="133"/>
      <c r="VQU12" s="133"/>
      <c r="VQV12" s="133"/>
      <c r="VQW12" s="133"/>
      <c r="VQX12" s="133"/>
      <c r="VQY12" s="133"/>
      <c r="VQZ12" s="133"/>
      <c r="VRA12" s="133"/>
      <c r="VRB12" s="133"/>
      <c r="VRC12" s="133"/>
      <c r="VRD12" s="133"/>
      <c r="VRE12" s="133"/>
      <c r="VRF12" s="133"/>
      <c r="VRG12" s="133"/>
      <c r="VRH12" s="133"/>
      <c r="VRI12" s="133"/>
      <c r="VRJ12" s="133"/>
      <c r="VRK12" s="133"/>
      <c r="VRL12" s="133"/>
      <c r="VRM12" s="133"/>
      <c r="VRN12" s="133"/>
      <c r="VRO12" s="133"/>
      <c r="VRP12" s="133"/>
      <c r="VRQ12" s="133"/>
      <c r="VRR12" s="133"/>
      <c r="VRS12" s="133"/>
      <c r="VRT12" s="133"/>
      <c r="VRU12" s="133"/>
      <c r="VRV12" s="133"/>
      <c r="VRW12" s="133"/>
      <c r="VRX12" s="133"/>
      <c r="VRY12" s="133"/>
      <c r="VRZ12" s="133"/>
      <c r="VSA12" s="133"/>
      <c r="VSB12" s="133"/>
      <c r="VSC12" s="133"/>
      <c r="VSD12" s="133"/>
      <c r="VSE12" s="133"/>
      <c r="VSF12" s="133"/>
      <c r="VSG12" s="133"/>
      <c r="VSH12" s="133"/>
      <c r="VSI12" s="133"/>
      <c r="VSJ12" s="133"/>
      <c r="VSK12" s="133"/>
      <c r="VSL12" s="133"/>
      <c r="VSM12" s="133"/>
      <c r="VSN12" s="133"/>
      <c r="VSO12" s="133"/>
      <c r="VSP12" s="133"/>
      <c r="VSQ12" s="133"/>
      <c r="VSR12" s="133"/>
      <c r="VSS12" s="133"/>
      <c r="VST12" s="133"/>
      <c r="VSU12" s="133"/>
      <c r="VSV12" s="133"/>
      <c r="VSW12" s="133"/>
      <c r="VSX12" s="133"/>
      <c r="VSY12" s="133"/>
      <c r="VSZ12" s="133"/>
      <c r="VTA12" s="133"/>
      <c r="VTB12" s="133"/>
      <c r="VTC12" s="133"/>
      <c r="VTD12" s="133"/>
      <c r="VTE12" s="133"/>
      <c r="VTF12" s="133"/>
      <c r="VTG12" s="133"/>
      <c r="VTH12" s="133"/>
      <c r="VTI12" s="133"/>
      <c r="VTJ12" s="133"/>
      <c r="VTK12" s="133"/>
      <c r="VTL12" s="133"/>
      <c r="VTM12" s="133"/>
      <c r="VTN12" s="133"/>
      <c r="VTO12" s="133"/>
      <c r="VTP12" s="133"/>
      <c r="VTQ12" s="133"/>
      <c r="VTR12" s="133"/>
      <c r="VTS12" s="133"/>
      <c r="VTT12" s="133"/>
      <c r="VTU12" s="133"/>
      <c r="VTV12" s="133"/>
      <c r="VTW12" s="133"/>
      <c r="VTX12" s="133"/>
      <c r="VTY12" s="133"/>
      <c r="VTZ12" s="133"/>
      <c r="VUA12" s="133"/>
      <c r="VUB12" s="133"/>
      <c r="VUC12" s="133"/>
      <c r="VUD12" s="133"/>
      <c r="VUE12" s="133"/>
      <c r="VUF12" s="133"/>
      <c r="VUG12" s="133"/>
      <c r="VUH12" s="133"/>
      <c r="VUI12" s="133"/>
      <c r="VUJ12" s="133"/>
      <c r="VUK12" s="133"/>
      <c r="VUL12" s="133"/>
      <c r="VUM12" s="133"/>
      <c r="VUN12" s="133"/>
      <c r="VUO12" s="133"/>
      <c r="VUP12" s="133"/>
      <c r="VUQ12" s="133"/>
      <c r="VUR12" s="133"/>
      <c r="VUS12" s="133"/>
      <c r="VUT12" s="133"/>
      <c r="VUU12" s="133"/>
      <c r="VUV12" s="133"/>
      <c r="VUW12" s="133"/>
      <c r="VUX12" s="133"/>
      <c r="VUY12" s="133"/>
      <c r="VUZ12" s="133"/>
      <c r="VVA12" s="133"/>
      <c r="VVB12" s="133"/>
      <c r="VVC12" s="133"/>
      <c r="VVD12" s="133"/>
      <c r="VVE12" s="133"/>
      <c r="VVF12" s="133"/>
      <c r="VVG12" s="133"/>
      <c r="VVH12" s="133"/>
      <c r="VVI12" s="133"/>
      <c r="VVJ12" s="133"/>
      <c r="VVK12" s="133"/>
      <c r="VVL12" s="133"/>
      <c r="VVM12" s="133"/>
      <c r="VVN12" s="133"/>
      <c r="VVO12" s="133"/>
      <c r="VVP12" s="133"/>
      <c r="VVQ12" s="133"/>
      <c r="VVR12" s="133"/>
      <c r="VVS12" s="133"/>
      <c r="VVT12" s="133"/>
      <c r="VVU12" s="133"/>
      <c r="VVV12" s="133"/>
      <c r="VVW12" s="133"/>
      <c r="VVX12" s="133"/>
      <c r="VVY12" s="133"/>
      <c r="VVZ12" s="133"/>
      <c r="VWA12" s="133"/>
      <c r="VWB12" s="133"/>
      <c r="VWC12" s="133"/>
      <c r="VWD12" s="133"/>
      <c r="VWE12" s="133"/>
      <c r="VWF12" s="133"/>
      <c r="VWG12" s="133"/>
      <c r="VWH12" s="133"/>
      <c r="VWI12" s="133"/>
      <c r="VWJ12" s="133"/>
      <c r="VWK12" s="133"/>
      <c r="VWL12" s="133"/>
      <c r="VWM12" s="133"/>
      <c r="VWN12" s="133"/>
      <c r="VWO12" s="133"/>
      <c r="VWP12" s="133"/>
      <c r="VWQ12" s="133"/>
      <c r="VWR12" s="133"/>
      <c r="VWS12" s="133"/>
      <c r="VWT12" s="133"/>
      <c r="VWU12" s="133"/>
      <c r="VWV12" s="133"/>
      <c r="VWW12" s="133"/>
      <c r="VWX12" s="133"/>
      <c r="VWY12" s="133"/>
      <c r="VWZ12" s="133"/>
      <c r="VXA12" s="133"/>
      <c r="VXB12" s="133"/>
      <c r="VXC12" s="133"/>
      <c r="VXD12" s="133"/>
      <c r="VXE12" s="133"/>
      <c r="VXF12" s="133"/>
      <c r="VXG12" s="133"/>
      <c r="VXH12" s="133"/>
      <c r="VXI12" s="133"/>
      <c r="VXJ12" s="133"/>
      <c r="VXK12" s="133"/>
      <c r="VXL12" s="133"/>
      <c r="VXM12" s="133"/>
      <c r="VXN12" s="133"/>
      <c r="VXO12" s="133"/>
      <c r="VXP12" s="133"/>
      <c r="VXQ12" s="133"/>
      <c r="VXR12" s="133"/>
      <c r="VXS12" s="133"/>
      <c r="VXT12" s="133"/>
      <c r="VXU12" s="133"/>
      <c r="VXV12" s="133"/>
      <c r="VXW12" s="133"/>
      <c r="VXX12" s="133"/>
      <c r="VXY12" s="133"/>
      <c r="VXZ12" s="133"/>
      <c r="VYA12" s="133"/>
      <c r="VYB12" s="133"/>
      <c r="VYC12" s="133"/>
      <c r="VYD12" s="133"/>
      <c r="VYE12" s="133"/>
      <c r="VYF12" s="133"/>
      <c r="VYG12" s="133"/>
      <c r="VYH12" s="133"/>
      <c r="VYI12" s="133"/>
      <c r="VYJ12" s="133"/>
      <c r="VYK12" s="133"/>
      <c r="VYL12" s="133"/>
      <c r="VYM12" s="133"/>
      <c r="VYN12" s="133"/>
      <c r="VYO12" s="133"/>
      <c r="VYP12" s="133"/>
      <c r="VYQ12" s="133"/>
      <c r="VYR12" s="133"/>
      <c r="VYS12" s="133"/>
      <c r="VYT12" s="133"/>
      <c r="VYU12" s="133"/>
      <c r="VYV12" s="133"/>
      <c r="VYW12" s="133"/>
      <c r="VYX12" s="133"/>
      <c r="VYY12" s="133"/>
      <c r="VYZ12" s="133"/>
      <c r="VZA12" s="133"/>
      <c r="VZB12" s="133"/>
      <c r="VZC12" s="133"/>
      <c r="VZD12" s="133"/>
      <c r="VZE12" s="133"/>
      <c r="VZF12" s="133"/>
      <c r="VZG12" s="133"/>
      <c r="VZH12" s="133"/>
      <c r="VZI12" s="133"/>
      <c r="VZJ12" s="133"/>
      <c r="VZK12" s="133"/>
      <c r="VZL12" s="133"/>
      <c r="VZM12" s="133"/>
      <c r="VZN12" s="133"/>
      <c r="VZO12" s="133"/>
      <c r="VZP12" s="133"/>
      <c r="VZQ12" s="133"/>
      <c r="VZR12" s="133"/>
      <c r="VZS12" s="133"/>
      <c r="VZT12" s="133"/>
      <c r="VZU12" s="133"/>
      <c r="VZV12" s="133"/>
      <c r="VZW12" s="133"/>
      <c r="VZX12" s="133"/>
      <c r="VZY12" s="133"/>
      <c r="VZZ12" s="133"/>
      <c r="WAA12" s="133"/>
      <c r="WAB12" s="133"/>
      <c r="WAC12" s="133"/>
      <c r="WAD12" s="133"/>
      <c r="WAE12" s="133"/>
      <c r="WAF12" s="133"/>
      <c r="WAG12" s="133"/>
      <c r="WAH12" s="133"/>
      <c r="WAI12" s="133"/>
      <c r="WAJ12" s="133"/>
      <c r="WAK12" s="133"/>
      <c r="WAL12" s="133"/>
      <c r="WAM12" s="133"/>
      <c r="WAN12" s="133"/>
      <c r="WAO12" s="133"/>
      <c r="WAP12" s="133"/>
      <c r="WAQ12" s="133"/>
      <c r="WAR12" s="133"/>
      <c r="WAS12" s="133"/>
      <c r="WAT12" s="133"/>
      <c r="WAU12" s="133"/>
      <c r="WAV12" s="133"/>
      <c r="WAW12" s="133"/>
      <c r="WAX12" s="133"/>
      <c r="WAY12" s="133"/>
      <c r="WAZ12" s="133"/>
      <c r="WBA12" s="133"/>
      <c r="WBB12" s="133"/>
      <c r="WBC12" s="133"/>
      <c r="WBD12" s="133"/>
      <c r="WBE12" s="133"/>
      <c r="WBF12" s="133"/>
      <c r="WBG12" s="133"/>
      <c r="WBH12" s="133"/>
      <c r="WBI12" s="133"/>
      <c r="WBJ12" s="133"/>
      <c r="WBK12" s="133"/>
      <c r="WBL12" s="133"/>
      <c r="WBM12" s="133"/>
      <c r="WBN12" s="133"/>
      <c r="WBO12" s="133"/>
      <c r="WBP12" s="133"/>
      <c r="WBQ12" s="133"/>
      <c r="WBR12" s="133"/>
      <c r="WBS12" s="133"/>
      <c r="WBT12" s="133"/>
      <c r="WBU12" s="133"/>
      <c r="WBV12" s="133"/>
      <c r="WBW12" s="133"/>
      <c r="WBX12" s="133"/>
      <c r="WBY12" s="133"/>
      <c r="WBZ12" s="133"/>
      <c r="WCA12" s="133"/>
      <c r="WCB12" s="133"/>
      <c r="WCC12" s="133"/>
      <c r="WCD12" s="133"/>
      <c r="WCE12" s="133"/>
      <c r="WCF12" s="133"/>
      <c r="WCG12" s="133"/>
      <c r="WCH12" s="133"/>
      <c r="WCI12" s="133"/>
      <c r="WCJ12" s="133"/>
      <c r="WCK12" s="133"/>
      <c r="WCL12" s="133"/>
      <c r="WCM12" s="133"/>
      <c r="WCN12" s="133"/>
      <c r="WCO12" s="133"/>
      <c r="WCP12" s="133"/>
      <c r="WCQ12" s="133"/>
      <c r="WCR12" s="133"/>
      <c r="WCS12" s="133"/>
      <c r="WCT12" s="133"/>
      <c r="WCU12" s="133"/>
      <c r="WCV12" s="133"/>
      <c r="WCW12" s="133"/>
      <c r="WCX12" s="133"/>
      <c r="WCY12" s="133"/>
      <c r="WCZ12" s="133"/>
      <c r="WDA12" s="133"/>
      <c r="WDB12" s="133"/>
      <c r="WDC12" s="133"/>
      <c r="WDD12" s="133"/>
      <c r="WDE12" s="133"/>
      <c r="WDF12" s="133"/>
      <c r="WDG12" s="133"/>
      <c r="WDH12" s="133"/>
      <c r="WDI12" s="133"/>
      <c r="WDJ12" s="133"/>
      <c r="WDK12" s="133"/>
      <c r="WDL12" s="133"/>
      <c r="WDM12" s="133"/>
      <c r="WDN12" s="133"/>
      <c r="WDO12" s="133"/>
      <c r="WDP12" s="133"/>
      <c r="WDQ12" s="133"/>
      <c r="WDR12" s="133"/>
      <c r="WDS12" s="133"/>
      <c r="WDT12" s="133"/>
      <c r="WDU12" s="133"/>
      <c r="WDV12" s="133"/>
      <c r="WDW12" s="133"/>
      <c r="WDX12" s="133"/>
      <c r="WDY12" s="133"/>
      <c r="WDZ12" s="133"/>
      <c r="WEA12" s="133"/>
      <c r="WEB12" s="133"/>
      <c r="WEC12" s="133"/>
      <c r="WED12" s="133"/>
      <c r="WEE12" s="133"/>
      <c r="WEF12" s="133"/>
      <c r="WEG12" s="133"/>
      <c r="WEH12" s="133"/>
      <c r="WEI12" s="133"/>
      <c r="WEJ12" s="133"/>
      <c r="WEK12" s="133"/>
      <c r="WEL12" s="133"/>
      <c r="WEM12" s="133"/>
      <c r="WEN12" s="133"/>
      <c r="WEO12" s="133"/>
      <c r="WEP12" s="133"/>
      <c r="WEQ12" s="133"/>
      <c r="WER12" s="133"/>
      <c r="WES12" s="133"/>
      <c r="WET12" s="133"/>
      <c r="WEU12" s="133"/>
      <c r="WEV12" s="133"/>
      <c r="WEW12" s="133"/>
      <c r="WEX12" s="133"/>
      <c r="WEY12" s="133"/>
      <c r="WEZ12" s="133"/>
      <c r="WFA12" s="133"/>
      <c r="WFB12" s="133"/>
      <c r="WFC12" s="133"/>
      <c r="WFD12" s="133"/>
      <c r="WFE12" s="133"/>
      <c r="WFF12" s="133"/>
      <c r="WFG12" s="133"/>
      <c r="WFH12" s="133"/>
      <c r="WFI12" s="133"/>
      <c r="WFJ12" s="133"/>
      <c r="WFK12" s="133"/>
      <c r="WFL12" s="133"/>
      <c r="WFM12" s="133"/>
      <c r="WFN12" s="133"/>
      <c r="WFO12" s="133"/>
      <c r="WFP12" s="133"/>
      <c r="WFQ12" s="133"/>
      <c r="WFR12" s="133"/>
      <c r="WFS12" s="133"/>
      <c r="WFT12" s="133"/>
      <c r="WFU12" s="133"/>
      <c r="WFV12" s="133"/>
      <c r="WFW12" s="133"/>
      <c r="WFX12" s="133"/>
      <c r="WFY12" s="133"/>
      <c r="WFZ12" s="133"/>
      <c r="WGA12" s="133"/>
      <c r="WGB12" s="133"/>
      <c r="WGC12" s="133"/>
      <c r="WGD12" s="133"/>
      <c r="WGE12" s="133"/>
      <c r="WGF12" s="133"/>
      <c r="WGG12" s="133"/>
      <c r="WGH12" s="133"/>
      <c r="WGI12" s="133"/>
      <c r="WGJ12" s="133"/>
      <c r="WGK12" s="133"/>
      <c r="WGL12" s="133"/>
      <c r="WGM12" s="133"/>
      <c r="WGN12" s="133"/>
      <c r="WGO12" s="133"/>
      <c r="WGP12" s="133"/>
      <c r="WGQ12" s="133"/>
      <c r="WGR12" s="133"/>
      <c r="WGS12" s="133"/>
      <c r="WGT12" s="133"/>
      <c r="WGU12" s="133"/>
      <c r="WGV12" s="133"/>
      <c r="WGW12" s="133"/>
      <c r="WGX12" s="133"/>
      <c r="WGY12" s="133"/>
      <c r="WGZ12" s="133"/>
      <c r="WHA12" s="133"/>
      <c r="WHB12" s="133"/>
      <c r="WHC12" s="133"/>
      <c r="WHD12" s="133"/>
      <c r="WHE12" s="133"/>
      <c r="WHF12" s="133"/>
      <c r="WHG12" s="133"/>
      <c r="WHH12" s="133"/>
      <c r="WHI12" s="133"/>
      <c r="WHJ12" s="133"/>
      <c r="WHK12" s="133"/>
      <c r="WHL12" s="133"/>
      <c r="WHM12" s="133"/>
      <c r="WHN12" s="133"/>
      <c r="WHO12" s="133"/>
      <c r="WHP12" s="133"/>
      <c r="WHQ12" s="133"/>
      <c r="WHR12" s="133"/>
      <c r="WHS12" s="133"/>
      <c r="WHT12" s="133"/>
      <c r="WHU12" s="133"/>
      <c r="WHV12" s="133"/>
      <c r="WHW12" s="133"/>
      <c r="WHX12" s="133"/>
      <c r="WHY12" s="133"/>
      <c r="WHZ12" s="133"/>
      <c r="WIA12" s="133"/>
      <c r="WIB12" s="133"/>
      <c r="WIC12" s="133"/>
      <c r="WID12" s="133"/>
      <c r="WIE12" s="133"/>
      <c r="WIF12" s="133"/>
      <c r="WIG12" s="133"/>
      <c r="WIH12" s="133"/>
      <c r="WII12" s="133"/>
      <c r="WIJ12" s="133"/>
      <c r="WIK12" s="133"/>
      <c r="WIL12" s="133"/>
      <c r="WIM12" s="133"/>
      <c r="WIN12" s="133"/>
      <c r="WIO12" s="133"/>
      <c r="WIP12" s="133"/>
      <c r="WIQ12" s="133"/>
      <c r="WIR12" s="133"/>
      <c r="WIS12" s="133"/>
      <c r="WIT12" s="133"/>
      <c r="WIU12" s="133"/>
      <c r="WIV12" s="133"/>
      <c r="WIW12" s="133"/>
      <c r="WIX12" s="133"/>
      <c r="WIY12" s="133"/>
      <c r="WIZ12" s="133"/>
      <c r="WJA12" s="133"/>
      <c r="WJB12" s="133"/>
      <c r="WJC12" s="133"/>
      <c r="WJD12" s="133"/>
      <c r="WJE12" s="133"/>
      <c r="WJF12" s="133"/>
      <c r="WJG12" s="133"/>
      <c r="WJH12" s="133"/>
      <c r="WJI12" s="133"/>
      <c r="WJJ12" s="133"/>
      <c r="WJK12" s="133"/>
      <c r="WJL12" s="133"/>
      <c r="WJM12" s="133"/>
      <c r="WJN12" s="133"/>
      <c r="WJO12" s="133"/>
      <c r="WJP12" s="133"/>
      <c r="WJQ12" s="133"/>
      <c r="WJR12" s="133"/>
      <c r="WJS12" s="133"/>
      <c r="WJT12" s="133"/>
      <c r="WJU12" s="133"/>
      <c r="WJV12" s="133"/>
      <c r="WJW12" s="133"/>
      <c r="WJX12" s="133"/>
      <c r="WJY12" s="133"/>
      <c r="WJZ12" s="133"/>
      <c r="WKA12" s="133"/>
      <c r="WKB12" s="133"/>
      <c r="WKC12" s="133"/>
      <c r="WKD12" s="133"/>
      <c r="WKE12" s="133"/>
      <c r="WKF12" s="133"/>
      <c r="WKG12" s="133"/>
      <c r="WKH12" s="133"/>
      <c r="WKI12" s="133"/>
      <c r="WKJ12" s="133"/>
      <c r="WKK12" s="133"/>
      <c r="WKL12" s="133"/>
      <c r="WKM12" s="133"/>
      <c r="WKN12" s="133"/>
      <c r="WKO12" s="133"/>
      <c r="WKP12" s="133"/>
      <c r="WKQ12" s="133"/>
      <c r="WKR12" s="133"/>
      <c r="WKS12" s="133"/>
      <c r="WKT12" s="133"/>
      <c r="WKU12" s="133"/>
      <c r="WKV12" s="133"/>
      <c r="WKW12" s="133"/>
      <c r="WKX12" s="133"/>
      <c r="WKY12" s="133"/>
      <c r="WKZ12" s="133"/>
      <c r="WLA12" s="133"/>
      <c r="WLB12" s="133"/>
      <c r="WLC12" s="133"/>
      <c r="WLD12" s="133"/>
      <c r="WLE12" s="133"/>
      <c r="WLF12" s="133"/>
      <c r="WLG12" s="133"/>
      <c r="WLH12" s="133"/>
      <c r="WLI12" s="133"/>
      <c r="WLJ12" s="133"/>
      <c r="WLK12" s="133"/>
      <c r="WLL12" s="133"/>
      <c r="WLM12" s="133"/>
      <c r="WLN12" s="133"/>
      <c r="WLO12" s="133"/>
      <c r="WLP12" s="133"/>
      <c r="WLQ12" s="133"/>
      <c r="WLR12" s="133"/>
      <c r="WLS12" s="133"/>
      <c r="WLT12" s="133"/>
      <c r="WLU12" s="133"/>
      <c r="WLV12" s="133"/>
      <c r="WLW12" s="133"/>
      <c r="WLX12" s="133"/>
      <c r="WLY12" s="133"/>
      <c r="WLZ12" s="133"/>
      <c r="WMA12" s="133"/>
      <c r="WMB12" s="133"/>
      <c r="WMC12" s="133"/>
      <c r="WMD12" s="133"/>
      <c r="WME12" s="133"/>
      <c r="WMF12" s="133"/>
      <c r="WMG12" s="133"/>
      <c r="WMH12" s="133"/>
      <c r="WMI12" s="133"/>
      <c r="WMJ12" s="133"/>
      <c r="WMK12" s="133"/>
      <c r="WML12" s="133"/>
      <c r="WMM12" s="133"/>
      <c r="WMN12" s="133"/>
      <c r="WMO12" s="133"/>
      <c r="WMP12" s="133"/>
      <c r="WMQ12" s="133"/>
      <c r="WMR12" s="133"/>
      <c r="WMS12" s="133"/>
      <c r="WMT12" s="133"/>
      <c r="WMU12" s="133"/>
      <c r="WMV12" s="133"/>
      <c r="WMW12" s="133"/>
      <c r="WMX12" s="133"/>
      <c r="WMY12" s="133"/>
      <c r="WMZ12" s="133"/>
      <c r="WNA12" s="133"/>
      <c r="WNB12" s="133"/>
      <c r="WNC12" s="133"/>
      <c r="WND12" s="133"/>
      <c r="WNE12" s="133"/>
      <c r="WNF12" s="133"/>
      <c r="WNG12" s="133"/>
      <c r="WNH12" s="133"/>
      <c r="WNI12" s="133"/>
      <c r="WNJ12" s="133"/>
      <c r="WNK12" s="133"/>
      <c r="WNL12" s="133"/>
      <c r="WNM12" s="133"/>
      <c r="WNN12" s="133"/>
      <c r="WNO12" s="133"/>
      <c r="WNP12" s="133"/>
      <c r="WNQ12" s="133"/>
      <c r="WNR12" s="133"/>
      <c r="WNS12" s="133"/>
      <c r="WNT12" s="133"/>
      <c r="WNU12" s="133"/>
      <c r="WNV12" s="133"/>
      <c r="WNW12" s="133"/>
      <c r="WNX12" s="133"/>
      <c r="WNY12" s="133"/>
      <c r="WNZ12" s="133"/>
      <c r="WOA12" s="133"/>
      <c r="WOB12" s="133"/>
      <c r="WOC12" s="133"/>
      <c r="WOD12" s="133"/>
      <c r="WOE12" s="133"/>
      <c r="WOF12" s="133"/>
      <c r="WOG12" s="133"/>
      <c r="WOH12" s="133"/>
      <c r="WOI12" s="133"/>
      <c r="WOJ12" s="133"/>
      <c r="WOK12" s="133"/>
      <c r="WOL12" s="133"/>
      <c r="WOM12" s="133"/>
      <c r="WON12" s="133"/>
      <c r="WOO12" s="133"/>
      <c r="WOP12" s="133"/>
      <c r="WOQ12" s="133"/>
      <c r="WOR12" s="133"/>
      <c r="WOS12" s="133"/>
      <c r="WOT12" s="133"/>
      <c r="WOU12" s="133"/>
      <c r="WOV12" s="133"/>
      <c r="WOW12" s="133"/>
      <c r="WOX12" s="133"/>
      <c r="WOY12" s="133"/>
      <c r="WOZ12" s="133"/>
      <c r="WPA12" s="133"/>
      <c r="WPB12" s="133"/>
      <c r="WPC12" s="133"/>
      <c r="WPD12" s="133"/>
      <c r="WPE12" s="133"/>
      <c r="WPF12" s="133"/>
      <c r="WPG12" s="133"/>
      <c r="WPH12" s="133"/>
      <c r="WPI12" s="133"/>
      <c r="WPJ12" s="133"/>
      <c r="WPK12" s="133"/>
      <c r="WPL12" s="133"/>
      <c r="WPM12" s="133"/>
      <c r="WPN12" s="133"/>
      <c r="WPO12" s="133"/>
      <c r="WPP12" s="133"/>
      <c r="WPQ12" s="133"/>
      <c r="WPR12" s="133"/>
      <c r="WPS12" s="133"/>
      <c r="WPT12" s="133"/>
      <c r="WPU12" s="133"/>
      <c r="WPV12" s="133"/>
      <c r="WPW12" s="133"/>
      <c r="WPX12" s="133"/>
      <c r="WPY12" s="133"/>
      <c r="WPZ12" s="133"/>
      <c r="WQA12" s="133"/>
      <c r="WQB12" s="133"/>
      <c r="WQC12" s="133"/>
      <c r="WQD12" s="133"/>
      <c r="WQE12" s="133"/>
      <c r="WQF12" s="133"/>
      <c r="WQG12" s="133"/>
      <c r="WQH12" s="133"/>
      <c r="WQI12" s="133"/>
      <c r="WQJ12" s="133"/>
      <c r="WQK12" s="133"/>
      <c r="WQL12" s="133"/>
      <c r="WQM12" s="133"/>
      <c r="WQN12" s="133"/>
      <c r="WQO12" s="133"/>
      <c r="WQP12" s="133"/>
      <c r="WQQ12" s="133"/>
      <c r="WQR12" s="133"/>
      <c r="WQS12" s="133"/>
      <c r="WQT12" s="133"/>
      <c r="WQU12" s="133"/>
      <c r="WQV12" s="133"/>
      <c r="WQW12" s="133"/>
      <c r="WQX12" s="133"/>
      <c r="WQY12" s="133"/>
      <c r="WQZ12" s="133"/>
      <c r="WRA12" s="133"/>
      <c r="WRB12" s="133"/>
      <c r="WRC12" s="133"/>
      <c r="WRD12" s="133"/>
      <c r="WRE12" s="133"/>
      <c r="WRF12" s="133"/>
      <c r="WRG12" s="133"/>
      <c r="WRH12" s="133"/>
      <c r="WRI12" s="133"/>
      <c r="WRJ12" s="133"/>
      <c r="WRK12" s="133"/>
      <c r="WRL12" s="133"/>
      <c r="WRM12" s="133"/>
      <c r="WRN12" s="133"/>
      <c r="WRO12" s="133"/>
      <c r="WRP12" s="133"/>
      <c r="WRQ12" s="133"/>
      <c r="WRR12" s="133"/>
      <c r="WRS12" s="133"/>
      <c r="WRT12" s="133"/>
      <c r="WRU12" s="133"/>
      <c r="WRV12" s="133"/>
      <c r="WRW12" s="133"/>
      <c r="WRX12" s="133"/>
      <c r="WRY12" s="133"/>
      <c r="WRZ12" s="133"/>
      <c r="WSA12" s="133"/>
      <c r="WSB12" s="133"/>
      <c r="WSC12" s="133"/>
      <c r="WSD12" s="133"/>
      <c r="WSE12" s="133"/>
      <c r="WSF12" s="133"/>
      <c r="WSG12" s="133"/>
      <c r="WSH12" s="133"/>
      <c r="WSI12" s="133"/>
      <c r="WSJ12" s="133"/>
      <c r="WSK12" s="133"/>
      <c r="WSL12" s="133"/>
      <c r="WSM12" s="133"/>
      <c r="WSN12" s="133"/>
      <c r="WSO12" s="133"/>
      <c r="WSP12" s="133"/>
      <c r="WSQ12" s="133"/>
      <c r="WSR12" s="133"/>
      <c r="WSS12" s="133"/>
      <c r="WST12" s="133"/>
      <c r="WSU12" s="133"/>
      <c r="WSV12" s="133"/>
      <c r="WSW12" s="133"/>
      <c r="WSX12" s="133"/>
      <c r="WSY12" s="133"/>
      <c r="WSZ12" s="133"/>
      <c r="WTA12" s="133"/>
      <c r="WTB12" s="133"/>
      <c r="WTC12" s="133"/>
      <c r="WTD12" s="133"/>
      <c r="WTE12" s="133"/>
      <c r="WTF12" s="133"/>
      <c r="WTG12" s="133"/>
      <c r="WTH12" s="133"/>
      <c r="WTI12" s="133"/>
      <c r="WTJ12" s="133"/>
      <c r="WTK12" s="133"/>
      <c r="WTL12" s="133"/>
      <c r="WTM12" s="133"/>
      <c r="WTN12" s="133"/>
      <c r="WTO12" s="133"/>
      <c r="WTP12" s="133"/>
      <c r="WTQ12" s="133"/>
      <c r="WTR12" s="133"/>
      <c r="WTS12" s="133"/>
      <c r="WTT12" s="133"/>
      <c r="WTU12" s="133"/>
      <c r="WTV12" s="133"/>
      <c r="WTW12" s="133"/>
      <c r="WTX12" s="133"/>
      <c r="WTY12" s="133"/>
      <c r="WTZ12" s="133"/>
      <c r="WUA12" s="133"/>
      <c r="WUB12" s="133"/>
      <c r="WUC12" s="133"/>
      <c r="WUD12" s="133"/>
      <c r="WUE12" s="133"/>
      <c r="WUF12" s="133"/>
      <c r="WUG12" s="133"/>
      <c r="WUH12" s="133"/>
      <c r="WUI12" s="133"/>
      <c r="WUJ12" s="133"/>
      <c r="WUK12" s="133"/>
      <c r="WUL12" s="133"/>
      <c r="WUM12" s="133"/>
      <c r="WUN12" s="133"/>
      <c r="WUO12" s="133"/>
      <c r="WUP12" s="133"/>
      <c r="WUQ12" s="133"/>
      <c r="WUR12" s="133"/>
      <c r="WUS12" s="133"/>
      <c r="WUT12" s="133"/>
      <c r="WUU12" s="133"/>
      <c r="WUV12" s="133"/>
      <c r="WUW12" s="133"/>
      <c r="WUX12" s="133"/>
      <c r="WUY12" s="133"/>
      <c r="WUZ12" s="133"/>
      <c r="WVA12" s="133"/>
      <c r="WVB12" s="133"/>
      <c r="WVC12" s="133"/>
      <c r="WVD12" s="133"/>
      <c r="WVE12" s="133"/>
      <c r="WVF12" s="133"/>
      <c r="WVG12" s="133"/>
      <c r="WVH12" s="133"/>
      <c r="WVI12" s="133"/>
      <c r="WVJ12" s="133"/>
      <c r="WVK12" s="133"/>
      <c r="WVL12" s="133"/>
      <c r="WVM12" s="133"/>
      <c r="WVN12" s="133"/>
      <c r="WVO12" s="133"/>
      <c r="WVP12" s="133"/>
      <c r="WVQ12" s="133"/>
      <c r="WVR12" s="133"/>
      <c r="WVS12" s="133"/>
      <c r="WVT12" s="133"/>
      <c r="WVU12" s="133"/>
      <c r="WVV12" s="133"/>
      <c r="WVW12" s="133"/>
      <c r="WVX12" s="133"/>
      <c r="WVY12" s="133"/>
      <c r="WVZ12" s="133"/>
      <c r="WWA12" s="133"/>
      <c r="WWB12" s="133"/>
      <c r="WWC12" s="133"/>
      <c r="WWD12" s="133"/>
      <c r="WWE12" s="133"/>
      <c r="WWF12" s="133"/>
      <c r="WWG12" s="133"/>
      <c r="WWH12" s="133"/>
      <c r="WWI12" s="133"/>
      <c r="WWJ12" s="133"/>
      <c r="WWK12" s="133"/>
      <c r="WWL12" s="133"/>
      <c r="WWM12" s="133"/>
      <c r="WWN12" s="133"/>
      <c r="WWO12" s="133"/>
      <c r="WWP12" s="133"/>
      <c r="WWQ12" s="133"/>
      <c r="WWR12" s="133"/>
      <c r="WWS12" s="133"/>
      <c r="WWT12" s="133"/>
      <c r="WWU12" s="133"/>
      <c r="WWV12" s="133"/>
      <c r="WWW12" s="133"/>
      <c r="WWX12" s="133"/>
      <c r="WWY12" s="133"/>
      <c r="WWZ12" s="133"/>
      <c r="WXA12" s="133"/>
      <c r="WXB12" s="133"/>
      <c r="WXC12" s="133"/>
      <c r="WXD12" s="133"/>
      <c r="WXE12" s="133"/>
      <c r="WXF12" s="133"/>
      <c r="WXG12" s="133"/>
      <c r="WXH12" s="133"/>
      <c r="WXI12" s="133"/>
      <c r="WXJ12" s="133"/>
      <c r="WXK12" s="133"/>
      <c r="WXL12" s="133"/>
      <c r="WXM12" s="133"/>
      <c r="WXN12" s="133"/>
      <c r="WXO12" s="133"/>
      <c r="WXP12" s="133"/>
      <c r="WXQ12" s="133"/>
      <c r="WXR12" s="133"/>
      <c r="WXS12" s="133"/>
      <c r="WXT12" s="133"/>
      <c r="WXU12" s="133"/>
      <c r="WXV12" s="133"/>
      <c r="WXW12" s="133"/>
      <c r="WXX12" s="133"/>
      <c r="WXY12" s="133"/>
      <c r="WXZ12" s="133"/>
      <c r="WYA12" s="133"/>
      <c r="WYB12" s="133"/>
      <c r="WYC12" s="133"/>
      <c r="WYD12" s="133"/>
      <c r="WYE12" s="133"/>
      <c r="WYF12" s="133"/>
      <c r="WYG12" s="133"/>
      <c r="WYH12" s="133"/>
      <c r="WYI12" s="133"/>
      <c r="WYJ12" s="133"/>
      <c r="WYK12" s="133"/>
      <c r="WYL12" s="133"/>
      <c r="WYM12" s="133"/>
      <c r="WYN12" s="133"/>
      <c r="WYO12" s="133"/>
      <c r="WYP12" s="133"/>
      <c r="WYQ12" s="133"/>
      <c r="WYR12" s="133"/>
      <c r="WYS12" s="133"/>
      <c r="WYT12" s="133"/>
      <c r="WYU12" s="133"/>
      <c r="WYV12" s="133"/>
      <c r="WYW12" s="133"/>
      <c r="WYX12" s="133"/>
      <c r="WYY12" s="133"/>
      <c r="WYZ12" s="133"/>
      <c r="WZA12" s="133"/>
      <c r="WZB12" s="133"/>
      <c r="WZC12" s="133"/>
      <c r="WZD12" s="133"/>
      <c r="WZE12" s="133"/>
      <c r="WZF12" s="133"/>
      <c r="WZG12" s="133"/>
      <c r="WZH12" s="133"/>
      <c r="WZI12" s="133"/>
      <c r="WZJ12" s="133"/>
      <c r="WZK12" s="133"/>
      <c r="WZL12" s="133"/>
      <c r="WZM12" s="133"/>
      <c r="WZN12" s="133"/>
      <c r="WZO12" s="133"/>
      <c r="WZP12" s="133"/>
      <c r="WZQ12" s="133"/>
      <c r="WZR12" s="133"/>
      <c r="WZS12" s="133"/>
      <c r="WZT12" s="133"/>
      <c r="WZU12" s="133"/>
      <c r="WZV12" s="133"/>
      <c r="WZW12" s="133"/>
      <c r="WZX12" s="133"/>
      <c r="WZY12" s="133"/>
      <c r="WZZ12" s="133"/>
      <c r="XAA12" s="133"/>
      <c r="XAB12" s="133"/>
      <c r="XAC12" s="133"/>
      <c r="XAD12" s="133"/>
      <c r="XAE12" s="133"/>
      <c r="XAF12" s="133"/>
      <c r="XAG12" s="133"/>
      <c r="XAH12" s="133"/>
      <c r="XAI12" s="133"/>
      <c r="XAJ12" s="133"/>
      <c r="XAK12" s="133"/>
      <c r="XAL12" s="133"/>
      <c r="XAM12" s="133"/>
      <c r="XAN12" s="133"/>
      <c r="XAO12" s="133"/>
      <c r="XAP12" s="133"/>
      <c r="XAQ12" s="133"/>
      <c r="XAR12" s="133"/>
      <c r="XAS12" s="133"/>
      <c r="XAT12" s="133"/>
      <c r="XAU12" s="133"/>
      <c r="XAV12" s="133"/>
      <c r="XAW12" s="133"/>
      <c r="XAX12" s="133"/>
      <c r="XAY12" s="133"/>
      <c r="XAZ12" s="133"/>
      <c r="XBA12" s="133"/>
      <c r="XBB12" s="133"/>
      <c r="XBC12" s="133"/>
      <c r="XBD12" s="133"/>
      <c r="XBE12" s="133"/>
      <c r="XBF12" s="133"/>
      <c r="XBG12" s="133"/>
      <c r="XBH12" s="133"/>
      <c r="XBI12" s="133"/>
      <c r="XBJ12" s="133"/>
      <c r="XBK12" s="133"/>
      <c r="XBL12" s="133"/>
      <c r="XBM12" s="133"/>
      <c r="XBN12" s="133"/>
      <c r="XBO12" s="133"/>
      <c r="XBP12" s="133"/>
      <c r="XBQ12" s="133"/>
      <c r="XBR12" s="133"/>
      <c r="XBS12" s="133"/>
      <c r="XBT12" s="133"/>
      <c r="XBU12" s="133"/>
      <c r="XBV12" s="133"/>
      <c r="XBW12" s="133"/>
      <c r="XBX12" s="133"/>
      <c r="XBY12" s="133"/>
      <c r="XBZ12" s="133"/>
      <c r="XCA12" s="133"/>
      <c r="XCB12" s="133"/>
      <c r="XCC12" s="133"/>
      <c r="XCD12" s="133"/>
      <c r="XCE12" s="133"/>
      <c r="XCF12" s="133"/>
      <c r="XCG12" s="133"/>
      <c r="XCH12" s="133"/>
      <c r="XCI12" s="133"/>
      <c r="XCJ12" s="133"/>
      <c r="XCK12" s="133"/>
      <c r="XCL12" s="133"/>
      <c r="XCM12" s="133"/>
      <c r="XCN12" s="133"/>
      <c r="XCO12" s="133"/>
      <c r="XCP12" s="133"/>
      <c r="XCQ12" s="133"/>
      <c r="XCR12" s="133"/>
      <c r="XCS12" s="133"/>
      <c r="XCT12" s="133"/>
      <c r="XCU12" s="133"/>
      <c r="XCV12" s="133"/>
      <c r="XCW12" s="133"/>
      <c r="XCX12" s="133"/>
      <c r="XCY12" s="133"/>
      <c r="XCZ12" s="133"/>
      <c r="XDA12" s="133"/>
      <c r="XDB12" s="133"/>
      <c r="XDC12" s="133"/>
      <c r="XDD12" s="133"/>
      <c r="XDE12" s="133"/>
      <c r="XDF12" s="133"/>
      <c r="XDG12" s="133"/>
      <c r="XDH12" s="133"/>
      <c r="XDI12" s="133"/>
      <c r="XDJ12" s="133"/>
      <c r="XDK12" s="133"/>
      <c r="XDL12" s="133"/>
      <c r="XDM12" s="133"/>
      <c r="XDN12" s="133"/>
      <c r="XDO12" s="133"/>
      <c r="XDP12" s="133"/>
      <c r="XDQ12" s="133"/>
      <c r="XDR12" s="133"/>
      <c r="XDS12" s="133"/>
      <c r="XDT12" s="133"/>
      <c r="XDU12" s="133"/>
      <c r="XDV12" s="133"/>
      <c r="XDW12" s="133"/>
      <c r="XDX12" s="133"/>
      <c r="XDY12" s="133"/>
      <c r="XDZ12" s="133"/>
      <c r="XEA12" s="133"/>
      <c r="XEB12" s="133"/>
      <c r="XEC12" s="133"/>
      <c r="XED12" s="133"/>
      <c r="XEE12" s="133"/>
      <c r="XEF12" s="133"/>
      <c r="XEG12" s="133"/>
      <c r="XEH12" s="133"/>
      <c r="XEI12" s="133"/>
      <c r="XEJ12" s="133"/>
      <c r="XEK12" s="133"/>
      <c r="XEL12" s="133"/>
      <c r="XEM12" s="133"/>
      <c r="XEN12" s="133"/>
      <c r="XEO12" s="133"/>
      <c r="XEP12" s="133"/>
      <c r="XEQ12" s="133"/>
      <c r="XER12" s="133"/>
      <c r="XES12" s="133"/>
      <c r="XET12" s="133"/>
      <c r="XEU12" s="133"/>
      <c r="XEV12" s="133"/>
      <c r="XEW12" s="133"/>
      <c r="XEX12" s="133"/>
      <c r="XEY12" s="133"/>
      <c r="XEZ12" s="133"/>
      <c r="XFA12" s="133"/>
      <c r="XFB12" s="133"/>
      <c r="XFC12" s="133"/>
      <c r="XFD12" s="133"/>
    </row>
    <row r="13" spans="1:16384" x14ac:dyDescent="0.25">
      <c r="A13" s="191"/>
      <c r="B13" s="192">
        <f>SUM(B9:B12)</f>
        <v>402</v>
      </c>
      <c r="C13" s="192">
        <f t="shared" ref="C13:E13" si="1">SUM(C9:C12)</f>
        <v>247</v>
      </c>
      <c r="D13" s="202">
        <f t="shared" si="1"/>
        <v>252228200.65000001</v>
      </c>
      <c r="E13" s="202">
        <f t="shared" si="1"/>
        <v>162414259.06</v>
      </c>
      <c r="F13" s="194">
        <f>AVERAGE(F9:F12)</f>
        <v>774692.694712069</v>
      </c>
      <c r="G13" s="194">
        <f>AVERAGE(G9:G12)</f>
        <v>817271.16183945257</v>
      </c>
      <c r="H13" s="221"/>
    </row>
    <row r="15" spans="1:16384" x14ac:dyDescent="0.25">
      <c r="A15" s="162" t="s">
        <v>436</v>
      </c>
      <c r="B15" s="162" t="s">
        <v>437</v>
      </c>
      <c r="C15" s="162" t="s">
        <v>438</v>
      </c>
      <c r="D15" s="134" t="s">
        <v>439</v>
      </c>
      <c r="E15" s="163" t="s">
        <v>441</v>
      </c>
      <c r="F15" s="164" t="s">
        <v>442</v>
      </c>
      <c r="G15" s="165" t="s">
        <v>443</v>
      </c>
      <c r="H15" s="166" t="s">
        <v>444</v>
      </c>
    </row>
    <row r="16" spans="1:16384" x14ac:dyDescent="0.25">
      <c r="A16" s="133" t="s">
        <v>551</v>
      </c>
      <c r="B16" s="133" t="s">
        <v>521</v>
      </c>
      <c r="C16" s="139"/>
      <c r="D16" s="139"/>
      <c r="E16" s="199">
        <v>7</v>
      </c>
      <c r="F16" s="136">
        <v>2626329.15</v>
      </c>
      <c r="G16" s="136">
        <v>0</v>
      </c>
      <c r="H16" s="137">
        <v>0</v>
      </c>
    </row>
    <row r="17" spans="1:8" x14ac:dyDescent="0.25">
      <c r="A17" s="138"/>
      <c r="B17" s="184" t="s">
        <v>457</v>
      </c>
      <c r="C17" s="201" t="s">
        <v>348</v>
      </c>
      <c r="D17" s="134" t="s">
        <v>596</v>
      </c>
      <c r="E17" s="199">
        <v>1</v>
      </c>
      <c r="F17" s="136">
        <v>312600</v>
      </c>
      <c r="G17" s="136">
        <v>312600</v>
      </c>
      <c r="H17" s="137">
        <v>0</v>
      </c>
    </row>
    <row r="18" spans="1:8" x14ac:dyDescent="0.25">
      <c r="A18" s="138"/>
      <c r="B18" s="138"/>
      <c r="C18" s="134" t="s">
        <v>597</v>
      </c>
      <c r="D18" s="139"/>
      <c r="E18" s="199">
        <v>1</v>
      </c>
      <c r="F18" s="136">
        <v>312600</v>
      </c>
      <c r="G18" s="136">
        <v>312600</v>
      </c>
      <c r="H18" s="137">
        <v>0</v>
      </c>
    </row>
    <row r="19" spans="1:8" x14ac:dyDescent="0.25">
      <c r="A19" s="138"/>
      <c r="B19" s="184" t="s">
        <v>412</v>
      </c>
      <c r="C19" s="133" t="s">
        <v>552</v>
      </c>
      <c r="D19" s="134" t="s">
        <v>553</v>
      </c>
      <c r="E19" s="199">
        <v>1</v>
      </c>
      <c r="F19" s="136">
        <v>547883.05000000005</v>
      </c>
      <c r="G19" s="136">
        <v>547883.05000000005</v>
      </c>
      <c r="H19" s="137">
        <v>534024.69999999995</v>
      </c>
    </row>
    <row r="20" spans="1:8" x14ac:dyDescent="0.25">
      <c r="A20" s="138"/>
      <c r="B20" s="138"/>
      <c r="C20" s="138"/>
      <c r="D20" s="186" t="s">
        <v>554</v>
      </c>
      <c r="E20" s="200">
        <v>1</v>
      </c>
      <c r="F20" s="188">
        <v>984255.47</v>
      </c>
      <c r="G20" s="188">
        <v>984255.47</v>
      </c>
      <c r="H20" s="189">
        <v>882014</v>
      </c>
    </row>
    <row r="21" spans="1:8" x14ac:dyDescent="0.25">
      <c r="A21" s="138"/>
      <c r="B21" s="138"/>
      <c r="C21" s="138"/>
      <c r="D21" s="186" t="s">
        <v>555</v>
      </c>
      <c r="E21" s="200">
        <v>1</v>
      </c>
      <c r="F21" s="188">
        <v>925288.87</v>
      </c>
      <c r="G21" s="188">
        <v>925288.87</v>
      </c>
      <c r="H21" s="189">
        <v>847255.5</v>
      </c>
    </row>
    <row r="22" spans="1:8" x14ac:dyDescent="0.25">
      <c r="A22" s="138"/>
      <c r="B22" s="138"/>
      <c r="C22" s="138"/>
      <c r="D22" s="186" t="s">
        <v>556</v>
      </c>
      <c r="E22" s="200">
        <v>1</v>
      </c>
      <c r="F22" s="188">
        <v>127686.76</v>
      </c>
      <c r="G22" s="188">
        <v>127686.76</v>
      </c>
      <c r="H22" s="189">
        <v>99710.91</v>
      </c>
    </row>
    <row r="23" spans="1:8" x14ac:dyDescent="0.25">
      <c r="A23" s="138"/>
      <c r="B23" s="138"/>
      <c r="C23" s="138"/>
      <c r="D23" s="186" t="s">
        <v>557</v>
      </c>
      <c r="E23" s="200">
        <v>1</v>
      </c>
      <c r="F23" s="188">
        <v>1797048.47</v>
      </c>
      <c r="G23" s="188">
        <v>1797048.47</v>
      </c>
      <c r="H23" s="189">
        <v>1790357.84</v>
      </c>
    </row>
    <row r="24" spans="1:8" x14ac:dyDescent="0.25">
      <c r="A24" s="138"/>
      <c r="B24" s="138"/>
      <c r="C24" s="138"/>
      <c r="D24" s="186" t="s">
        <v>534</v>
      </c>
      <c r="E24" s="200">
        <v>1</v>
      </c>
      <c r="F24" s="188">
        <v>747339.97</v>
      </c>
      <c r="G24" s="188">
        <v>747339.97</v>
      </c>
      <c r="H24" s="189">
        <v>727735.5</v>
      </c>
    </row>
    <row r="25" spans="1:8" x14ac:dyDescent="0.25">
      <c r="A25" s="138"/>
      <c r="B25" s="138"/>
      <c r="C25" s="138"/>
      <c r="D25" s="186" t="s">
        <v>558</v>
      </c>
      <c r="E25" s="200">
        <v>1</v>
      </c>
      <c r="F25" s="188">
        <v>204732.5</v>
      </c>
      <c r="G25" s="188">
        <v>204732.5</v>
      </c>
      <c r="H25" s="189">
        <v>179542.5</v>
      </c>
    </row>
    <row r="26" spans="1:8" x14ac:dyDescent="0.25">
      <c r="A26" s="138"/>
      <c r="B26" s="138"/>
      <c r="C26" s="138"/>
      <c r="D26" s="186" t="s">
        <v>559</v>
      </c>
      <c r="E26" s="200">
        <v>1</v>
      </c>
      <c r="F26" s="188">
        <v>987980.83</v>
      </c>
      <c r="G26" s="188">
        <v>987980.83</v>
      </c>
      <c r="H26" s="189">
        <v>821125</v>
      </c>
    </row>
    <row r="27" spans="1:8" x14ac:dyDescent="0.25">
      <c r="A27" s="138"/>
      <c r="B27" s="138"/>
      <c r="C27" s="138"/>
      <c r="D27" s="186" t="s">
        <v>560</v>
      </c>
      <c r="E27" s="200">
        <v>1</v>
      </c>
      <c r="F27" s="188">
        <v>155250</v>
      </c>
      <c r="G27" s="188">
        <v>155250</v>
      </c>
      <c r="H27" s="189">
        <v>151497</v>
      </c>
    </row>
    <row r="28" spans="1:8" x14ac:dyDescent="0.25">
      <c r="A28" s="138"/>
      <c r="B28" s="138"/>
      <c r="C28" s="140"/>
      <c r="D28" s="186" t="s">
        <v>561</v>
      </c>
      <c r="E28" s="200">
        <v>1</v>
      </c>
      <c r="F28" s="188">
        <v>347075.52</v>
      </c>
      <c r="G28" s="188">
        <v>343692.18</v>
      </c>
      <c r="H28" s="189">
        <v>343692.18</v>
      </c>
    </row>
    <row r="29" spans="1:8" x14ac:dyDescent="0.25">
      <c r="A29" s="138"/>
      <c r="B29" s="138"/>
      <c r="C29" s="134" t="s">
        <v>562</v>
      </c>
      <c r="D29" s="139"/>
      <c r="E29" s="199">
        <v>10</v>
      </c>
      <c r="F29" s="136">
        <v>6824541.4399999995</v>
      </c>
      <c r="G29" s="136">
        <v>6821158.0999999996</v>
      </c>
      <c r="H29" s="137">
        <v>6376955.1299999999</v>
      </c>
    </row>
    <row r="30" spans="1:8" x14ac:dyDescent="0.25">
      <c r="A30" s="138"/>
      <c r="B30" s="138"/>
      <c r="C30" s="133" t="s">
        <v>412</v>
      </c>
      <c r="D30" s="134" t="s">
        <v>563</v>
      </c>
      <c r="E30" s="199">
        <v>1</v>
      </c>
      <c r="F30" s="136">
        <v>547233.32999999996</v>
      </c>
      <c r="G30" s="136">
        <v>547233.32999999996</v>
      </c>
      <c r="H30" s="137">
        <v>505000</v>
      </c>
    </row>
    <row r="31" spans="1:8" x14ac:dyDescent="0.25">
      <c r="A31" s="138"/>
      <c r="B31" s="138"/>
      <c r="C31" s="138"/>
      <c r="D31" s="186" t="s">
        <v>564</v>
      </c>
      <c r="E31" s="200">
        <v>1</v>
      </c>
      <c r="F31" s="188">
        <v>1156369.8999999999</v>
      </c>
      <c r="G31" s="188">
        <v>1156369.8999999999</v>
      </c>
      <c r="H31" s="189">
        <v>1156369.8999999999</v>
      </c>
    </row>
    <row r="32" spans="1:8" x14ac:dyDescent="0.25">
      <c r="A32" s="138"/>
      <c r="B32" s="138"/>
      <c r="C32" s="138"/>
      <c r="D32" s="186" t="s">
        <v>565</v>
      </c>
      <c r="E32" s="200">
        <v>1</v>
      </c>
      <c r="F32" s="188">
        <v>1441420.12</v>
      </c>
      <c r="G32" s="188">
        <v>1439362.12</v>
      </c>
      <c r="H32" s="189">
        <v>1439362.12</v>
      </c>
    </row>
    <row r="33" spans="1:8" x14ac:dyDescent="0.25">
      <c r="A33" s="138"/>
      <c r="B33" s="138"/>
      <c r="C33" s="138"/>
      <c r="D33" s="186" t="s">
        <v>566</v>
      </c>
      <c r="E33" s="200">
        <v>1</v>
      </c>
      <c r="F33" s="188">
        <v>224672.51</v>
      </c>
      <c r="G33" s="188">
        <v>224672.51</v>
      </c>
      <c r="H33" s="189">
        <v>140107.5</v>
      </c>
    </row>
    <row r="34" spans="1:8" x14ac:dyDescent="0.25">
      <c r="A34" s="138"/>
      <c r="B34" s="138"/>
      <c r="C34" s="138"/>
      <c r="D34" s="186" t="s">
        <v>567</v>
      </c>
      <c r="E34" s="200">
        <v>1</v>
      </c>
      <c r="F34" s="188">
        <v>520650</v>
      </c>
      <c r="G34" s="188">
        <v>520650</v>
      </c>
      <c r="H34" s="189">
        <v>520650</v>
      </c>
    </row>
    <row r="35" spans="1:8" x14ac:dyDescent="0.25">
      <c r="A35" s="138"/>
      <c r="B35" s="138"/>
      <c r="C35" s="138"/>
      <c r="D35" s="186" t="s">
        <v>568</v>
      </c>
      <c r="E35" s="200">
        <v>1</v>
      </c>
      <c r="F35" s="188">
        <v>224184</v>
      </c>
      <c r="G35" s="188">
        <v>224184</v>
      </c>
      <c r="H35" s="189">
        <v>115425</v>
      </c>
    </row>
    <row r="36" spans="1:8" x14ac:dyDescent="0.25">
      <c r="A36" s="138"/>
      <c r="B36" s="138"/>
      <c r="C36" s="138"/>
      <c r="D36" s="186" t="s">
        <v>569</v>
      </c>
      <c r="E36" s="200">
        <v>1</v>
      </c>
      <c r="F36" s="188">
        <v>529562.37</v>
      </c>
      <c r="G36" s="188">
        <v>529562.37</v>
      </c>
      <c r="H36" s="189">
        <v>529562.37</v>
      </c>
    </row>
    <row r="37" spans="1:8" x14ac:dyDescent="0.25">
      <c r="A37" s="138"/>
      <c r="B37" s="138"/>
      <c r="C37" s="138"/>
      <c r="D37" s="186" t="s">
        <v>570</v>
      </c>
      <c r="E37" s="200">
        <v>1</v>
      </c>
      <c r="F37" s="188">
        <v>1999997.17</v>
      </c>
      <c r="G37" s="188">
        <v>1999997.17</v>
      </c>
      <c r="H37" s="189">
        <v>1999830</v>
      </c>
    </row>
    <row r="38" spans="1:8" x14ac:dyDescent="0.25">
      <c r="A38" s="138"/>
      <c r="B38" s="138"/>
      <c r="C38" s="138"/>
      <c r="D38" s="186" t="s">
        <v>571</v>
      </c>
      <c r="E38" s="200">
        <v>1</v>
      </c>
      <c r="F38" s="188">
        <v>1140874</v>
      </c>
      <c r="G38" s="188">
        <v>1140874</v>
      </c>
      <c r="H38" s="189">
        <v>1069429.2</v>
      </c>
    </row>
    <row r="39" spans="1:8" x14ac:dyDescent="0.25">
      <c r="A39" s="138"/>
      <c r="B39" s="138"/>
      <c r="C39" s="138"/>
      <c r="D39" s="186" t="s">
        <v>572</v>
      </c>
      <c r="E39" s="200">
        <v>1</v>
      </c>
      <c r="F39" s="188">
        <v>1999755.22</v>
      </c>
      <c r="G39" s="188">
        <v>1999301.73</v>
      </c>
      <c r="H39" s="189">
        <v>1988979.89</v>
      </c>
    </row>
    <row r="40" spans="1:8" x14ac:dyDescent="0.25">
      <c r="A40" s="138"/>
      <c r="B40" s="138"/>
      <c r="C40" s="138"/>
      <c r="D40" s="186" t="s">
        <v>573</v>
      </c>
      <c r="E40" s="200">
        <v>1</v>
      </c>
      <c r="F40" s="188">
        <v>548993.1</v>
      </c>
      <c r="G40" s="188">
        <v>548993.1</v>
      </c>
      <c r="H40" s="189">
        <v>529578</v>
      </c>
    </row>
    <row r="41" spans="1:8" x14ac:dyDescent="0.25">
      <c r="A41" s="138"/>
      <c r="B41" s="138"/>
      <c r="C41" s="138"/>
      <c r="D41" s="186" t="s">
        <v>574</v>
      </c>
      <c r="E41" s="200">
        <v>1</v>
      </c>
      <c r="F41" s="188">
        <v>251060.33</v>
      </c>
      <c r="G41" s="188">
        <v>251060.33</v>
      </c>
      <c r="H41" s="189">
        <v>228236.66</v>
      </c>
    </row>
    <row r="42" spans="1:8" x14ac:dyDescent="0.25">
      <c r="A42" s="138"/>
      <c r="B42" s="138"/>
      <c r="C42" s="138"/>
      <c r="D42" s="186" t="s">
        <v>575</v>
      </c>
      <c r="E42" s="200">
        <v>1</v>
      </c>
      <c r="F42" s="188">
        <v>436236.75</v>
      </c>
      <c r="G42" s="188">
        <v>436236.75</v>
      </c>
      <c r="H42" s="189">
        <v>436236.75</v>
      </c>
    </row>
    <row r="43" spans="1:8" x14ac:dyDescent="0.25">
      <c r="A43" s="138"/>
      <c r="B43" s="138"/>
      <c r="C43" s="138"/>
      <c r="D43" s="186" t="s">
        <v>576</v>
      </c>
      <c r="E43" s="200">
        <v>1</v>
      </c>
      <c r="F43" s="188">
        <v>164228.1</v>
      </c>
      <c r="G43" s="188">
        <v>164228.1</v>
      </c>
      <c r="H43" s="189">
        <v>125550</v>
      </c>
    </row>
    <row r="44" spans="1:8" x14ac:dyDescent="0.25">
      <c r="A44" s="138"/>
      <c r="B44" s="138"/>
      <c r="C44" s="138"/>
      <c r="D44" s="186" t="s">
        <v>577</v>
      </c>
      <c r="E44" s="200">
        <v>1</v>
      </c>
      <c r="F44" s="188">
        <v>386275.5</v>
      </c>
      <c r="G44" s="188">
        <v>386275.5</v>
      </c>
      <c r="H44" s="189">
        <v>386275.5</v>
      </c>
    </row>
    <row r="45" spans="1:8" x14ac:dyDescent="0.25">
      <c r="A45" s="138"/>
      <c r="B45" s="138"/>
      <c r="C45" s="138"/>
      <c r="D45" s="186" t="s">
        <v>578</v>
      </c>
      <c r="E45" s="200">
        <v>1</v>
      </c>
      <c r="F45" s="188">
        <v>751695.93</v>
      </c>
      <c r="G45" s="188">
        <v>751695.93</v>
      </c>
      <c r="H45" s="189">
        <v>751695.93</v>
      </c>
    </row>
    <row r="46" spans="1:8" x14ac:dyDescent="0.25">
      <c r="A46" s="138"/>
      <c r="B46" s="138"/>
      <c r="C46" s="138"/>
      <c r="D46" s="186" t="s">
        <v>579</v>
      </c>
      <c r="E46" s="200">
        <v>1</v>
      </c>
      <c r="F46" s="188">
        <v>154198.04999999999</v>
      </c>
      <c r="G46" s="188">
        <v>154198.04999999999</v>
      </c>
      <c r="H46" s="189">
        <v>154198.04999999999</v>
      </c>
    </row>
    <row r="47" spans="1:8" x14ac:dyDescent="0.25">
      <c r="A47" s="138"/>
      <c r="B47" s="138"/>
      <c r="C47" s="138"/>
      <c r="D47" s="186" t="s">
        <v>580</v>
      </c>
      <c r="E47" s="200">
        <v>1</v>
      </c>
      <c r="F47" s="188">
        <v>418116.6</v>
      </c>
      <c r="G47" s="188">
        <v>418116.6</v>
      </c>
      <c r="H47" s="189">
        <v>418116.6</v>
      </c>
    </row>
    <row r="48" spans="1:8" x14ac:dyDescent="0.25">
      <c r="A48" s="138"/>
      <c r="B48" s="138"/>
      <c r="C48" s="138"/>
      <c r="D48" s="186" t="s">
        <v>581</v>
      </c>
      <c r="E48" s="200">
        <v>1</v>
      </c>
      <c r="F48" s="188">
        <v>113325.67</v>
      </c>
      <c r="G48" s="188">
        <v>113325.67</v>
      </c>
      <c r="H48" s="189">
        <v>113325.67</v>
      </c>
    </row>
    <row r="49" spans="1:8" x14ac:dyDescent="0.25">
      <c r="A49" s="138"/>
      <c r="B49" s="138"/>
      <c r="C49" s="138"/>
      <c r="D49" s="186" t="s">
        <v>582</v>
      </c>
      <c r="E49" s="200">
        <v>1</v>
      </c>
      <c r="F49" s="188">
        <v>143174.17000000001</v>
      </c>
      <c r="G49" s="188">
        <v>143174.17000000001</v>
      </c>
      <c r="H49" s="189">
        <v>143174.17000000001</v>
      </c>
    </row>
    <row r="50" spans="1:8" x14ac:dyDescent="0.25">
      <c r="A50" s="138"/>
      <c r="B50" s="138"/>
      <c r="C50" s="138"/>
      <c r="D50" s="186" t="s">
        <v>583</v>
      </c>
      <c r="E50" s="200">
        <v>1</v>
      </c>
      <c r="F50" s="188">
        <v>139635.82999999999</v>
      </c>
      <c r="G50" s="188">
        <v>139076.67000000001</v>
      </c>
      <c r="H50" s="189">
        <v>129156.5</v>
      </c>
    </row>
    <row r="51" spans="1:8" x14ac:dyDescent="0.25">
      <c r="A51" s="138"/>
      <c r="B51" s="138"/>
      <c r="C51" s="138"/>
      <c r="D51" s="186" t="s">
        <v>584</v>
      </c>
      <c r="E51" s="200">
        <v>1</v>
      </c>
      <c r="F51" s="188">
        <v>379517.1</v>
      </c>
      <c r="G51" s="188">
        <v>379517.1</v>
      </c>
      <c r="H51" s="189">
        <v>379517.1</v>
      </c>
    </row>
    <row r="52" spans="1:8" x14ac:dyDescent="0.25">
      <c r="A52" s="138"/>
      <c r="B52" s="138"/>
      <c r="C52" s="138"/>
      <c r="D52" s="186" t="s">
        <v>585</v>
      </c>
      <c r="E52" s="200">
        <v>1</v>
      </c>
      <c r="F52" s="188">
        <v>240351.88</v>
      </c>
      <c r="G52" s="188">
        <v>240351.88</v>
      </c>
      <c r="H52" s="189">
        <v>233765</v>
      </c>
    </row>
    <row r="53" spans="1:8" x14ac:dyDescent="0.25">
      <c r="A53" s="138"/>
      <c r="B53" s="138"/>
      <c r="C53" s="138"/>
      <c r="D53" s="186" t="s">
        <v>543</v>
      </c>
      <c r="E53" s="200">
        <v>1</v>
      </c>
      <c r="F53" s="188">
        <v>471555.9</v>
      </c>
      <c r="G53" s="188">
        <v>471555.9</v>
      </c>
      <c r="H53" s="189">
        <v>457020</v>
      </c>
    </row>
    <row r="54" spans="1:8" x14ac:dyDescent="0.25">
      <c r="A54" s="138"/>
      <c r="B54" s="138"/>
      <c r="C54" s="138"/>
      <c r="D54" s="186" t="s">
        <v>586</v>
      </c>
      <c r="E54" s="200">
        <v>1</v>
      </c>
      <c r="F54" s="188">
        <v>857885.74</v>
      </c>
      <c r="G54" s="188">
        <v>857885.74</v>
      </c>
      <c r="H54" s="189">
        <v>856842.8</v>
      </c>
    </row>
    <row r="55" spans="1:8" x14ac:dyDescent="0.25">
      <c r="A55" s="138"/>
      <c r="B55" s="138"/>
      <c r="C55" s="138"/>
      <c r="D55" s="186" t="s">
        <v>587</v>
      </c>
      <c r="E55" s="200">
        <v>1</v>
      </c>
      <c r="F55" s="188">
        <v>209568.88</v>
      </c>
      <c r="G55" s="188">
        <v>208963.88</v>
      </c>
      <c r="H55" s="189">
        <v>193325</v>
      </c>
    </row>
    <row r="56" spans="1:8" x14ac:dyDescent="0.25">
      <c r="A56" s="138"/>
      <c r="B56" s="138"/>
      <c r="C56" s="138"/>
      <c r="D56" s="186" t="s">
        <v>588</v>
      </c>
      <c r="E56" s="200">
        <v>1</v>
      </c>
      <c r="F56" s="188">
        <v>478870</v>
      </c>
      <c r="G56" s="188">
        <v>478870</v>
      </c>
      <c r="H56" s="189">
        <v>462175</v>
      </c>
    </row>
    <row r="57" spans="1:8" x14ac:dyDescent="0.25">
      <c r="A57" s="138"/>
      <c r="B57" s="138"/>
      <c r="C57" s="138"/>
      <c r="D57" s="186" t="s">
        <v>589</v>
      </c>
      <c r="E57" s="200">
        <v>1</v>
      </c>
      <c r="F57" s="188">
        <v>327561.67</v>
      </c>
      <c r="G57" s="188">
        <v>327561.67</v>
      </c>
      <c r="H57" s="189">
        <v>322135</v>
      </c>
    </row>
    <row r="58" spans="1:8" x14ac:dyDescent="0.25">
      <c r="A58" s="138"/>
      <c r="B58" s="138"/>
      <c r="C58" s="138"/>
      <c r="D58" s="186" t="s">
        <v>590</v>
      </c>
      <c r="E58" s="200">
        <v>1</v>
      </c>
      <c r="F58" s="188">
        <v>909541.5</v>
      </c>
      <c r="G58" s="188">
        <v>909541.5</v>
      </c>
      <c r="H58" s="189">
        <v>909541.5</v>
      </c>
    </row>
    <row r="59" spans="1:8" x14ac:dyDescent="0.25">
      <c r="A59" s="138"/>
      <c r="B59" s="138"/>
      <c r="C59" s="138"/>
      <c r="D59" s="186" t="s">
        <v>591</v>
      </c>
      <c r="E59" s="200">
        <v>1</v>
      </c>
      <c r="F59" s="188">
        <v>443665.86</v>
      </c>
      <c r="G59" s="188">
        <v>443665.86</v>
      </c>
      <c r="H59" s="189">
        <v>299779.15000000002</v>
      </c>
    </row>
    <row r="60" spans="1:8" x14ac:dyDescent="0.25">
      <c r="A60" s="138"/>
      <c r="B60" s="138"/>
      <c r="C60" s="138"/>
      <c r="D60" s="186" t="s">
        <v>592</v>
      </c>
      <c r="E60" s="200">
        <v>1</v>
      </c>
      <c r="F60" s="188">
        <v>1366938</v>
      </c>
      <c r="G60" s="188">
        <v>1366938</v>
      </c>
      <c r="H60" s="189">
        <v>1366938</v>
      </c>
    </row>
    <row r="61" spans="1:8" x14ac:dyDescent="0.25">
      <c r="A61" s="138"/>
      <c r="B61" s="138"/>
      <c r="C61" s="140"/>
      <c r="D61" s="186" t="s">
        <v>593</v>
      </c>
      <c r="E61" s="200">
        <v>1</v>
      </c>
      <c r="F61" s="188">
        <v>324313.5</v>
      </c>
      <c r="G61" s="188">
        <v>324313.5</v>
      </c>
      <c r="H61" s="189">
        <v>314293.5</v>
      </c>
    </row>
    <row r="62" spans="1:8" x14ac:dyDescent="0.25">
      <c r="A62" s="140"/>
      <c r="B62" s="140"/>
      <c r="C62" s="134" t="s">
        <v>434</v>
      </c>
      <c r="D62" s="139"/>
      <c r="E62" s="199">
        <v>32</v>
      </c>
      <c r="F62" s="136">
        <v>19301428.68</v>
      </c>
      <c r="G62" s="136">
        <v>19297753.030000001</v>
      </c>
      <c r="H62" s="137">
        <v>18675591.859999999</v>
      </c>
    </row>
    <row r="63" spans="1:8" x14ac:dyDescent="0.25">
      <c r="A63" s="141" t="s">
        <v>594</v>
      </c>
      <c r="B63" s="142"/>
      <c r="C63" s="142"/>
      <c r="D63" s="143"/>
      <c r="E63" s="198">
        <v>50</v>
      </c>
      <c r="F63" s="145">
        <v>29064899.269999996</v>
      </c>
      <c r="G63" s="145">
        <v>26431511.130000003</v>
      </c>
      <c r="H63" s="146">
        <v>25052546.990000002</v>
      </c>
    </row>
    <row r="64" spans="1:8" x14ac:dyDescent="0.25">
      <c r="A64" s="133" t="s">
        <v>598</v>
      </c>
      <c r="B64" s="133" t="s">
        <v>521</v>
      </c>
      <c r="C64" s="139"/>
      <c r="D64" s="139"/>
      <c r="E64" s="199">
        <v>4</v>
      </c>
      <c r="F64" s="136">
        <v>2073639.48</v>
      </c>
      <c r="G64" s="136">
        <v>0</v>
      </c>
      <c r="H64" s="137">
        <v>0</v>
      </c>
    </row>
    <row r="65" spans="1:8" x14ac:dyDescent="0.25">
      <c r="A65" s="138"/>
      <c r="B65" s="184" t="s">
        <v>522</v>
      </c>
      <c r="C65" s="139"/>
      <c r="D65" s="139"/>
      <c r="E65" s="199">
        <v>1</v>
      </c>
      <c r="F65" s="136">
        <v>763214.95</v>
      </c>
      <c r="G65" s="136">
        <v>0</v>
      </c>
      <c r="H65" s="137">
        <v>0</v>
      </c>
    </row>
    <row r="66" spans="1:8" x14ac:dyDescent="0.25">
      <c r="A66" s="138"/>
      <c r="B66" s="184" t="s">
        <v>412</v>
      </c>
      <c r="C66" s="133" t="s">
        <v>412</v>
      </c>
      <c r="D66" s="134" t="s">
        <v>599</v>
      </c>
      <c r="E66" s="199">
        <v>1</v>
      </c>
      <c r="F66" s="136">
        <v>683510.21</v>
      </c>
      <c r="G66" s="136">
        <v>683510.02</v>
      </c>
      <c r="H66" s="137">
        <v>665855</v>
      </c>
    </row>
    <row r="67" spans="1:8" x14ac:dyDescent="0.25">
      <c r="A67" s="138"/>
      <c r="B67" s="138"/>
      <c r="C67" s="138"/>
      <c r="D67" s="186" t="s">
        <v>600</v>
      </c>
      <c r="E67" s="200">
        <v>1</v>
      </c>
      <c r="F67" s="188">
        <v>204991.32</v>
      </c>
      <c r="G67" s="188">
        <v>204991.32</v>
      </c>
      <c r="H67" s="189">
        <v>204991.33</v>
      </c>
    </row>
    <row r="68" spans="1:8" x14ac:dyDescent="0.25">
      <c r="A68" s="138"/>
      <c r="B68" s="138"/>
      <c r="C68" s="138"/>
      <c r="D68" s="186" t="s">
        <v>601</v>
      </c>
      <c r="E68" s="200">
        <v>1</v>
      </c>
      <c r="F68" s="188">
        <v>602064.34</v>
      </c>
      <c r="G68" s="188">
        <v>602064.34</v>
      </c>
      <c r="H68" s="189">
        <v>602064.34</v>
      </c>
    </row>
    <row r="69" spans="1:8" x14ac:dyDescent="0.25">
      <c r="A69" s="138"/>
      <c r="B69" s="138"/>
      <c r="C69" s="138"/>
      <c r="D69" s="186" t="s">
        <v>602</v>
      </c>
      <c r="E69" s="200">
        <v>1</v>
      </c>
      <c r="F69" s="188">
        <v>999413.82</v>
      </c>
      <c r="G69" s="188">
        <v>999413.81</v>
      </c>
      <c r="H69" s="189">
        <v>999413.81</v>
      </c>
    </row>
    <row r="70" spans="1:8" x14ac:dyDescent="0.25">
      <c r="A70" s="138"/>
      <c r="B70" s="138"/>
      <c r="C70" s="138"/>
      <c r="D70" s="186" t="s">
        <v>603</v>
      </c>
      <c r="E70" s="200">
        <v>1</v>
      </c>
      <c r="F70" s="188">
        <v>707662.77</v>
      </c>
      <c r="G70" s="188">
        <v>707662.77</v>
      </c>
      <c r="H70" s="189">
        <v>707662.77</v>
      </c>
    </row>
    <row r="71" spans="1:8" x14ac:dyDescent="0.25">
      <c r="A71" s="138"/>
      <c r="B71" s="138"/>
      <c r="C71" s="138"/>
      <c r="D71" s="186" t="s">
        <v>528</v>
      </c>
      <c r="E71" s="200">
        <v>1</v>
      </c>
      <c r="F71" s="188">
        <v>623350.21</v>
      </c>
      <c r="G71" s="188">
        <v>620441.69999999995</v>
      </c>
      <c r="H71" s="189">
        <v>620441.69999999995</v>
      </c>
    </row>
    <row r="72" spans="1:8" x14ac:dyDescent="0.25">
      <c r="A72" s="138"/>
      <c r="B72" s="138"/>
      <c r="C72" s="138"/>
      <c r="D72" s="186" t="s">
        <v>604</v>
      </c>
      <c r="E72" s="200">
        <v>1</v>
      </c>
      <c r="F72" s="188">
        <v>917199.19</v>
      </c>
      <c r="G72" s="188">
        <v>917199.19</v>
      </c>
      <c r="H72" s="189">
        <v>917199.18</v>
      </c>
    </row>
    <row r="73" spans="1:8" x14ac:dyDescent="0.25">
      <c r="A73" s="138"/>
      <c r="B73" s="138"/>
      <c r="C73" s="138"/>
      <c r="D73" s="186" t="s">
        <v>605</v>
      </c>
      <c r="E73" s="200">
        <v>1</v>
      </c>
      <c r="F73" s="188">
        <v>926262.6</v>
      </c>
      <c r="G73" s="188">
        <v>926262.6</v>
      </c>
      <c r="H73" s="189">
        <v>926262.59</v>
      </c>
    </row>
    <row r="74" spans="1:8" x14ac:dyDescent="0.25">
      <c r="A74" s="138"/>
      <c r="B74" s="138"/>
      <c r="C74" s="138"/>
      <c r="D74" s="186" t="s">
        <v>606</v>
      </c>
      <c r="E74" s="200">
        <v>1</v>
      </c>
      <c r="F74" s="188">
        <v>971901.15</v>
      </c>
      <c r="G74" s="188">
        <v>971901.65</v>
      </c>
      <c r="H74" s="189">
        <v>971901.65</v>
      </c>
    </row>
    <row r="75" spans="1:8" x14ac:dyDescent="0.25">
      <c r="A75" s="138"/>
      <c r="B75" s="138"/>
      <c r="C75" s="138"/>
      <c r="D75" s="186" t="s">
        <v>607</v>
      </c>
      <c r="E75" s="200">
        <v>1</v>
      </c>
      <c r="F75" s="188">
        <v>931993.1</v>
      </c>
      <c r="G75" s="188">
        <v>928628.14</v>
      </c>
      <c r="H75" s="189">
        <v>928628.13</v>
      </c>
    </row>
    <row r="76" spans="1:8" x14ac:dyDescent="0.25">
      <c r="A76" s="138"/>
      <c r="B76" s="138"/>
      <c r="C76" s="138"/>
      <c r="D76" s="186" t="s">
        <v>608</v>
      </c>
      <c r="E76" s="200">
        <v>1</v>
      </c>
      <c r="F76" s="188">
        <v>572796.5</v>
      </c>
      <c r="G76" s="188">
        <v>653377.35</v>
      </c>
      <c r="H76" s="189">
        <v>653377.35</v>
      </c>
    </row>
    <row r="77" spans="1:8" x14ac:dyDescent="0.25">
      <c r="A77" s="138"/>
      <c r="B77" s="138"/>
      <c r="C77" s="138"/>
      <c r="D77" s="186" t="s">
        <v>609</v>
      </c>
      <c r="E77" s="200">
        <v>1</v>
      </c>
      <c r="F77" s="188">
        <v>446515.71</v>
      </c>
      <c r="G77" s="188">
        <v>446515.7</v>
      </c>
      <c r="H77" s="189">
        <v>446515.7</v>
      </c>
    </row>
    <row r="78" spans="1:8" x14ac:dyDescent="0.25">
      <c r="A78" s="138"/>
      <c r="B78" s="138"/>
      <c r="C78" s="138"/>
      <c r="D78" s="186" t="s">
        <v>610</v>
      </c>
      <c r="E78" s="200">
        <v>1</v>
      </c>
      <c r="F78" s="188">
        <v>997112.07</v>
      </c>
      <c r="G78" s="188">
        <v>997111.95</v>
      </c>
      <c r="H78" s="189">
        <v>997111.94</v>
      </c>
    </row>
    <row r="79" spans="1:8" x14ac:dyDescent="0.25">
      <c r="A79" s="138"/>
      <c r="B79" s="138"/>
      <c r="C79" s="138"/>
      <c r="D79" s="186" t="s">
        <v>611</v>
      </c>
      <c r="E79" s="200">
        <v>1</v>
      </c>
      <c r="F79" s="188">
        <v>807910.99</v>
      </c>
      <c r="G79" s="188">
        <v>807910.76</v>
      </c>
      <c r="H79" s="189">
        <v>807910.76</v>
      </c>
    </row>
    <row r="80" spans="1:8" x14ac:dyDescent="0.25">
      <c r="A80" s="138"/>
      <c r="B80" s="138"/>
      <c r="C80" s="138"/>
      <c r="D80" s="186" t="s">
        <v>545</v>
      </c>
      <c r="E80" s="200">
        <v>1</v>
      </c>
      <c r="F80" s="188">
        <v>204278.04</v>
      </c>
      <c r="G80" s="188">
        <v>204277.99</v>
      </c>
      <c r="H80" s="189">
        <v>204277.98</v>
      </c>
    </row>
    <row r="81" spans="1:8" x14ac:dyDescent="0.25">
      <c r="A81" s="138"/>
      <c r="B81" s="138"/>
      <c r="C81" s="138"/>
      <c r="D81" s="186" t="s">
        <v>612</v>
      </c>
      <c r="E81" s="200">
        <v>1</v>
      </c>
      <c r="F81" s="188">
        <v>574933.05000000005</v>
      </c>
      <c r="G81" s="188">
        <v>574933.04</v>
      </c>
      <c r="H81" s="189">
        <v>574933.04</v>
      </c>
    </row>
    <row r="82" spans="1:8" x14ac:dyDescent="0.25">
      <c r="A82" s="138"/>
      <c r="B82" s="138"/>
      <c r="C82" s="140"/>
      <c r="D82" s="186" t="s">
        <v>547</v>
      </c>
      <c r="E82" s="200">
        <v>1</v>
      </c>
      <c r="F82" s="188">
        <v>621287.43999999994</v>
      </c>
      <c r="G82" s="188">
        <v>621287.77</v>
      </c>
      <c r="H82" s="189">
        <v>621287.77</v>
      </c>
    </row>
    <row r="83" spans="1:8" x14ac:dyDescent="0.25">
      <c r="A83" s="140"/>
      <c r="B83" s="140"/>
      <c r="C83" s="134" t="s">
        <v>434</v>
      </c>
      <c r="D83" s="139"/>
      <c r="E83" s="199">
        <v>17</v>
      </c>
      <c r="F83" s="136">
        <v>11793182.51</v>
      </c>
      <c r="G83" s="136">
        <v>11867490.099999998</v>
      </c>
      <c r="H83" s="137">
        <v>11849835.039999999</v>
      </c>
    </row>
    <row r="84" spans="1:8" x14ac:dyDescent="0.25">
      <c r="A84" s="141" t="s">
        <v>613</v>
      </c>
      <c r="B84" s="142"/>
      <c r="C84" s="142"/>
      <c r="D84" s="143"/>
      <c r="E84" s="198">
        <v>22</v>
      </c>
      <c r="F84" s="145">
        <v>14630036.940000001</v>
      </c>
      <c r="G84" s="145">
        <v>11867490.099999998</v>
      </c>
      <c r="H84" s="146">
        <v>11849835.039999999</v>
      </c>
    </row>
    <row r="85" spans="1:8" x14ac:dyDescent="0.25">
      <c r="A85" s="133" t="s">
        <v>614</v>
      </c>
      <c r="B85" s="133" t="s">
        <v>521</v>
      </c>
      <c r="C85" s="139"/>
      <c r="D85" s="139"/>
      <c r="E85" s="199">
        <v>6</v>
      </c>
      <c r="F85" s="136">
        <v>3451605.0300000003</v>
      </c>
      <c r="G85" s="136">
        <v>0</v>
      </c>
      <c r="H85" s="137">
        <v>0</v>
      </c>
    </row>
    <row r="86" spans="1:8" x14ac:dyDescent="0.25">
      <c r="A86" s="138"/>
      <c r="B86" s="184" t="s">
        <v>457</v>
      </c>
      <c r="C86" s="133" t="s">
        <v>348</v>
      </c>
      <c r="D86" s="134" t="s">
        <v>615</v>
      </c>
      <c r="E86" s="199">
        <v>1</v>
      </c>
      <c r="F86" s="136">
        <v>482500</v>
      </c>
      <c r="G86" s="136">
        <v>482500</v>
      </c>
      <c r="H86" s="137">
        <v>0</v>
      </c>
    </row>
    <row r="87" spans="1:8" x14ac:dyDescent="0.25">
      <c r="A87" s="138"/>
      <c r="B87" s="138"/>
      <c r="C87" s="138"/>
      <c r="D87" s="186" t="s">
        <v>616</v>
      </c>
      <c r="E87" s="200">
        <v>1</v>
      </c>
      <c r="F87" s="188">
        <v>990033.66</v>
      </c>
      <c r="G87" s="188">
        <v>990033.66</v>
      </c>
      <c r="H87" s="189">
        <v>0</v>
      </c>
    </row>
    <row r="88" spans="1:8" x14ac:dyDescent="0.25">
      <c r="A88" s="138"/>
      <c r="B88" s="138"/>
      <c r="C88" s="138"/>
      <c r="D88" s="186" t="s">
        <v>617</v>
      </c>
      <c r="E88" s="200">
        <v>1</v>
      </c>
      <c r="F88" s="188">
        <v>148093.79999999999</v>
      </c>
      <c r="G88" s="188">
        <v>148093.79999999999</v>
      </c>
      <c r="H88" s="189">
        <v>0</v>
      </c>
    </row>
    <row r="89" spans="1:8" x14ac:dyDescent="0.25">
      <c r="A89" s="138"/>
      <c r="B89" s="138"/>
      <c r="C89" s="138"/>
      <c r="D89" s="186" t="s">
        <v>618</v>
      </c>
      <c r="E89" s="200">
        <v>1</v>
      </c>
      <c r="F89" s="188">
        <v>1967070.5</v>
      </c>
      <c r="G89" s="188">
        <v>1967070.5</v>
      </c>
      <c r="H89" s="189">
        <v>0</v>
      </c>
    </row>
    <row r="90" spans="1:8" x14ac:dyDescent="0.25">
      <c r="A90" s="138"/>
      <c r="B90" s="138"/>
      <c r="C90" s="138"/>
      <c r="D90" s="186" t="s">
        <v>619</v>
      </c>
      <c r="E90" s="200">
        <v>1</v>
      </c>
      <c r="F90" s="188">
        <v>204220.08</v>
      </c>
      <c r="G90" s="188">
        <v>204220.08</v>
      </c>
      <c r="H90" s="189">
        <v>0</v>
      </c>
    </row>
    <row r="91" spans="1:8" x14ac:dyDescent="0.25">
      <c r="A91" s="138"/>
      <c r="B91" s="138"/>
      <c r="C91" s="138"/>
      <c r="D91" s="186" t="s">
        <v>620</v>
      </c>
      <c r="E91" s="200">
        <v>1</v>
      </c>
      <c r="F91" s="188">
        <v>533954.66</v>
      </c>
      <c r="G91" s="188">
        <v>533954.66</v>
      </c>
      <c r="H91" s="189">
        <v>0</v>
      </c>
    </row>
    <row r="92" spans="1:8" x14ac:dyDescent="0.25">
      <c r="A92" s="138"/>
      <c r="B92" s="138"/>
      <c r="C92" s="138"/>
      <c r="D92" s="186" t="s">
        <v>621</v>
      </c>
      <c r="E92" s="200">
        <v>1</v>
      </c>
      <c r="F92" s="188">
        <v>363543.13</v>
      </c>
      <c r="G92" s="188">
        <v>363543.13</v>
      </c>
      <c r="H92" s="189">
        <v>0</v>
      </c>
    </row>
    <row r="93" spans="1:8" x14ac:dyDescent="0.25">
      <c r="A93" s="138"/>
      <c r="B93" s="138"/>
      <c r="C93" s="138"/>
      <c r="D93" s="186" t="s">
        <v>622</v>
      </c>
      <c r="E93" s="200">
        <v>1</v>
      </c>
      <c r="F93" s="188">
        <v>138368.29999999999</v>
      </c>
      <c r="G93" s="188">
        <v>138368.29999999999</v>
      </c>
      <c r="H93" s="189">
        <v>0</v>
      </c>
    </row>
    <row r="94" spans="1:8" x14ac:dyDescent="0.25">
      <c r="A94" s="138"/>
      <c r="B94" s="138"/>
      <c r="C94" s="138"/>
      <c r="D94" s="186" t="s">
        <v>623</v>
      </c>
      <c r="E94" s="200">
        <v>1</v>
      </c>
      <c r="F94" s="188">
        <v>926005.95</v>
      </c>
      <c r="G94" s="188">
        <v>926005.95</v>
      </c>
      <c r="H94" s="189">
        <v>0</v>
      </c>
    </row>
    <row r="95" spans="1:8" x14ac:dyDescent="0.25">
      <c r="A95" s="138"/>
      <c r="B95" s="138"/>
      <c r="C95" s="138"/>
      <c r="D95" s="186" t="s">
        <v>624</v>
      </c>
      <c r="E95" s="200">
        <v>1</v>
      </c>
      <c r="F95" s="188">
        <v>271596.65999999997</v>
      </c>
      <c r="G95" s="188">
        <v>271596.65999999997</v>
      </c>
      <c r="H95" s="189">
        <v>0</v>
      </c>
    </row>
    <row r="96" spans="1:8" x14ac:dyDescent="0.25">
      <c r="A96" s="138"/>
      <c r="B96" s="138"/>
      <c r="C96" s="138"/>
      <c r="D96" s="186" t="s">
        <v>625</v>
      </c>
      <c r="E96" s="200">
        <v>1</v>
      </c>
      <c r="F96" s="188">
        <v>211052.25</v>
      </c>
      <c r="G96" s="188">
        <v>211052.25</v>
      </c>
      <c r="H96" s="189">
        <v>0</v>
      </c>
    </row>
    <row r="97" spans="1:8" x14ac:dyDescent="0.25">
      <c r="A97" s="138"/>
      <c r="B97" s="138"/>
      <c r="C97" s="138"/>
      <c r="D97" s="186" t="s">
        <v>626</v>
      </c>
      <c r="E97" s="200">
        <v>1</v>
      </c>
      <c r="F97" s="188">
        <v>660603.32999999996</v>
      </c>
      <c r="G97" s="188">
        <v>660603.32999999996</v>
      </c>
      <c r="H97" s="189">
        <v>0</v>
      </c>
    </row>
    <row r="98" spans="1:8" x14ac:dyDescent="0.25">
      <c r="A98" s="138"/>
      <c r="B98" s="138"/>
      <c r="C98" s="138"/>
      <c r="D98" s="186" t="s">
        <v>627</v>
      </c>
      <c r="E98" s="200">
        <v>1</v>
      </c>
      <c r="F98" s="188">
        <v>800208.33</v>
      </c>
      <c r="G98" s="188">
        <v>800208.33</v>
      </c>
      <c r="H98" s="189">
        <v>0</v>
      </c>
    </row>
    <row r="99" spans="1:8" x14ac:dyDescent="0.25">
      <c r="A99" s="138"/>
      <c r="B99" s="138"/>
      <c r="C99" s="138"/>
      <c r="D99" s="186" t="s">
        <v>628</v>
      </c>
      <c r="E99" s="200">
        <v>1</v>
      </c>
      <c r="F99" s="188">
        <v>211725</v>
      </c>
      <c r="G99" s="188">
        <v>211344.9</v>
      </c>
      <c r="H99" s="189">
        <v>0</v>
      </c>
    </row>
    <row r="100" spans="1:8" x14ac:dyDescent="0.25">
      <c r="A100" s="138"/>
      <c r="B100" s="138"/>
      <c r="C100" s="138"/>
      <c r="D100" s="186" t="s">
        <v>629</v>
      </c>
      <c r="E100" s="200">
        <v>1</v>
      </c>
      <c r="F100" s="188">
        <v>112049.93</v>
      </c>
      <c r="G100" s="188">
        <v>112049.93</v>
      </c>
      <c r="H100" s="189">
        <v>0</v>
      </c>
    </row>
    <row r="101" spans="1:8" x14ac:dyDescent="0.25">
      <c r="A101" s="138"/>
      <c r="B101" s="138"/>
      <c r="C101" s="138"/>
      <c r="D101" s="186" t="s">
        <v>630</v>
      </c>
      <c r="E101" s="200">
        <v>1</v>
      </c>
      <c r="F101" s="188">
        <v>624591.44999999995</v>
      </c>
      <c r="G101" s="188">
        <v>624591.44999999995</v>
      </c>
      <c r="H101" s="189">
        <v>0</v>
      </c>
    </row>
    <row r="102" spans="1:8" x14ac:dyDescent="0.25">
      <c r="A102" s="138"/>
      <c r="B102" s="138"/>
      <c r="C102" s="138"/>
      <c r="D102" s="186" t="s">
        <v>631</v>
      </c>
      <c r="E102" s="200">
        <v>1</v>
      </c>
      <c r="F102" s="188">
        <v>2975000</v>
      </c>
      <c r="G102" s="188">
        <v>2975000</v>
      </c>
      <c r="H102" s="189">
        <v>0</v>
      </c>
    </row>
    <row r="103" spans="1:8" x14ac:dyDescent="0.25">
      <c r="A103" s="138"/>
      <c r="B103" s="138"/>
      <c r="C103" s="138"/>
      <c r="D103" s="186" t="s">
        <v>632</v>
      </c>
      <c r="E103" s="200">
        <v>1</v>
      </c>
      <c r="F103" s="188">
        <v>157380</v>
      </c>
      <c r="G103" s="188">
        <v>157380</v>
      </c>
      <c r="H103" s="189">
        <v>0</v>
      </c>
    </row>
    <row r="104" spans="1:8" x14ac:dyDescent="0.25">
      <c r="A104" s="138"/>
      <c r="B104" s="138"/>
      <c r="C104" s="138"/>
      <c r="D104" s="186" t="s">
        <v>633</v>
      </c>
      <c r="E104" s="200">
        <v>1</v>
      </c>
      <c r="F104" s="188">
        <v>209280</v>
      </c>
      <c r="G104" s="188">
        <v>209280</v>
      </c>
      <c r="H104" s="189">
        <v>0</v>
      </c>
    </row>
    <row r="105" spans="1:8" x14ac:dyDescent="0.25">
      <c r="A105" s="138"/>
      <c r="B105" s="138"/>
      <c r="C105" s="138"/>
      <c r="D105" s="186" t="s">
        <v>634</v>
      </c>
      <c r="E105" s="200">
        <v>1</v>
      </c>
      <c r="F105" s="188">
        <v>738298.66</v>
      </c>
      <c r="G105" s="188">
        <v>738298.66</v>
      </c>
      <c r="H105" s="189">
        <v>0</v>
      </c>
    </row>
    <row r="106" spans="1:8" x14ac:dyDescent="0.25">
      <c r="A106" s="138"/>
      <c r="B106" s="138"/>
      <c r="C106" s="138"/>
      <c r="D106" s="186" t="s">
        <v>635</v>
      </c>
      <c r="E106" s="200">
        <v>1</v>
      </c>
      <c r="F106" s="188">
        <v>323307.83</v>
      </c>
      <c r="G106" s="188">
        <v>323307.83</v>
      </c>
      <c r="H106" s="189">
        <v>0</v>
      </c>
    </row>
    <row r="107" spans="1:8" x14ac:dyDescent="0.25">
      <c r="A107" s="138"/>
      <c r="B107" s="138"/>
      <c r="C107" s="138"/>
      <c r="D107" s="186" t="s">
        <v>570</v>
      </c>
      <c r="E107" s="200">
        <v>1</v>
      </c>
      <c r="F107" s="188">
        <v>3000000</v>
      </c>
      <c r="G107" s="188">
        <v>3000000</v>
      </c>
      <c r="H107" s="189">
        <v>0</v>
      </c>
    </row>
    <row r="108" spans="1:8" x14ac:dyDescent="0.25">
      <c r="A108" s="138"/>
      <c r="B108" s="138"/>
      <c r="C108" s="138"/>
      <c r="D108" s="186" t="s">
        <v>636</v>
      </c>
      <c r="E108" s="200">
        <v>1</v>
      </c>
      <c r="F108" s="188">
        <v>2563904.39</v>
      </c>
      <c r="G108" s="188">
        <v>2563904.39</v>
      </c>
      <c r="H108" s="189">
        <v>0</v>
      </c>
    </row>
    <row r="109" spans="1:8" x14ac:dyDescent="0.25">
      <c r="A109" s="138"/>
      <c r="B109" s="138"/>
      <c r="C109" s="138"/>
      <c r="D109" s="186" t="s">
        <v>637</v>
      </c>
      <c r="E109" s="200">
        <v>1</v>
      </c>
      <c r="F109" s="188">
        <v>635049.49</v>
      </c>
      <c r="G109" s="188">
        <v>635049.49</v>
      </c>
      <c r="H109" s="189">
        <v>0</v>
      </c>
    </row>
    <row r="110" spans="1:8" x14ac:dyDescent="0.25">
      <c r="A110" s="138"/>
      <c r="B110" s="138"/>
      <c r="C110" s="138"/>
      <c r="D110" s="186" t="s">
        <v>638</v>
      </c>
      <c r="E110" s="200">
        <v>1</v>
      </c>
      <c r="F110" s="188">
        <v>1500000</v>
      </c>
      <c r="G110" s="188">
        <v>1500000</v>
      </c>
      <c r="H110" s="189">
        <v>0</v>
      </c>
    </row>
    <row r="111" spans="1:8" x14ac:dyDescent="0.25">
      <c r="A111" s="138"/>
      <c r="B111" s="138"/>
      <c r="C111" s="138"/>
      <c r="D111" s="186" t="s">
        <v>639</v>
      </c>
      <c r="E111" s="200">
        <v>1</v>
      </c>
      <c r="F111" s="188">
        <v>753869.67</v>
      </c>
      <c r="G111" s="188">
        <v>753869.67</v>
      </c>
      <c r="H111" s="189">
        <v>0</v>
      </c>
    </row>
    <row r="112" spans="1:8" x14ac:dyDescent="0.25">
      <c r="A112" s="138"/>
      <c r="B112" s="138"/>
      <c r="C112" s="138"/>
      <c r="D112" s="186" t="s">
        <v>640</v>
      </c>
      <c r="E112" s="200">
        <v>1</v>
      </c>
      <c r="F112" s="188">
        <v>221478</v>
      </c>
      <c r="G112" s="188">
        <v>221478</v>
      </c>
      <c r="H112" s="189">
        <v>0</v>
      </c>
    </row>
    <row r="113" spans="1:8" x14ac:dyDescent="0.25">
      <c r="A113" s="138"/>
      <c r="B113" s="138"/>
      <c r="C113" s="138"/>
      <c r="D113" s="186" t="s">
        <v>641</v>
      </c>
      <c r="E113" s="200">
        <v>1</v>
      </c>
      <c r="F113" s="188">
        <v>442983.33</v>
      </c>
      <c r="G113" s="188">
        <v>442983.33</v>
      </c>
      <c r="H113" s="189">
        <v>0</v>
      </c>
    </row>
    <row r="114" spans="1:8" x14ac:dyDescent="0.25">
      <c r="A114" s="138"/>
      <c r="B114" s="138"/>
      <c r="C114" s="138"/>
      <c r="D114" s="186" t="s">
        <v>488</v>
      </c>
      <c r="E114" s="200">
        <v>1</v>
      </c>
      <c r="F114" s="188">
        <v>635664.52</v>
      </c>
      <c r="G114" s="188">
        <v>635664.52</v>
      </c>
      <c r="H114" s="189">
        <v>0</v>
      </c>
    </row>
    <row r="115" spans="1:8" x14ac:dyDescent="0.25">
      <c r="A115" s="138"/>
      <c r="B115" s="138"/>
      <c r="C115" s="138"/>
      <c r="D115" s="186" t="s">
        <v>642</v>
      </c>
      <c r="E115" s="200">
        <v>1</v>
      </c>
      <c r="F115" s="188">
        <v>207898.68</v>
      </c>
      <c r="G115" s="188">
        <v>207898.68</v>
      </c>
      <c r="H115" s="189">
        <v>0</v>
      </c>
    </row>
    <row r="116" spans="1:8" x14ac:dyDescent="0.25">
      <c r="A116" s="138"/>
      <c r="B116" s="138"/>
      <c r="C116" s="138"/>
      <c r="D116" s="186" t="s">
        <v>643</v>
      </c>
      <c r="E116" s="200">
        <v>1</v>
      </c>
      <c r="F116" s="188">
        <v>1956956.66</v>
      </c>
      <c r="G116" s="188">
        <v>1956956.66</v>
      </c>
      <c r="H116" s="189">
        <v>0</v>
      </c>
    </row>
    <row r="117" spans="1:8" x14ac:dyDescent="0.25">
      <c r="A117" s="138"/>
      <c r="B117" s="138"/>
      <c r="C117" s="138"/>
      <c r="D117" s="186" t="s">
        <v>644</v>
      </c>
      <c r="E117" s="200">
        <v>1</v>
      </c>
      <c r="F117" s="188">
        <v>497460</v>
      </c>
      <c r="G117" s="188">
        <v>497460</v>
      </c>
      <c r="H117" s="189">
        <v>0</v>
      </c>
    </row>
    <row r="118" spans="1:8" x14ac:dyDescent="0.25">
      <c r="A118" s="138"/>
      <c r="B118" s="138"/>
      <c r="C118" s="138"/>
      <c r="D118" s="186" t="s">
        <v>645</v>
      </c>
      <c r="E118" s="200">
        <v>1</v>
      </c>
      <c r="F118" s="188">
        <v>138209.26</v>
      </c>
      <c r="G118" s="188">
        <v>138209.26</v>
      </c>
      <c r="H118" s="189">
        <v>0</v>
      </c>
    </row>
    <row r="119" spans="1:8" x14ac:dyDescent="0.25">
      <c r="A119" s="138"/>
      <c r="B119" s="138"/>
      <c r="C119" s="138"/>
      <c r="D119" s="186" t="s">
        <v>646</v>
      </c>
      <c r="E119" s="200">
        <v>1</v>
      </c>
      <c r="F119" s="188">
        <v>351270.13</v>
      </c>
      <c r="G119" s="188">
        <v>351270.13</v>
      </c>
      <c r="H119" s="189">
        <v>0</v>
      </c>
    </row>
    <row r="120" spans="1:8" x14ac:dyDescent="0.25">
      <c r="A120" s="138"/>
      <c r="B120" s="138"/>
      <c r="C120" s="138"/>
      <c r="D120" s="186" t="s">
        <v>647</v>
      </c>
      <c r="E120" s="200">
        <v>1</v>
      </c>
      <c r="F120" s="188">
        <v>588749.67000000004</v>
      </c>
      <c r="G120" s="188">
        <v>588749.67000000004</v>
      </c>
      <c r="H120" s="189">
        <v>0</v>
      </c>
    </row>
    <row r="121" spans="1:8" x14ac:dyDescent="0.25">
      <c r="A121" s="138"/>
      <c r="B121" s="138"/>
      <c r="C121" s="138"/>
      <c r="D121" s="186" t="s">
        <v>648</v>
      </c>
      <c r="E121" s="200">
        <v>1</v>
      </c>
      <c r="F121" s="188">
        <v>368939.25</v>
      </c>
      <c r="G121" s="188">
        <v>368939.25</v>
      </c>
      <c r="H121" s="189">
        <v>0</v>
      </c>
    </row>
    <row r="122" spans="1:8" x14ac:dyDescent="0.25">
      <c r="A122" s="138"/>
      <c r="B122" s="138"/>
      <c r="C122" s="138"/>
      <c r="D122" s="186" t="s">
        <v>649</v>
      </c>
      <c r="E122" s="200">
        <v>1</v>
      </c>
      <c r="F122" s="188">
        <v>1523265.5</v>
      </c>
      <c r="G122" s="188">
        <v>1523265.5</v>
      </c>
      <c r="H122" s="189">
        <v>0</v>
      </c>
    </row>
    <row r="123" spans="1:8" x14ac:dyDescent="0.25">
      <c r="A123" s="138"/>
      <c r="B123" s="138"/>
      <c r="C123" s="138"/>
      <c r="D123" s="186" t="s">
        <v>650</v>
      </c>
      <c r="E123" s="200">
        <v>1</v>
      </c>
      <c r="F123" s="188">
        <v>153310.38</v>
      </c>
      <c r="G123" s="188">
        <v>153310.38</v>
      </c>
      <c r="H123" s="189">
        <v>0</v>
      </c>
    </row>
    <row r="124" spans="1:8" x14ac:dyDescent="0.25">
      <c r="A124" s="138"/>
      <c r="B124" s="138"/>
      <c r="C124" s="138"/>
      <c r="D124" s="186" t="s">
        <v>651</v>
      </c>
      <c r="E124" s="200">
        <v>1</v>
      </c>
      <c r="F124" s="188">
        <v>436823.5</v>
      </c>
      <c r="G124" s="188">
        <v>436823.5</v>
      </c>
      <c r="H124" s="189">
        <v>0</v>
      </c>
    </row>
    <row r="125" spans="1:8" x14ac:dyDescent="0.25">
      <c r="A125" s="138"/>
      <c r="B125" s="138"/>
      <c r="C125" s="138"/>
      <c r="D125" s="186" t="s">
        <v>652</v>
      </c>
      <c r="E125" s="200">
        <v>1</v>
      </c>
      <c r="F125" s="188">
        <v>592472.4</v>
      </c>
      <c r="G125" s="188">
        <v>592472.4</v>
      </c>
      <c r="H125" s="189">
        <v>0</v>
      </c>
    </row>
    <row r="126" spans="1:8" x14ac:dyDescent="0.25">
      <c r="A126" s="138"/>
      <c r="B126" s="138"/>
      <c r="C126" s="138"/>
      <c r="D126" s="186" t="s">
        <v>653</v>
      </c>
      <c r="E126" s="200">
        <v>1</v>
      </c>
      <c r="F126" s="188">
        <v>188526.75</v>
      </c>
      <c r="G126" s="188">
        <v>188526.75</v>
      </c>
      <c r="H126" s="189">
        <v>0</v>
      </c>
    </row>
    <row r="127" spans="1:8" x14ac:dyDescent="0.25">
      <c r="A127" s="138"/>
      <c r="B127" s="138"/>
      <c r="C127" s="138"/>
      <c r="D127" s="186" t="s">
        <v>654</v>
      </c>
      <c r="E127" s="200">
        <v>1</v>
      </c>
      <c r="F127" s="188">
        <v>1020399.35</v>
      </c>
      <c r="G127" s="188">
        <v>1020399.35</v>
      </c>
      <c r="H127" s="189">
        <v>0</v>
      </c>
    </row>
    <row r="128" spans="1:8" x14ac:dyDescent="0.25">
      <c r="A128" s="138"/>
      <c r="B128" s="138"/>
      <c r="C128" s="138"/>
      <c r="D128" s="186" t="s">
        <v>655</v>
      </c>
      <c r="E128" s="200">
        <v>1</v>
      </c>
      <c r="F128" s="188">
        <v>549630</v>
      </c>
      <c r="G128" s="188">
        <v>549630</v>
      </c>
      <c r="H128" s="189">
        <v>0</v>
      </c>
    </row>
    <row r="129" spans="1:8" x14ac:dyDescent="0.25">
      <c r="A129" s="138"/>
      <c r="B129" s="138"/>
      <c r="C129" s="138"/>
      <c r="D129" s="186" t="s">
        <v>656</v>
      </c>
      <c r="E129" s="200">
        <v>1</v>
      </c>
      <c r="F129" s="188">
        <v>501666.67</v>
      </c>
      <c r="G129" s="188">
        <v>501666.67</v>
      </c>
      <c r="H129" s="189">
        <v>0</v>
      </c>
    </row>
    <row r="130" spans="1:8" x14ac:dyDescent="0.25">
      <c r="A130" s="138"/>
      <c r="B130" s="138"/>
      <c r="C130" s="138"/>
      <c r="D130" s="186" t="s">
        <v>657</v>
      </c>
      <c r="E130" s="200">
        <v>1</v>
      </c>
      <c r="F130" s="188">
        <v>1155000</v>
      </c>
      <c r="G130" s="188">
        <v>1155000</v>
      </c>
      <c r="H130" s="189">
        <v>0</v>
      </c>
    </row>
    <row r="131" spans="1:8" x14ac:dyDescent="0.25">
      <c r="A131" s="138"/>
      <c r="B131" s="138"/>
      <c r="C131" s="138"/>
      <c r="D131" s="186" t="s">
        <v>658</v>
      </c>
      <c r="E131" s="200">
        <v>1</v>
      </c>
      <c r="F131" s="188">
        <v>1435000</v>
      </c>
      <c r="G131" s="188">
        <v>1435000</v>
      </c>
      <c r="H131" s="189">
        <v>0</v>
      </c>
    </row>
    <row r="132" spans="1:8" x14ac:dyDescent="0.25">
      <c r="A132" s="138"/>
      <c r="B132" s="138"/>
      <c r="C132" s="138"/>
      <c r="D132" s="186" t="s">
        <v>581</v>
      </c>
      <c r="E132" s="200">
        <v>1</v>
      </c>
      <c r="F132" s="188">
        <v>298220</v>
      </c>
      <c r="G132" s="188">
        <v>298220</v>
      </c>
      <c r="H132" s="189">
        <v>0</v>
      </c>
    </row>
    <row r="133" spans="1:8" x14ac:dyDescent="0.25">
      <c r="A133" s="138"/>
      <c r="B133" s="138"/>
      <c r="C133" s="138"/>
      <c r="D133" s="186" t="s">
        <v>659</v>
      </c>
      <c r="E133" s="200">
        <v>1</v>
      </c>
      <c r="F133" s="188">
        <v>378175</v>
      </c>
      <c r="G133" s="188">
        <v>378175</v>
      </c>
      <c r="H133" s="189">
        <v>0</v>
      </c>
    </row>
    <row r="134" spans="1:8" x14ac:dyDescent="0.25">
      <c r="A134" s="138"/>
      <c r="B134" s="138"/>
      <c r="C134" s="138"/>
      <c r="D134" s="186" t="s">
        <v>660</v>
      </c>
      <c r="E134" s="200">
        <v>1</v>
      </c>
      <c r="F134" s="188">
        <v>408657.47</v>
      </c>
      <c r="G134" s="188">
        <v>408657.47</v>
      </c>
      <c r="H134" s="189">
        <v>0</v>
      </c>
    </row>
    <row r="135" spans="1:8" x14ac:dyDescent="0.25">
      <c r="A135" s="138"/>
      <c r="B135" s="138"/>
      <c r="C135" s="138"/>
      <c r="D135" s="186" t="s">
        <v>661</v>
      </c>
      <c r="E135" s="200">
        <v>1</v>
      </c>
      <c r="F135" s="188">
        <v>493416</v>
      </c>
      <c r="G135" s="188">
        <v>493416</v>
      </c>
      <c r="H135" s="189">
        <v>0</v>
      </c>
    </row>
    <row r="136" spans="1:8" x14ac:dyDescent="0.25">
      <c r="A136" s="138"/>
      <c r="B136" s="138"/>
      <c r="C136" s="138"/>
      <c r="D136" s="186" t="s">
        <v>662</v>
      </c>
      <c r="E136" s="200">
        <v>1</v>
      </c>
      <c r="F136" s="188">
        <v>2296542</v>
      </c>
      <c r="G136" s="188">
        <v>2296542</v>
      </c>
      <c r="H136" s="189">
        <v>0</v>
      </c>
    </row>
    <row r="137" spans="1:8" x14ac:dyDescent="0.25">
      <c r="A137" s="138"/>
      <c r="B137" s="138"/>
      <c r="C137" s="138"/>
      <c r="D137" s="186" t="s">
        <v>663</v>
      </c>
      <c r="E137" s="200">
        <v>1</v>
      </c>
      <c r="F137" s="188">
        <v>1025867.25</v>
      </c>
      <c r="G137" s="188">
        <v>1025867.25</v>
      </c>
      <c r="H137" s="189">
        <v>0</v>
      </c>
    </row>
    <row r="138" spans="1:8" x14ac:dyDescent="0.25">
      <c r="A138" s="138"/>
      <c r="B138" s="138"/>
      <c r="C138" s="138"/>
      <c r="D138" s="186" t="s">
        <v>664</v>
      </c>
      <c r="E138" s="200">
        <v>1</v>
      </c>
      <c r="F138" s="188">
        <v>232455</v>
      </c>
      <c r="G138" s="188">
        <v>232455</v>
      </c>
      <c r="H138" s="189">
        <v>0</v>
      </c>
    </row>
    <row r="139" spans="1:8" x14ac:dyDescent="0.25">
      <c r="A139" s="138"/>
      <c r="B139" s="138"/>
      <c r="C139" s="138"/>
      <c r="D139" s="186" t="s">
        <v>665</v>
      </c>
      <c r="E139" s="200">
        <v>1</v>
      </c>
      <c r="F139" s="188">
        <v>251396.25</v>
      </c>
      <c r="G139" s="188">
        <v>251396.25</v>
      </c>
      <c r="H139" s="189">
        <v>0</v>
      </c>
    </row>
    <row r="140" spans="1:8" x14ac:dyDescent="0.25">
      <c r="A140" s="138"/>
      <c r="B140" s="138"/>
      <c r="C140" s="138"/>
      <c r="D140" s="186" t="s">
        <v>666</v>
      </c>
      <c r="E140" s="200">
        <v>1</v>
      </c>
      <c r="F140" s="188">
        <v>177262.05</v>
      </c>
      <c r="G140" s="188">
        <v>177262.05</v>
      </c>
      <c r="H140" s="189">
        <v>0</v>
      </c>
    </row>
    <row r="141" spans="1:8" x14ac:dyDescent="0.25">
      <c r="A141" s="138"/>
      <c r="B141" s="138"/>
      <c r="C141" s="138"/>
      <c r="D141" s="186" t="s">
        <v>667</v>
      </c>
      <c r="E141" s="200">
        <v>1</v>
      </c>
      <c r="F141" s="188">
        <v>359044.33</v>
      </c>
      <c r="G141" s="188">
        <v>359044.33</v>
      </c>
      <c r="H141" s="189">
        <v>0</v>
      </c>
    </row>
    <row r="142" spans="1:8" x14ac:dyDescent="0.25">
      <c r="A142" s="138"/>
      <c r="B142" s="138"/>
      <c r="C142" s="138"/>
      <c r="D142" s="186" t="s">
        <v>668</v>
      </c>
      <c r="E142" s="200">
        <v>1</v>
      </c>
      <c r="F142" s="188">
        <v>308582.49</v>
      </c>
      <c r="G142" s="188">
        <v>308582.49</v>
      </c>
      <c r="H142" s="189">
        <v>0</v>
      </c>
    </row>
    <row r="143" spans="1:8" x14ac:dyDescent="0.25">
      <c r="A143" s="138"/>
      <c r="B143" s="138"/>
      <c r="C143" s="138"/>
      <c r="D143" s="186" t="s">
        <v>669</v>
      </c>
      <c r="E143" s="200">
        <v>1</v>
      </c>
      <c r="F143" s="188">
        <v>329487.15000000002</v>
      </c>
      <c r="G143" s="188">
        <v>329487.15000000002</v>
      </c>
      <c r="H143" s="189">
        <v>0</v>
      </c>
    </row>
    <row r="144" spans="1:8" x14ac:dyDescent="0.25">
      <c r="A144" s="138"/>
      <c r="B144" s="138"/>
      <c r="C144" s="138"/>
      <c r="D144" s="186" t="s">
        <v>670</v>
      </c>
      <c r="E144" s="200">
        <v>1</v>
      </c>
      <c r="F144" s="188">
        <v>314560</v>
      </c>
      <c r="G144" s="188">
        <v>314560</v>
      </c>
      <c r="H144" s="189">
        <v>0</v>
      </c>
    </row>
    <row r="145" spans="1:8" x14ac:dyDescent="0.25">
      <c r="A145" s="138"/>
      <c r="B145" s="138"/>
      <c r="C145" s="138"/>
      <c r="D145" s="186" t="s">
        <v>671</v>
      </c>
      <c r="E145" s="200">
        <v>1</v>
      </c>
      <c r="F145" s="188">
        <v>178912.35</v>
      </c>
      <c r="G145" s="188">
        <v>178912.35</v>
      </c>
      <c r="H145" s="189">
        <v>0</v>
      </c>
    </row>
    <row r="146" spans="1:8" x14ac:dyDescent="0.25">
      <c r="A146" s="138"/>
      <c r="B146" s="138"/>
      <c r="C146" s="138"/>
      <c r="D146" s="186" t="s">
        <v>672</v>
      </c>
      <c r="E146" s="200">
        <v>1</v>
      </c>
      <c r="F146" s="188">
        <v>435030</v>
      </c>
      <c r="G146" s="188">
        <v>435030</v>
      </c>
      <c r="H146" s="189">
        <v>0</v>
      </c>
    </row>
    <row r="147" spans="1:8" x14ac:dyDescent="0.25">
      <c r="A147" s="138"/>
      <c r="B147" s="138"/>
      <c r="C147" s="138"/>
      <c r="D147" s="186" t="s">
        <v>673</v>
      </c>
      <c r="E147" s="200">
        <v>1</v>
      </c>
      <c r="F147" s="188">
        <v>478000</v>
      </c>
      <c r="G147" s="188">
        <v>478000</v>
      </c>
      <c r="H147" s="189">
        <v>0</v>
      </c>
    </row>
    <row r="148" spans="1:8" x14ac:dyDescent="0.25">
      <c r="A148" s="138"/>
      <c r="B148" s="138"/>
      <c r="C148" s="138"/>
      <c r="D148" s="186" t="s">
        <v>674</v>
      </c>
      <c r="E148" s="200">
        <v>1</v>
      </c>
      <c r="F148" s="188">
        <v>450286.91</v>
      </c>
      <c r="G148" s="188">
        <v>450286.91</v>
      </c>
      <c r="H148" s="189">
        <v>0</v>
      </c>
    </row>
    <row r="149" spans="1:8" x14ac:dyDescent="0.25">
      <c r="A149" s="138"/>
      <c r="B149" s="138"/>
      <c r="C149" s="138"/>
      <c r="D149" s="186" t="s">
        <v>675</v>
      </c>
      <c r="E149" s="200">
        <v>1</v>
      </c>
      <c r="F149" s="188">
        <v>1723556.7</v>
      </c>
      <c r="G149" s="188">
        <v>1723556.7</v>
      </c>
      <c r="H149" s="189">
        <v>0</v>
      </c>
    </row>
    <row r="150" spans="1:8" x14ac:dyDescent="0.25">
      <c r="A150" s="138"/>
      <c r="B150" s="138"/>
      <c r="C150" s="138"/>
      <c r="D150" s="186" t="s">
        <v>676</v>
      </c>
      <c r="E150" s="200">
        <v>1</v>
      </c>
      <c r="F150" s="188">
        <v>741075</v>
      </c>
      <c r="G150" s="188">
        <v>741075</v>
      </c>
      <c r="H150" s="189">
        <v>0</v>
      </c>
    </row>
    <row r="151" spans="1:8" x14ac:dyDescent="0.25">
      <c r="A151" s="138"/>
      <c r="B151" s="138"/>
      <c r="C151" s="138"/>
      <c r="D151" s="186" t="s">
        <v>677</v>
      </c>
      <c r="E151" s="200">
        <v>1</v>
      </c>
      <c r="F151" s="188">
        <v>217238.7</v>
      </c>
      <c r="G151" s="188">
        <v>206449.5</v>
      </c>
      <c r="H151" s="189">
        <v>0</v>
      </c>
    </row>
    <row r="152" spans="1:8" x14ac:dyDescent="0.25">
      <c r="A152" s="138"/>
      <c r="B152" s="138"/>
      <c r="C152" s="138"/>
      <c r="D152" s="186" t="s">
        <v>678</v>
      </c>
      <c r="E152" s="200">
        <v>1</v>
      </c>
      <c r="F152" s="188">
        <v>874337.81</v>
      </c>
      <c r="G152" s="188">
        <v>874337.81</v>
      </c>
      <c r="H152" s="189">
        <v>0</v>
      </c>
    </row>
    <row r="153" spans="1:8" x14ac:dyDescent="0.25">
      <c r="A153" s="138"/>
      <c r="B153" s="138"/>
      <c r="C153" s="140"/>
      <c r="D153" s="186" t="s">
        <v>679</v>
      </c>
      <c r="E153" s="200">
        <v>1</v>
      </c>
      <c r="F153" s="188">
        <v>142000.35</v>
      </c>
      <c r="G153" s="188">
        <v>142000.35</v>
      </c>
      <c r="H153" s="189">
        <v>0</v>
      </c>
    </row>
    <row r="154" spans="1:8" x14ac:dyDescent="0.25">
      <c r="A154" s="138"/>
      <c r="B154" s="138"/>
      <c r="C154" s="134" t="s">
        <v>597</v>
      </c>
      <c r="D154" s="139"/>
      <c r="E154" s="199">
        <v>68</v>
      </c>
      <c r="F154" s="136">
        <v>46581513.930000007</v>
      </c>
      <c r="G154" s="136">
        <v>46570344.629999995</v>
      </c>
      <c r="H154" s="137">
        <v>0</v>
      </c>
    </row>
    <row r="155" spans="1:8" x14ac:dyDescent="0.25">
      <c r="A155" s="138"/>
      <c r="B155" s="184" t="s">
        <v>680</v>
      </c>
      <c r="C155" s="139"/>
      <c r="D155" s="139"/>
      <c r="E155" s="199">
        <v>83</v>
      </c>
      <c r="F155" s="136">
        <v>45656884.600000001</v>
      </c>
      <c r="G155" s="136">
        <v>0</v>
      </c>
      <c r="H155" s="137">
        <v>0</v>
      </c>
    </row>
    <row r="156" spans="1:8" x14ac:dyDescent="0.25">
      <c r="A156" s="138"/>
      <c r="B156" s="184" t="s">
        <v>522</v>
      </c>
      <c r="C156" s="139"/>
      <c r="D156" s="139"/>
      <c r="E156" s="199">
        <v>53</v>
      </c>
      <c r="F156" s="136">
        <v>34820920.909999996</v>
      </c>
      <c r="G156" s="136">
        <v>0</v>
      </c>
      <c r="H156" s="137">
        <v>0</v>
      </c>
    </row>
    <row r="157" spans="1:8" x14ac:dyDescent="0.25">
      <c r="A157" s="138"/>
      <c r="B157" s="184" t="s">
        <v>412</v>
      </c>
      <c r="C157" s="201" t="s">
        <v>552</v>
      </c>
      <c r="D157" s="134" t="s">
        <v>681</v>
      </c>
      <c r="E157" s="199">
        <v>1</v>
      </c>
      <c r="F157" s="136">
        <v>522573.9</v>
      </c>
      <c r="G157" s="136">
        <v>522573.9</v>
      </c>
      <c r="H157" s="137">
        <v>413775</v>
      </c>
    </row>
    <row r="158" spans="1:8" x14ac:dyDescent="0.25">
      <c r="A158" s="138"/>
      <c r="B158" s="138"/>
      <c r="C158" s="134" t="s">
        <v>562</v>
      </c>
      <c r="D158" s="139"/>
      <c r="E158" s="199">
        <v>1</v>
      </c>
      <c r="F158" s="136">
        <v>522573.9</v>
      </c>
      <c r="G158" s="136">
        <v>522573.9</v>
      </c>
      <c r="H158" s="137">
        <v>413775</v>
      </c>
    </row>
    <row r="159" spans="1:8" x14ac:dyDescent="0.25">
      <c r="A159" s="138"/>
      <c r="B159" s="138"/>
      <c r="C159" s="133" t="s">
        <v>412</v>
      </c>
      <c r="D159" s="134" t="s">
        <v>596</v>
      </c>
      <c r="E159" s="199">
        <v>1</v>
      </c>
      <c r="F159" s="136">
        <v>430500</v>
      </c>
      <c r="G159" s="136">
        <v>430500</v>
      </c>
      <c r="H159" s="137">
        <v>405450</v>
      </c>
    </row>
    <row r="160" spans="1:8" x14ac:dyDescent="0.25">
      <c r="A160" s="138"/>
      <c r="B160" s="138"/>
      <c r="C160" s="138"/>
      <c r="D160" s="186" t="s">
        <v>682</v>
      </c>
      <c r="E160" s="200">
        <v>1</v>
      </c>
      <c r="F160" s="188">
        <v>566107.5</v>
      </c>
      <c r="G160" s="188">
        <v>566107.5</v>
      </c>
      <c r="H160" s="189">
        <v>566107.5</v>
      </c>
    </row>
    <row r="161" spans="1:8" x14ac:dyDescent="0.25">
      <c r="A161" s="138"/>
      <c r="B161" s="138"/>
      <c r="C161" s="138"/>
      <c r="D161" s="186" t="s">
        <v>683</v>
      </c>
      <c r="E161" s="200">
        <v>1</v>
      </c>
      <c r="F161" s="188">
        <v>166005</v>
      </c>
      <c r="G161" s="188">
        <v>166005</v>
      </c>
      <c r="H161" s="189">
        <v>165750</v>
      </c>
    </row>
    <row r="162" spans="1:8" x14ac:dyDescent="0.25">
      <c r="A162" s="138"/>
      <c r="B162" s="138"/>
      <c r="C162" s="138"/>
      <c r="D162" s="186" t="s">
        <v>684</v>
      </c>
      <c r="E162" s="200">
        <v>1</v>
      </c>
      <c r="F162" s="188">
        <v>897793.5</v>
      </c>
      <c r="G162" s="188">
        <v>897793.5</v>
      </c>
      <c r="H162" s="189">
        <v>897793.5</v>
      </c>
    </row>
    <row r="163" spans="1:8" x14ac:dyDescent="0.25">
      <c r="A163" s="138"/>
      <c r="B163" s="138"/>
      <c r="C163" s="138"/>
      <c r="D163" s="186" t="s">
        <v>685</v>
      </c>
      <c r="E163" s="200">
        <v>1</v>
      </c>
      <c r="F163" s="188">
        <v>283333.33</v>
      </c>
      <c r="G163" s="188">
        <v>283333.33</v>
      </c>
      <c r="H163" s="189">
        <v>253500</v>
      </c>
    </row>
    <row r="164" spans="1:8" x14ac:dyDescent="0.25">
      <c r="A164" s="138"/>
      <c r="B164" s="138"/>
      <c r="C164" s="138"/>
      <c r="D164" s="186" t="s">
        <v>686</v>
      </c>
      <c r="E164" s="200">
        <v>1</v>
      </c>
      <c r="F164" s="188">
        <v>579214.80000000005</v>
      </c>
      <c r="G164" s="188">
        <v>579214.80000000005</v>
      </c>
      <c r="H164" s="189">
        <v>462795.3</v>
      </c>
    </row>
    <row r="165" spans="1:8" x14ac:dyDescent="0.25">
      <c r="A165" s="138"/>
      <c r="B165" s="138"/>
      <c r="C165" s="138"/>
      <c r="D165" s="186" t="s">
        <v>687</v>
      </c>
      <c r="E165" s="200">
        <v>1</v>
      </c>
      <c r="F165" s="188">
        <v>330322.5</v>
      </c>
      <c r="G165" s="188">
        <v>328699.5</v>
      </c>
      <c r="H165" s="189">
        <v>268335</v>
      </c>
    </row>
    <row r="166" spans="1:8" x14ac:dyDescent="0.25">
      <c r="A166" s="138"/>
      <c r="B166" s="138"/>
      <c r="C166" s="138"/>
      <c r="D166" s="186" t="s">
        <v>688</v>
      </c>
      <c r="E166" s="200">
        <v>1</v>
      </c>
      <c r="F166" s="188">
        <v>427967.5</v>
      </c>
      <c r="G166" s="188">
        <v>385170.75</v>
      </c>
      <c r="H166" s="189">
        <v>383454</v>
      </c>
    </row>
    <row r="167" spans="1:8" x14ac:dyDescent="0.25">
      <c r="A167" s="138"/>
      <c r="B167" s="138"/>
      <c r="C167" s="138"/>
      <c r="D167" s="186" t="s">
        <v>689</v>
      </c>
      <c r="E167" s="200">
        <v>1</v>
      </c>
      <c r="F167" s="188">
        <v>623385</v>
      </c>
      <c r="G167" s="188">
        <v>623385</v>
      </c>
      <c r="H167" s="189">
        <v>623385</v>
      </c>
    </row>
    <row r="168" spans="1:8" x14ac:dyDescent="0.25">
      <c r="A168" s="138"/>
      <c r="B168" s="138"/>
      <c r="C168" s="138"/>
      <c r="D168" s="186" t="s">
        <v>690</v>
      </c>
      <c r="E168" s="200">
        <v>1</v>
      </c>
      <c r="F168" s="188">
        <v>1329162.92</v>
      </c>
      <c r="G168" s="188">
        <v>1329162.92</v>
      </c>
      <c r="H168" s="189">
        <v>1271252.5</v>
      </c>
    </row>
    <row r="169" spans="1:8" x14ac:dyDescent="0.25">
      <c r="A169" s="138"/>
      <c r="B169" s="138"/>
      <c r="C169" s="138"/>
      <c r="D169" s="186" t="s">
        <v>691</v>
      </c>
      <c r="E169" s="200">
        <v>1</v>
      </c>
      <c r="F169" s="188">
        <v>530025</v>
      </c>
      <c r="G169" s="188">
        <v>530025</v>
      </c>
      <c r="H169" s="189">
        <v>424575</v>
      </c>
    </row>
    <row r="170" spans="1:8" x14ac:dyDescent="0.25">
      <c r="A170" s="138"/>
      <c r="B170" s="138"/>
      <c r="C170" s="138"/>
      <c r="D170" s="186" t="s">
        <v>692</v>
      </c>
      <c r="E170" s="200">
        <v>1</v>
      </c>
      <c r="F170" s="188">
        <v>495560.6</v>
      </c>
      <c r="G170" s="188">
        <v>495560.6</v>
      </c>
      <c r="H170" s="189">
        <v>495560.6</v>
      </c>
    </row>
    <row r="171" spans="1:8" x14ac:dyDescent="0.25">
      <c r="A171" s="138"/>
      <c r="B171" s="138"/>
      <c r="C171" s="138"/>
      <c r="D171" s="186" t="s">
        <v>693</v>
      </c>
      <c r="E171" s="200">
        <v>1</v>
      </c>
      <c r="F171" s="188">
        <v>501500</v>
      </c>
      <c r="G171" s="188">
        <v>501500</v>
      </c>
      <c r="H171" s="189">
        <v>501500</v>
      </c>
    </row>
    <row r="172" spans="1:8" x14ac:dyDescent="0.25">
      <c r="A172" s="138"/>
      <c r="B172" s="138"/>
      <c r="C172" s="138"/>
      <c r="D172" s="186" t="s">
        <v>694</v>
      </c>
      <c r="E172" s="200">
        <v>1</v>
      </c>
      <c r="F172" s="188">
        <v>1370366.16</v>
      </c>
      <c r="G172" s="188">
        <v>1370366.16</v>
      </c>
      <c r="H172" s="189">
        <v>1130000</v>
      </c>
    </row>
    <row r="173" spans="1:8" x14ac:dyDescent="0.25">
      <c r="A173" s="138"/>
      <c r="B173" s="138"/>
      <c r="C173" s="138"/>
      <c r="D173" s="186" t="s">
        <v>695</v>
      </c>
      <c r="E173" s="200">
        <v>1</v>
      </c>
      <c r="F173" s="188">
        <v>790839.79</v>
      </c>
      <c r="G173" s="188">
        <v>790839.79</v>
      </c>
      <c r="H173" s="189">
        <v>790839.79</v>
      </c>
    </row>
    <row r="174" spans="1:8" x14ac:dyDescent="0.25">
      <c r="A174" s="138"/>
      <c r="B174" s="138"/>
      <c r="C174" s="138"/>
      <c r="D174" s="186" t="s">
        <v>696</v>
      </c>
      <c r="E174" s="200">
        <v>1</v>
      </c>
      <c r="F174" s="188">
        <v>686220</v>
      </c>
      <c r="G174" s="188">
        <v>686220</v>
      </c>
      <c r="H174" s="189">
        <v>670500</v>
      </c>
    </row>
    <row r="175" spans="1:8" x14ac:dyDescent="0.25">
      <c r="A175" s="138"/>
      <c r="B175" s="138"/>
      <c r="C175" s="138"/>
      <c r="D175" s="186" t="s">
        <v>697</v>
      </c>
      <c r="E175" s="200">
        <v>1</v>
      </c>
      <c r="F175" s="188">
        <v>409689</v>
      </c>
      <c r="G175" s="188">
        <v>409689</v>
      </c>
      <c r="H175" s="189">
        <v>409689</v>
      </c>
    </row>
    <row r="176" spans="1:8" x14ac:dyDescent="0.25">
      <c r="A176" s="138"/>
      <c r="B176" s="138"/>
      <c r="C176" s="138"/>
      <c r="D176" s="186" t="s">
        <v>698</v>
      </c>
      <c r="E176" s="200">
        <v>1</v>
      </c>
      <c r="F176" s="188">
        <v>146879.92000000001</v>
      </c>
      <c r="G176" s="188">
        <v>146879.92000000001</v>
      </c>
      <c r="H176" s="189">
        <v>146879.92000000001</v>
      </c>
    </row>
    <row r="177" spans="1:8" x14ac:dyDescent="0.25">
      <c r="A177" s="138"/>
      <c r="B177" s="138"/>
      <c r="C177" s="138"/>
      <c r="D177" s="186" t="s">
        <v>699</v>
      </c>
      <c r="E177" s="200">
        <v>1</v>
      </c>
      <c r="F177" s="188">
        <v>209521.83</v>
      </c>
      <c r="G177" s="188">
        <v>209521.83</v>
      </c>
      <c r="H177" s="189">
        <v>209521.83</v>
      </c>
    </row>
    <row r="178" spans="1:8" x14ac:dyDescent="0.25">
      <c r="A178" s="138"/>
      <c r="B178" s="138"/>
      <c r="C178" s="138"/>
      <c r="D178" s="186" t="s">
        <v>700</v>
      </c>
      <c r="E178" s="200">
        <v>1</v>
      </c>
      <c r="F178" s="188">
        <v>165855.67000000001</v>
      </c>
      <c r="G178" s="188">
        <v>165855.67000000001</v>
      </c>
      <c r="H178" s="189">
        <v>165855.67000000001</v>
      </c>
    </row>
    <row r="179" spans="1:8" x14ac:dyDescent="0.25">
      <c r="A179" s="138"/>
      <c r="B179" s="138"/>
      <c r="C179" s="138"/>
      <c r="D179" s="186" t="s">
        <v>701</v>
      </c>
      <c r="E179" s="200">
        <v>1</v>
      </c>
      <c r="F179" s="188">
        <v>209288.33</v>
      </c>
      <c r="G179" s="188">
        <v>209288.33</v>
      </c>
      <c r="H179" s="189">
        <v>194670</v>
      </c>
    </row>
    <row r="180" spans="1:8" x14ac:dyDescent="0.25">
      <c r="A180" s="138"/>
      <c r="B180" s="138"/>
      <c r="C180" s="138"/>
      <c r="D180" s="186" t="s">
        <v>702</v>
      </c>
      <c r="E180" s="200">
        <v>1</v>
      </c>
      <c r="F180" s="188">
        <v>183668.7</v>
      </c>
      <c r="G180" s="188">
        <v>183668.7</v>
      </c>
      <c r="H180" s="189">
        <v>183668.7</v>
      </c>
    </row>
    <row r="181" spans="1:8" x14ac:dyDescent="0.25">
      <c r="A181" s="138"/>
      <c r="B181" s="138"/>
      <c r="C181" s="138"/>
      <c r="D181" s="186" t="s">
        <v>703</v>
      </c>
      <c r="E181" s="200">
        <v>1</v>
      </c>
      <c r="F181" s="188">
        <v>174628.5</v>
      </c>
      <c r="G181" s="188">
        <v>174628.5</v>
      </c>
      <c r="H181" s="189">
        <v>174628.5</v>
      </c>
    </row>
    <row r="182" spans="1:8" x14ac:dyDescent="0.25">
      <c r="A182" s="138"/>
      <c r="B182" s="138"/>
      <c r="C182" s="138"/>
      <c r="D182" s="186" t="s">
        <v>567</v>
      </c>
      <c r="E182" s="200">
        <v>1</v>
      </c>
      <c r="F182" s="188">
        <v>328950</v>
      </c>
      <c r="G182" s="188">
        <v>328950</v>
      </c>
      <c r="H182" s="189">
        <v>328950</v>
      </c>
    </row>
    <row r="183" spans="1:8" x14ac:dyDescent="0.25">
      <c r="A183" s="138"/>
      <c r="B183" s="138"/>
      <c r="C183" s="138"/>
      <c r="D183" s="186" t="s">
        <v>704</v>
      </c>
      <c r="E183" s="200">
        <v>1</v>
      </c>
      <c r="F183" s="188">
        <v>1503666.66</v>
      </c>
      <c r="G183" s="188">
        <v>1503666.66</v>
      </c>
      <c r="H183" s="189">
        <v>1503666.66</v>
      </c>
    </row>
    <row r="184" spans="1:8" x14ac:dyDescent="0.25">
      <c r="A184" s="138"/>
      <c r="B184" s="138"/>
      <c r="C184" s="138"/>
      <c r="D184" s="186" t="s">
        <v>705</v>
      </c>
      <c r="E184" s="200">
        <v>1</v>
      </c>
      <c r="F184" s="188">
        <v>1810125</v>
      </c>
      <c r="G184" s="188">
        <v>1810125</v>
      </c>
      <c r="H184" s="189">
        <v>1810125</v>
      </c>
    </row>
    <row r="185" spans="1:8" x14ac:dyDescent="0.25">
      <c r="A185" s="138"/>
      <c r="B185" s="138"/>
      <c r="C185" s="138"/>
      <c r="D185" s="186" t="s">
        <v>706</v>
      </c>
      <c r="E185" s="200">
        <v>1</v>
      </c>
      <c r="F185" s="188">
        <v>240081</v>
      </c>
      <c r="G185" s="188">
        <v>240081</v>
      </c>
      <c r="H185" s="189">
        <v>240081</v>
      </c>
    </row>
    <row r="186" spans="1:8" x14ac:dyDescent="0.25">
      <c r="A186" s="138"/>
      <c r="B186" s="138"/>
      <c r="C186" s="138"/>
      <c r="D186" s="186" t="s">
        <v>707</v>
      </c>
      <c r="E186" s="200">
        <v>1</v>
      </c>
      <c r="F186" s="188">
        <v>1025000</v>
      </c>
      <c r="G186" s="188">
        <v>1025000</v>
      </c>
      <c r="H186" s="189">
        <v>1025000</v>
      </c>
    </row>
    <row r="187" spans="1:8" x14ac:dyDescent="0.25">
      <c r="A187" s="138"/>
      <c r="B187" s="138"/>
      <c r="C187" s="138"/>
      <c r="D187" s="186" t="s">
        <v>708</v>
      </c>
      <c r="E187" s="200">
        <v>1</v>
      </c>
      <c r="F187" s="188">
        <v>304005.17</v>
      </c>
      <c r="G187" s="188">
        <v>304005.17</v>
      </c>
      <c r="H187" s="189">
        <v>304005.17</v>
      </c>
    </row>
    <row r="188" spans="1:8" x14ac:dyDescent="0.25">
      <c r="A188" s="138"/>
      <c r="B188" s="138"/>
      <c r="C188" s="138"/>
      <c r="D188" s="186" t="s">
        <v>709</v>
      </c>
      <c r="E188" s="200">
        <v>1</v>
      </c>
      <c r="F188" s="188">
        <v>122914.92</v>
      </c>
      <c r="G188" s="188">
        <v>122914.92</v>
      </c>
      <c r="H188" s="189">
        <v>122914.92</v>
      </c>
    </row>
    <row r="189" spans="1:8" x14ac:dyDescent="0.25">
      <c r="A189" s="138"/>
      <c r="B189" s="138"/>
      <c r="C189" s="138"/>
      <c r="D189" s="186" t="s">
        <v>710</v>
      </c>
      <c r="E189" s="200">
        <v>1</v>
      </c>
      <c r="F189" s="188">
        <v>249843.33</v>
      </c>
      <c r="G189" s="188">
        <v>249843.33</v>
      </c>
      <c r="H189" s="189">
        <v>249255</v>
      </c>
    </row>
    <row r="190" spans="1:8" x14ac:dyDescent="0.25">
      <c r="A190" s="138"/>
      <c r="B190" s="138"/>
      <c r="C190" s="138"/>
      <c r="D190" s="186" t="s">
        <v>711</v>
      </c>
      <c r="E190" s="200">
        <v>1</v>
      </c>
      <c r="F190" s="188">
        <v>201633.33</v>
      </c>
      <c r="G190" s="188">
        <v>201633.33</v>
      </c>
      <c r="H190" s="189">
        <v>197500</v>
      </c>
    </row>
    <row r="191" spans="1:8" x14ac:dyDescent="0.25">
      <c r="A191" s="138"/>
      <c r="B191" s="138"/>
      <c r="C191" s="138"/>
      <c r="D191" s="186" t="s">
        <v>712</v>
      </c>
      <c r="E191" s="200">
        <v>1</v>
      </c>
      <c r="F191" s="188">
        <v>473400</v>
      </c>
      <c r="G191" s="188">
        <v>473400</v>
      </c>
      <c r="H191" s="189">
        <v>473400</v>
      </c>
    </row>
    <row r="192" spans="1:8" x14ac:dyDescent="0.25">
      <c r="A192" s="138"/>
      <c r="B192" s="138"/>
      <c r="C192" s="138"/>
      <c r="D192" s="186" t="s">
        <v>713</v>
      </c>
      <c r="E192" s="200">
        <v>1</v>
      </c>
      <c r="F192" s="188">
        <v>2253500</v>
      </c>
      <c r="G192" s="188">
        <v>2253500</v>
      </c>
      <c r="H192" s="189">
        <v>2253500</v>
      </c>
    </row>
    <row r="193" spans="1:8" x14ac:dyDescent="0.25">
      <c r="A193" s="138"/>
      <c r="B193" s="138"/>
      <c r="C193" s="138"/>
      <c r="D193" s="186" t="s">
        <v>714</v>
      </c>
      <c r="E193" s="200">
        <v>1</v>
      </c>
      <c r="F193" s="188">
        <v>1291929.74</v>
      </c>
      <c r="G193" s="188">
        <v>1291929.74</v>
      </c>
      <c r="H193" s="189">
        <v>1291929.74</v>
      </c>
    </row>
    <row r="194" spans="1:8" x14ac:dyDescent="0.25">
      <c r="A194" s="138"/>
      <c r="B194" s="138"/>
      <c r="C194" s="138"/>
      <c r="D194" s="186" t="s">
        <v>715</v>
      </c>
      <c r="E194" s="200">
        <v>1</v>
      </c>
      <c r="F194" s="188">
        <v>475401.73</v>
      </c>
      <c r="G194" s="188">
        <v>475401.73</v>
      </c>
      <c r="H194" s="189">
        <v>475401.73</v>
      </c>
    </row>
    <row r="195" spans="1:8" x14ac:dyDescent="0.25">
      <c r="A195" s="138"/>
      <c r="B195" s="138"/>
      <c r="C195" s="138"/>
      <c r="D195" s="186" t="s">
        <v>716</v>
      </c>
      <c r="E195" s="200">
        <v>1</v>
      </c>
      <c r="F195" s="188">
        <v>134501.53</v>
      </c>
      <c r="G195" s="188">
        <v>134045.54</v>
      </c>
      <c r="H195" s="189">
        <v>134045.54</v>
      </c>
    </row>
    <row r="196" spans="1:8" x14ac:dyDescent="0.25">
      <c r="A196" s="138"/>
      <c r="B196" s="138"/>
      <c r="C196" s="138"/>
      <c r="D196" s="186" t="s">
        <v>717</v>
      </c>
      <c r="E196" s="200">
        <v>1</v>
      </c>
      <c r="F196" s="188">
        <v>167519.70000000001</v>
      </c>
      <c r="G196" s="188">
        <v>167519.70000000001</v>
      </c>
      <c r="H196" s="189">
        <v>167519.70000000001</v>
      </c>
    </row>
    <row r="197" spans="1:8" x14ac:dyDescent="0.25">
      <c r="A197" s="138"/>
      <c r="B197" s="138"/>
      <c r="C197" s="138"/>
      <c r="D197" s="186" t="s">
        <v>718</v>
      </c>
      <c r="E197" s="200">
        <v>1</v>
      </c>
      <c r="F197" s="188">
        <v>190291.5</v>
      </c>
      <c r="G197" s="188">
        <v>190291.5</v>
      </c>
      <c r="H197" s="189">
        <v>190291.5</v>
      </c>
    </row>
    <row r="198" spans="1:8" x14ac:dyDescent="0.25">
      <c r="A198" s="138"/>
      <c r="B198" s="138"/>
      <c r="C198" s="138"/>
      <c r="D198" s="186" t="s">
        <v>719</v>
      </c>
      <c r="E198" s="200">
        <v>1</v>
      </c>
      <c r="F198" s="188">
        <v>156963.32999999999</v>
      </c>
      <c r="G198" s="188">
        <v>156963.32999999999</v>
      </c>
      <c r="H198" s="189">
        <v>156963.32999999999</v>
      </c>
    </row>
    <row r="199" spans="1:8" x14ac:dyDescent="0.25">
      <c r="A199" s="138"/>
      <c r="B199" s="138"/>
      <c r="C199" s="138"/>
      <c r="D199" s="186" t="s">
        <v>557</v>
      </c>
      <c r="E199" s="200">
        <v>1</v>
      </c>
      <c r="F199" s="188">
        <v>2985412.5</v>
      </c>
      <c r="G199" s="188">
        <v>2985412.5</v>
      </c>
      <c r="H199" s="189">
        <v>2923928.1</v>
      </c>
    </row>
    <row r="200" spans="1:8" x14ac:dyDescent="0.25">
      <c r="A200" s="138"/>
      <c r="B200" s="138"/>
      <c r="C200" s="138"/>
      <c r="D200" s="186" t="s">
        <v>720</v>
      </c>
      <c r="E200" s="200">
        <v>1</v>
      </c>
      <c r="F200" s="188">
        <v>328245</v>
      </c>
      <c r="G200" s="188">
        <v>328245</v>
      </c>
      <c r="H200" s="189">
        <v>328245</v>
      </c>
    </row>
    <row r="201" spans="1:8" x14ac:dyDescent="0.25">
      <c r="A201" s="138"/>
      <c r="B201" s="138"/>
      <c r="C201" s="138"/>
      <c r="D201" s="186" t="s">
        <v>721</v>
      </c>
      <c r="E201" s="200">
        <v>1</v>
      </c>
      <c r="F201" s="188">
        <v>396420</v>
      </c>
      <c r="G201" s="188">
        <v>396420</v>
      </c>
      <c r="H201" s="189">
        <v>396420</v>
      </c>
    </row>
    <row r="202" spans="1:8" x14ac:dyDescent="0.25">
      <c r="A202" s="138"/>
      <c r="B202" s="138"/>
      <c r="C202" s="138"/>
      <c r="D202" s="186" t="s">
        <v>534</v>
      </c>
      <c r="E202" s="200">
        <v>1</v>
      </c>
      <c r="F202" s="188">
        <v>1548756.75</v>
      </c>
      <c r="G202" s="188">
        <v>1548756.75</v>
      </c>
      <c r="H202" s="189">
        <v>1548756.75</v>
      </c>
    </row>
    <row r="203" spans="1:8" x14ac:dyDescent="0.25">
      <c r="A203" s="138"/>
      <c r="B203" s="138"/>
      <c r="C203" s="138"/>
      <c r="D203" s="186" t="s">
        <v>722</v>
      </c>
      <c r="E203" s="200">
        <v>1</v>
      </c>
      <c r="F203" s="188">
        <v>482337.3</v>
      </c>
      <c r="G203" s="188">
        <v>482337.3</v>
      </c>
      <c r="H203" s="189">
        <v>482337.3</v>
      </c>
    </row>
    <row r="204" spans="1:8" x14ac:dyDescent="0.25">
      <c r="A204" s="138"/>
      <c r="B204" s="138"/>
      <c r="C204" s="138"/>
      <c r="D204" s="186" t="s">
        <v>572</v>
      </c>
      <c r="E204" s="200">
        <v>1</v>
      </c>
      <c r="F204" s="188">
        <v>2969271.45</v>
      </c>
      <c r="G204" s="188">
        <v>2969271.45</v>
      </c>
      <c r="H204" s="189">
        <v>2969271.45</v>
      </c>
    </row>
    <row r="205" spans="1:8" x14ac:dyDescent="0.25">
      <c r="A205" s="138"/>
      <c r="B205" s="138"/>
      <c r="C205" s="138"/>
      <c r="D205" s="186" t="s">
        <v>723</v>
      </c>
      <c r="E205" s="200">
        <v>1</v>
      </c>
      <c r="F205" s="188">
        <v>399196.8</v>
      </c>
      <c r="G205" s="188">
        <v>399196.8</v>
      </c>
      <c r="H205" s="189">
        <v>399196.8</v>
      </c>
    </row>
    <row r="206" spans="1:8" x14ac:dyDescent="0.25">
      <c r="A206" s="138"/>
      <c r="B206" s="138"/>
      <c r="C206" s="138"/>
      <c r="D206" s="186" t="s">
        <v>724</v>
      </c>
      <c r="E206" s="200">
        <v>1</v>
      </c>
      <c r="F206" s="188">
        <v>818840.85</v>
      </c>
      <c r="G206" s="188">
        <v>818840.85</v>
      </c>
      <c r="H206" s="189">
        <v>703957.5</v>
      </c>
    </row>
    <row r="207" spans="1:8" x14ac:dyDescent="0.25">
      <c r="A207" s="138"/>
      <c r="B207" s="138"/>
      <c r="C207" s="138"/>
      <c r="D207" s="186" t="s">
        <v>725</v>
      </c>
      <c r="E207" s="200">
        <v>1</v>
      </c>
      <c r="F207" s="188">
        <v>109276.66</v>
      </c>
      <c r="G207" s="188">
        <v>109276.66</v>
      </c>
      <c r="H207" s="189">
        <v>109276.66</v>
      </c>
    </row>
    <row r="208" spans="1:8" x14ac:dyDescent="0.25">
      <c r="A208" s="138"/>
      <c r="B208" s="138"/>
      <c r="C208" s="138"/>
      <c r="D208" s="186" t="s">
        <v>726</v>
      </c>
      <c r="E208" s="200">
        <v>1</v>
      </c>
      <c r="F208" s="188">
        <v>103500</v>
      </c>
      <c r="G208" s="188">
        <v>103500</v>
      </c>
      <c r="H208" s="189">
        <v>103500</v>
      </c>
    </row>
    <row r="209" spans="1:8" x14ac:dyDescent="0.25">
      <c r="A209" s="138"/>
      <c r="B209" s="138"/>
      <c r="C209" s="138"/>
      <c r="D209" s="186" t="s">
        <v>727</v>
      </c>
      <c r="E209" s="200">
        <v>1</v>
      </c>
      <c r="F209" s="188">
        <v>424485.66</v>
      </c>
      <c r="G209" s="188">
        <v>424485.66</v>
      </c>
      <c r="H209" s="189">
        <v>424485.66</v>
      </c>
    </row>
    <row r="210" spans="1:8" x14ac:dyDescent="0.25">
      <c r="A210" s="138"/>
      <c r="B210" s="138"/>
      <c r="C210" s="138"/>
      <c r="D210" s="186" t="s">
        <v>728</v>
      </c>
      <c r="E210" s="200">
        <v>1</v>
      </c>
      <c r="F210" s="188">
        <v>254385</v>
      </c>
      <c r="G210" s="188">
        <v>254385</v>
      </c>
      <c r="H210" s="189">
        <v>254385</v>
      </c>
    </row>
    <row r="211" spans="1:8" x14ac:dyDescent="0.25">
      <c r="A211" s="138"/>
      <c r="B211" s="138"/>
      <c r="C211" s="138"/>
      <c r="D211" s="186" t="s">
        <v>729</v>
      </c>
      <c r="E211" s="200">
        <v>1</v>
      </c>
      <c r="F211" s="188">
        <v>249366.66</v>
      </c>
      <c r="G211" s="188">
        <v>249366.66</v>
      </c>
      <c r="H211" s="189">
        <v>249366.66</v>
      </c>
    </row>
    <row r="212" spans="1:8" x14ac:dyDescent="0.25">
      <c r="A212" s="138"/>
      <c r="B212" s="138"/>
      <c r="C212" s="138"/>
      <c r="D212" s="186" t="s">
        <v>730</v>
      </c>
      <c r="E212" s="200">
        <v>1</v>
      </c>
      <c r="F212" s="188">
        <v>560469.37</v>
      </c>
      <c r="G212" s="188">
        <v>560469.37</v>
      </c>
      <c r="H212" s="189">
        <v>560469.37</v>
      </c>
    </row>
    <row r="213" spans="1:8" x14ac:dyDescent="0.25">
      <c r="A213" s="138"/>
      <c r="B213" s="138"/>
      <c r="C213" s="138"/>
      <c r="D213" s="186" t="s">
        <v>731</v>
      </c>
      <c r="E213" s="200">
        <v>1</v>
      </c>
      <c r="F213" s="188">
        <v>1637323.62</v>
      </c>
      <c r="G213" s="188">
        <v>1624990.5</v>
      </c>
      <c r="H213" s="189">
        <v>1624990.5</v>
      </c>
    </row>
    <row r="214" spans="1:8" x14ac:dyDescent="0.25">
      <c r="A214" s="138"/>
      <c r="B214" s="138"/>
      <c r="C214" s="138"/>
      <c r="D214" s="186" t="s">
        <v>732</v>
      </c>
      <c r="E214" s="200">
        <v>1</v>
      </c>
      <c r="F214" s="188">
        <v>879141.67</v>
      </c>
      <c r="G214" s="188">
        <v>879141.67</v>
      </c>
      <c r="H214" s="189">
        <v>879141.67</v>
      </c>
    </row>
    <row r="215" spans="1:8" x14ac:dyDescent="0.25">
      <c r="A215" s="138"/>
      <c r="B215" s="138"/>
      <c r="C215" s="138"/>
      <c r="D215" s="186" t="s">
        <v>733</v>
      </c>
      <c r="E215" s="200">
        <v>1</v>
      </c>
      <c r="F215" s="188">
        <v>779110.65</v>
      </c>
      <c r="G215" s="188">
        <v>779110.65</v>
      </c>
      <c r="H215" s="189">
        <v>611730</v>
      </c>
    </row>
    <row r="216" spans="1:8" x14ac:dyDescent="0.25">
      <c r="A216" s="138"/>
      <c r="B216" s="138"/>
      <c r="C216" s="138"/>
      <c r="D216" s="186" t="s">
        <v>734</v>
      </c>
      <c r="E216" s="200">
        <v>1</v>
      </c>
      <c r="F216" s="188">
        <v>541250</v>
      </c>
      <c r="G216" s="188">
        <v>541250</v>
      </c>
      <c r="H216" s="189">
        <v>541250</v>
      </c>
    </row>
    <row r="217" spans="1:8" x14ac:dyDescent="0.25">
      <c r="A217" s="138"/>
      <c r="B217" s="138"/>
      <c r="C217" s="138"/>
      <c r="D217" s="186" t="s">
        <v>735</v>
      </c>
      <c r="E217" s="200">
        <v>1</v>
      </c>
      <c r="F217" s="188">
        <v>357500</v>
      </c>
      <c r="G217" s="188">
        <v>357500</v>
      </c>
      <c r="H217" s="189">
        <v>336500</v>
      </c>
    </row>
    <row r="218" spans="1:8" x14ac:dyDescent="0.25">
      <c r="A218" s="138"/>
      <c r="B218" s="138"/>
      <c r="C218" s="138"/>
      <c r="D218" s="186" t="s">
        <v>736</v>
      </c>
      <c r="E218" s="200">
        <v>1</v>
      </c>
      <c r="F218" s="188">
        <v>387613.5</v>
      </c>
      <c r="G218" s="188">
        <v>387613.5</v>
      </c>
      <c r="H218" s="189">
        <v>273000</v>
      </c>
    </row>
    <row r="219" spans="1:8" x14ac:dyDescent="0.25">
      <c r="A219" s="138"/>
      <c r="B219" s="138"/>
      <c r="C219" s="138"/>
      <c r="D219" s="186" t="s">
        <v>737</v>
      </c>
      <c r="E219" s="200">
        <v>1</v>
      </c>
      <c r="F219" s="188">
        <v>207516.66</v>
      </c>
      <c r="G219" s="188">
        <v>207516.66</v>
      </c>
      <c r="H219" s="189">
        <v>207516.66</v>
      </c>
    </row>
    <row r="220" spans="1:8" x14ac:dyDescent="0.25">
      <c r="A220" s="138"/>
      <c r="B220" s="138"/>
      <c r="C220" s="138"/>
      <c r="D220" s="186" t="s">
        <v>738</v>
      </c>
      <c r="E220" s="200">
        <v>1</v>
      </c>
      <c r="F220" s="188">
        <v>418898.25</v>
      </c>
      <c r="G220" s="188">
        <v>418898.25</v>
      </c>
      <c r="H220" s="189">
        <v>418898.25</v>
      </c>
    </row>
    <row r="221" spans="1:8" x14ac:dyDescent="0.25">
      <c r="A221" s="138"/>
      <c r="B221" s="138"/>
      <c r="C221" s="138"/>
      <c r="D221" s="186" t="s">
        <v>739</v>
      </c>
      <c r="E221" s="200">
        <v>1</v>
      </c>
      <c r="F221" s="188">
        <v>319645</v>
      </c>
      <c r="G221" s="188">
        <v>318895</v>
      </c>
      <c r="H221" s="189">
        <v>283400</v>
      </c>
    </row>
    <row r="222" spans="1:8" x14ac:dyDescent="0.25">
      <c r="A222" s="138"/>
      <c r="B222" s="138"/>
      <c r="C222" s="138"/>
      <c r="D222" s="186" t="s">
        <v>740</v>
      </c>
      <c r="E222" s="200">
        <v>1</v>
      </c>
      <c r="F222" s="188">
        <v>275913</v>
      </c>
      <c r="G222" s="188">
        <v>275913</v>
      </c>
      <c r="H222" s="189">
        <v>275913</v>
      </c>
    </row>
    <row r="223" spans="1:8" x14ac:dyDescent="0.25">
      <c r="A223" s="138"/>
      <c r="B223" s="138"/>
      <c r="C223" s="138"/>
      <c r="D223" s="186" t="s">
        <v>741</v>
      </c>
      <c r="E223" s="200">
        <v>1</v>
      </c>
      <c r="F223" s="188">
        <v>681907.5</v>
      </c>
      <c r="G223" s="188">
        <v>681907.5</v>
      </c>
      <c r="H223" s="189">
        <v>681907.5</v>
      </c>
    </row>
    <row r="224" spans="1:8" x14ac:dyDescent="0.25">
      <c r="A224" s="138"/>
      <c r="B224" s="138"/>
      <c r="C224" s="138"/>
      <c r="D224" s="186" t="s">
        <v>742</v>
      </c>
      <c r="E224" s="200">
        <v>1</v>
      </c>
      <c r="F224" s="188">
        <v>451733.33</v>
      </c>
      <c r="G224" s="188">
        <v>451733.33</v>
      </c>
      <c r="H224" s="189">
        <v>415997.5</v>
      </c>
    </row>
    <row r="225" spans="1:8" x14ac:dyDescent="0.25">
      <c r="A225" s="138"/>
      <c r="B225" s="138"/>
      <c r="C225" s="138"/>
      <c r="D225" s="186" t="s">
        <v>743</v>
      </c>
      <c r="E225" s="200">
        <v>1</v>
      </c>
      <c r="F225" s="188">
        <v>261142.88</v>
      </c>
      <c r="G225" s="188">
        <v>261142.88</v>
      </c>
      <c r="H225" s="189">
        <v>261142.88</v>
      </c>
    </row>
    <row r="226" spans="1:8" x14ac:dyDescent="0.25">
      <c r="A226" s="138"/>
      <c r="B226" s="138"/>
      <c r="C226" s="138"/>
      <c r="D226" s="186" t="s">
        <v>744</v>
      </c>
      <c r="E226" s="200">
        <v>1</v>
      </c>
      <c r="F226" s="188">
        <v>100200</v>
      </c>
      <c r="G226" s="188">
        <v>100200</v>
      </c>
      <c r="H226" s="189">
        <v>100200</v>
      </c>
    </row>
    <row r="227" spans="1:8" x14ac:dyDescent="0.25">
      <c r="A227" s="138"/>
      <c r="B227" s="138"/>
      <c r="C227" s="138"/>
      <c r="D227" s="186" t="s">
        <v>745</v>
      </c>
      <c r="E227" s="200">
        <v>1</v>
      </c>
      <c r="F227" s="188">
        <v>662741.04</v>
      </c>
      <c r="G227" s="188">
        <v>662741.04</v>
      </c>
      <c r="H227" s="189">
        <v>662741.04</v>
      </c>
    </row>
    <row r="228" spans="1:8" x14ac:dyDescent="0.25">
      <c r="A228" s="138"/>
      <c r="B228" s="138"/>
      <c r="C228" s="138"/>
      <c r="D228" s="186" t="s">
        <v>746</v>
      </c>
      <c r="E228" s="200">
        <v>1</v>
      </c>
      <c r="F228" s="188">
        <v>249750</v>
      </c>
      <c r="G228" s="188">
        <v>249750</v>
      </c>
      <c r="H228" s="189">
        <v>249750</v>
      </c>
    </row>
    <row r="229" spans="1:8" x14ac:dyDescent="0.25">
      <c r="A229" s="138"/>
      <c r="B229" s="138"/>
      <c r="C229" s="138"/>
      <c r="D229" s="186" t="s">
        <v>747</v>
      </c>
      <c r="E229" s="200">
        <v>1</v>
      </c>
      <c r="F229" s="188">
        <v>240753.33</v>
      </c>
      <c r="G229" s="188">
        <v>240753.33</v>
      </c>
      <c r="H229" s="189">
        <v>210000</v>
      </c>
    </row>
    <row r="230" spans="1:8" x14ac:dyDescent="0.25">
      <c r="A230" s="138"/>
      <c r="B230" s="138"/>
      <c r="C230" s="138"/>
      <c r="D230" s="186" t="s">
        <v>748</v>
      </c>
      <c r="E230" s="200">
        <v>1</v>
      </c>
      <c r="F230" s="188">
        <v>257745.37</v>
      </c>
      <c r="G230" s="188">
        <v>257745.37</v>
      </c>
      <c r="H230" s="189">
        <v>257745.37</v>
      </c>
    </row>
    <row r="231" spans="1:8" x14ac:dyDescent="0.25">
      <c r="A231" s="138"/>
      <c r="B231" s="138"/>
      <c r="C231" s="138"/>
      <c r="D231" s="186" t="s">
        <v>749</v>
      </c>
      <c r="E231" s="200">
        <v>1</v>
      </c>
      <c r="F231" s="188">
        <v>214688.7</v>
      </c>
      <c r="G231" s="188">
        <v>214688.7</v>
      </c>
      <c r="H231" s="189">
        <v>214688.7</v>
      </c>
    </row>
    <row r="232" spans="1:8" x14ac:dyDescent="0.25">
      <c r="A232" s="138"/>
      <c r="B232" s="138"/>
      <c r="C232" s="138"/>
      <c r="D232" s="186" t="s">
        <v>750</v>
      </c>
      <c r="E232" s="200">
        <v>1</v>
      </c>
      <c r="F232" s="188">
        <v>382083.33</v>
      </c>
      <c r="G232" s="188">
        <v>382083.33</v>
      </c>
      <c r="H232" s="189">
        <v>379750</v>
      </c>
    </row>
    <row r="233" spans="1:8" x14ac:dyDescent="0.25">
      <c r="A233" s="138"/>
      <c r="B233" s="138"/>
      <c r="C233" s="138"/>
      <c r="D233" s="186" t="s">
        <v>751</v>
      </c>
      <c r="E233" s="200">
        <v>1</v>
      </c>
      <c r="F233" s="188">
        <v>261675</v>
      </c>
      <c r="G233" s="188">
        <v>260602.5</v>
      </c>
      <c r="H233" s="189">
        <v>176400</v>
      </c>
    </row>
    <row r="234" spans="1:8" x14ac:dyDescent="0.25">
      <c r="A234" s="138"/>
      <c r="B234" s="138"/>
      <c r="C234" s="138"/>
      <c r="D234" s="186" t="s">
        <v>752</v>
      </c>
      <c r="E234" s="200">
        <v>1</v>
      </c>
      <c r="F234" s="188">
        <v>501666.66</v>
      </c>
      <c r="G234" s="188">
        <v>501666.66</v>
      </c>
      <c r="H234" s="189">
        <v>501666.66</v>
      </c>
    </row>
    <row r="235" spans="1:8" x14ac:dyDescent="0.25">
      <c r="A235" s="138"/>
      <c r="B235" s="138"/>
      <c r="C235" s="138"/>
      <c r="D235" s="186" t="s">
        <v>753</v>
      </c>
      <c r="E235" s="200">
        <v>1</v>
      </c>
      <c r="F235" s="188">
        <v>124388.25</v>
      </c>
      <c r="G235" s="188">
        <v>124388.25</v>
      </c>
      <c r="H235" s="189">
        <v>124388.25</v>
      </c>
    </row>
    <row r="236" spans="1:8" x14ac:dyDescent="0.25">
      <c r="A236" s="138"/>
      <c r="B236" s="138"/>
      <c r="C236" s="138"/>
      <c r="D236" s="186" t="s">
        <v>754</v>
      </c>
      <c r="E236" s="200">
        <v>1</v>
      </c>
      <c r="F236" s="188">
        <v>833181</v>
      </c>
      <c r="G236" s="188">
        <v>833181</v>
      </c>
      <c r="H236" s="189">
        <v>804735</v>
      </c>
    </row>
    <row r="237" spans="1:8" x14ac:dyDescent="0.25">
      <c r="A237" s="138"/>
      <c r="B237" s="138"/>
      <c r="C237" s="138"/>
      <c r="D237" s="186" t="s">
        <v>755</v>
      </c>
      <c r="E237" s="200">
        <v>1</v>
      </c>
      <c r="F237" s="188">
        <v>407793.32</v>
      </c>
      <c r="G237" s="188">
        <v>407793.32</v>
      </c>
      <c r="H237" s="189">
        <v>407793.32</v>
      </c>
    </row>
    <row r="238" spans="1:8" x14ac:dyDescent="0.25">
      <c r="A238" s="138"/>
      <c r="B238" s="138"/>
      <c r="C238" s="138"/>
      <c r="D238" s="186" t="s">
        <v>756</v>
      </c>
      <c r="E238" s="200">
        <v>1</v>
      </c>
      <c r="F238" s="188">
        <v>458959.05</v>
      </c>
      <c r="G238" s="188">
        <v>458959.05</v>
      </c>
      <c r="H238" s="189">
        <v>372326.40000000002</v>
      </c>
    </row>
    <row r="239" spans="1:8" x14ac:dyDescent="0.25">
      <c r="A239" s="138"/>
      <c r="B239" s="138"/>
      <c r="C239" s="138"/>
      <c r="D239" s="186" t="s">
        <v>757</v>
      </c>
      <c r="E239" s="200">
        <v>1</v>
      </c>
      <c r="F239" s="188">
        <v>416745</v>
      </c>
      <c r="G239" s="188">
        <v>416745</v>
      </c>
      <c r="H239" s="189">
        <v>409464</v>
      </c>
    </row>
    <row r="240" spans="1:8" x14ac:dyDescent="0.25">
      <c r="A240" s="138"/>
      <c r="B240" s="138"/>
      <c r="C240" s="138"/>
      <c r="D240" s="186" t="s">
        <v>758</v>
      </c>
      <c r="E240" s="200">
        <v>1</v>
      </c>
      <c r="F240" s="188">
        <v>996236.1</v>
      </c>
      <c r="G240" s="188">
        <v>996236.1</v>
      </c>
      <c r="H240" s="189">
        <v>996236.1</v>
      </c>
    </row>
    <row r="241" spans="1:8" x14ac:dyDescent="0.25">
      <c r="A241" s="138"/>
      <c r="B241" s="138"/>
      <c r="C241" s="138"/>
      <c r="D241" s="186" t="s">
        <v>759</v>
      </c>
      <c r="E241" s="200">
        <v>1</v>
      </c>
      <c r="F241" s="188">
        <v>523633.33</v>
      </c>
      <c r="G241" s="188">
        <v>523633.33</v>
      </c>
      <c r="H241" s="189">
        <v>523633.33</v>
      </c>
    </row>
    <row r="242" spans="1:8" x14ac:dyDescent="0.25">
      <c r="A242" s="138"/>
      <c r="B242" s="138"/>
      <c r="C242" s="138"/>
      <c r="D242" s="186" t="s">
        <v>760</v>
      </c>
      <c r="E242" s="200">
        <v>1</v>
      </c>
      <c r="F242" s="188">
        <v>741675.55</v>
      </c>
      <c r="G242" s="188">
        <v>741675.55</v>
      </c>
      <c r="H242" s="189">
        <v>741675.55</v>
      </c>
    </row>
    <row r="243" spans="1:8" x14ac:dyDescent="0.25">
      <c r="A243" s="138"/>
      <c r="B243" s="138"/>
      <c r="C243" s="138"/>
      <c r="D243" s="186" t="s">
        <v>761</v>
      </c>
      <c r="E243" s="200">
        <v>1</v>
      </c>
      <c r="F243" s="188">
        <v>1642029.3</v>
      </c>
      <c r="G243" s="188">
        <v>1642029.3</v>
      </c>
      <c r="H243" s="189">
        <v>1642029.3</v>
      </c>
    </row>
    <row r="244" spans="1:8" x14ac:dyDescent="0.25">
      <c r="A244" s="138"/>
      <c r="B244" s="138"/>
      <c r="C244" s="138"/>
      <c r="D244" s="186" t="s">
        <v>762</v>
      </c>
      <c r="E244" s="200">
        <v>1</v>
      </c>
      <c r="F244" s="188">
        <v>178695.83</v>
      </c>
      <c r="G244" s="188">
        <v>159746.25</v>
      </c>
      <c r="H244" s="189">
        <v>159746.25</v>
      </c>
    </row>
    <row r="245" spans="1:8" x14ac:dyDescent="0.25">
      <c r="A245" s="138"/>
      <c r="B245" s="138"/>
      <c r="C245" s="138"/>
      <c r="D245" s="186" t="s">
        <v>763</v>
      </c>
      <c r="E245" s="200">
        <v>1</v>
      </c>
      <c r="F245" s="188">
        <v>286950</v>
      </c>
      <c r="G245" s="188">
        <v>286950</v>
      </c>
      <c r="H245" s="189">
        <v>286950</v>
      </c>
    </row>
    <row r="246" spans="1:8" x14ac:dyDescent="0.25">
      <c r="A246" s="138"/>
      <c r="B246" s="138"/>
      <c r="C246" s="138"/>
      <c r="D246" s="186" t="s">
        <v>764</v>
      </c>
      <c r="E246" s="200">
        <v>1</v>
      </c>
      <c r="F246" s="188">
        <v>577322.1</v>
      </c>
      <c r="G246" s="188">
        <v>577322.1</v>
      </c>
      <c r="H246" s="189">
        <v>577322.1</v>
      </c>
    </row>
    <row r="247" spans="1:8" x14ac:dyDescent="0.25">
      <c r="A247" s="138"/>
      <c r="B247" s="138"/>
      <c r="C247" s="138"/>
      <c r="D247" s="186" t="s">
        <v>765</v>
      </c>
      <c r="E247" s="200">
        <v>1</v>
      </c>
      <c r="F247" s="188">
        <v>157051.66</v>
      </c>
      <c r="G247" s="188">
        <v>157051.66</v>
      </c>
      <c r="H247" s="189">
        <v>157051.66</v>
      </c>
    </row>
    <row r="248" spans="1:8" x14ac:dyDescent="0.25">
      <c r="A248" s="138"/>
      <c r="B248" s="138"/>
      <c r="C248" s="138"/>
      <c r="D248" s="186" t="s">
        <v>766</v>
      </c>
      <c r="E248" s="200">
        <v>1</v>
      </c>
      <c r="F248" s="188">
        <v>446227</v>
      </c>
      <c r="G248" s="188">
        <v>401604.3</v>
      </c>
      <c r="H248" s="189">
        <v>401604.3</v>
      </c>
    </row>
    <row r="249" spans="1:8" x14ac:dyDescent="0.25">
      <c r="A249" s="138"/>
      <c r="B249" s="138"/>
      <c r="C249" s="138"/>
      <c r="D249" s="186" t="s">
        <v>559</v>
      </c>
      <c r="E249" s="200">
        <v>1</v>
      </c>
      <c r="F249" s="188">
        <v>130581.83</v>
      </c>
      <c r="G249" s="188">
        <v>130581.83</v>
      </c>
      <c r="H249" s="189">
        <v>130581.83</v>
      </c>
    </row>
    <row r="250" spans="1:8" x14ac:dyDescent="0.25">
      <c r="A250" s="138"/>
      <c r="B250" s="138"/>
      <c r="C250" s="138"/>
      <c r="D250" s="186" t="s">
        <v>767</v>
      </c>
      <c r="E250" s="200">
        <v>1</v>
      </c>
      <c r="F250" s="188">
        <v>1450356.25</v>
      </c>
      <c r="G250" s="188">
        <v>1450356.25</v>
      </c>
      <c r="H250" s="189">
        <v>1450356.25</v>
      </c>
    </row>
    <row r="251" spans="1:8" x14ac:dyDescent="0.25">
      <c r="A251" s="138"/>
      <c r="B251" s="138"/>
      <c r="C251" s="138"/>
      <c r="D251" s="186" t="s">
        <v>768</v>
      </c>
      <c r="E251" s="200">
        <v>1</v>
      </c>
      <c r="F251" s="188">
        <v>616950</v>
      </c>
      <c r="G251" s="188">
        <v>616950</v>
      </c>
      <c r="H251" s="189">
        <v>616950</v>
      </c>
    </row>
    <row r="252" spans="1:8" x14ac:dyDescent="0.25">
      <c r="A252" s="138"/>
      <c r="B252" s="138"/>
      <c r="C252" s="138"/>
      <c r="D252" s="186" t="s">
        <v>769</v>
      </c>
      <c r="E252" s="200">
        <v>1</v>
      </c>
      <c r="F252" s="188">
        <v>3000000</v>
      </c>
      <c r="G252" s="188">
        <v>3000000</v>
      </c>
      <c r="H252" s="189">
        <v>3000000</v>
      </c>
    </row>
    <row r="253" spans="1:8" x14ac:dyDescent="0.25">
      <c r="A253" s="138"/>
      <c r="B253" s="138"/>
      <c r="C253" s="138"/>
      <c r="D253" s="186" t="s">
        <v>770</v>
      </c>
      <c r="E253" s="200">
        <v>1</v>
      </c>
      <c r="F253" s="188">
        <v>1391250</v>
      </c>
      <c r="G253" s="188">
        <v>1391250</v>
      </c>
      <c r="H253" s="189">
        <v>1391250</v>
      </c>
    </row>
    <row r="254" spans="1:8" x14ac:dyDescent="0.25">
      <c r="A254" s="138"/>
      <c r="B254" s="138"/>
      <c r="C254" s="138"/>
      <c r="D254" s="186" t="s">
        <v>771</v>
      </c>
      <c r="E254" s="200">
        <v>1</v>
      </c>
      <c r="F254" s="188">
        <v>607688.25</v>
      </c>
      <c r="G254" s="188">
        <v>607688.25</v>
      </c>
      <c r="H254" s="189">
        <v>607688.25</v>
      </c>
    </row>
    <row r="255" spans="1:8" x14ac:dyDescent="0.25">
      <c r="A255" s="138"/>
      <c r="B255" s="138"/>
      <c r="C255" s="138"/>
      <c r="D255" s="186" t="s">
        <v>772</v>
      </c>
      <c r="E255" s="200">
        <v>1</v>
      </c>
      <c r="F255" s="188">
        <v>241200</v>
      </c>
      <c r="G255" s="188">
        <v>241200</v>
      </c>
      <c r="H255" s="189">
        <v>241200</v>
      </c>
    </row>
    <row r="256" spans="1:8" x14ac:dyDescent="0.25">
      <c r="A256" s="138"/>
      <c r="B256" s="138"/>
      <c r="C256" s="138"/>
      <c r="D256" s="186" t="s">
        <v>773</v>
      </c>
      <c r="E256" s="200">
        <v>1</v>
      </c>
      <c r="F256" s="188">
        <v>115216.66</v>
      </c>
      <c r="G256" s="188">
        <v>115216.66</v>
      </c>
      <c r="H256" s="189">
        <v>115216.66</v>
      </c>
    </row>
    <row r="257" spans="1:8" x14ac:dyDescent="0.25">
      <c r="A257" s="138"/>
      <c r="B257" s="138"/>
      <c r="C257" s="138"/>
      <c r="D257" s="186" t="s">
        <v>774</v>
      </c>
      <c r="E257" s="200">
        <v>1</v>
      </c>
      <c r="F257" s="188">
        <v>597276.67000000004</v>
      </c>
      <c r="G257" s="188">
        <v>597276.67000000004</v>
      </c>
      <c r="H257" s="189">
        <v>597276.67000000004</v>
      </c>
    </row>
    <row r="258" spans="1:8" x14ac:dyDescent="0.25">
      <c r="A258" s="138"/>
      <c r="B258" s="138"/>
      <c r="C258" s="138"/>
      <c r="D258" s="186" t="s">
        <v>775</v>
      </c>
      <c r="E258" s="200">
        <v>1</v>
      </c>
      <c r="F258" s="188">
        <v>409836.52</v>
      </c>
      <c r="G258" s="188">
        <v>409836.52</v>
      </c>
      <c r="H258" s="189">
        <v>409836.52</v>
      </c>
    </row>
    <row r="259" spans="1:8" x14ac:dyDescent="0.25">
      <c r="A259" s="138"/>
      <c r="B259" s="138"/>
      <c r="C259" s="138"/>
      <c r="D259" s="186" t="s">
        <v>776</v>
      </c>
      <c r="E259" s="200">
        <v>1</v>
      </c>
      <c r="F259" s="188">
        <v>230991.29</v>
      </c>
      <c r="G259" s="188">
        <v>230991.29</v>
      </c>
      <c r="H259" s="189">
        <v>230991.29</v>
      </c>
    </row>
    <row r="260" spans="1:8" x14ac:dyDescent="0.25">
      <c r="A260" s="138"/>
      <c r="B260" s="138"/>
      <c r="C260" s="138"/>
      <c r="D260" s="186" t="s">
        <v>777</v>
      </c>
      <c r="E260" s="200">
        <v>1</v>
      </c>
      <c r="F260" s="188">
        <v>1325697.22</v>
      </c>
      <c r="G260" s="188">
        <v>1325697.22</v>
      </c>
      <c r="H260" s="189">
        <v>1325697.22</v>
      </c>
    </row>
    <row r="261" spans="1:8" x14ac:dyDescent="0.25">
      <c r="A261" s="138"/>
      <c r="B261" s="138"/>
      <c r="C261" s="138"/>
      <c r="D261" s="186" t="s">
        <v>778</v>
      </c>
      <c r="E261" s="200">
        <v>1</v>
      </c>
      <c r="F261" s="188">
        <v>310999.38</v>
      </c>
      <c r="G261" s="188">
        <v>310999.38</v>
      </c>
      <c r="H261" s="189">
        <v>310999.38</v>
      </c>
    </row>
    <row r="262" spans="1:8" x14ac:dyDescent="0.25">
      <c r="A262" s="138"/>
      <c r="B262" s="138"/>
      <c r="C262" s="138"/>
      <c r="D262" s="186" t="s">
        <v>779</v>
      </c>
      <c r="E262" s="200">
        <v>1</v>
      </c>
      <c r="F262" s="188">
        <v>370040</v>
      </c>
      <c r="G262" s="188">
        <v>370040</v>
      </c>
      <c r="H262" s="189">
        <v>370040</v>
      </c>
    </row>
    <row r="263" spans="1:8" x14ac:dyDescent="0.25">
      <c r="A263" s="138"/>
      <c r="B263" s="138"/>
      <c r="C263" s="138"/>
      <c r="D263" s="186" t="s">
        <v>780</v>
      </c>
      <c r="E263" s="200">
        <v>1</v>
      </c>
      <c r="F263" s="188">
        <v>152716.04</v>
      </c>
      <c r="G263" s="188">
        <v>152716.04</v>
      </c>
      <c r="H263" s="189">
        <v>152716.04</v>
      </c>
    </row>
    <row r="264" spans="1:8" x14ac:dyDescent="0.25">
      <c r="A264" s="138"/>
      <c r="B264" s="138"/>
      <c r="C264" s="138"/>
      <c r="D264" s="186" t="s">
        <v>781</v>
      </c>
      <c r="E264" s="200">
        <v>1</v>
      </c>
      <c r="F264" s="188">
        <v>257235</v>
      </c>
      <c r="G264" s="188">
        <v>257235</v>
      </c>
      <c r="H264" s="189">
        <v>256725</v>
      </c>
    </row>
    <row r="265" spans="1:8" x14ac:dyDescent="0.25">
      <c r="A265" s="138"/>
      <c r="B265" s="138"/>
      <c r="C265" s="138"/>
      <c r="D265" s="186" t="s">
        <v>782</v>
      </c>
      <c r="E265" s="200">
        <v>1</v>
      </c>
      <c r="F265" s="188">
        <v>112756.65</v>
      </c>
      <c r="G265" s="188">
        <v>112756.65</v>
      </c>
      <c r="H265" s="189">
        <v>112756.65</v>
      </c>
    </row>
    <row r="266" spans="1:8" x14ac:dyDescent="0.25">
      <c r="A266" s="138"/>
      <c r="B266" s="138"/>
      <c r="C266" s="140"/>
      <c r="D266" s="186" t="s">
        <v>783</v>
      </c>
      <c r="E266" s="200">
        <v>1</v>
      </c>
      <c r="F266" s="188">
        <v>593238.66</v>
      </c>
      <c r="G266" s="188">
        <v>593238.66</v>
      </c>
      <c r="H266" s="189">
        <v>593238.66</v>
      </c>
    </row>
    <row r="267" spans="1:8" x14ac:dyDescent="0.25">
      <c r="A267" s="140"/>
      <c r="B267" s="140"/>
      <c r="C267" s="134" t="s">
        <v>434</v>
      </c>
      <c r="D267" s="139"/>
      <c r="E267" s="199">
        <v>108</v>
      </c>
      <c r="F267" s="136">
        <v>63842443.889999963</v>
      </c>
      <c r="G267" s="136">
        <v>63719840.249999963</v>
      </c>
      <c r="H267" s="137">
        <v>62256663.059999973</v>
      </c>
    </row>
    <row r="268" spans="1:8" x14ac:dyDescent="0.25">
      <c r="A268" s="141" t="s">
        <v>784</v>
      </c>
      <c r="B268" s="142"/>
      <c r="C268" s="142"/>
      <c r="D268" s="143"/>
      <c r="E268" s="198">
        <v>319</v>
      </c>
      <c r="F268" s="145">
        <v>194875942.25999999</v>
      </c>
      <c r="G268" s="145">
        <v>110812758.77999996</v>
      </c>
      <c r="H268" s="146">
        <v>62670438.059999973</v>
      </c>
    </row>
    <row r="269" spans="1:8" x14ac:dyDescent="0.25">
      <c r="A269" s="133" t="s">
        <v>785</v>
      </c>
      <c r="B269" s="133" t="s">
        <v>456</v>
      </c>
      <c r="C269" s="139"/>
      <c r="D269" s="139"/>
      <c r="E269" s="135">
        <v>1</v>
      </c>
      <c r="F269" s="136">
        <v>344864.08</v>
      </c>
      <c r="G269" s="136">
        <v>0</v>
      </c>
      <c r="H269" s="137">
        <v>0</v>
      </c>
    </row>
    <row r="270" spans="1:8" x14ac:dyDescent="0.25">
      <c r="A270" s="138"/>
      <c r="B270" s="184" t="s">
        <v>412</v>
      </c>
      <c r="C270" s="201" t="s">
        <v>552</v>
      </c>
      <c r="D270" s="134" t="s">
        <v>500</v>
      </c>
      <c r="E270" s="135">
        <v>1</v>
      </c>
      <c r="F270" s="136">
        <v>280180.3</v>
      </c>
      <c r="G270" s="136">
        <v>280180.3</v>
      </c>
      <c r="H270" s="137">
        <v>280180.3</v>
      </c>
    </row>
    <row r="271" spans="1:8" x14ac:dyDescent="0.25">
      <c r="A271" s="138"/>
      <c r="B271" s="138"/>
      <c r="C271" s="134" t="s">
        <v>562</v>
      </c>
      <c r="D271" s="139"/>
      <c r="E271" s="135">
        <v>1</v>
      </c>
      <c r="F271" s="136">
        <v>280180.3</v>
      </c>
      <c r="G271" s="136">
        <v>280180.3</v>
      </c>
      <c r="H271" s="137">
        <v>280180.3</v>
      </c>
    </row>
    <row r="272" spans="1:8" x14ac:dyDescent="0.25">
      <c r="A272" s="138"/>
      <c r="B272" s="138"/>
      <c r="C272" s="133" t="s">
        <v>412</v>
      </c>
      <c r="D272" s="134" t="s">
        <v>786</v>
      </c>
      <c r="E272" s="135">
        <v>1</v>
      </c>
      <c r="F272" s="136">
        <v>498678.6</v>
      </c>
      <c r="G272" s="136">
        <v>498678.6</v>
      </c>
      <c r="H272" s="137">
        <v>498678.6</v>
      </c>
    </row>
    <row r="273" spans="1:8" x14ac:dyDescent="0.25">
      <c r="A273" s="138"/>
      <c r="B273" s="138"/>
      <c r="C273" s="138"/>
      <c r="D273" s="186" t="s">
        <v>787</v>
      </c>
      <c r="E273" s="187">
        <v>1</v>
      </c>
      <c r="F273" s="188">
        <v>1001422.6</v>
      </c>
      <c r="G273" s="188">
        <v>1001422.6</v>
      </c>
      <c r="H273" s="189">
        <v>1001422.6</v>
      </c>
    </row>
    <row r="274" spans="1:8" x14ac:dyDescent="0.25">
      <c r="A274" s="138"/>
      <c r="B274" s="138"/>
      <c r="C274" s="138"/>
      <c r="D274" s="186" t="s">
        <v>419</v>
      </c>
      <c r="E274" s="187">
        <v>1</v>
      </c>
      <c r="F274" s="188">
        <v>4041298.1</v>
      </c>
      <c r="G274" s="188">
        <v>4041298.1</v>
      </c>
      <c r="H274" s="189">
        <v>4041298.1</v>
      </c>
    </row>
    <row r="275" spans="1:8" x14ac:dyDescent="0.25">
      <c r="A275" s="138"/>
      <c r="B275" s="138"/>
      <c r="C275" s="138"/>
      <c r="D275" s="186" t="s">
        <v>422</v>
      </c>
      <c r="E275" s="187">
        <v>2</v>
      </c>
      <c r="F275" s="188">
        <v>2073102.88</v>
      </c>
      <c r="G275" s="188">
        <v>2073102.88</v>
      </c>
      <c r="H275" s="189">
        <v>2073102.88</v>
      </c>
    </row>
    <row r="276" spans="1:8" x14ac:dyDescent="0.25">
      <c r="A276" s="138"/>
      <c r="B276" s="138"/>
      <c r="C276" s="138"/>
      <c r="D276" s="186" t="s">
        <v>788</v>
      </c>
      <c r="E276" s="187">
        <v>1</v>
      </c>
      <c r="F276" s="188">
        <v>924247.19</v>
      </c>
      <c r="G276" s="188">
        <v>924247.19</v>
      </c>
      <c r="H276" s="189">
        <v>924247.19</v>
      </c>
    </row>
    <row r="277" spans="1:8" x14ac:dyDescent="0.25">
      <c r="A277" s="138"/>
      <c r="B277" s="138"/>
      <c r="C277" s="138"/>
      <c r="D277" s="186" t="s">
        <v>789</v>
      </c>
      <c r="E277" s="187">
        <v>1</v>
      </c>
      <c r="F277" s="188">
        <v>647299.43000000005</v>
      </c>
      <c r="G277" s="188">
        <v>647299.43000000005</v>
      </c>
      <c r="H277" s="189">
        <v>647299.43000000005</v>
      </c>
    </row>
    <row r="278" spans="1:8" x14ac:dyDescent="0.25">
      <c r="A278" s="138"/>
      <c r="B278" s="138"/>
      <c r="C278" s="138"/>
      <c r="D278" s="186" t="s">
        <v>500</v>
      </c>
      <c r="E278" s="187">
        <v>1</v>
      </c>
      <c r="F278" s="188">
        <v>221524.8</v>
      </c>
      <c r="G278" s="188">
        <v>221524.8</v>
      </c>
      <c r="H278" s="189">
        <v>221524.8</v>
      </c>
    </row>
    <row r="279" spans="1:8" x14ac:dyDescent="0.25">
      <c r="A279" s="138"/>
      <c r="B279" s="138"/>
      <c r="C279" s="140"/>
      <c r="D279" s="186" t="s">
        <v>431</v>
      </c>
      <c r="E279" s="187">
        <v>1</v>
      </c>
      <c r="F279" s="188">
        <v>3624704.2</v>
      </c>
      <c r="G279" s="188">
        <v>3614745.15</v>
      </c>
      <c r="H279" s="189">
        <v>3614745.15</v>
      </c>
    </row>
    <row r="280" spans="1:8" x14ac:dyDescent="0.25">
      <c r="A280" s="140"/>
      <c r="B280" s="140"/>
      <c r="C280" s="134" t="s">
        <v>434</v>
      </c>
      <c r="D280" s="139"/>
      <c r="E280" s="135">
        <v>9</v>
      </c>
      <c r="F280" s="136">
        <v>13032277.800000001</v>
      </c>
      <c r="G280" s="136">
        <v>13022318.75</v>
      </c>
      <c r="H280" s="137">
        <v>13022318.75</v>
      </c>
    </row>
    <row r="281" spans="1:8" x14ac:dyDescent="0.25">
      <c r="A281" s="141" t="s">
        <v>790</v>
      </c>
      <c r="B281" s="142"/>
      <c r="C281" s="142"/>
      <c r="D281" s="143"/>
      <c r="E281" s="144">
        <v>11</v>
      </c>
      <c r="F281" s="145">
        <v>13657322.18</v>
      </c>
      <c r="G281" s="145">
        <v>13302499.050000001</v>
      </c>
      <c r="H281" s="146">
        <v>13302499.050000001</v>
      </c>
    </row>
  </sheetData>
  <hyperlinks>
    <hyperlink ref="D4" r:id="rId1"/>
    <hyperlink ref="G4" r:id="rId2"/>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B5" zoomScale="80" zoomScaleNormal="80" workbookViewId="0">
      <selection activeCell="C5" sqref="C5"/>
    </sheetView>
  </sheetViews>
  <sheetFormatPr defaultRowHeight="15" x14ac:dyDescent="0.25"/>
  <cols>
    <col min="1" max="1" width="41.5703125" style="97" customWidth="1"/>
    <col min="2" max="2" width="19.28515625" style="97" customWidth="1"/>
    <col min="3" max="3" width="46.85546875" style="97" customWidth="1"/>
    <col min="4" max="4" width="17.42578125" style="97" customWidth="1"/>
    <col min="5" max="5" width="15.5703125" style="97" customWidth="1"/>
    <col min="6" max="6" width="79.5703125" style="97" customWidth="1"/>
    <col min="7" max="7" width="37.5703125" style="97" customWidth="1"/>
    <col min="8" max="8" width="24.5703125" style="97" customWidth="1"/>
    <col min="9" max="10" width="41.5703125" style="97" customWidth="1"/>
  </cols>
  <sheetData>
    <row r="1" spans="1:10" ht="30" x14ac:dyDescent="0.25">
      <c r="A1" s="97" t="s">
        <v>1214</v>
      </c>
    </row>
    <row r="3" spans="1:10" ht="26.25" x14ac:dyDescent="0.25">
      <c r="A3" s="130" t="s">
        <v>374</v>
      </c>
      <c r="B3" s="131" t="s">
        <v>407</v>
      </c>
      <c r="C3" s="130" t="s">
        <v>387</v>
      </c>
      <c r="D3" s="130" t="s">
        <v>379</v>
      </c>
      <c r="E3" s="130" t="s">
        <v>408</v>
      </c>
      <c r="F3" s="130" t="s">
        <v>388</v>
      </c>
      <c r="G3" s="130" t="s">
        <v>379</v>
      </c>
      <c r="H3" s="130" t="s">
        <v>821</v>
      </c>
      <c r="I3" s="130" t="s">
        <v>405</v>
      </c>
    </row>
    <row r="4" spans="1:10" ht="195" x14ac:dyDescent="0.25">
      <c r="A4" s="97" t="s">
        <v>1281</v>
      </c>
      <c r="B4" s="292">
        <v>500000</v>
      </c>
      <c r="C4" s="294" t="s">
        <v>1242</v>
      </c>
      <c r="D4" s="97" t="s">
        <v>1251</v>
      </c>
      <c r="E4" s="97">
        <v>30</v>
      </c>
      <c r="F4" s="97" t="s">
        <v>1244</v>
      </c>
      <c r="G4" s="168" t="s">
        <v>1243</v>
      </c>
      <c r="H4" s="97">
        <f>E4*B4/1000000</f>
        <v>15</v>
      </c>
    </row>
    <row r="5" spans="1:10" ht="240" x14ac:dyDescent="0.25">
      <c r="A5" s="97" t="s">
        <v>1282</v>
      </c>
      <c r="B5" s="292">
        <v>1500000</v>
      </c>
      <c r="C5" s="312" t="s">
        <v>1246</v>
      </c>
      <c r="D5" s="97" t="s">
        <v>1252</v>
      </c>
      <c r="E5" s="97">
        <v>10</v>
      </c>
      <c r="F5" s="295" t="s">
        <v>1245</v>
      </c>
      <c r="G5" s="97" t="s">
        <v>1250</v>
      </c>
      <c r="H5" s="97">
        <f t="shared" ref="H5:H6" si="0">E5*B5/1000000</f>
        <v>15</v>
      </c>
    </row>
    <row r="6" spans="1:10" s="308" customFormat="1" ht="180" customHeight="1" x14ac:dyDescent="0.25">
      <c r="A6" s="304" t="s">
        <v>1280</v>
      </c>
      <c r="B6" s="305">
        <v>80000</v>
      </c>
      <c r="C6" s="304" t="s">
        <v>1217</v>
      </c>
      <c r="D6" s="306" t="s">
        <v>1218</v>
      </c>
      <c r="E6" s="304">
        <v>125</v>
      </c>
      <c r="F6" s="307" t="s">
        <v>1247</v>
      </c>
      <c r="G6" s="306" t="s">
        <v>1248</v>
      </c>
      <c r="H6" s="304">
        <f t="shared" si="0"/>
        <v>10</v>
      </c>
      <c r="I6" s="304"/>
      <c r="J6" s="304"/>
    </row>
    <row r="7" spans="1:10" s="18" customFormat="1" ht="16.5" x14ac:dyDescent="0.25">
      <c r="A7" s="309" t="s">
        <v>906</v>
      </c>
      <c r="B7" s="310"/>
      <c r="C7" s="309"/>
      <c r="D7" s="309"/>
      <c r="E7" s="309">
        <f>SUM(E4:E6)</f>
        <v>165</v>
      </c>
      <c r="F7" s="311"/>
      <c r="G7" s="309"/>
      <c r="H7" s="309">
        <f>SUM(H4:H6)</f>
        <v>40</v>
      </c>
      <c r="I7" s="309"/>
      <c r="J7" s="309"/>
    </row>
    <row r="9" spans="1:10" x14ac:dyDescent="0.25">
      <c r="A9" s="97" t="s">
        <v>1219</v>
      </c>
    </row>
    <row r="11" spans="1:10" x14ac:dyDescent="0.25">
      <c r="A11"/>
      <c r="B11"/>
      <c r="C11"/>
      <c r="D11"/>
      <c r="E11"/>
      <c r="F11"/>
    </row>
    <row r="12" spans="1:10" ht="110.25" x14ac:dyDescent="0.25">
      <c r="A12" s="169" t="s">
        <v>1220</v>
      </c>
      <c r="B12"/>
      <c r="C12"/>
      <c r="D12"/>
      <c r="E12"/>
      <c r="F12"/>
    </row>
    <row r="13" spans="1:10" ht="15.75" x14ac:dyDescent="0.25">
      <c r="A13" s="296" t="s">
        <v>1221</v>
      </c>
      <c r="B13"/>
      <c r="C13"/>
      <c r="D13" s="378">
        <v>2019</v>
      </c>
      <c r="E13" s="378"/>
      <c r="F13" s="378"/>
    </row>
    <row r="14" spans="1:10" ht="15.75" x14ac:dyDescent="0.25">
      <c r="A14" s="222" t="s">
        <v>1222</v>
      </c>
      <c r="B14" s="241" t="s">
        <v>1223</v>
      </c>
      <c r="C14"/>
      <c r="D14" s="222" t="s">
        <v>1224</v>
      </c>
      <c r="E14" s="222" t="s">
        <v>1225</v>
      </c>
      <c r="F14" s="222" t="s">
        <v>1226</v>
      </c>
    </row>
    <row r="15" spans="1:10" x14ac:dyDescent="0.25">
      <c r="A15" t="s">
        <v>1227</v>
      </c>
      <c r="B15" s="171">
        <v>34000000</v>
      </c>
      <c r="C15"/>
      <c r="D15" s="171">
        <v>1075000</v>
      </c>
      <c r="E15" s="171">
        <v>2</v>
      </c>
      <c r="F15" s="171">
        <f>D15/E15</f>
        <v>537500</v>
      </c>
    </row>
    <row r="16" spans="1:10" s="293" customFormat="1" ht="31.5" x14ac:dyDescent="0.25">
      <c r="A16" s="301" t="s">
        <v>1241</v>
      </c>
      <c r="B16" s="302">
        <v>38400000</v>
      </c>
      <c r="D16" s="303">
        <v>26767000</v>
      </c>
      <c r="E16" s="303">
        <v>6</v>
      </c>
      <c r="F16" s="303">
        <f>D16/E16</f>
        <v>4461166.666666667</v>
      </c>
      <c r="G16" s="294"/>
      <c r="H16" s="294"/>
      <c r="I16" s="294"/>
      <c r="J16" s="294"/>
    </row>
    <row r="17" spans="1:6" x14ac:dyDescent="0.25">
      <c r="A17"/>
      <c r="B17"/>
      <c r="C17"/>
      <c r="D17"/>
      <c r="E17"/>
      <c r="F17"/>
    </row>
    <row r="18" spans="1:6" x14ac:dyDescent="0.25">
      <c r="A18"/>
      <c r="B18"/>
      <c r="C18"/>
      <c r="D18"/>
      <c r="E18"/>
      <c r="F18"/>
    </row>
    <row r="19" spans="1:6" ht="63" x14ac:dyDescent="0.25">
      <c r="A19" s="297" t="s">
        <v>1233</v>
      </c>
      <c r="B19" s="170" t="s">
        <v>1234</v>
      </c>
      <c r="C19" s="170" t="s">
        <v>1235</v>
      </c>
      <c r="D19" s="170" t="s">
        <v>1226</v>
      </c>
      <c r="E19"/>
      <c r="F19"/>
    </row>
    <row r="20" spans="1:6" x14ac:dyDescent="0.25">
      <c r="A20" t="s">
        <v>1236</v>
      </c>
      <c r="B20">
        <v>33</v>
      </c>
      <c r="C20" s="171">
        <v>8710000</v>
      </c>
      <c r="D20" s="227">
        <f>C20/B20</f>
        <v>263939.39393939392</v>
      </c>
      <c r="E20"/>
      <c r="F20"/>
    </row>
    <row r="21" spans="1:6" x14ac:dyDescent="0.25">
      <c r="A21" t="s">
        <v>1237</v>
      </c>
      <c r="B21">
        <v>30</v>
      </c>
      <c r="C21" s="171">
        <v>63499084</v>
      </c>
      <c r="D21" s="227">
        <f>C21/B21</f>
        <v>2116636.1333333333</v>
      </c>
      <c r="E21"/>
      <c r="F21"/>
    </row>
    <row r="22" spans="1:6" ht="15.75" x14ac:dyDescent="0.25">
      <c r="A22"/>
      <c r="B22" s="241">
        <f>SUM(B20:B21)</f>
        <v>63</v>
      </c>
      <c r="C22" s="223">
        <f>SUM(C20:C21)</f>
        <v>72209084</v>
      </c>
      <c r="D22"/>
      <c r="E22"/>
      <c r="F22"/>
    </row>
    <row r="23" spans="1:6" x14ac:dyDescent="0.25">
      <c r="A23"/>
      <c r="B23"/>
      <c r="C23"/>
      <c r="D23"/>
      <c r="E23"/>
      <c r="F23"/>
    </row>
    <row r="24" spans="1:6" x14ac:dyDescent="0.25">
      <c r="A24"/>
      <c r="B24"/>
      <c r="C24"/>
      <c r="D24"/>
      <c r="E24"/>
      <c r="F24"/>
    </row>
    <row r="25" spans="1:6" x14ac:dyDescent="0.25">
      <c r="A25"/>
      <c r="B25"/>
      <c r="C25"/>
      <c r="D25"/>
      <c r="E25"/>
      <c r="F25"/>
    </row>
    <row r="26" spans="1:6" ht="75.75" x14ac:dyDescent="0.25">
      <c r="A26" s="297" t="s">
        <v>1238</v>
      </c>
      <c r="B26" s="170" t="s">
        <v>1239</v>
      </c>
      <c r="C26" s="170" t="s">
        <v>1225</v>
      </c>
      <c r="D26" s="298" t="s">
        <v>1240</v>
      </c>
      <c r="E26"/>
      <c r="F26"/>
    </row>
    <row r="27" spans="1:6" x14ac:dyDescent="0.25">
      <c r="A27">
        <v>2019</v>
      </c>
      <c r="B27" s="171">
        <v>1800100</v>
      </c>
      <c r="C27">
        <v>84</v>
      </c>
      <c r="D27" s="227">
        <f>B27/C27</f>
        <v>21429.761904761905</v>
      </c>
      <c r="E27"/>
      <c r="F27"/>
    </row>
    <row r="28" spans="1:6" x14ac:dyDescent="0.25">
      <c r="A28">
        <v>2018</v>
      </c>
      <c r="B28" s="171">
        <v>1536000</v>
      </c>
      <c r="C28">
        <v>66</v>
      </c>
      <c r="D28" s="227">
        <f>B28/C28</f>
        <v>23272.727272727272</v>
      </c>
      <c r="E28"/>
      <c r="F28"/>
    </row>
    <row r="29" spans="1:6" x14ac:dyDescent="0.25">
      <c r="A29">
        <v>2017</v>
      </c>
      <c r="B29" s="171">
        <v>1437000</v>
      </c>
      <c r="C29">
        <v>55</v>
      </c>
      <c r="D29" s="227">
        <f>B29/C29</f>
        <v>26127.272727272728</v>
      </c>
      <c r="E29"/>
      <c r="F29"/>
    </row>
    <row r="30" spans="1:6" x14ac:dyDescent="0.25">
      <c r="A30">
        <v>2016</v>
      </c>
      <c r="B30" s="171">
        <v>1199000</v>
      </c>
      <c r="C30">
        <v>40</v>
      </c>
      <c r="D30" s="227">
        <f t="shared" ref="D30:D31" si="1">B30/C30</f>
        <v>29975</v>
      </c>
      <c r="E30"/>
      <c r="F30"/>
    </row>
    <row r="31" spans="1:6" x14ac:dyDescent="0.25">
      <c r="A31">
        <v>2015</v>
      </c>
      <c r="B31" s="171">
        <v>1739000</v>
      </c>
      <c r="C31">
        <v>64</v>
      </c>
      <c r="D31" s="227">
        <f t="shared" si="1"/>
        <v>27171.875</v>
      </c>
      <c r="E31"/>
      <c r="F31"/>
    </row>
    <row r="32" spans="1:6" ht="15.75" x14ac:dyDescent="0.25">
      <c r="A32"/>
      <c r="B32" s="224">
        <f>SUM(B27:B31)</f>
        <v>7711100</v>
      </c>
      <c r="C32" s="224">
        <f>SUM(C27:C31)</f>
        <v>309</v>
      </c>
      <c r="D32" s="300">
        <f>AVERAGE(D27:D31)</f>
        <v>25595.327380952378</v>
      </c>
      <c r="E32"/>
      <c r="F32"/>
    </row>
    <row r="33" spans="1:6" x14ac:dyDescent="0.25">
      <c r="A33"/>
      <c r="B33"/>
      <c r="C33"/>
      <c r="D33"/>
      <c r="E33"/>
      <c r="F33"/>
    </row>
    <row r="35" spans="1:6" x14ac:dyDescent="0.25">
      <c r="A35"/>
      <c r="B35"/>
      <c r="C35"/>
      <c r="D35"/>
      <c r="E35"/>
      <c r="F35"/>
    </row>
    <row r="36" spans="1:6" ht="63" x14ac:dyDescent="0.25">
      <c r="A36" s="297" t="s">
        <v>1228</v>
      </c>
      <c r="B36" s="170" t="s">
        <v>1229</v>
      </c>
      <c r="C36" s="170" t="s">
        <v>1230</v>
      </c>
      <c r="D36" s="170" t="s">
        <v>1231</v>
      </c>
      <c r="E36" s="298" t="s">
        <v>1232</v>
      </c>
      <c r="F36"/>
    </row>
    <row r="37" spans="1:6" x14ac:dyDescent="0.25">
      <c r="A37">
        <v>2016</v>
      </c>
      <c r="B37" s="171">
        <v>98348000</v>
      </c>
      <c r="C37" s="171">
        <v>102119000</v>
      </c>
      <c r="D37">
        <v>621</v>
      </c>
      <c r="E37" s="227">
        <f>C37/D37</f>
        <v>164442.8341384863</v>
      </c>
      <c r="F37"/>
    </row>
    <row r="38" spans="1:6" x14ac:dyDescent="0.25">
      <c r="A38">
        <v>2017</v>
      </c>
      <c r="B38" s="171">
        <v>111209000</v>
      </c>
      <c r="C38" s="171">
        <v>80786000</v>
      </c>
      <c r="D38">
        <v>525</v>
      </c>
      <c r="E38" s="227">
        <f t="shared" ref="E38:E40" si="2">C38/D38</f>
        <v>153878.09523809524</v>
      </c>
      <c r="F38"/>
    </row>
    <row r="39" spans="1:6" x14ac:dyDescent="0.25">
      <c r="A39">
        <v>2018</v>
      </c>
      <c r="B39" s="171">
        <v>74085000</v>
      </c>
      <c r="C39" s="171">
        <v>85124000</v>
      </c>
      <c r="D39">
        <v>537</v>
      </c>
      <c r="E39" s="227">
        <f t="shared" si="2"/>
        <v>158517.69087523277</v>
      </c>
      <c r="F39"/>
    </row>
    <row r="40" spans="1:6" x14ac:dyDescent="0.25">
      <c r="A40">
        <v>2019</v>
      </c>
      <c r="B40" s="171">
        <v>146174000</v>
      </c>
      <c r="C40" s="171">
        <v>122903000</v>
      </c>
      <c r="D40">
        <v>720</v>
      </c>
      <c r="E40" s="227">
        <f t="shared" si="2"/>
        <v>170698.61111111112</v>
      </c>
      <c r="F40"/>
    </row>
    <row r="41" spans="1:6" ht="15.75" x14ac:dyDescent="0.25">
      <c r="A41"/>
      <c r="B41" s="223">
        <f>SUM(B37:B40)</f>
        <v>429816000</v>
      </c>
      <c r="C41" s="223">
        <f t="shared" ref="C41:D41" si="3">SUM(C37:C40)</f>
        <v>390932000</v>
      </c>
      <c r="D41" s="223">
        <f t="shared" si="3"/>
        <v>2403</v>
      </c>
      <c r="E41" s="299">
        <f>AVERAGE(E37:E40)</f>
        <v>161884.30784073137</v>
      </c>
      <c r="F41"/>
    </row>
    <row r="42" spans="1:6" x14ac:dyDescent="0.25">
      <c r="A42"/>
      <c r="B42"/>
      <c r="C42"/>
      <c r="D42"/>
      <c r="E42"/>
      <c r="F42"/>
    </row>
  </sheetData>
  <mergeCells count="1">
    <mergeCell ref="D13:F13"/>
  </mergeCells>
  <hyperlinks>
    <hyperlink ref="D6" r:id="rId1" location=".YH_msOgzaUk  "/>
    <hyperlink ref="G4" r:id="rId2"/>
    <hyperlink ref="G6" r:id="rId3"/>
  </hyperlinks>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11"/>
  <sheetViews>
    <sheetView workbookViewId="0">
      <selection activeCell="F16" sqref="F16"/>
    </sheetView>
  </sheetViews>
  <sheetFormatPr defaultRowHeight="15" x14ac:dyDescent="0.25"/>
  <cols>
    <col min="1" max="1" width="51" customWidth="1"/>
    <col min="4" max="4" width="9.140625" customWidth="1"/>
    <col min="5" max="5" width="9.42578125" bestFit="1" customWidth="1"/>
    <col min="6" max="6" width="60" customWidth="1"/>
    <col min="7" max="7" width="30.5703125" customWidth="1"/>
    <col min="8" max="11" width="10.85546875" customWidth="1"/>
  </cols>
  <sheetData>
    <row r="2" spans="1:6" ht="76.5" x14ac:dyDescent="0.25">
      <c r="A2" s="271" t="s">
        <v>1175</v>
      </c>
      <c r="B2" s="272" t="s">
        <v>1176</v>
      </c>
      <c r="C2" s="272" t="s">
        <v>1209</v>
      </c>
      <c r="D2" s="272" t="s">
        <v>1208</v>
      </c>
      <c r="E2" s="272" t="s">
        <v>821</v>
      </c>
      <c r="F2" s="273" t="s">
        <v>379</v>
      </c>
    </row>
    <row r="3" spans="1:6" ht="90" x14ac:dyDescent="0.25">
      <c r="A3" s="274" t="s">
        <v>1207</v>
      </c>
      <c r="B3" s="275" t="s">
        <v>1177</v>
      </c>
      <c r="C3" s="290">
        <v>5.2</v>
      </c>
      <c r="D3" s="289">
        <f>0.5*D11</f>
        <v>1.25</v>
      </c>
      <c r="E3" s="290">
        <f>C3+D3</f>
        <v>6.45</v>
      </c>
      <c r="F3" s="276" t="s">
        <v>1178</v>
      </c>
    </row>
    <row r="4" spans="1:6" x14ac:dyDescent="0.25">
      <c r="E4" s="277"/>
    </row>
    <row r="5" spans="1:6" ht="15.75" thickBot="1" x14ac:dyDescent="0.3">
      <c r="A5" s="278" t="s">
        <v>1179</v>
      </c>
    </row>
    <row r="6" spans="1:6" x14ac:dyDescent="0.25">
      <c r="A6" s="379" t="s">
        <v>1180</v>
      </c>
      <c r="B6" s="379" t="s">
        <v>1181</v>
      </c>
      <c r="C6" s="381" t="s">
        <v>1182</v>
      </c>
      <c r="D6" s="381" t="s">
        <v>1183</v>
      </c>
      <c r="E6" s="279" t="s">
        <v>1184</v>
      </c>
      <c r="F6" s="383" t="s">
        <v>1185</v>
      </c>
    </row>
    <row r="7" spans="1:6" ht="26.25" thickBot="1" x14ac:dyDescent="0.3">
      <c r="A7" s="380"/>
      <c r="B7" s="380"/>
      <c r="C7" s="382"/>
      <c r="D7" s="382"/>
      <c r="E7" s="280" t="s">
        <v>1186</v>
      </c>
      <c r="F7" s="384"/>
    </row>
    <row r="8" spans="1:6" ht="30.75" thickBot="1" x14ac:dyDescent="0.3">
      <c r="A8" s="281" t="s">
        <v>1187</v>
      </c>
      <c r="B8" s="282" t="s">
        <v>1188</v>
      </c>
      <c r="C8" s="283" t="s">
        <v>1189</v>
      </c>
      <c r="D8" s="283" t="s">
        <v>1190</v>
      </c>
      <c r="E8" s="283" t="s">
        <v>1191</v>
      </c>
      <c r="F8" s="284" t="s">
        <v>1192</v>
      </c>
    </row>
    <row r="9" spans="1:6" ht="30.75" thickBot="1" x14ac:dyDescent="0.3">
      <c r="A9" s="281" t="s">
        <v>1193</v>
      </c>
      <c r="B9" s="282" t="s">
        <v>1194</v>
      </c>
      <c r="C9" s="283" t="s">
        <v>1195</v>
      </c>
      <c r="D9" s="283" t="s">
        <v>1196</v>
      </c>
      <c r="E9" s="283" t="s">
        <v>1197</v>
      </c>
      <c r="F9" s="284" t="s">
        <v>1198</v>
      </c>
    </row>
    <row r="10" spans="1:6" ht="30.75" thickBot="1" x14ac:dyDescent="0.3">
      <c r="A10" s="281" t="s">
        <v>1199</v>
      </c>
      <c r="B10" s="282" t="s">
        <v>1188</v>
      </c>
      <c r="C10" s="283" t="s">
        <v>1200</v>
      </c>
      <c r="D10" s="283" t="s">
        <v>1201</v>
      </c>
      <c r="E10" s="283" t="s">
        <v>1202</v>
      </c>
      <c r="F10" s="284" t="s">
        <v>1203</v>
      </c>
    </row>
    <row r="11" spans="1:6" ht="15.75" thickBot="1" x14ac:dyDescent="0.3">
      <c r="A11" s="285" t="s">
        <v>1204</v>
      </c>
      <c r="B11" s="286"/>
      <c r="C11" s="287" t="s">
        <v>1205</v>
      </c>
      <c r="D11" s="287">
        <v>2.5</v>
      </c>
      <c r="E11" s="287" t="s">
        <v>1206</v>
      </c>
      <c r="F11" s="288"/>
    </row>
  </sheetData>
  <mergeCells count="5">
    <mergeCell ref="A6:A7"/>
    <mergeCell ref="B6:B7"/>
    <mergeCell ref="C6:C7"/>
    <mergeCell ref="D6:D7"/>
    <mergeCell ref="F6:F7"/>
  </mergeCells>
  <hyperlinks>
    <hyperlink ref="F8" r:id="rId1" display="https://metais.vicepremier.gov.sk/studia/detail/d86d1d92-5c33-3d8f-f01c-553c540d4d26?tab=documents"/>
    <hyperlink ref="F9" r:id="rId2" display="https://metais.vicepremier.gov.sk/studia/detail/35f79cf2-e2f4-4afd-a566-e5acdfbf2294?tab=documents"/>
    <hyperlink ref="F10" r:id="rId3" display="https://metais.vicepremier.gov.sk/studia/detail/3ee46ad3-a9be-cd63-fc46-0a20b0cf30ef?tab=documents"/>
  </hyperlinks>
  <pageMargins left="0.7" right="0.7" top="0.75" bottom="0.75" header="0.3" footer="0.3"/>
  <pageSetup paperSize="9" orientation="portrait" r:id="rId4"/>
  <legacy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20"/>
  <sheetViews>
    <sheetView showGridLines="0" topLeftCell="C5" zoomScaleNormal="100" workbookViewId="0">
      <selection activeCell="J5" sqref="J5"/>
    </sheetView>
  </sheetViews>
  <sheetFormatPr defaultRowHeight="15" x14ac:dyDescent="0.25"/>
  <cols>
    <col min="1" max="1" width="11.7109375" style="11" customWidth="1"/>
    <col min="2" max="2" width="65.7109375" customWidth="1"/>
    <col min="3" max="3" width="24.5703125" customWidth="1"/>
    <col min="4" max="4" width="23.7109375" bestFit="1" customWidth="1"/>
    <col min="5" max="6" width="15.7109375" customWidth="1"/>
    <col min="7" max="7" width="37.5703125" customWidth="1"/>
    <col min="8" max="9" width="15.7109375" customWidth="1"/>
  </cols>
  <sheetData>
    <row r="1" spans="1:10" ht="33" customHeight="1" x14ac:dyDescent="0.25">
      <c r="A1" s="319" t="s">
        <v>1029</v>
      </c>
      <c r="B1" s="389"/>
      <c r="C1" s="389"/>
      <c r="D1" s="389"/>
      <c r="E1" s="389"/>
      <c r="F1" s="389"/>
      <c r="G1" s="389"/>
      <c r="H1" s="389"/>
      <c r="I1" s="389"/>
      <c r="J1" s="370"/>
    </row>
    <row r="2" spans="1:10" ht="33" customHeight="1" x14ac:dyDescent="0.25">
      <c r="A2" s="390" t="s">
        <v>1030</v>
      </c>
      <c r="B2" s="391"/>
      <c r="C2" s="391"/>
      <c r="D2" s="391"/>
      <c r="E2" s="391"/>
      <c r="F2" s="391"/>
      <c r="G2" s="391"/>
      <c r="H2" s="391"/>
      <c r="I2" s="391"/>
      <c r="J2" s="392"/>
    </row>
    <row r="3" spans="1:10" s="18" customFormat="1" ht="31.5" customHeight="1" x14ac:dyDescent="0.25">
      <c r="A3" s="317" t="s">
        <v>1031</v>
      </c>
      <c r="B3" s="317" t="s">
        <v>1032</v>
      </c>
      <c r="C3" s="20" t="s">
        <v>1033</v>
      </c>
      <c r="D3" s="387" t="s">
        <v>1035</v>
      </c>
      <c r="E3" s="388"/>
      <c r="F3" s="388"/>
      <c r="G3" s="388"/>
      <c r="H3" s="388"/>
      <c r="I3" s="388"/>
      <c r="J3" s="370"/>
    </row>
    <row r="4" spans="1:10" ht="75" x14ac:dyDescent="0.25">
      <c r="A4" s="385"/>
      <c r="B4" s="386"/>
      <c r="C4" s="88" t="s">
        <v>1034</v>
      </c>
      <c r="D4" s="80" t="s">
        <v>1036</v>
      </c>
      <c r="E4" s="80" t="s">
        <v>1037</v>
      </c>
      <c r="F4" s="80" t="s">
        <v>1038</v>
      </c>
      <c r="G4" s="80" t="s">
        <v>1039</v>
      </c>
      <c r="H4" s="80" t="s">
        <v>1040</v>
      </c>
      <c r="I4" s="80" t="s">
        <v>1041</v>
      </c>
      <c r="J4" s="80" t="s">
        <v>1042</v>
      </c>
    </row>
    <row r="5" spans="1:10" ht="195" x14ac:dyDescent="0.25">
      <c r="A5" s="14">
        <v>1</v>
      </c>
      <c r="B5" s="14" t="s">
        <v>360</v>
      </c>
      <c r="C5" s="119" t="s">
        <v>345</v>
      </c>
      <c r="D5" s="9" t="s">
        <v>341</v>
      </c>
      <c r="E5" s="119" t="s">
        <v>346</v>
      </c>
      <c r="F5" s="119" t="s">
        <v>342</v>
      </c>
      <c r="G5" s="119" t="s">
        <v>355</v>
      </c>
      <c r="H5" s="119" t="s">
        <v>347</v>
      </c>
      <c r="I5" s="119" t="s">
        <v>356</v>
      </c>
      <c r="J5" s="119" t="s">
        <v>968</v>
      </c>
    </row>
    <row r="6" spans="1:10" x14ac:dyDescent="0.25">
      <c r="A6" s="9"/>
      <c r="B6" s="9"/>
      <c r="C6" s="9"/>
      <c r="D6" s="9"/>
      <c r="E6" s="9"/>
      <c r="F6" s="9"/>
      <c r="G6" s="9"/>
      <c r="H6" s="9"/>
      <c r="I6" s="9"/>
      <c r="J6" s="9"/>
    </row>
    <row r="7" spans="1:10" x14ac:dyDescent="0.25">
      <c r="A7" s="9"/>
      <c r="B7" s="9"/>
      <c r="C7" s="9"/>
      <c r="D7" s="9"/>
      <c r="E7" s="9"/>
      <c r="F7" s="9"/>
      <c r="G7" s="9"/>
      <c r="H7" s="9"/>
      <c r="I7" s="9"/>
      <c r="J7" s="9"/>
    </row>
    <row r="8" spans="1:10" x14ac:dyDescent="0.25">
      <c r="A8" s="9"/>
      <c r="B8" s="9"/>
      <c r="C8" s="9"/>
      <c r="D8" s="9"/>
      <c r="E8" s="9"/>
      <c r="F8" s="9"/>
      <c r="G8" s="9"/>
      <c r="H8" s="9"/>
      <c r="I8" s="9"/>
      <c r="J8" s="9"/>
    </row>
    <row r="9" spans="1:10" x14ac:dyDescent="0.25">
      <c r="A9" s="13"/>
      <c r="B9" s="9"/>
      <c r="C9" s="9"/>
      <c r="D9" s="9"/>
      <c r="E9" s="9"/>
      <c r="F9" s="9"/>
      <c r="G9" s="9"/>
      <c r="H9" s="9"/>
      <c r="I9" s="9"/>
      <c r="J9" s="9"/>
    </row>
    <row r="10" spans="1:10" x14ac:dyDescent="0.25">
      <c r="A10" s="13"/>
      <c r="B10" s="9"/>
      <c r="C10" s="9"/>
      <c r="D10" s="9"/>
      <c r="E10" s="9"/>
      <c r="F10" s="9"/>
      <c r="G10" s="9"/>
      <c r="H10" s="9"/>
      <c r="I10" s="9"/>
      <c r="J10" s="9"/>
    </row>
    <row r="11" spans="1:10" x14ac:dyDescent="0.25">
      <c r="A11" s="13"/>
      <c r="B11" s="9"/>
      <c r="C11" s="9"/>
      <c r="D11" s="9"/>
      <c r="E11" s="9"/>
      <c r="F11" s="9"/>
      <c r="G11" s="9"/>
      <c r="H11" s="9"/>
      <c r="I11" s="9"/>
      <c r="J11" s="9"/>
    </row>
    <row r="12" spans="1:10" x14ac:dyDescent="0.25">
      <c r="A12" s="13"/>
      <c r="B12" s="9"/>
      <c r="C12" s="9"/>
      <c r="D12" s="9"/>
      <c r="E12" s="9"/>
      <c r="F12" s="9"/>
      <c r="G12" s="9"/>
      <c r="H12" s="9"/>
      <c r="I12" s="9"/>
      <c r="J12" s="9"/>
    </row>
    <row r="13" spans="1:10" x14ac:dyDescent="0.25">
      <c r="A13" s="13"/>
      <c r="B13" s="9"/>
      <c r="C13" s="9"/>
      <c r="D13" s="9"/>
      <c r="E13" s="9"/>
      <c r="F13" s="9"/>
      <c r="G13" s="9"/>
      <c r="H13" s="9"/>
      <c r="I13" s="9"/>
      <c r="J13" s="9"/>
    </row>
    <row r="14" spans="1:10" x14ac:dyDescent="0.25">
      <c r="A14" s="13"/>
      <c r="B14" s="9"/>
      <c r="C14" s="9"/>
      <c r="D14" s="9"/>
      <c r="E14" s="9"/>
      <c r="F14" s="9"/>
      <c r="G14" s="9"/>
      <c r="H14" s="9"/>
      <c r="I14" s="9"/>
      <c r="J14" s="9"/>
    </row>
    <row r="15" spans="1:10" x14ac:dyDescent="0.25">
      <c r="A15" s="13"/>
      <c r="B15" s="9"/>
      <c r="C15" s="9"/>
      <c r="D15" s="9"/>
      <c r="E15" s="9"/>
      <c r="F15" s="9"/>
      <c r="G15" s="9"/>
      <c r="H15" s="9"/>
      <c r="I15" s="9"/>
      <c r="J15" s="9"/>
    </row>
    <row r="16" spans="1:10" x14ac:dyDescent="0.25">
      <c r="A16" s="13"/>
      <c r="B16" s="9"/>
      <c r="C16" s="9"/>
      <c r="D16" s="9"/>
      <c r="E16" s="9"/>
      <c r="F16" s="9"/>
      <c r="G16" s="9"/>
      <c r="H16" s="9"/>
      <c r="I16" s="9"/>
      <c r="J16" s="13"/>
    </row>
    <row r="17" spans="1:10" x14ac:dyDescent="0.25">
      <c r="A17" s="13"/>
      <c r="B17" s="9"/>
      <c r="C17" s="9"/>
      <c r="D17" s="9"/>
      <c r="E17" s="9"/>
      <c r="F17" s="9"/>
      <c r="G17" s="9"/>
      <c r="H17" s="9"/>
      <c r="I17" s="9"/>
      <c r="J17" s="13"/>
    </row>
    <row r="18" spans="1:10" x14ac:dyDescent="0.25">
      <c r="A18" s="13"/>
      <c r="B18" s="9"/>
      <c r="C18" s="9"/>
      <c r="D18" s="9"/>
      <c r="E18" s="9"/>
      <c r="F18" s="9"/>
      <c r="G18" s="9"/>
      <c r="H18" s="9"/>
      <c r="I18" s="9"/>
      <c r="J18" s="13"/>
    </row>
    <row r="19" spans="1:10" x14ac:dyDescent="0.25">
      <c r="A19" s="13"/>
      <c r="B19" s="9"/>
      <c r="C19" s="9"/>
      <c r="D19" s="9"/>
      <c r="E19" s="9"/>
      <c r="F19" s="9"/>
      <c r="G19" s="9"/>
      <c r="H19" s="9"/>
      <c r="I19" s="9"/>
      <c r="J19" s="13"/>
    </row>
    <row r="20" spans="1:10" x14ac:dyDescent="0.25">
      <c r="A20" s="13"/>
      <c r="B20" s="9"/>
      <c r="C20" s="9"/>
      <c r="D20" s="9"/>
      <c r="E20" s="9"/>
      <c r="F20" s="9"/>
      <c r="G20" s="9"/>
      <c r="H20" s="9"/>
      <c r="I20" s="9"/>
      <c r="J20" s="13"/>
    </row>
  </sheetData>
  <customSheetViews>
    <customSheetView guid="{317D3D83-AACA-40F7-8006-3175597A202A}" showGridLines="0">
      <selection sqref="A1:K1"/>
      <pageMargins left="0.7" right="0.7" top="0.75" bottom="0.75" header="0.3" footer="0.3"/>
      <pageSetup paperSize="9" orientation="portrait" r:id="rId1"/>
    </customSheetView>
    <customSheetView guid="{BA2EDF17-FDDF-46B2-A4BE-72FB311EBCAF}" showGridLines="0">
      <selection sqref="A1:K1"/>
      <pageMargins left="0.7" right="0.7" top="0.75" bottom="0.75" header="0.3" footer="0.3"/>
      <pageSetup paperSize="9" orientation="portrait" r:id="rId2"/>
    </customSheetView>
    <customSheetView guid="{587CB59E-8194-466A-825B-36D9E2C9E12C}" showGridLines="0">
      <selection sqref="A1:K1"/>
      <pageMargins left="0.7" right="0.7" top="0.75" bottom="0.75" header="0.3" footer="0.3"/>
      <pageSetup paperSize="9" orientation="portrait" r:id="rId3"/>
    </customSheetView>
    <customSheetView guid="{DF4DF86E-F87E-4853-B44F-4F4D647D71FF}" showGridLines="0">
      <selection sqref="A1:K1"/>
      <pageMargins left="0.7" right="0.7" top="0.75" bottom="0.75" header="0.3" footer="0.3"/>
      <pageSetup paperSize="9" orientation="portrait" r:id="rId4"/>
    </customSheetView>
  </customSheetViews>
  <mergeCells count="5">
    <mergeCell ref="A3:A4"/>
    <mergeCell ref="B3:B4"/>
    <mergeCell ref="D3:J3"/>
    <mergeCell ref="A1:J1"/>
    <mergeCell ref="A2:J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4">
        <x14:dataValidation type="list" allowBlank="1" showInputMessage="1" showErrorMessage="1">
          <x14:formula1>
            <xm:f>T1_Pick_List!$Q:$Q</xm:f>
          </x14:formula1>
          <xm:sqref>B621:B1048576</xm:sqref>
        </x14:dataValidation>
        <x14:dataValidation type="list" allowBlank="1" showInputMessage="1" showErrorMessage="1">
          <x14:formula1>
            <xm:f>T1_Pick_List!$F$2:$F$3</xm:f>
          </x14:formula1>
          <xm:sqref>J10:J20</xm:sqref>
        </x14:dataValidation>
        <x14:dataValidation type="list" allowBlank="1" showInputMessage="1" showErrorMessage="1">
          <x14:formula1>
            <xm:f>T1_Pick_List!$P$3:$P$2001</xm:f>
          </x14:formula1>
          <xm:sqref>B5:B620</xm:sqref>
        </x14:dataValidation>
        <x14:dataValidation type="list" allowBlank="1" showInputMessage="1" showErrorMessage="1">
          <x14:formula1>
            <xm:f>T1_Pick_List!$F$2:$F$4</xm:f>
          </x14:formula1>
          <xm:sqref>J5:J9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21"/>
  <sheetViews>
    <sheetView showGridLines="0" zoomScaleNormal="100" workbookViewId="0">
      <selection activeCell="B7" sqref="B7"/>
    </sheetView>
  </sheetViews>
  <sheetFormatPr defaultRowHeight="15" x14ac:dyDescent="0.25"/>
  <cols>
    <col min="1" max="1" width="10.7109375" style="11" customWidth="1"/>
    <col min="2" max="2" width="61.28515625" customWidth="1"/>
    <col min="3" max="3" width="27.7109375" customWidth="1"/>
    <col min="4" max="4" width="24.5703125" customWidth="1"/>
    <col min="5" max="13" width="15.7109375" style="12" customWidth="1"/>
  </cols>
  <sheetData>
    <row r="1" spans="1:13" ht="33" customHeight="1" x14ac:dyDescent="0.25">
      <c r="A1" s="319" t="s">
        <v>1043</v>
      </c>
      <c r="B1" s="389"/>
      <c r="C1" s="389"/>
      <c r="D1" s="389"/>
      <c r="E1" s="389"/>
      <c r="F1" s="389"/>
      <c r="G1" s="389"/>
      <c r="H1" s="389"/>
      <c r="I1" s="389"/>
      <c r="J1" s="389"/>
      <c r="K1" s="389"/>
      <c r="L1" s="389"/>
      <c r="M1" s="397"/>
    </row>
    <row r="2" spans="1:13" ht="33" customHeight="1" x14ac:dyDescent="0.25">
      <c r="A2" s="402" t="s">
        <v>1044</v>
      </c>
      <c r="B2" s="403"/>
      <c r="C2" s="403"/>
      <c r="D2" s="403"/>
      <c r="E2" s="403"/>
      <c r="F2" s="403"/>
      <c r="G2" s="403"/>
      <c r="H2" s="403"/>
      <c r="I2" s="403"/>
      <c r="J2" s="403"/>
      <c r="K2" s="403"/>
      <c r="L2" s="403"/>
      <c r="M2" s="404"/>
    </row>
    <row r="3" spans="1:13" s="18" customFormat="1" ht="31.5" customHeight="1" x14ac:dyDescent="0.25">
      <c r="A3" s="317" t="s">
        <v>933</v>
      </c>
      <c r="B3" s="317" t="s">
        <v>1032</v>
      </c>
      <c r="C3" s="399" t="s">
        <v>1045</v>
      </c>
      <c r="D3" s="399" t="s">
        <v>1047</v>
      </c>
      <c r="E3" s="396" t="s">
        <v>1048</v>
      </c>
      <c r="F3" s="394"/>
      <c r="G3" s="394"/>
      <c r="H3" s="394"/>
      <c r="I3" s="394"/>
      <c r="J3" s="394"/>
      <c r="K3" s="394"/>
      <c r="L3" s="394"/>
      <c r="M3" s="395"/>
    </row>
    <row r="4" spans="1:13" ht="15" customHeight="1" x14ac:dyDescent="0.25">
      <c r="A4" s="385"/>
      <c r="B4" s="386"/>
      <c r="C4" s="400"/>
      <c r="D4" s="401"/>
      <c r="E4" s="393" t="s">
        <v>1049</v>
      </c>
      <c r="F4" s="394"/>
      <c r="G4" s="395"/>
      <c r="H4" s="393" t="s">
        <v>1050</v>
      </c>
      <c r="I4" s="394"/>
      <c r="J4" s="395"/>
      <c r="K4" s="393" t="s">
        <v>1051</v>
      </c>
      <c r="L4" s="394"/>
      <c r="M4" s="395"/>
    </row>
    <row r="5" spans="1:13" ht="31.5" customHeight="1" x14ac:dyDescent="0.25">
      <c r="A5" s="398"/>
      <c r="B5" s="398"/>
      <c r="C5" s="400"/>
      <c r="D5" s="400"/>
      <c r="E5" s="77" t="s">
        <v>1052</v>
      </c>
      <c r="F5" s="77" t="s">
        <v>1053</v>
      </c>
      <c r="G5" s="77" t="s">
        <v>1054</v>
      </c>
      <c r="H5" s="77" t="s">
        <v>1055</v>
      </c>
      <c r="I5" s="77" t="s">
        <v>1053</v>
      </c>
      <c r="J5" s="77" t="s">
        <v>1054</v>
      </c>
      <c r="K5" s="77" t="s">
        <v>1055</v>
      </c>
      <c r="L5" s="77" t="s">
        <v>1053</v>
      </c>
      <c r="M5" s="77" t="s">
        <v>1054</v>
      </c>
    </row>
    <row r="6" spans="1:13" x14ac:dyDescent="0.25">
      <c r="A6" s="14">
        <v>0</v>
      </c>
      <c r="B6" s="14" t="s">
        <v>937</v>
      </c>
      <c r="C6" s="9" t="s">
        <v>1046</v>
      </c>
      <c r="D6" s="9" t="s">
        <v>1046</v>
      </c>
      <c r="E6" s="76"/>
      <c r="F6" s="76"/>
      <c r="G6" s="76"/>
      <c r="H6" s="15"/>
      <c r="I6" s="15"/>
      <c r="J6" s="15"/>
      <c r="K6" s="76"/>
      <c r="L6" s="76"/>
      <c r="M6" s="76"/>
    </row>
    <row r="7" spans="1:13" x14ac:dyDescent="0.25">
      <c r="A7" s="9">
        <v>1</v>
      </c>
      <c r="B7" s="9" t="s">
        <v>360</v>
      </c>
      <c r="C7" s="9" t="s">
        <v>1046</v>
      </c>
      <c r="D7" s="9" t="s">
        <v>1046</v>
      </c>
      <c r="E7" s="78"/>
      <c r="F7" s="78"/>
      <c r="G7" s="78"/>
      <c r="H7" s="16"/>
      <c r="I7" s="16"/>
      <c r="J7" s="16"/>
      <c r="K7" s="78"/>
      <c r="L7" s="78"/>
      <c r="M7" s="78"/>
    </row>
    <row r="8" spans="1:13" x14ac:dyDescent="0.25">
      <c r="A8" s="9">
        <v>2</v>
      </c>
      <c r="B8" s="9" t="s">
        <v>19</v>
      </c>
      <c r="C8" s="9" t="s">
        <v>1046</v>
      </c>
      <c r="D8" s="9" t="s">
        <v>1046</v>
      </c>
      <c r="E8" s="78"/>
      <c r="F8" s="78"/>
      <c r="G8" s="78"/>
      <c r="H8" s="16"/>
      <c r="I8" s="16"/>
      <c r="J8" s="16"/>
      <c r="K8" s="78"/>
      <c r="L8" s="78"/>
      <c r="M8" s="78"/>
    </row>
    <row r="9" spans="1:13" x14ac:dyDescent="0.25">
      <c r="A9" s="9">
        <v>3</v>
      </c>
      <c r="B9" s="9" t="s">
        <v>152</v>
      </c>
      <c r="C9" s="9" t="s">
        <v>1046</v>
      </c>
      <c r="D9" s="9" t="s">
        <v>1046</v>
      </c>
      <c r="E9" s="78"/>
      <c r="F9" s="78"/>
      <c r="G9" s="78"/>
      <c r="H9" s="16"/>
      <c r="I9" s="16"/>
      <c r="J9" s="16"/>
      <c r="K9" s="78"/>
      <c r="L9" s="78"/>
      <c r="M9" s="78"/>
    </row>
    <row r="10" spans="1:13" x14ac:dyDescent="0.25">
      <c r="A10" s="13"/>
      <c r="B10" s="9"/>
      <c r="C10" s="9"/>
      <c r="D10" s="9"/>
      <c r="E10" s="78"/>
      <c r="F10" s="78"/>
      <c r="G10" s="78"/>
      <c r="H10" s="16"/>
      <c r="I10" s="16"/>
      <c r="J10" s="16"/>
      <c r="K10" s="78"/>
      <c r="L10" s="78"/>
      <c r="M10" s="78"/>
    </row>
    <row r="11" spans="1:13" x14ac:dyDescent="0.25">
      <c r="A11" s="13"/>
      <c r="B11" s="9"/>
      <c r="C11" s="9"/>
      <c r="D11" s="9"/>
      <c r="E11" s="78"/>
      <c r="F11" s="78"/>
      <c r="G11" s="78"/>
      <c r="H11" s="16"/>
      <c r="I11" s="16"/>
      <c r="J11" s="16"/>
      <c r="K11" s="78"/>
      <c r="L11" s="78"/>
      <c r="M11" s="78"/>
    </row>
    <row r="12" spans="1:13" x14ac:dyDescent="0.25">
      <c r="A12" s="13"/>
      <c r="B12" s="9"/>
      <c r="C12" s="9"/>
      <c r="D12" s="9"/>
      <c r="E12" s="78"/>
      <c r="F12" s="78"/>
      <c r="G12" s="78"/>
      <c r="H12" s="16"/>
      <c r="I12" s="16"/>
      <c r="J12" s="16"/>
      <c r="K12" s="78"/>
      <c r="L12" s="78"/>
      <c r="M12" s="78"/>
    </row>
    <row r="13" spans="1:13" x14ac:dyDescent="0.25">
      <c r="A13" s="13"/>
      <c r="B13" s="9"/>
      <c r="C13" s="9"/>
      <c r="D13" s="9"/>
      <c r="E13" s="78"/>
      <c r="F13" s="78"/>
      <c r="G13" s="78"/>
      <c r="H13" s="16"/>
      <c r="I13" s="16"/>
      <c r="J13" s="16"/>
      <c r="K13" s="78"/>
      <c r="L13" s="78"/>
      <c r="M13" s="78"/>
    </row>
    <row r="14" spans="1:13" x14ac:dyDescent="0.25">
      <c r="A14" s="13"/>
      <c r="B14" s="9"/>
      <c r="C14" s="9"/>
      <c r="D14" s="9"/>
      <c r="E14" s="78"/>
      <c r="F14" s="78"/>
      <c r="G14" s="78"/>
      <c r="H14" s="16"/>
      <c r="I14" s="16"/>
      <c r="J14" s="16"/>
      <c r="K14" s="78"/>
      <c r="L14" s="78"/>
      <c r="M14" s="78"/>
    </row>
    <row r="15" spans="1:13" x14ac:dyDescent="0.25">
      <c r="A15" s="13"/>
      <c r="B15" s="9"/>
      <c r="C15" s="9"/>
      <c r="D15" s="9"/>
      <c r="E15" s="78"/>
      <c r="F15" s="78"/>
      <c r="G15" s="78"/>
      <c r="H15" s="16"/>
      <c r="I15" s="16"/>
      <c r="J15" s="16"/>
      <c r="K15" s="78"/>
      <c r="L15" s="78"/>
      <c r="M15" s="78"/>
    </row>
    <row r="16" spans="1:13" x14ac:dyDescent="0.25">
      <c r="A16" s="13"/>
      <c r="B16" s="9"/>
      <c r="C16" s="9"/>
      <c r="D16" s="9"/>
      <c r="E16" s="78"/>
      <c r="F16" s="78"/>
      <c r="G16" s="78"/>
      <c r="H16" s="16"/>
      <c r="I16" s="16"/>
      <c r="J16" s="16"/>
      <c r="K16" s="78"/>
      <c r="L16" s="78"/>
      <c r="M16" s="78"/>
    </row>
    <row r="17" spans="1:13" x14ac:dyDescent="0.25">
      <c r="A17" s="13"/>
      <c r="B17" s="9"/>
      <c r="C17" s="9"/>
      <c r="D17" s="9"/>
      <c r="E17" s="78"/>
      <c r="F17" s="78"/>
      <c r="G17" s="78"/>
      <c r="H17" s="16"/>
      <c r="I17" s="16"/>
      <c r="J17" s="16"/>
      <c r="K17" s="78"/>
      <c r="L17" s="78"/>
      <c r="M17" s="78"/>
    </row>
    <row r="18" spans="1:13" x14ac:dyDescent="0.25">
      <c r="A18" s="13"/>
      <c r="B18" s="9"/>
      <c r="C18" s="9"/>
      <c r="D18" s="9"/>
      <c r="E18" s="78"/>
      <c r="F18" s="78"/>
      <c r="G18" s="78"/>
      <c r="H18" s="16"/>
      <c r="I18" s="16"/>
      <c r="J18" s="16"/>
      <c r="K18" s="78"/>
      <c r="L18" s="78"/>
      <c r="M18" s="78"/>
    </row>
    <row r="19" spans="1:13" x14ac:dyDescent="0.25">
      <c r="A19" s="13"/>
      <c r="B19" s="9"/>
      <c r="C19" s="9"/>
      <c r="D19" s="9"/>
      <c r="E19" s="78"/>
      <c r="F19" s="78"/>
      <c r="G19" s="78"/>
      <c r="H19" s="16"/>
      <c r="I19" s="16"/>
      <c r="J19" s="16"/>
      <c r="K19" s="78"/>
      <c r="L19" s="78"/>
      <c r="M19" s="78"/>
    </row>
    <row r="20" spans="1:13" x14ac:dyDescent="0.25">
      <c r="A20" s="13"/>
      <c r="B20" s="9"/>
      <c r="C20" s="9"/>
      <c r="D20" s="9"/>
      <c r="E20" s="78"/>
      <c r="F20" s="78"/>
      <c r="G20" s="78"/>
      <c r="H20" s="16"/>
      <c r="I20" s="16"/>
      <c r="J20" s="16"/>
      <c r="K20" s="78"/>
      <c r="L20" s="78"/>
      <c r="M20" s="78"/>
    </row>
    <row r="21" spans="1:13" x14ac:dyDescent="0.25">
      <c r="A21" s="13"/>
      <c r="B21" s="9"/>
      <c r="C21" s="9"/>
      <c r="D21" s="9"/>
      <c r="E21" s="78"/>
      <c r="F21" s="78"/>
      <c r="G21" s="78"/>
      <c r="H21" s="16"/>
      <c r="I21" s="16"/>
      <c r="J21" s="16"/>
      <c r="K21" s="78"/>
      <c r="L21" s="78"/>
      <c r="M21" s="78"/>
    </row>
  </sheetData>
  <customSheetViews>
    <customSheetView guid="{317D3D83-AACA-40F7-8006-3175597A202A}" showGridLines="0">
      <selection sqref="A1:M1"/>
      <pageMargins left="0.7" right="0.7" top="0.75" bottom="0.75" header="0.3" footer="0.3"/>
      <pageSetup paperSize="9" orientation="portrait" r:id="rId1"/>
    </customSheetView>
    <customSheetView guid="{BA2EDF17-FDDF-46B2-A4BE-72FB311EBCAF}" showGridLines="0">
      <selection activeCell="B10" sqref="B10"/>
      <pageMargins left="0.7" right="0.7" top="0.75" bottom="0.75" header="0.3" footer="0.3"/>
      <pageSetup paperSize="9" orientation="portrait" r:id="rId2"/>
    </customSheetView>
    <customSheetView guid="{587CB59E-8194-466A-825B-36D9E2C9E12C}" showGridLines="0">
      <selection activeCell="B10" sqref="B10"/>
      <pageMargins left="0.7" right="0.7" top="0.75" bottom="0.75" header="0.3" footer="0.3"/>
      <pageSetup paperSize="9" orientation="portrait" r:id="rId3"/>
    </customSheetView>
    <customSheetView guid="{DF4DF86E-F87E-4853-B44F-4F4D647D71FF}" showGridLines="0">
      <selection activeCell="B10" sqref="B10"/>
      <pageMargins left="0.7" right="0.7" top="0.75" bottom="0.75" header="0.3" footer="0.3"/>
      <pageSetup paperSize="9" orientation="portrait" r:id="rId4"/>
    </customSheetView>
  </customSheetViews>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T1_Pick_List!$Q:$Q</xm:f>
          </x14:formula1>
          <xm:sqref>B834:B1048576</xm:sqref>
        </x14:dataValidation>
        <x14:dataValidation type="list" allowBlank="1" showInputMessage="1" showErrorMessage="1">
          <x14:formula1>
            <xm:f>T1_Pick_List!$P$2:$P$2001</xm:f>
          </x14:formula1>
          <xm:sqref>B6:B833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topLeftCell="F1" zoomScaleNormal="100" workbookViewId="0">
      <selection activeCell="L10" sqref="L10"/>
    </sheetView>
  </sheetViews>
  <sheetFormatPr defaultColWidth="8.7109375" defaultRowHeight="15" x14ac:dyDescent="0.25"/>
  <cols>
    <col min="1" max="1" width="92.7109375" style="21" customWidth="1"/>
    <col min="2" max="11" width="8.7109375" style="21" customWidth="1"/>
    <col min="12" max="12" width="65.28515625" style="21" customWidth="1"/>
    <col min="13" max="16384" width="8.7109375" style="21"/>
  </cols>
  <sheetData>
    <row r="1" spans="1:12" customFormat="1" ht="33" customHeight="1" x14ac:dyDescent="0.25">
      <c r="A1" s="405" t="s">
        <v>1056</v>
      </c>
      <c r="B1" s="362"/>
      <c r="C1" s="362"/>
      <c r="D1" s="362"/>
      <c r="E1" s="362"/>
      <c r="F1" s="362"/>
      <c r="G1" s="362"/>
      <c r="H1" s="398"/>
      <c r="I1" s="398"/>
      <c r="J1" s="398"/>
      <c r="K1" s="398"/>
      <c r="L1" s="398"/>
    </row>
    <row r="2" spans="1:12" customFormat="1" ht="33" customHeight="1" x14ac:dyDescent="0.25">
      <c r="A2" s="402" t="s">
        <v>1057</v>
      </c>
      <c r="B2" s="403"/>
      <c r="C2" s="403"/>
      <c r="D2" s="403"/>
      <c r="E2" s="403"/>
      <c r="F2" s="403"/>
      <c r="G2" s="403"/>
      <c r="H2" s="403"/>
      <c r="I2" s="403"/>
      <c r="J2" s="403"/>
      <c r="K2" s="403"/>
      <c r="L2" s="370"/>
    </row>
    <row r="3" spans="1:12" ht="16.899999999999999" customHeight="1" x14ac:dyDescent="0.25">
      <c r="A3" s="79"/>
      <c r="B3" s="33">
        <v>2017</v>
      </c>
      <c r="C3" s="33">
        <v>2018</v>
      </c>
      <c r="D3" s="34">
        <v>2019</v>
      </c>
      <c r="E3" s="54">
        <v>2020</v>
      </c>
      <c r="F3" s="33">
        <v>2021</v>
      </c>
      <c r="G3" s="33">
        <v>2022</v>
      </c>
      <c r="H3" s="33">
        <v>2023</v>
      </c>
      <c r="I3" s="33">
        <v>2024</v>
      </c>
      <c r="J3" s="33">
        <v>2025</v>
      </c>
      <c r="K3" s="33">
        <v>2026</v>
      </c>
      <c r="L3" s="406" t="s">
        <v>1139</v>
      </c>
    </row>
    <row r="4" spans="1:12" ht="15.75" x14ac:dyDescent="0.25">
      <c r="A4" s="47" t="s">
        <v>1058</v>
      </c>
      <c r="B4" s="40"/>
      <c r="C4" s="40"/>
      <c r="D4" s="41"/>
      <c r="E4" s="42"/>
      <c r="F4" s="40"/>
      <c r="G4" s="40"/>
      <c r="H4" s="40"/>
      <c r="I4" s="40"/>
      <c r="J4" s="40"/>
      <c r="K4" s="40"/>
      <c r="L4" s="407"/>
    </row>
    <row r="5" spans="1:12" ht="15.75" x14ac:dyDescent="0.25">
      <c r="A5" s="47" t="s">
        <v>1059</v>
      </c>
      <c r="B5" s="35"/>
      <c r="C5" s="35"/>
      <c r="D5" s="36"/>
      <c r="E5" s="42"/>
      <c r="F5" s="40"/>
      <c r="G5" s="40"/>
      <c r="H5" s="40"/>
      <c r="I5" s="40"/>
      <c r="J5" s="40"/>
      <c r="K5" s="40"/>
      <c r="L5" s="407"/>
    </row>
    <row r="6" spans="1:12" ht="15" customHeight="1" x14ac:dyDescent="0.25">
      <c r="A6" s="37" t="s">
        <v>1060</v>
      </c>
      <c r="B6" s="37">
        <f>B7+B16+B22+B29+B39+B46+B53+B60+B67+B76</f>
        <v>0</v>
      </c>
      <c r="C6" s="37">
        <f t="shared" ref="C6:J6" si="0">C7+C16+C22+C29+C39+C46+C53+C60+C67+C76</f>
        <v>0</v>
      </c>
      <c r="D6" s="38">
        <f t="shared" si="0"/>
        <v>0</v>
      </c>
      <c r="E6" s="37">
        <f t="shared" si="0"/>
        <v>0</v>
      </c>
      <c r="F6" s="37">
        <f>F7+F16+F22+F29+F39+F46+F53+F60+F67+F76</f>
        <v>0</v>
      </c>
      <c r="G6" s="37">
        <f t="shared" si="0"/>
        <v>0</v>
      </c>
      <c r="H6" s="37">
        <f t="shared" si="0"/>
        <v>0</v>
      </c>
      <c r="I6" s="37">
        <f t="shared" si="0"/>
        <v>0</v>
      </c>
      <c r="J6" s="37">
        <f t="shared" si="0"/>
        <v>0</v>
      </c>
      <c r="K6" s="37">
        <f>K7+K16+K22+K29+K39+K46+K53+K60+K67+K76</f>
        <v>0</v>
      </c>
      <c r="L6" s="407"/>
    </row>
    <row r="7" spans="1:12" ht="15" customHeight="1" x14ac:dyDescent="0.25">
      <c r="A7" s="32" t="s">
        <v>1061</v>
      </c>
      <c r="B7" s="31">
        <f>+SUM(B8:B15)</f>
        <v>0</v>
      </c>
      <c r="C7" s="31">
        <f t="shared" ref="C7:J7" si="1">+SUM(C8:C15)</f>
        <v>0</v>
      </c>
      <c r="D7" s="39">
        <f t="shared" si="1"/>
        <v>0</v>
      </c>
      <c r="E7" s="31">
        <f>+SUM(E8:E15)</f>
        <v>0</v>
      </c>
      <c r="F7" s="31">
        <f t="shared" si="1"/>
        <v>0</v>
      </c>
      <c r="G7" s="31">
        <f t="shared" si="1"/>
        <v>0</v>
      </c>
      <c r="H7" s="31">
        <f t="shared" si="1"/>
        <v>0</v>
      </c>
      <c r="I7" s="31">
        <f t="shared" si="1"/>
        <v>0</v>
      </c>
      <c r="J7" s="31">
        <f t="shared" si="1"/>
        <v>0</v>
      </c>
      <c r="K7" s="31">
        <f>+SUM(K8:K15)</f>
        <v>0</v>
      </c>
      <c r="L7" s="408"/>
    </row>
    <row r="8" spans="1:12" ht="15" customHeight="1" x14ac:dyDescent="0.25">
      <c r="A8" s="30" t="s">
        <v>1062</v>
      </c>
      <c r="B8" s="43"/>
      <c r="C8" s="43"/>
      <c r="D8" s="44"/>
      <c r="E8" s="43"/>
      <c r="F8" s="43"/>
      <c r="G8" s="43"/>
      <c r="H8" s="43"/>
      <c r="I8" s="43"/>
      <c r="J8" s="43"/>
      <c r="K8" s="43"/>
      <c r="L8" s="48"/>
    </row>
    <row r="9" spans="1:12" ht="15" customHeight="1" x14ac:dyDescent="0.25">
      <c r="A9" s="30" t="s">
        <v>1063</v>
      </c>
      <c r="B9" s="43"/>
      <c r="C9" s="43"/>
      <c r="D9" s="44"/>
      <c r="E9" s="43"/>
      <c r="F9" s="43"/>
      <c r="G9" s="43"/>
      <c r="H9" s="43"/>
      <c r="I9" s="43"/>
      <c r="J9" s="43"/>
      <c r="K9" s="43"/>
      <c r="L9" s="48"/>
    </row>
    <row r="10" spans="1:12" ht="15" customHeight="1" x14ac:dyDescent="0.25">
      <c r="A10" s="30" t="s">
        <v>1064</v>
      </c>
      <c r="B10" s="43"/>
      <c r="C10" s="43"/>
      <c r="D10" s="44"/>
      <c r="E10" s="43"/>
      <c r="F10" s="43"/>
      <c r="G10" s="43"/>
      <c r="H10" s="43"/>
      <c r="I10" s="43"/>
      <c r="J10" s="43"/>
      <c r="K10" s="43"/>
      <c r="L10" s="48"/>
    </row>
    <row r="11" spans="1:12" ht="15" customHeight="1" x14ac:dyDescent="0.25">
      <c r="A11" s="30" t="s">
        <v>978</v>
      </c>
      <c r="B11" s="43"/>
      <c r="C11" s="43"/>
      <c r="D11" s="44"/>
      <c r="E11" s="43"/>
      <c r="F11" s="43"/>
      <c r="G11" s="43"/>
      <c r="H11" s="43"/>
      <c r="I11" s="43"/>
      <c r="J11" s="43"/>
      <c r="K11" s="43"/>
      <c r="L11" s="48"/>
    </row>
    <row r="12" spans="1:12" ht="15" customHeight="1" x14ac:dyDescent="0.25">
      <c r="A12" s="30" t="s">
        <v>1065</v>
      </c>
      <c r="B12" s="43"/>
      <c r="C12" s="43"/>
      <c r="D12" s="44"/>
      <c r="E12" s="43"/>
      <c r="F12" s="43"/>
      <c r="G12" s="43"/>
      <c r="H12" s="43"/>
      <c r="I12" s="43"/>
      <c r="J12" s="43"/>
      <c r="K12" s="43"/>
      <c r="L12" s="48"/>
    </row>
    <row r="13" spans="1:12" ht="15" customHeight="1" x14ac:dyDescent="0.25">
      <c r="A13" s="30" t="s">
        <v>1066</v>
      </c>
      <c r="B13" s="43"/>
      <c r="C13" s="43"/>
      <c r="D13" s="44"/>
      <c r="E13" s="43"/>
      <c r="F13" s="43"/>
      <c r="G13" s="43"/>
      <c r="H13" s="43"/>
      <c r="I13" s="43"/>
      <c r="J13" s="43"/>
      <c r="K13" s="43"/>
      <c r="L13" s="48"/>
    </row>
    <row r="14" spans="1:12" ht="15" customHeight="1" x14ac:dyDescent="0.25">
      <c r="A14" s="30" t="s">
        <v>1067</v>
      </c>
      <c r="B14" s="43"/>
      <c r="C14" s="43"/>
      <c r="D14" s="44"/>
      <c r="E14" s="43"/>
      <c r="F14" s="43"/>
      <c r="G14" s="43"/>
      <c r="H14" s="43"/>
      <c r="I14" s="43"/>
      <c r="J14" s="43"/>
      <c r="K14" s="43"/>
      <c r="L14" s="48"/>
    </row>
    <row r="15" spans="1:12" ht="15" customHeight="1" x14ac:dyDescent="0.25">
      <c r="A15" s="49" t="s">
        <v>1068</v>
      </c>
      <c r="B15" s="45"/>
      <c r="C15" s="45"/>
      <c r="D15" s="46"/>
      <c r="E15" s="45"/>
      <c r="F15" s="45"/>
      <c r="G15" s="45"/>
      <c r="H15" s="45"/>
      <c r="I15" s="45"/>
      <c r="J15" s="45"/>
      <c r="K15" s="45"/>
      <c r="L15" s="50"/>
    </row>
    <row r="16" spans="1:12" ht="15" customHeight="1" x14ac:dyDescent="0.25">
      <c r="A16" s="32" t="s">
        <v>1069</v>
      </c>
      <c r="B16" s="31">
        <f>+SUM(B17:B21)</f>
        <v>0</v>
      </c>
      <c r="C16" s="31">
        <f t="shared" ref="C16:J16" si="2">+SUM(C17:C21)</f>
        <v>0</v>
      </c>
      <c r="D16" s="39">
        <f t="shared" si="2"/>
        <v>0</v>
      </c>
      <c r="E16" s="31">
        <f t="shared" si="2"/>
        <v>0</v>
      </c>
      <c r="F16" s="31">
        <f t="shared" si="2"/>
        <v>0</v>
      </c>
      <c r="G16" s="31">
        <f t="shared" si="2"/>
        <v>0</v>
      </c>
      <c r="H16" s="31">
        <f t="shared" si="2"/>
        <v>0</v>
      </c>
      <c r="I16" s="31">
        <f t="shared" si="2"/>
        <v>0</v>
      </c>
      <c r="J16" s="31">
        <f t="shared" si="2"/>
        <v>0</v>
      </c>
      <c r="K16" s="31">
        <f>+SUM(K17:K21)</f>
        <v>0</v>
      </c>
      <c r="L16" s="53"/>
    </row>
    <row r="17" spans="1:12" ht="15" customHeight="1" x14ac:dyDescent="0.25">
      <c r="A17" s="30" t="s">
        <v>1070</v>
      </c>
      <c r="B17" s="43"/>
      <c r="C17" s="43"/>
      <c r="D17" s="44"/>
      <c r="E17" s="43"/>
      <c r="F17" s="43"/>
      <c r="G17" s="43"/>
      <c r="H17" s="43"/>
      <c r="I17" s="43"/>
      <c r="J17" s="43"/>
      <c r="K17" s="43"/>
      <c r="L17" s="48"/>
    </row>
    <row r="18" spans="1:12" ht="15" customHeight="1" x14ac:dyDescent="0.25">
      <c r="A18" s="30" t="s">
        <v>1071</v>
      </c>
      <c r="B18" s="43"/>
      <c r="C18" s="43"/>
      <c r="D18" s="44"/>
      <c r="E18" s="43"/>
      <c r="F18" s="43"/>
      <c r="G18" s="43"/>
      <c r="H18" s="43"/>
      <c r="I18" s="43"/>
      <c r="J18" s="43"/>
      <c r="K18" s="43"/>
      <c r="L18" s="48"/>
    </row>
    <row r="19" spans="1:12" ht="15" customHeight="1" x14ac:dyDescent="0.25">
      <c r="A19" s="30" t="s">
        <v>1072</v>
      </c>
      <c r="B19" s="43"/>
      <c r="C19" s="43"/>
      <c r="D19" s="44"/>
      <c r="E19" s="43"/>
      <c r="F19" s="43"/>
      <c r="G19" s="43"/>
      <c r="H19" s="43"/>
      <c r="I19" s="43"/>
      <c r="J19" s="43"/>
      <c r="K19" s="43"/>
      <c r="L19" s="48"/>
    </row>
    <row r="20" spans="1:12" ht="15" customHeight="1" x14ac:dyDescent="0.25">
      <c r="A20" s="30" t="s">
        <v>1073</v>
      </c>
      <c r="B20" s="43"/>
      <c r="C20" s="43"/>
      <c r="D20" s="44"/>
      <c r="E20" s="43"/>
      <c r="F20" s="43"/>
      <c r="G20" s="43"/>
      <c r="H20" s="43"/>
      <c r="I20" s="43"/>
      <c r="J20" s="43"/>
      <c r="K20" s="43"/>
      <c r="L20" s="48"/>
    </row>
    <row r="21" spans="1:12" ht="15" customHeight="1" x14ac:dyDescent="0.25">
      <c r="A21" s="49" t="s">
        <v>1074</v>
      </c>
      <c r="B21" s="43"/>
      <c r="C21" s="43"/>
      <c r="D21" s="44"/>
      <c r="E21" s="43"/>
      <c r="F21" s="43"/>
      <c r="G21" s="43"/>
      <c r="H21" s="43"/>
      <c r="I21" s="43"/>
      <c r="J21" s="43"/>
      <c r="K21" s="43"/>
      <c r="L21" s="48"/>
    </row>
    <row r="22" spans="1:12" ht="15" customHeight="1" x14ac:dyDescent="0.25">
      <c r="A22" s="32" t="s">
        <v>1075</v>
      </c>
      <c r="B22" s="31">
        <f>+SUM(B23:B28)</f>
        <v>0</v>
      </c>
      <c r="C22" s="31">
        <f t="shared" ref="C22" si="3">+SUM(C23:C28)</f>
        <v>0</v>
      </c>
      <c r="D22" s="39">
        <f>+SUM(D23:D28)</f>
        <v>0</v>
      </c>
      <c r="E22" s="31">
        <f>+SUM(E23:E28)</f>
        <v>0</v>
      </c>
      <c r="F22" s="31">
        <f t="shared" ref="F22:J22" si="4">+SUM(F23:F28)</f>
        <v>0</v>
      </c>
      <c r="G22" s="31">
        <f t="shared" si="4"/>
        <v>0</v>
      </c>
      <c r="H22" s="31">
        <f t="shared" si="4"/>
        <v>0</v>
      </c>
      <c r="I22" s="31">
        <f t="shared" si="4"/>
        <v>0</v>
      </c>
      <c r="J22" s="31">
        <f t="shared" si="4"/>
        <v>0</v>
      </c>
      <c r="K22" s="31">
        <f>+SUM(K23:K28)</f>
        <v>0</v>
      </c>
      <c r="L22" s="53"/>
    </row>
    <row r="23" spans="1:12" ht="15" customHeight="1" x14ac:dyDescent="0.25">
      <c r="A23" s="30" t="s">
        <v>1076</v>
      </c>
      <c r="B23" s="43"/>
      <c r="C23" s="43"/>
      <c r="D23" s="44"/>
      <c r="E23" s="43"/>
      <c r="F23" s="43"/>
      <c r="G23" s="43"/>
      <c r="H23" s="43"/>
      <c r="I23" s="43"/>
      <c r="J23" s="43"/>
      <c r="K23" s="43"/>
      <c r="L23" s="48"/>
    </row>
    <row r="24" spans="1:12" ht="15" customHeight="1" x14ac:dyDescent="0.25">
      <c r="A24" s="30" t="s">
        <v>1077</v>
      </c>
      <c r="B24" s="43"/>
      <c r="C24" s="43"/>
      <c r="D24" s="44"/>
      <c r="E24" s="43"/>
      <c r="F24" s="43"/>
      <c r="G24" s="43"/>
      <c r="H24" s="43"/>
      <c r="I24" s="43"/>
      <c r="J24" s="43"/>
      <c r="K24" s="43"/>
      <c r="L24" s="48"/>
    </row>
    <row r="25" spans="1:12" ht="15" customHeight="1" x14ac:dyDescent="0.25">
      <c r="A25" s="30" t="s">
        <v>1078</v>
      </c>
      <c r="B25" s="43"/>
      <c r="C25" s="43"/>
      <c r="D25" s="44"/>
      <c r="E25" s="43"/>
      <c r="F25" s="43"/>
      <c r="G25" s="43"/>
      <c r="H25" s="43"/>
      <c r="I25" s="43"/>
      <c r="J25" s="43"/>
      <c r="K25" s="43"/>
      <c r="L25" s="48"/>
    </row>
    <row r="26" spans="1:12" ht="15" customHeight="1" x14ac:dyDescent="0.25">
      <c r="A26" s="30" t="s">
        <v>1079</v>
      </c>
      <c r="B26" s="43"/>
      <c r="C26" s="43"/>
      <c r="D26" s="44"/>
      <c r="E26" s="43"/>
      <c r="F26" s="43"/>
      <c r="G26" s="43"/>
      <c r="H26" s="43"/>
      <c r="I26" s="43"/>
      <c r="J26" s="43"/>
      <c r="K26" s="43"/>
      <c r="L26" s="48"/>
    </row>
    <row r="27" spans="1:12" ht="15" customHeight="1" x14ac:dyDescent="0.25">
      <c r="A27" s="30" t="s">
        <v>1080</v>
      </c>
      <c r="B27" s="43"/>
      <c r="C27" s="43"/>
      <c r="D27" s="44"/>
      <c r="E27" s="43"/>
      <c r="F27" s="43"/>
      <c r="G27" s="43"/>
      <c r="H27" s="43"/>
      <c r="I27" s="43"/>
      <c r="J27" s="43"/>
      <c r="K27" s="43"/>
      <c r="L27" s="48"/>
    </row>
    <row r="28" spans="1:12" ht="15" customHeight="1" x14ac:dyDescent="0.25">
      <c r="A28" s="49" t="s">
        <v>1081</v>
      </c>
      <c r="B28" s="43"/>
      <c r="C28" s="43"/>
      <c r="D28" s="44"/>
      <c r="E28" s="43"/>
      <c r="F28" s="43"/>
      <c r="G28" s="43"/>
      <c r="H28" s="43"/>
      <c r="I28" s="43"/>
      <c r="J28" s="43"/>
      <c r="K28" s="43"/>
      <c r="L28" s="48"/>
    </row>
    <row r="29" spans="1:12" ht="15" customHeight="1" x14ac:dyDescent="0.25">
      <c r="A29" s="32" t="s">
        <v>1082</v>
      </c>
      <c r="B29" s="31">
        <f>+SUM(B30:B38)</f>
        <v>0</v>
      </c>
      <c r="C29" s="31">
        <f t="shared" ref="C29:D29" si="5">+SUM(C30:C38)</f>
        <v>0</v>
      </c>
      <c r="D29" s="39">
        <f t="shared" si="5"/>
        <v>0</v>
      </c>
      <c r="E29" s="31">
        <f>+SUM(E30:E38)</f>
        <v>0</v>
      </c>
      <c r="F29" s="31">
        <f t="shared" ref="F29:J29" si="6">+SUM(F30:F38)</f>
        <v>0</v>
      </c>
      <c r="G29" s="31">
        <f t="shared" si="6"/>
        <v>0</v>
      </c>
      <c r="H29" s="31">
        <f t="shared" si="6"/>
        <v>0</v>
      </c>
      <c r="I29" s="31">
        <f t="shared" si="6"/>
        <v>0</v>
      </c>
      <c r="J29" s="31">
        <f t="shared" si="6"/>
        <v>0</v>
      </c>
      <c r="K29" s="31">
        <f>+SUM(K30:K38)</f>
        <v>0</v>
      </c>
      <c r="L29" s="53"/>
    </row>
    <row r="30" spans="1:12" ht="15" customHeight="1" x14ac:dyDescent="0.25">
      <c r="A30" s="30" t="s">
        <v>1083</v>
      </c>
      <c r="B30" s="43"/>
      <c r="C30" s="43"/>
      <c r="D30" s="44"/>
      <c r="E30" s="43"/>
      <c r="F30" s="43"/>
      <c r="G30" s="43"/>
      <c r="H30" s="43"/>
      <c r="I30" s="43"/>
      <c r="J30" s="43"/>
      <c r="K30" s="43"/>
      <c r="L30" s="48"/>
    </row>
    <row r="31" spans="1:12" ht="15" customHeight="1" x14ac:dyDescent="0.25">
      <c r="A31" s="265" t="s">
        <v>1084</v>
      </c>
      <c r="B31" s="43"/>
      <c r="C31" s="43"/>
      <c r="D31" s="44"/>
      <c r="E31" s="43"/>
      <c r="F31" s="43"/>
      <c r="G31" s="43"/>
      <c r="H31" s="43"/>
      <c r="I31" s="43"/>
      <c r="J31" s="43"/>
      <c r="K31" s="43"/>
      <c r="L31" s="48"/>
    </row>
    <row r="32" spans="1:12" ht="15" customHeight="1" x14ac:dyDescent="0.25">
      <c r="A32" s="30" t="s">
        <v>1085</v>
      </c>
      <c r="B32" s="43"/>
      <c r="C32" s="43"/>
      <c r="D32" s="44"/>
      <c r="E32" s="43"/>
      <c r="F32" s="43"/>
      <c r="G32" s="43"/>
      <c r="H32" s="43"/>
      <c r="I32" s="43"/>
      <c r="J32" s="43"/>
      <c r="K32" s="43"/>
      <c r="L32" s="48"/>
    </row>
    <row r="33" spans="1:12" ht="15" customHeight="1" x14ac:dyDescent="0.25">
      <c r="A33" s="30" t="s">
        <v>1086</v>
      </c>
      <c r="B33" s="43"/>
      <c r="C33" s="43"/>
      <c r="D33" s="44"/>
      <c r="E33" s="43"/>
      <c r="F33" s="43"/>
      <c r="G33" s="43"/>
      <c r="H33" s="43"/>
      <c r="I33" s="43"/>
      <c r="J33" s="43"/>
      <c r="K33" s="43"/>
      <c r="L33" s="48"/>
    </row>
    <row r="34" spans="1:12" ht="15" customHeight="1" x14ac:dyDescent="0.25">
      <c r="A34" s="30" t="s">
        <v>1087</v>
      </c>
      <c r="B34" s="43"/>
      <c r="C34" s="43"/>
      <c r="D34" s="44"/>
      <c r="E34" s="43"/>
      <c r="F34" s="43"/>
      <c r="G34" s="43"/>
      <c r="H34" s="43"/>
      <c r="I34" s="43"/>
      <c r="J34" s="43"/>
      <c r="K34" s="43"/>
      <c r="L34" s="48"/>
    </row>
    <row r="35" spans="1:12" ht="15" customHeight="1" x14ac:dyDescent="0.25">
      <c r="A35" s="30" t="s">
        <v>1088</v>
      </c>
      <c r="B35" s="43"/>
      <c r="C35" s="43"/>
      <c r="D35" s="44"/>
      <c r="E35" s="43"/>
      <c r="F35" s="43"/>
      <c r="G35" s="43"/>
      <c r="H35" s="43"/>
      <c r="I35" s="43"/>
      <c r="J35" s="43"/>
      <c r="K35" s="43"/>
      <c r="L35" s="48"/>
    </row>
    <row r="36" spans="1:12" ht="15" customHeight="1" x14ac:dyDescent="0.25">
      <c r="A36" s="30" t="s">
        <v>1089</v>
      </c>
      <c r="B36" s="43"/>
      <c r="C36" s="43"/>
      <c r="D36" s="44"/>
      <c r="E36" s="43"/>
      <c r="F36" s="43"/>
      <c r="G36" s="43"/>
      <c r="H36" s="43"/>
      <c r="I36" s="43"/>
      <c r="J36" s="43"/>
      <c r="K36" s="43"/>
      <c r="L36" s="48"/>
    </row>
    <row r="37" spans="1:12" ht="15" customHeight="1" x14ac:dyDescent="0.25">
      <c r="A37" s="30" t="s">
        <v>979</v>
      </c>
      <c r="B37" s="43"/>
      <c r="C37" s="43"/>
      <c r="D37" s="44"/>
      <c r="E37" s="43"/>
      <c r="F37" s="43"/>
      <c r="G37" s="43"/>
      <c r="H37" s="43"/>
      <c r="I37" s="43"/>
      <c r="J37" s="43"/>
      <c r="K37" s="43"/>
      <c r="L37" s="48"/>
    </row>
    <row r="38" spans="1:12" ht="15" customHeight="1" x14ac:dyDescent="0.25">
      <c r="A38" s="49" t="s">
        <v>1090</v>
      </c>
      <c r="B38" s="43"/>
      <c r="C38" s="43"/>
      <c r="D38" s="44"/>
      <c r="E38" s="43"/>
      <c r="F38" s="43"/>
      <c r="G38" s="43"/>
      <c r="H38" s="43"/>
      <c r="I38" s="43"/>
      <c r="J38" s="43"/>
      <c r="K38" s="43"/>
      <c r="L38" s="48"/>
    </row>
    <row r="39" spans="1:12" ht="15" customHeight="1" x14ac:dyDescent="0.25">
      <c r="A39" s="32" t="s">
        <v>1091</v>
      </c>
      <c r="B39" s="31">
        <f>+SUM(B40:B45)</f>
        <v>0</v>
      </c>
      <c r="C39" s="31">
        <f t="shared" ref="C39:D39" si="7">+SUM(C40:C45)</f>
        <v>0</v>
      </c>
      <c r="D39" s="39">
        <f t="shared" si="7"/>
        <v>0</v>
      </c>
      <c r="E39" s="31">
        <f>+SUM(E40:E45)</f>
        <v>0</v>
      </c>
      <c r="F39" s="31">
        <f t="shared" ref="F39:J39" si="8">+SUM(F40:F45)</f>
        <v>0</v>
      </c>
      <c r="G39" s="31">
        <f t="shared" si="8"/>
        <v>0</v>
      </c>
      <c r="H39" s="31">
        <f t="shared" si="8"/>
        <v>0</v>
      </c>
      <c r="I39" s="31">
        <f t="shared" si="8"/>
        <v>0</v>
      </c>
      <c r="J39" s="31">
        <f t="shared" si="8"/>
        <v>0</v>
      </c>
      <c r="K39" s="31">
        <f>+SUM(K40:K45)</f>
        <v>0</v>
      </c>
      <c r="L39" s="53"/>
    </row>
    <row r="40" spans="1:12" ht="15" customHeight="1" x14ac:dyDescent="0.25">
      <c r="A40" s="30" t="s">
        <v>1092</v>
      </c>
      <c r="B40" s="43"/>
      <c r="C40" s="43"/>
      <c r="D40" s="44"/>
      <c r="E40" s="43"/>
      <c r="F40" s="43"/>
      <c r="G40" s="43"/>
      <c r="H40" s="43"/>
      <c r="I40" s="43"/>
      <c r="J40" s="43"/>
      <c r="K40" s="43"/>
      <c r="L40" s="48"/>
    </row>
    <row r="41" spans="1:12" ht="15" customHeight="1" x14ac:dyDescent="0.25">
      <c r="A41" s="30" t="s">
        <v>1093</v>
      </c>
      <c r="B41" s="43"/>
      <c r="C41" s="43"/>
      <c r="D41" s="44"/>
      <c r="E41" s="43"/>
      <c r="F41" s="43"/>
      <c r="G41" s="43"/>
      <c r="H41" s="43"/>
      <c r="I41" s="43"/>
      <c r="J41" s="43"/>
      <c r="K41" s="43"/>
      <c r="L41" s="48"/>
    </row>
    <row r="42" spans="1:12" ht="15" customHeight="1" x14ac:dyDescent="0.25">
      <c r="A42" s="30" t="s">
        <v>1094</v>
      </c>
      <c r="B42" s="43"/>
      <c r="C42" s="43"/>
      <c r="D42" s="44"/>
      <c r="E42" s="43"/>
      <c r="F42" s="43"/>
      <c r="G42" s="43"/>
      <c r="H42" s="43"/>
      <c r="I42" s="43"/>
      <c r="J42" s="43"/>
      <c r="K42" s="43"/>
      <c r="L42" s="48"/>
    </row>
    <row r="43" spans="1:12" ht="15" customHeight="1" x14ac:dyDescent="0.25">
      <c r="A43" s="30" t="s">
        <v>1095</v>
      </c>
      <c r="B43" s="43"/>
      <c r="C43" s="43"/>
      <c r="D43" s="44"/>
      <c r="E43" s="43"/>
      <c r="F43" s="43"/>
      <c r="G43" s="43"/>
      <c r="H43" s="43"/>
      <c r="I43" s="43"/>
      <c r="J43" s="43"/>
      <c r="K43" s="43"/>
      <c r="L43" s="48"/>
    </row>
    <row r="44" spans="1:12" ht="15" customHeight="1" x14ac:dyDescent="0.25">
      <c r="A44" s="30" t="s">
        <v>1096</v>
      </c>
      <c r="B44" s="43"/>
      <c r="C44" s="43"/>
      <c r="D44" s="44"/>
      <c r="E44" s="43"/>
      <c r="F44" s="43"/>
      <c r="G44" s="43"/>
      <c r="H44" s="43"/>
      <c r="I44" s="43"/>
      <c r="J44" s="43"/>
      <c r="K44" s="43"/>
      <c r="L44" s="48"/>
    </row>
    <row r="45" spans="1:12" ht="15" customHeight="1" x14ac:dyDescent="0.25">
      <c r="A45" s="49" t="s">
        <v>1097</v>
      </c>
      <c r="B45" s="43"/>
      <c r="C45" s="43"/>
      <c r="D45" s="44"/>
      <c r="E45" s="43"/>
      <c r="F45" s="43"/>
      <c r="G45" s="43"/>
      <c r="H45" s="43"/>
      <c r="I45" s="43"/>
      <c r="J45" s="43"/>
      <c r="K45" s="43"/>
      <c r="L45" s="48"/>
    </row>
    <row r="46" spans="1:12" ht="15" customHeight="1" x14ac:dyDescent="0.25">
      <c r="A46" s="32" t="s">
        <v>1098</v>
      </c>
      <c r="B46" s="31">
        <f>+SUM(B47:B52)</f>
        <v>0</v>
      </c>
      <c r="C46" s="31">
        <f t="shared" ref="C46" si="9">+SUM(C47:C52)</f>
        <v>0</v>
      </c>
      <c r="D46" s="39">
        <f>+SUM(D47:D52)</f>
        <v>0</v>
      </c>
      <c r="E46" s="31">
        <f t="shared" ref="E46:J46" si="10">+SUM(E47:E52)</f>
        <v>0</v>
      </c>
      <c r="F46" s="31">
        <f t="shared" si="10"/>
        <v>0</v>
      </c>
      <c r="G46" s="31">
        <f t="shared" si="10"/>
        <v>0</v>
      </c>
      <c r="H46" s="31">
        <f t="shared" si="10"/>
        <v>0</v>
      </c>
      <c r="I46" s="31">
        <f t="shared" si="10"/>
        <v>0</v>
      </c>
      <c r="J46" s="31">
        <f t="shared" si="10"/>
        <v>0</v>
      </c>
      <c r="K46" s="31">
        <f>+SUM(K47:K52)</f>
        <v>0</v>
      </c>
      <c r="L46" s="53"/>
    </row>
    <row r="47" spans="1:12" ht="15" customHeight="1" x14ac:dyDescent="0.25">
      <c r="A47" s="30" t="s">
        <v>1099</v>
      </c>
      <c r="B47" s="43"/>
      <c r="C47" s="43"/>
      <c r="D47" s="44"/>
      <c r="E47" s="43"/>
      <c r="F47" s="43"/>
      <c r="G47" s="43"/>
      <c r="H47" s="43"/>
      <c r="I47" s="43"/>
      <c r="J47" s="43"/>
      <c r="K47" s="43"/>
      <c r="L47" s="48"/>
    </row>
    <row r="48" spans="1:12" ht="15" customHeight="1" x14ac:dyDescent="0.25">
      <c r="A48" s="30" t="s">
        <v>1100</v>
      </c>
      <c r="B48" s="43"/>
      <c r="C48" s="43"/>
      <c r="D48" s="44"/>
      <c r="E48" s="43"/>
      <c r="F48" s="43"/>
      <c r="G48" s="43"/>
      <c r="H48" s="43"/>
      <c r="I48" s="43"/>
      <c r="J48" s="43"/>
      <c r="K48" s="43"/>
      <c r="L48" s="48"/>
    </row>
    <row r="49" spans="1:12" ht="15" customHeight="1" x14ac:dyDescent="0.25">
      <c r="A49" s="30" t="s">
        <v>1101</v>
      </c>
      <c r="B49" s="43"/>
      <c r="C49" s="43"/>
      <c r="D49" s="44"/>
      <c r="E49" s="43"/>
      <c r="F49" s="43"/>
      <c r="G49" s="43"/>
      <c r="H49" s="43"/>
      <c r="I49" s="43"/>
      <c r="J49" s="43"/>
      <c r="K49" s="43"/>
      <c r="L49" s="48"/>
    </row>
    <row r="50" spans="1:12" ht="15" customHeight="1" x14ac:dyDescent="0.25">
      <c r="A50" s="30" t="s">
        <v>1102</v>
      </c>
      <c r="B50" s="43"/>
      <c r="C50" s="43"/>
      <c r="D50" s="44"/>
      <c r="E50" s="43"/>
      <c r="F50" s="43"/>
      <c r="G50" s="43"/>
      <c r="H50" s="43"/>
      <c r="I50" s="43"/>
      <c r="J50" s="43"/>
      <c r="K50" s="43"/>
      <c r="L50" s="48"/>
    </row>
    <row r="51" spans="1:12" ht="15" customHeight="1" x14ac:dyDescent="0.25">
      <c r="A51" s="30" t="s">
        <v>1103</v>
      </c>
      <c r="B51" s="43"/>
      <c r="C51" s="43"/>
      <c r="D51" s="44"/>
      <c r="E51" s="43"/>
      <c r="F51" s="43"/>
      <c r="G51" s="43"/>
      <c r="H51" s="43"/>
      <c r="I51" s="43"/>
      <c r="J51" s="43"/>
      <c r="K51" s="43"/>
      <c r="L51" s="48"/>
    </row>
    <row r="52" spans="1:12" ht="15" customHeight="1" x14ac:dyDescent="0.25">
      <c r="A52" s="49" t="s">
        <v>1104</v>
      </c>
      <c r="B52" s="43"/>
      <c r="C52" s="43"/>
      <c r="D52" s="44"/>
      <c r="E52" s="43"/>
      <c r="F52" s="43"/>
      <c r="G52" s="43"/>
      <c r="H52" s="43"/>
      <c r="I52" s="43"/>
      <c r="J52" s="43"/>
      <c r="K52" s="43"/>
      <c r="L52" s="48"/>
    </row>
    <row r="53" spans="1:12" ht="15" customHeight="1" x14ac:dyDescent="0.25">
      <c r="A53" s="32" t="s">
        <v>1105</v>
      </c>
      <c r="B53" s="31">
        <f>+SUM(B54:B59)</f>
        <v>0</v>
      </c>
      <c r="C53" s="31">
        <f t="shared" ref="C53" si="11">+SUM(C54:C59)</f>
        <v>0</v>
      </c>
      <c r="D53" s="39">
        <f>+SUM(D54:D59)</f>
        <v>0</v>
      </c>
      <c r="E53" s="31">
        <f t="shared" ref="E53:J53" si="12">+SUM(E54:E59)</f>
        <v>0</v>
      </c>
      <c r="F53" s="31">
        <f t="shared" si="12"/>
        <v>0</v>
      </c>
      <c r="G53" s="31">
        <f t="shared" si="12"/>
        <v>0</v>
      </c>
      <c r="H53" s="31">
        <f t="shared" si="12"/>
        <v>0</v>
      </c>
      <c r="I53" s="31">
        <f t="shared" si="12"/>
        <v>0</v>
      </c>
      <c r="J53" s="31">
        <f t="shared" si="12"/>
        <v>0</v>
      </c>
      <c r="K53" s="31">
        <f>+SUM(K54:K59)</f>
        <v>0</v>
      </c>
      <c r="L53" s="53"/>
    </row>
    <row r="54" spans="1:12" ht="15" customHeight="1" x14ac:dyDescent="0.25">
      <c r="A54" s="30" t="s">
        <v>1106</v>
      </c>
      <c r="B54" s="43"/>
      <c r="C54" s="43"/>
      <c r="D54" s="44"/>
      <c r="E54" s="43"/>
      <c r="F54" s="43"/>
      <c r="G54" s="43"/>
      <c r="H54" s="43"/>
      <c r="I54" s="43"/>
      <c r="J54" s="43"/>
      <c r="K54" s="43"/>
      <c r="L54" s="48"/>
    </row>
    <row r="55" spans="1:12" ht="15" customHeight="1" x14ac:dyDescent="0.25">
      <c r="A55" s="30" t="s">
        <v>1107</v>
      </c>
      <c r="B55" s="43"/>
      <c r="C55" s="43"/>
      <c r="D55" s="44"/>
      <c r="E55" s="43"/>
      <c r="F55" s="43"/>
      <c r="G55" s="43"/>
      <c r="H55" s="43"/>
      <c r="I55" s="43"/>
      <c r="J55" s="43"/>
      <c r="K55" s="43"/>
      <c r="L55" s="48"/>
    </row>
    <row r="56" spans="1:12" ht="15" customHeight="1" x14ac:dyDescent="0.25">
      <c r="A56" s="30" t="s">
        <v>1108</v>
      </c>
      <c r="B56" s="43"/>
      <c r="C56" s="43"/>
      <c r="D56" s="44"/>
      <c r="E56" s="43"/>
      <c r="F56" s="43"/>
      <c r="G56" s="43"/>
      <c r="H56" s="43"/>
      <c r="I56" s="43"/>
      <c r="J56" s="43"/>
      <c r="K56" s="43"/>
      <c r="L56" s="48"/>
    </row>
    <row r="57" spans="1:12" ht="15" customHeight="1" x14ac:dyDescent="0.25">
      <c r="A57" s="30" t="s">
        <v>1109</v>
      </c>
      <c r="B57" s="43"/>
      <c r="C57" s="43"/>
      <c r="D57" s="44"/>
      <c r="E57" s="43"/>
      <c r="F57" s="43"/>
      <c r="G57" s="43"/>
      <c r="H57" s="43"/>
      <c r="I57" s="43"/>
      <c r="J57" s="43"/>
      <c r="K57" s="43"/>
      <c r="L57" s="48"/>
    </row>
    <row r="58" spans="1:12" ht="15" customHeight="1" x14ac:dyDescent="0.25">
      <c r="A58" s="30" t="s">
        <v>1110</v>
      </c>
      <c r="B58" s="43"/>
      <c r="C58" s="43"/>
      <c r="D58" s="44"/>
      <c r="E58" s="43"/>
      <c r="F58" s="43"/>
      <c r="G58" s="43"/>
      <c r="H58" s="43"/>
      <c r="I58" s="43"/>
      <c r="J58" s="43"/>
      <c r="K58" s="43"/>
      <c r="L58" s="48"/>
    </row>
    <row r="59" spans="1:12" ht="15" customHeight="1" x14ac:dyDescent="0.25">
      <c r="A59" s="49" t="s">
        <v>1111</v>
      </c>
      <c r="B59" s="43"/>
      <c r="C59" s="43"/>
      <c r="D59" s="44"/>
      <c r="E59" s="43"/>
      <c r="F59" s="43"/>
      <c r="G59" s="43"/>
      <c r="H59" s="43"/>
      <c r="I59" s="43"/>
      <c r="J59" s="43"/>
      <c r="K59" s="43"/>
      <c r="L59" s="48"/>
    </row>
    <row r="60" spans="1:12" ht="15" customHeight="1" x14ac:dyDescent="0.25">
      <c r="A60" s="32" t="s">
        <v>1112</v>
      </c>
      <c r="B60" s="31">
        <f>+SUM(B61:B66)</f>
        <v>0</v>
      </c>
      <c r="C60" s="31">
        <f t="shared" ref="C60" si="13">+SUM(C61:C66)</f>
        <v>0</v>
      </c>
      <c r="D60" s="39">
        <f>+SUM(D61:D66)</f>
        <v>0</v>
      </c>
      <c r="E60" s="31">
        <f t="shared" ref="E60:J60" si="14">+SUM(E61:E66)</f>
        <v>0</v>
      </c>
      <c r="F60" s="31">
        <f t="shared" si="14"/>
        <v>0</v>
      </c>
      <c r="G60" s="31">
        <f t="shared" si="14"/>
        <v>0</v>
      </c>
      <c r="H60" s="31">
        <f t="shared" si="14"/>
        <v>0</v>
      </c>
      <c r="I60" s="31">
        <f t="shared" si="14"/>
        <v>0</v>
      </c>
      <c r="J60" s="31">
        <f t="shared" si="14"/>
        <v>0</v>
      </c>
      <c r="K60" s="31">
        <f>+SUM(K61:K66)</f>
        <v>0</v>
      </c>
      <c r="L60" s="53"/>
    </row>
    <row r="61" spans="1:12" ht="15" customHeight="1" x14ac:dyDescent="0.25">
      <c r="A61" s="30" t="s">
        <v>1113</v>
      </c>
      <c r="B61" s="43"/>
      <c r="C61" s="43"/>
      <c r="D61" s="44"/>
      <c r="E61" s="43"/>
      <c r="F61" s="43"/>
      <c r="G61" s="43"/>
      <c r="H61" s="43"/>
      <c r="I61" s="43"/>
      <c r="J61" s="43"/>
      <c r="K61" s="43"/>
      <c r="L61" s="48"/>
    </row>
    <row r="62" spans="1:12" ht="15" customHeight="1" x14ac:dyDescent="0.25">
      <c r="A62" s="30" t="s">
        <v>1114</v>
      </c>
      <c r="B62" s="43"/>
      <c r="C62" s="43"/>
      <c r="D62" s="44"/>
      <c r="E62" s="43"/>
      <c r="F62" s="43"/>
      <c r="G62" s="43"/>
      <c r="H62" s="43"/>
      <c r="I62" s="43"/>
      <c r="J62" s="43"/>
      <c r="K62" s="43"/>
      <c r="L62" s="48"/>
    </row>
    <row r="63" spans="1:12" ht="15" customHeight="1" x14ac:dyDescent="0.25">
      <c r="A63" s="30" t="s">
        <v>1115</v>
      </c>
      <c r="B63" s="43"/>
      <c r="C63" s="43"/>
      <c r="D63" s="44"/>
      <c r="E63" s="43"/>
      <c r="F63" s="43"/>
      <c r="G63" s="43"/>
      <c r="H63" s="43"/>
      <c r="I63" s="43"/>
      <c r="J63" s="43"/>
      <c r="K63" s="43"/>
      <c r="L63" s="48"/>
    </row>
    <row r="64" spans="1:12" ht="15" customHeight="1" x14ac:dyDescent="0.25">
      <c r="A64" s="30" t="s">
        <v>1116</v>
      </c>
      <c r="B64" s="43"/>
      <c r="C64" s="43"/>
      <c r="D64" s="44"/>
      <c r="E64" s="43"/>
      <c r="F64" s="43"/>
      <c r="G64" s="43"/>
      <c r="H64" s="43"/>
      <c r="I64" s="43"/>
      <c r="J64" s="43"/>
      <c r="K64" s="43"/>
      <c r="L64" s="48"/>
    </row>
    <row r="65" spans="1:12" ht="15" customHeight="1" x14ac:dyDescent="0.25">
      <c r="A65" s="30" t="s">
        <v>1117</v>
      </c>
      <c r="B65" s="43"/>
      <c r="C65" s="43"/>
      <c r="D65" s="44"/>
      <c r="E65" s="43"/>
      <c r="F65" s="43"/>
      <c r="G65" s="43"/>
      <c r="H65" s="43"/>
      <c r="I65" s="43"/>
      <c r="J65" s="43"/>
      <c r="K65" s="43"/>
      <c r="L65" s="48"/>
    </row>
    <row r="66" spans="1:12" ht="15" customHeight="1" x14ac:dyDescent="0.25">
      <c r="A66" s="49" t="s">
        <v>1118</v>
      </c>
      <c r="B66" s="43"/>
      <c r="C66" s="43"/>
      <c r="D66" s="44"/>
      <c r="E66" s="43"/>
      <c r="F66" s="43"/>
      <c r="G66" s="43"/>
      <c r="H66" s="43"/>
      <c r="I66" s="43"/>
      <c r="J66" s="43"/>
      <c r="K66" s="43"/>
      <c r="L66" s="48"/>
    </row>
    <row r="67" spans="1:12" ht="15" customHeight="1" x14ac:dyDescent="0.25">
      <c r="A67" s="32" t="s">
        <v>1119</v>
      </c>
      <c r="B67" s="31">
        <f>+SUM(B68:B75)</f>
        <v>0</v>
      </c>
      <c r="C67" s="31">
        <f t="shared" ref="C67" si="15">+SUM(C68:C75)</f>
        <v>0</v>
      </c>
      <c r="D67" s="39">
        <f>+SUM(D68:D75)</f>
        <v>0</v>
      </c>
      <c r="E67" s="31">
        <f t="shared" ref="E67:J67" si="16">+SUM(E68:E75)</f>
        <v>0</v>
      </c>
      <c r="F67" s="31">
        <f t="shared" si="16"/>
        <v>0</v>
      </c>
      <c r="G67" s="31">
        <f t="shared" si="16"/>
        <v>0</v>
      </c>
      <c r="H67" s="31">
        <f t="shared" si="16"/>
        <v>0</v>
      </c>
      <c r="I67" s="31">
        <f t="shared" si="16"/>
        <v>0</v>
      </c>
      <c r="J67" s="31">
        <f t="shared" si="16"/>
        <v>0</v>
      </c>
      <c r="K67" s="31">
        <f>+SUM(K68:K75)</f>
        <v>0</v>
      </c>
      <c r="L67" s="53"/>
    </row>
    <row r="68" spans="1:12" ht="15" customHeight="1" x14ac:dyDescent="0.25">
      <c r="A68" s="30" t="s">
        <v>1120</v>
      </c>
      <c r="B68" s="43"/>
      <c r="C68" s="43"/>
      <c r="D68" s="44"/>
      <c r="E68" s="43"/>
      <c r="F68" s="43"/>
      <c r="G68" s="43"/>
      <c r="H68" s="43"/>
      <c r="I68" s="43"/>
      <c r="J68" s="43"/>
      <c r="K68" s="43"/>
      <c r="L68" s="48"/>
    </row>
    <row r="69" spans="1:12" ht="15" customHeight="1" x14ac:dyDescent="0.25">
      <c r="A69" s="30" t="s">
        <v>1121</v>
      </c>
      <c r="B69" s="43"/>
      <c r="C69" s="43"/>
      <c r="D69" s="44"/>
      <c r="E69" s="43"/>
      <c r="F69" s="43"/>
      <c r="G69" s="43"/>
      <c r="H69" s="43"/>
      <c r="I69" s="43"/>
      <c r="J69" s="43"/>
      <c r="K69" s="43"/>
      <c r="L69" s="48"/>
    </row>
    <row r="70" spans="1:12" ht="15" customHeight="1" x14ac:dyDescent="0.25">
      <c r="A70" s="30" t="s">
        <v>1122</v>
      </c>
      <c r="B70" s="43"/>
      <c r="C70" s="43"/>
      <c r="D70" s="44"/>
      <c r="E70" s="43"/>
      <c r="F70" s="43"/>
      <c r="G70" s="43"/>
      <c r="H70" s="43"/>
      <c r="I70" s="43"/>
      <c r="J70" s="43"/>
      <c r="K70" s="43"/>
      <c r="L70" s="48"/>
    </row>
    <row r="71" spans="1:12" ht="15" customHeight="1" x14ac:dyDescent="0.25">
      <c r="A71" s="30" t="s">
        <v>1123</v>
      </c>
      <c r="B71" s="43"/>
      <c r="C71" s="43"/>
      <c r="D71" s="44"/>
      <c r="E71" s="43"/>
      <c r="F71" s="43"/>
      <c r="G71" s="43"/>
      <c r="H71" s="43"/>
      <c r="I71" s="43"/>
      <c r="J71" s="43"/>
      <c r="K71" s="43"/>
      <c r="L71" s="48"/>
    </row>
    <row r="72" spans="1:12" ht="15" customHeight="1" x14ac:dyDescent="0.25">
      <c r="A72" s="30" t="s">
        <v>1124</v>
      </c>
      <c r="B72" s="43"/>
      <c r="C72" s="43"/>
      <c r="D72" s="44"/>
      <c r="E72" s="43"/>
      <c r="F72" s="43"/>
      <c r="G72" s="43"/>
      <c r="H72" s="43"/>
      <c r="I72" s="43"/>
      <c r="J72" s="43"/>
      <c r="K72" s="43"/>
      <c r="L72" s="48"/>
    </row>
    <row r="73" spans="1:12" ht="15" customHeight="1" x14ac:dyDescent="0.25">
      <c r="A73" s="30" t="s">
        <v>1125</v>
      </c>
      <c r="B73" s="43"/>
      <c r="C73" s="43"/>
      <c r="D73" s="44"/>
      <c r="E73" s="43"/>
      <c r="F73" s="43"/>
      <c r="G73" s="43"/>
      <c r="H73" s="43"/>
      <c r="I73" s="43"/>
      <c r="J73" s="43"/>
      <c r="K73" s="43"/>
      <c r="L73" s="48"/>
    </row>
    <row r="74" spans="1:12" ht="15" customHeight="1" x14ac:dyDescent="0.25">
      <c r="A74" s="30" t="s">
        <v>1126</v>
      </c>
      <c r="B74" s="43"/>
      <c r="C74" s="43"/>
      <c r="D74" s="44"/>
      <c r="E74" s="43"/>
      <c r="F74" s="43"/>
      <c r="G74" s="43"/>
      <c r="H74" s="43"/>
      <c r="I74" s="43"/>
      <c r="J74" s="43"/>
      <c r="K74" s="43"/>
      <c r="L74" s="48"/>
    </row>
    <row r="75" spans="1:12" ht="15" customHeight="1" x14ac:dyDescent="0.25">
      <c r="A75" s="49" t="s">
        <v>1127</v>
      </c>
      <c r="B75" s="43"/>
      <c r="C75" s="43"/>
      <c r="D75" s="44"/>
      <c r="E75" s="43"/>
      <c r="F75" s="43"/>
      <c r="G75" s="43"/>
      <c r="H75" s="43"/>
      <c r="I75" s="43"/>
      <c r="J75" s="43"/>
      <c r="K75" s="43"/>
      <c r="L75" s="48"/>
    </row>
    <row r="76" spans="1:12" ht="15" customHeight="1" x14ac:dyDescent="0.25">
      <c r="A76" s="32" t="s">
        <v>1128</v>
      </c>
      <c r="B76" s="31">
        <f>+SUM(B77:B85)</f>
        <v>0</v>
      </c>
      <c r="C76" s="31">
        <f t="shared" ref="C76" si="17">+SUM(C77:C85)</f>
        <v>0</v>
      </c>
      <c r="D76" s="39">
        <f>+SUM(D77:D85)</f>
        <v>0</v>
      </c>
      <c r="E76" s="31">
        <f t="shared" ref="E76:J76" si="18">+SUM(E77:E85)</f>
        <v>0</v>
      </c>
      <c r="F76" s="31">
        <f t="shared" si="18"/>
        <v>0</v>
      </c>
      <c r="G76" s="31">
        <f t="shared" si="18"/>
        <v>0</v>
      </c>
      <c r="H76" s="31">
        <f t="shared" si="18"/>
        <v>0</v>
      </c>
      <c r="I76" s="31">
        <f t="shared" si="18"/>
        <v>0</v>
      </c>
      <c r="J76" s="31">
        <f t="shared" si="18"/>
        <v>0</v>
      </c>
      <c r="K76" s="31">
        <f>+SUM(K77:K85)</f>
        <v>0</v>
      </c>
      <c r="L76" s="53"/>
    </row>
    <row r="77" spans="1:12" ht="15" customHeight="1" x14ac:dyDescent="0.25">
      <c r="A77" s="30" t="s">
        <v>1129</v>
      </c>
      <c r="B77" s="43"/>
      <c r="C77" s="43"/>
      <c r="D77" s="44"/>
      <c r="E77" s="43"/>
      <c r="F77" s="43"/>
      <c r="G77" s="43"/>
      <c r="H77" s="43"/>
      <c r="I77" s="43"/>
      <c r="J77" s="44"/>
      <c r="K77" s="52"/>
      <c r="L77" s="48"/>
    </row>
    <row r="78" spans="1:12" ht="15" customHeight="1" x14ac:dyDescent="0.25">
      <c r="A78" s="30" t="s">
        <v>1130</v>
      </c>
      <c r="B78" s="43"/>
      <c r="C78" s="43"/>
      <c r="D78" s="44"/>
      <c r="E78" s="43"/>
      <c r="F78" s="43"/>
      <c r="G78" s="43"/>
      <c r="H78" s="43"/>
      <c r="I78" s="43"/>
      <c r="J78" s="44"/>
      <c r="K78" s="43"/>
      <c r="L78" s="48"/>
    </row>
    <row r="79" spans="1:12" ht="15" customHeight="1" x14ac:dyDescent="0.25">
      <c r="A79" s="30" t="s">
        <v>1131</v>
      </c>
      <c r="B79" s="43"/>
      <c r="C79" s="43"/>
      <c r="D79" s="44"/>
      <c r="E79" s="43"/>
      <c r="F79" s="43"/>
      <c r="G79" s="43"/>
      <c r="H79" s="43"/>
      <c r="I79" s="43"/>
      <c r="J79" s="44"/>
      <c r="K79" s="43"/>
      <c r="L79" s="48"/>
    </row>
    <row r="80" spans="1:12" ht="15" customHeight="1" x14ac:dyDescent="0.25">
      <c r="A80" s="30" t="s">
        <v>1132</v>
      </c>
      <c r="B80" s="43"/>
      <c r="C80" s="43"/>
      <c r="D80" s="44"/>
      <c r="E80" s="43"/>
      <c r="F80" s="43"/>
      <c r="G80" s="43"/>
      <c r="H80" s="43"/>
      <c r="I80" s="43"/>
      <c r="J80" s="44"/>
      <c r="K80" s="43"/>
      <c r="L80" s="48"/>
    </row>
    <row r="81" spans="1:12" ht="15" customHeight="1" x14ac:dyDescent="0.25">
      <c r="A81" s="30" t="s">
        <v>1133</v>
      </c>
      <c r="B81" s="43"/>
      <c r="C81" s="43"/>
      <c r="D81" s="44"/>
      <c r="E81" s="43"/>
      <c r="F81" s="43"/>
      <c r="G81" s="43"/>
      <c r="H81" s="43"/>
      <c r="I81" s="43"/>
      <c r="J81" s="44"/>
      <c r="K81" s="43"/>
      <c r="L81" s="48"/>
    </row>
    <row r="82" spans="1:12" ht="15" customHeight="1" x14ac:dyDescent="0.25">
      <c r="A82" s="30" t="s">
        <v>1134</v>
      </c>
      <c r="B82" s="43"/>
      <c r="C82" s="43"/>
      <c r="D82" s="44"/>
      <c r="E82" s="43"/>
      <c r="F82" s="43"/>
      <c r="G82" s="43"/>
      <c r="H82" s="43"/>
      <c r="I82" s="43"/>
      <c r="J82" s="44"/>
      <c r="K82" s="43"/>
      <c r="L82" s="48"/>
    </row>
    <row r="83" spans="1:12" ht="15" customHeight="1" x14ac:dyDescent="0.25">
      <c r="A83" s="30" t="s">
        <v>1135</v>
      </c>
      <c r="B83" s="43"/>
      <c r="C83" s="43"/>
      <c r="D83" s="44"/>
      <c r="E83" s="43"/>
      <c r="F83" s="43"/>
      <c r="G83" s="43"/>
      <c r="H83" s="43"/>
      <c r="I83" s="43"/>
      <c r="J83" s="44"/>
      <c r="K83" s="43"/>
      <c r="L83" s="48"/>
    </row>
    <row r="84" spans="1:12" ht="15" customHeight="1" x14ac:dyDescent="0.25">
      <c r="A84" s="30" t="s">
        <v>1136</v>
      </c>
      <c r="B84" s="43"/>
      <c r="C84" s="43"/>
      <c r="D84" s="44"/>
      <c r="E84" s="43"/>
      <c r="F84" s="43"/>
      <c r="G84" s="43"/>
      <c r="H84" s="43"/>
      <c r="I84" s="43"/>
      <c r="J84" s="44"/>
      <c r="K84" s="43"/>
      <c r="L84" s="48"/>
    </row>
    <row r="85" spans="1:12" ht="15" customHeight="1" x14ac:dyDescent="0.25">
      <c r="A85" s="51" t="s">
        <v>1137</v>
      </c>
      <c r="B85" s="45"/>
      <c r="C85" s="45"/>
      <c r="D85" s="46"/>
      <c r="E85" s="45"/>
      <c r="F85" s="45"/>
      <c r="G85" s="45"/>
      <c r="H85" s="45"/>
      <c r="I85" s="45"/>
      <c r="J85" s="46"/>
      <c r="K85" s="45"/>
      <c r="L85" s="50"/>
    </row>
    <row r="86" spans="1:12" ht="15.75" x14ac:dyDescent="0.25">
      <c r="A86" s="29" t="s">
        <v>1138</v>
      </c>
      <c r="B86" s="27" t="s">
        <v>89</v>
      </c>
      <c r="C86" s="28"/>
      <c r="D86" s="28"/>
      <c r="E86" s="28"/>
      <c r="F86" s="28"/>
      <c r="G86" s="28"/>
      <c r="H86" s="28"/>
      <c r="I86" s="28"/>
      <c r="J86" s="28"/>
      <c r="K86" s="28"/>
      <c r="L86" s="28"/>
    </row>
  </sheetData>
  <customSheetViews>
    <customSheetView guid="{317D3D83-AACA-40F7-8006-3175597A202A}" showGridLines="0">
      <selection activeCell="D21" sqref="D21"/>
      <pageMargins left="0.7" right="0.7" top="0.75" bottom="0.75" header="0.3" footer="0.3"/>
      <pageSetup paperSize="9" orientation="portrait" verticalDpi="0" r:id="rId1"/>
    </customSheetView>
    <customSheetView guid="{BA2EDF17-FDDF-46B2-A4BE-72FB311EBCAF}" showGridLines="0">
      <selection activeCell="A2" sqref="A2:L2"/>
      <pageMargins left="0.7" right="0.7" top="0.75" bottom="0.75" header="0.3" footer="0.3"/>
      <pageSetup paperSize="9" orientation="portrait" verticalDpi="0" r:id="rId2"/>
    </customSheetView>
    <customSheetView guid="{587CB59E-8194-466A-825B-36D9E2C9E12C}" showGridLines="0">
      <selection activeCell="A2" sqref="A2:L2"/>
      <pageMargins left="0.7" right="0.7" top="0.75" bottom="0.75" header="0.3" footer="0.3"/>
      <pageSetup paperSize="9" orientation="portrait" verticalDpi="0" r:id="rId3"/>
    </customSheetView>
    <customSheetView guid="{DF4DF86E-F87E-4853-B44F-4F4D647D71FF}" showGridLines="0">
      <selection activeCell="A2" sqref="A2:L2"/>
      <pageMargins left="0.7" right="0.7" top="0.75" bottom="0.75" header="0.3" footer="0.3"/>
      <pageSetup paperSize="9" orientation="portrait" verticalDpi="0" r:id="rId4"/>
    </customSheetView>
  </customSheetViews>
  <mergeCells count="3">
    <mergeCell ref="A1:L1"/>
    <mergeCell ref="A2:L2"/>
    <mergeCell ref="L3:L7"/>
  </mergeCells>
  <hyperlinks>
    <hyperlink ref="B86" r:id="rId5"/>
  </hyperlinks>
  <pageMargins left="0.7" right="0.7" top="0.75" bottom="0.75" header="0.3" footer="0.3"/>
  <pageSetup paperSize="9" orientation="portrait" verticalDpi="0"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8"/>
  <sheetViews>
    <sheetView showGridLines="0" zoomScaleNormal="100" workbookViewId="0">
      <selection activeCell="A12" sqref="A12"/>
    </sheetView>
  </sheetViews>
  <sheetFormatPr defaultColWidth="8.7109375" defaultRowHeight="15" x14ac:dyDescent="0.25"/>
  <cols>
    <col min="1" max="1" width="92.7109375" style="21" customWidth="1"/>
    <col min="2" max="4" width="8.7109375" style="21" customWidth="1"/>
    <col min="5" max="5" width="18.7109375" style="22" customWidth="1"/>
    <col min="6" max="12" width="8.7109375" style="21" customWidth="1"/>
    <col min="13" max="13" width="21.42578125" style="21" customWidth="1"/>
    <col min="14" max="14" width="95.28515625" style="21" customWidth="1"/>
    <col min="15" max="16384" width="8.7109375" style="21"/>
  </cols>
  <sheetData>
    <row r="1" spans="1:14" customFormat="1" ht="33" customHeight="1" x14ac:dyDescent="0.25">
      <c r="A1" s="405" t="s">
        <v>1140</v>
      </c>
      <c r="B1" s="362"/>
      <c r="C1" s="362"/>
      <c r="D1" s="362"/>
      <c r="E1" s="362"/>
      <c r="F1" s="362"/>
      <c r="G1" s="362"/>
      <c r="H1" s="398"/>
      <c r="I1" s="398"/>
      <c r="J1" s="398"/>
      <c r="K1" s="398"/>
      <c r="L1" s="398"/>
      <c r="M1" s="398"/>
    </row>
    <row r="2" spans="1:14" ht="33" customHeight="1" x14ac:dyDescent="0.25">
      <c r="A2" s="409" t="s">
        <v>1141</v>
      </c>
      <c r="B2" s="409"/>
      <c r="C2" s="409"/>
      <c r="D2" s="409"/>
      <c r="E2" s="409"/>
      <c r="F2" s="409"/>
      <c r="G2" s="409"/>
      <c r="H2" s="409"/>
      <c r="I2" s="409"/>
      <c r="J2" s="409"/>
      <c r="K2" s="409"/>
      <c r="L2" s="409"/>
      <c r="M2" s="409"/>
      <c r="N2" s="23"/>
    </row>
    <row r="3" spans="1:14" ht="63" x14ac:dyDescent="0.25">
      <c r="A3" s="55"/>
      <c r="B3" s="24">
        <v>2017</v>
      </c>
      <c r="C3" s="24">
        <v>2018</v>
      </c>
      <c r="D3" s="24">
        <v>2019</v>
      </c>
      <c r="E3" s="25" t="s">
        <v>1157</v>
      </c>
      <c r="F3" s="24">
        <v>2020</v>
      </c>
      <c r="G3" s="24">
        <v>2021</v>
      </c>
      <c r="H3" s="24">
        <v>2022</v>
      </c>
      <c r="I3" s="24">
        <v>2023</v>
      </c>
      <c r="J3" s="24">
        <v>2024</v>
      </c>
      <c r="K3" s="24">
        <v>2025</v>
      </c>
      <c r="L3" s="26">
        <v>2026</v>
      </c>
      <c r="M3" s="250" t="s">
        <v>1158</v>
      </c>
      <c r="N3" s="23"/>
    </row>
    <row r="4" spans="1:14" ht="22.15" customHeight="1" x14ac:dyDescent="0.25">
      <c r="A4" s="56" t="s">
        <v>1142</v>
      </c>
      <c r="B4" s="30">
        <f>+IF('T4a Základné investície – vstup'!B7&gt;0,'T4a Základné investície – vstup'!B7,0)</f>
        <v>0</v>
      </c>
      <c r="C4" s="30">
        <f>+IF('T4a Základné investície – vstup'!C7&gt;0,'T4a Základné investície – vstup'!C7,0)</f>
        <v>0</v>
      </c>
      <c r="D4" s="30">
        <f>+IF('T4a Základné investície – vstup'!D7&gt;0,'T4a Základné investície – vstup'!D7,0)</f>
        <v>0</v>
      </c>
      <c r="E4" s="68">
        <f>AVERAGE(B4:D4)</f>
        <v>0</v>
      </c>
      <c r="F4" s="30">
        <f>+IF('T4a Základné investície – vstup'!E7&gt;0,'T4a Základné investície – vstup'!E7,0)</f>
        <v>0</v>
      </c>
      <c r="G4" s="30">
        <f>+IF('T4a Základné investície – vstup'!F7&gt;0,'T4a Základné investície – vstup'!F7,0)</f>
        <v>0</v>
      </c>
      <c r="H4" s="30">
        <f>+IF('T4a Základné investície – vstup'!G7&gt;0,'T4a Základné investície – vstup'!G7,0)</f>
        <v>0</v>
      </c>
      <c r="I4" s="30">
        <f>+IF('T4a Základné investície – vstup'!H7&gt;0,'T4a Základné investície – vstup'!H7,0)</f>
        <v>0</v>
      </c>
      <c r="J4" s="30">
        <f>+IF('T4a Základné investície – vstup'!I7&gt;0,'T4a Základné investície – vstup'!I7,0)</f>
        <v>0</v>
      </c>
      <c r="K4" s="30">
        <f>+IF('T4a Základné investície – vstup'!J7&gt;0,'T4a Základné investície – vstup'!J7,0)</f>
        <v>0</v>
      </c>
      <c r="L4" s="30">
        <f>+IF('T4a Základné investície – vstup'!K7&gt;0,'T4a Základné investície – vstup'!K7,0)</f>
        <v>0</v>
      </c>
      <c r="M4" s="57">
        <f>+AVERAGE(F4:L4)</f>
        <v>0</v>
      </c>
      <c r="N4" s="23"/>
    </row>
    <row r="5" spans="1:14" ht="22.15" customHeight="1" x14ac:dyDescent="0.25">
      <c r="A5" s="56" t="s">
        <v>1143</v>
      </c>
      <c r="B5" s="30">
        <f>+IF('T4a Základné investície – vstup'!B16&gt;0,'T4a Základné investície – vstup'!B16,0)</f>
        <v>0</v>
      </c>
      <c r="C5" s="30">
        <f>+IF('T4a Základné investície – vstup'!C16&gt;0,'T4a Základné investície – vstup'!C16,0)</f>
        <v>0</v>
      </c>
      <c r="D5" s="30">
        <f>+IF('T4a Základné investície – vstup'!D16&gt;0,'T4a Základné investície – vstup'!D16,0)</f>
        <v>0</v>
      </c>
      <c r="E5" s="68">
        <f t="shared" ref="E5:E14" si="0">AVERAGE(B5:D5)</f>
        <v>0</v>
      </c>
      <c r="F5" s="30">
        <f>+IF('T4a Základné investície – vstup'!E16&gt;0,'T4a Základné investície – vstup'!E16,0)</f>
        <v>0</v>
      </c>
      <c r="G5" s="30">
        <f>+IF('T4a Základné investície – vstup'!F16&gt;0,'T4a Základné investície – vstup'!F16,0)</f>
        <v>0</v>
      </c>
      <c r="H5" s="30">
        <f>+IF('T4a Základné investície – vstup'!G16&gt;0,'T4a Základné investície – vstup'!G16,0)</f>
        <v>0</v>
      </c>
      <c r="I5" s="30">
        <f>+IF('T4a Základné investície – vstup'!H16&gt;0,'T4a Základné investície – vstup'!H16,0)</f>
        <v>0</v>
      </c>
      <c r="J5" s="30">
        <f>+IF('T4a Základné investície – vstup'!I16&gt;0,'T4a Základné investície – vstup'!I16,0)</f>
        <v>0</v>
      </c>
      <c r="K5" s="30">
        <f>+IF('T4a Základné investície – vstup'!J16&gt;0,'T4a Základné investície – vstup'!J16,0)</f>
        <v>0</v>
      </c>
      <c r="L5" s="30">
        <f>+IF('T4a Základné investície – vstup'!K16&gt;0,'T4a Základné investície – vstup'!K16,0)</f>
        <v>0</v>
      </c>
      <c r="M5" s="57">
        <f t="shared" ref="M5:M13" si="1">+AVERAGE(F5:L5)</f>
        <v>0</v>
      </c>
      <c r="N5" s="23"/>
    </row>
    <row r="6" spans="1:14" ht="22.15" customHeight="1" x14ac:dyDescent="0.25">
      <c r="A6" s="56" t="s">
        <v>1144</v>
      </c>
      <c r="B6" s="30">
        <f>+IF('T4a Základné investície – vstup'!B22&gt;0,'T4a Základné investície – vstup'!B22,0)</f>
        <v>0</v>
      </c>
      <c r="C6" s="30">
        <f>+IF('T4a Základné investície – vstup'!C22&gt;0,'T4a Základné investície – vstup'!C22,0)</f>
        <v>0</v>
      </c>
      <c r="D6" s="30">
        <f>+IF('T4a Základné investície – vstup'!D22&gt;0,'T4a Základné investície – vstup'!D22,0)</f>
        <v>0</v>
      </c>
      <c r="E6" s="68">
        <f t="shared" si="0"/>
        <v>0</v>
      </c>
      <c r="F6" s="30">
        <f>+IF('T4a Základné investície – vstup'!E22&gt;0,'T4a Základné investície – vstup'!E22,0)</f>
        <v>0</v>
      </c>
      <c r="G6" s="30">
        <f>+IF('T4a Základné investície – vstup'!F22&gt;0,'T4a Základné investície – vstup'!F22,0)</f>
        <v>0</v>
      </c>
      <c r="H6" s="30">
        <f>+IF('T4a Základné investície – vstup'!G22&gt;0,'T4a Základné investície – vstup'!G22,0)</f>
        <v>0</v>
      </c>
      <c r="I6" s="30">
        <f>+IF('T4a Základné investície – vstup'!H22&gt;0,'T4a Základné investície – vstup'!H22,0)</f>
        <v>0</v>
      </c>
      <c r="J6" s="30">
        <f>+IF('T4a Základné investície – vstup'!I22&gt;0,'T4a Základné investície – vstup'!I22,0)</f>
        <v>0</v>
      </c>
      <c r="K6" s="30">
        <f>+IF('T4a Základné investície – vstup'!J22&gt;0,'T4a Základné investície – vstup'!J22,0)</f>
        <v>0</v>
      </c>
      <c r="L6" s="30">
        <f>+IF('T4a Základné investície – vstup'!K22&gt;0,'T4a Základné investície – vstup'!K22,0)</f>
        <v>0</v>
      </c>
      <c r="M6" s="57">
        <f t="shared" si="1"/>
        <v>0</v>
      </c>
      <c r="N6" s="23"/>
    </row>
    <row r="7" spans="1:14" ht="22.15" customHeight="1" x14ac:dyDescent="0.25">
      <c r="A7" s="56" t="s">
        <v>1145</v>
      </c>
      <c r="B7" s="30">
        <f>+IF('T4a Základné investície – vstup'!B29&gt;0,'T4a Základné investície – vstup'!B29,0)</f>
        <v>0</v>
      </c>
      <c r="C7" s="30">
        <f>+IF('T4a Základné investície – vstup'!C29&gt;0,'T4a Základné investície – vstup'!C29,0)</f>
        <v>0</v>
      </c>
      <c r="D7" s="30">
        <f>+IF('T4a Základné investície – vstup'!D29&gt;0,'T4a Základné investície – vstup'!D29,0)</f>
        <v>0</v>
      </c>
      <c r="E7" s="68">
        <f t="shared" si="0"/>
        <v>0</v>
      </c>
      <c r="F7" s="30">
        <f>+IF('T4a Základné investície – vstup'!E29&gt;0,'T4a Základné investície – vstup'!E29,0)</f>
        <v>0</v>
      </c>
      <c r="G7" s="30">
        <f>+IF('T4a Základné investície – vstup'!F29&gt;0,'T4a Základné investície – vstup'!F29,0)</f>
        <v>0</v>
      </c>
      <c r="H7" s="30">
        <f>+IF('T4a Základné investície – vstup'!G29&gt;0,'T4a Základné investície – vstup'!G29,0)</f>
        <v>0</v>
      </c>
      <c r="I7" s="30">
        <f>+IF('T4a Základné investície – vstup'!H29&gt;0,'T4a Základné investície – vstup'!H29,0)</f>
        <v>0</v>
      </c>
      <c r="J7" s="30">
        <f>+IF('T4a Základné investície – vstup'!I29&gt;0,'T4a Základné investície – vstup'!I29,0)</f>
        <v>0</v>
      </c>
      <c r="K7" s="30">
        <f>+IF('T4a Základné investície – vstup'!J29&gt;0,'T4a Základné investície – vstup'!J29,0)</f>
        <v>0</v>
      </c>
      <c r="L7" s="30">
        <f>+IF('T4a Základné investície – vstup'!K29&gt;0,'T4a Základné investície – vstup'!K29,0)</f>
        <v>0</v>
      </c>
      <c r="M7" s="57">
        <f t="shared" si="1"/>
        <v>0</v>
      </c>
      <c r="N7" s="23"/>
    </row>
    <row r="8" spans="1:14" ht="22.15" customHeight="1" x14ac:dyDescent="0.25">
      <c r="A8" s="56" t="s">
        <v>1146</v>
      </c>
      <c r="B8" s="30">
        <f>+IF('T4a Základné investície – vstup'!B39&gt;0,'T4a Základné investície – vstup'!B39,0)</f>
        <v>0</v>
      </c>
      <c r="C8" s="30">
        <f>+IF('T4a Základné investície – vstup'!C39&gt;0,'T4a Základné investície – vstup'!C39,0)</f>
        <v>0</v>
      </c>
      <c r="D8" s="30">
        <f>+IF('T4a Základné investície – vstup'!D39&gt;0,'T4a Základné investície – vstup'!D39,0)</f>
        <v>0</v>
      </c>
      <c r="E8" s="68">
        <f t="shared" si="0"/>
        <v>0</v>
      </c>
      <c r="F8" s="30">
        <f>+IF('T4a Základné investície – vstup'!E39&gt;0,'T4a Základné investície – vstup'!E39,0)</f>
        <v>0</v>
      </c>
      <c r="G8" s="30">
        <f>+IF('T4a Základné investície – vstup'!F39&gt;0,'T4a Základné investície – vstup'!F39,0)</f>
        <v>0</v>
      </c>
      <c r="H8" s="30">
        <f>+IF('T4a Základné investície – vstup'!G39&gt;0,'T4a Základné investície – vstup'!G39,0)</f>
        <v>0</v>
      </c>
      <c r="I8" s="30">
        <f>+IF('T4a Základné investície – vstup'!H39&gt;0,'T4a Základné investície – vstup'!H39,0)</f>
        <v>0</v>
      </c>
      <c r="J8" s="30">
        <f>+IF('T4a Základné investície – vstup'!I39&gt;0,'T4a Základné investície – vstup'!I39,0)</f>
        <v>0</v>
      </c>
      <c r="K8" s="30">
        <f>+IF('T4a Základné investície – vstup'!J39&gt;0,'T4a Základné investície – vstup'!J39,0)</f>
        <v>0</v>
      </c>
      <c r="L8" s="30">
        <f>+IF('T4a Základné investície – vstup'!K39&gt;0,'T4a Základné investície – vstup'!K39,0)</f>
        <v>0</v>
      </c>
      <c r="M8" s="57">
        <f t="shared" si="1"/>
        <v>0</v>
      </c>
      <c r="N8" s="23"/>
    </row>
    <row r="9" spans="1:14" ht="22.15" customHeight="1" x14ac:dyDescent="0.25">
      <c r="A9" s="56" t="s">
        <v>1147</v>
      </c>
      <c r="B9" s="30">
        <f>+IF('T4a Základné investície – vstup'!B46&gt;0,'T4a Základné investície – vstup'!B46,0)</f>
        <v>0</v>
      </c>
      <c r="C9" s="30">
        <f>+IF('T4a Základné investície – vstup'!C46&gt;0,'T4a Základné investície – vstup'!C46,0)</f>
        <v>0</v>
      </c>
      <c r="D9" s="30">
        <f>+IF('T4a Základné investície – vstup'!D46&gt;0,'T4a Základné investície – vstup'!D46,0)</f>
        <v>0</v>
      </c>
      <c r="E9" s="68">
        <f t="shared" si="0"/>
        <v>0</v>
      </c>
      <c r="F9" s="30">
        <f>+IF('T4a Základné investície – vstup'!E46&gt;0,'T4a Základné investície – vstup'!E46,0)</f>
        <v>0</v>
      </c>
      <c r="G9" s="30">
        <f>+IF('T4a Základné investície – vstup'!F46&gt;0,'T4a Základné investície – vstup'!F46,0)</f>
        <v>0</v>
      </c>
      <c r="H9" s="30">
        <f>+IF('T4a Základné investície – vstup'!G46&gt;0,'T4a Základné investície – vstup'!G46,0)</f>
        <v>0</v>
      </c>
      <c r="I9" s="30">
        <f>+IF('T4a Základné investície – vstup'!H46&gt;0,'T4a Základné investície – vstup'!H46,0)</f>
        <v>0</v>
      </c>
      <c r="J9" s="30">
        <f>+IF('T4a Základné investície – vstup'!I46&gt;0,'T4a Základné investície – vstup'!I46,0)</f>
        <v>0</v>
      </c>
      <c r="K9" s="30">
        <f>+IF('T4a Základné investície – vstup'!J46&gt;0,'T4a Základné investície – vstup'!J46,0)</f>
        <v>0</v>
      </c>
      <c r="L9" s="30">
        <f>+IF('T4a Základné investície – vstup'!K46&gt;0,'T4a Základné investície – vstup'!K46,0)</f>
        <v>0</v>
      </c>
      <c r="M9" s="57">
        <f t="shared" si="1"/>
        <v>0</v>
      </c>
      <c r="N9" s="23"/>
    </row>
    <row r="10" spans="1:14" ht="22.15" customHeight="1" x14ac:dyDescent="0.25">
      <c r="A10" s="56" t="s">
        <v>1148</v>
      </c>
      <c r="B10" s="30">
        <f>+IF('T4a Základné investície – vstup'!B53&gt;0,'T4a Základné investície – vstup'!B53,0)</f>
        <v>0</v>
      </c>
      <c r="C10" s="30">
        <f>+IF('T4a Základné investície – vstup'!C53&gt;0,'T4a Základné investície – vstup'!C53,0)</f>
        <v>0</v>
      </c>
      <c r="D10" s="30">
        <f>+IF('T4a Základné investície – vstup'!D53&gt;0,'T4a Základné investície – vstup'!D53,0)</f>
        <v>0</v>
      </c>
      <c r="E10" s="68">
        <f t="shared" si="0"/>
        <v>0</v>
      </c>
      <c r="F10" s="30">
        <f>+IF('T4a Základné investície – vstup'!E53&gt;0,'T4a Základné investície – vstup'!E53,0)</f>
        <v>0</v>
      </c>
      <c r="G10" s="30">
        <f>+IF('T4a Základné investície – vstup'!F53&gt;0,'T4a Základné investície – vstup'!F53,0)</f>
        <v>0</v>
      </c>
      <c r="H10" s="30">
        <f>+IF('T4a Základné investície – vstup'!G53&gt;0,'T4a Základné investície – vstup'!G53,0)</f>
        <v>0</v>
      </c>
      <c r="I10" s="30">
        <f>+IF('T4a Základné investície – vstup'!H53&gt;0,'T4a Základné investície – vstup'!H53,0)</f>
        <v>0</v>
      </c>
      <c r="J10" s="30">
        <f>+IF('T4a Základné investície – vstup'!I53&gt;0,'T4a Základné investície – vstup'!I53,0)</f>
        <v>0</v>
      </c>
      <c r="K10" s="30">
        <f>+IF('T4a Základné investície – vstup'!J53&gt;0,'T4a Základné investície – vstup'!J53,0)</f>
        <v>0</v>
      </c>
      <c r="L10" s="30">
        <f>+IF('T4a Základné investície – vstup'!K53&gt;0,'T4a Základné investície – vstup'!K53,0)</f>
        <v>0</v>
      </c>
      <c r="M10" s="57">
        <f t="shared" si="1"/>
        <v>0</v>
      </c>
      <c r="N10" s="23"/>
    </row>
    <row r="11" spans="1:14" ht="22.15" customHeight="1" x14ac:dyDescent="0.25">
      <c r="A11" s="56" t="s">
        <v>1149</v>
      </c>
      <c r="B11" s="30">
        <f>+IF('T4a Základné investície – vstup'!B60&gt;0,'T4a Základné investície – vstup'!B60,0)</f>
        <v>0</v>
      </c>
      <c r="C11" s="30">
        <f>+IF('T4a Základné investície – vstup'!C60&gt;0,'T4a Základné investície – vstup'!C60,0)</f>
        <v>0</v>
      </c>
      <c r="D11" s="30">
        <f>+IF('T4a Základné investície – vstup'!D60&gt;0,'T4a Základné investície – vstup'!D60,0)</f>
        <v>0</v>
      </c>
      <c r="E11" s="68">
        <f t="shared" si="0"/>
        <v>0</v>
      </c>
      <c r="F11" s="30">
        <f>+IF('T4a Základné investície – vstup'!E60&gt;0,'T4a Základné investície – vstup'!E60,0)</f>
        <v>0</v>
      </c>
      <c r="G11" s="30">
        <f>+IF('T4a Základné investície – vstup'!F60&gt;0,'T4a Základné investície – vstup'!F60,0)</f>
        <v>0</v>
      </c>
      <c r="H11" s="30">
        <f>+IF('T4a Základné investície – vstup'!G60&gt;0,'T4a Základné investície – vstup'!G60,0)</f>
        <v>0</v>
      </c>
      <c r="I11" s="30">
        <f>+IF('T4a Základné investície – vstup'!H60&gt;0,'T4a Základné investície – vstup'!H60,0)</f>
        <v>0</v>
      </c>
      <c r="J11" s="30">
        <f>+IF('T4a Základné investície – vstup'!I60&gt;0,'T4a Základné investície – vstup'!I60,0)</f>
        <v>0</v>
      </c>
      <c r="K11" s="30">
        <f>+IF('T4a Základné investície – vstup'!J60&gt;0,'T4a Základné investície – vstup'!J60,0)</f>
        <v>0</v>
      </c>
      <c r="L11" s="30">
        <f>+IF('T4a Základné investície – vstup'!K60&gt;0,'T4a Základné investície – vstup'!K60,0)</f>
        <v>0</v>
      </c>
      <c r="M11" s="57">
        <f t="shared" si="1"/>
        <v>0</v>
      </c>
      <c r="N11" s="23"/>
    </row>
    <row r="12" spans="1:14" ht="22.15" customHeight="1" x14ac:dyDescent="0.25">
      <c r="A12" s="56" t="s">
        <v>1150</v>
      </c>
      <c r="B12" s="30">
        <f>+IF('T4a Základné investície – vstup'!B67&gt;0,'T4a Základné investície – vstup'!B67,0)</f>
        <v>0</v>
      </c>
      <c r="C12" s="30">
        <f>+IF('T4a Základné investície – vstup'!C67&gt;0,'T4a Základné investície – vstup'!C67,0)</f>
        <v>0</v>
      </c>
      <c r="D12" s="30">
        <f>+IF('T4a Základné investície – vstup'!D67&gt;0,'T4a Základné investície – vstup'!D67,0)</f>
        <v>0</v>
      </c>
      <c r="E12" s="68">
        <f t="shared" si="0"/>
        <v>0</v>
      </c>
      <c r="F12" s="30">
        <f>+IF('T4a Základné investície – vstup'!E67&gt;0,'T4a Základné investície – vstup'!E67,0)</f>
        <v>0</v>
      </c>
      <c r="G12" s="30">
        <f>+IF('T4a Základné investície – vstup'!F67&gt;0,'T4a Základné investície – vstup'!F67,0)</f>
        <v>0</v>
      </c>
      <c r="H12" s="30">
        <f>+IF('T4a Základné investície – vstup'!G67&gt;0,'T4a Základné investície – vstup'!G67,0)</f>
        <v>0</v>
      </c>
      <c r="I12" s="30">
        <f>+IF('T4a Základné investície – vstup'!H67&gt;0,'T4a Základné investície – vstup'!H67,0)</f>
        <v>0</v>
      </c>
      <c r="J12" s="30">
        <f>+IF('T4a Základné investície – vstup'!I67&gt;0,'T4a Základné investície – vstup'!I67,0)</f>
        <v>0</v>
      </c>
      <c r="K12" s="30">
        <f>+IF('T4a Základné investície – vstup'!J67&gt;0,'T4a Základné investície – vstup'!J67,0)</f>
        <v>0</v>
      </c>
      <c r="L12" s="30">
        <f>+IF('T4a Základné investície – vstup'!K67&gt;0,'T4a Základné investície – vstup'!K67,0)</f>
        <v>0</v>
      </c>
      <c r="M12" s="57">
        <f t="shared" si="1"/>
        <v>0</v>
      </c>
      <c r="N12" s="23"/>
    </row>
    <row r="13" spans="1:14" ht="22.15" customHeight="1" x14ac:dyDescent="0.25">
      <c r="A13" s="58" t="s">
        <v>1151</v>
      </c>
      <c r="B13" s="59">
        <f>+IF('T4a Základné investície – vstup'!B76&gt;0,'T4a Základné investície – vstup'!B76,0)</f>
        <v>0</v>
      </c>
      <c r="C13" s="59">
        <f>+IF('T4a Základné investície – vstup'!C76&gt;0,'T4a Základné investície – vstup'!C76,0)</f>
        <v>0</v>
      </c>
      <c r="D13" s="59">
        <f>+IF('T4a Základné investície – vstup'!D76&gt;0,'T4a Základné investície – vstup'!D76,0)</f>
        <v>0</v>
      </c>
      <c r="E13" s="69">
        <f t="shared" si="0"/>
        <v>0</v>
      </c>
      <c r="F13" s="59">
        <f>+IF('T4a Základné investície – vstup'!E76&gt;0,'T4a Základné investície – vstup'!E76,0)</f>
        <v>0</v>
      </c>
      <c r="G13" s="59">
        <f>+IF('T4a Základné investície – vstup'!F76&gt;0,'T4a Základné investície – vstup'!F76,0)</f>
        <v>0</v>
      </c>
      <c r="H13" s="59">
        <f>+IF('T4a Základné investície – vstup'!G76&gt;0,'T4a Základné investície – vstup'!G76,0)</f>
        <v>0</v>
      </c>
      <c r="I13" s="59">
        <f>+IF('T4a Základné investície – vstup'!H76&gt;0,'T4a Základné investície – vstup'!H76,0)</f>
        <v>0</v>
      </c>
      <c r="J13" s="59">
        <f>+IF('T4a Základné investície – vstup'!I76&gt;0,'T4a Základné investície – vstup'!I76,0)</f>
        <v>0</v>
      </c>
      <c r="K13" s="59">
        <f>+IF('T4a Základné investície – vstup'!J76&gt;0,'T4a Základné investície – vstup'!J76,0)</f>
        <v>0</v>
      </c>
      <c r="L13" s="59">
        <f>+IF('T4a Základné investície – vstup'!K76&gt;0,'T4a Základné investície – vstup'!K76,0)</f>
        <v>0</v>
      </c>
      <c r="M13" s="57">
        <f t="shared" si="1"/>
        <v>0</v>
      </c>
      <c r="N13" s="23"/>
    </row>
    <row r="14" spans="1:14" ht="22.15" customHeight="1" x14ac:dyDescent="0.25">
      <c r="A14" s="56" t="s">
        <v>1152</v>
      </c>
      <c r="B14" s="61">
        <f>SUM(B4:B13)</f>
        <v>0</v>
      </c>
      <c r="C14" s="61">
        <f t="shared" ref="C14:D14" si="2">SUM(C4:C13)</f>
        <v>0</v>
      </c>
      <c r="D14" s="61">
        <f t="shared" si="2"/>
        <v>0</v>
      </c>
      <c r="E14" s="68">
        <f t="shared" si="0"/>
        <v>0</v>
      </c>
      <c r="F14" s="61">
        <f>SUM(F4:F13)</f>
        <v>0</v>
      </c>
      <c r="G14" s="61">
        <f t="shared" ref="G14:L14" si="3">SUM(G4:G13)</f>
        <v>0</v>
      </c>
      <c r="H14" s="61">
        <f t="shared" si="3"/>
        <v>0</v>
      </c>
      <c r="I14" s="61">
        <f t="shared" si="3"/>
        <v>0</v>
      </c>
      <c r="J14" s="61">
        <f t="shared" si="3"/>
        <v>0</v>
      </c>
      <c r="K14" s="61">
        <f t="shared" si="3"/>
        <v>0</v>
      </c>
      <c r="L14" s="59">
        <f t="shared" si="3"/>
        <v>0</v>
      </c>
      <c r="M14" s="62">
        <f t="shared" ref="M14:M17" si="4">+AVERAGE(G14:L14)</f>
        <v>0</v>
      </c>
      <c r="N14" s="23"/>
    </row>
    <row r="15" spans="1:14" ht="22.15" customHeight="1" x14ac:dyDescent="0.25">
      <c r="A15" s="47" t="s">
        <v>1153</v>
      </c>
      <c r="B15" s="35"/>
      <c r="C15" s="35"/>
      <c r="D15" s="35"/>
      <c r="E15" s="63"/>
      <c r="F15" s="31">
        <f>+IF('T4a Základné investície – vstup'!E5&gt;0,'T4a Základné investície – vstup'!E5,0)</f>
        <v>0</v>
      </c>
      <c r="G15" s="31">
        <f>+IF('T4a Základné investície – vstup'!F5&gt;0,'T4a Základné investície – vstup'!F5,0)</f>
        <v>0</v>
      </c>
      <c r="H15" s="31">
        <f>+IF('T4a Základné investície – vstup'!G5&gt;0,'T4a Základné investície – vstup'!G5,0)</f>
        <v>0</v>
      </c>
      <c r="I15" s="31">
        <f>+IF('T4a Základné investície – vstup'!H5&gt;0,'T4a Základné investície – vstup'!H5,0)</f>
        <v>0</v>
      </c>
      <c r="J15" s="31">
        <f>+IF('T4a Základné investície – vstup'!I5&gt;0,'T4a Základné investície – vstup'!I5,0)</f>
        <v>0</v>
      </c>
      <c r="K15" s="31">
        <f>+IF('T4a Základné investície – vstup'!J5&gt;0,'T4a Základné investície – vstup'!J5,0)</f>
        <v>0</v>
      </c>
      <c r="L15" s="31">
        <f>+IF('T4a Základné investície – vstup'!K5&gt;0,'T4a Základné investície – vstup'!K5,0)</f>
        <v>0</v>
      </c>
      <c r="M15" s="62">
        <f t="shared" si="4"/>
        <v>0</v>
      </c>
      <c r="N15" s="23"/>
    </row>
    <row r="16" spans="1:14" ht="22.15" customHeight="1" x14ac:dyDescent="0.25">
      <c r="A16" s="67" t="s">
        <v>1154</v>
      </c>
      <c r="B16" s="64">
        <f t="shared" ref="B16:D16" si="5">B14-B15</f>
        <v>0</v>
      </c>
      <c r="C16" s="64">
        <f t="shared" si="5"/>
        <v>0</v>
      </c>
      <c r="D16" s="64">
        <f t="shared" si="5"/>
        <v>0</v>
      </c>
      <c r="E16" s="65">
        <f>E14-E15</f>
        <v>0</v>
      </c>
      <c r="F16" s="64">
        <f>F14-F15</f>
        <v>0</v>
      </c>
      <c r="G16" s="64">
        <f>G14-G15</f>
        <v>0</v>
      </c>
      <c r="H16" s="64">
        <f t="shared" ref="H16:K16" si="6">H14-H15</f>
        <v>0</v>
      </c>
      <c r="I16" s="64">
        <f t="shared" si="6"/>
        <v>0</v>
      </c>
      <c r="J16" s="64">
        <f t="shared" si="6"/>
        <v>0</v>
      </c>
      <c r="K16" s="64">
        <f t="shared" si="6"/>
        <v>0</v>
      </c>
      <c r="L16" s="64">
        <f>L14-L15</f>
        <v>0</v>
      </c>
      <c r="M16" s="62">
        <f>M14-M15</f>
        <v>0</v>
      </c>
      <c r="N16" s="23"/>
    </row>
    <row r="17" spans="1:14" ht="22.15" customHeight="1" x14ac:dyDescent="0.25">
      <c r="A17" s="47" t="s">
        <v>1155</v>
      </c>
      <c r="B17" s="31">
        <f>'T4a Základné investície – vstup'!B4</f>
        <v>0</v>
      </c>
      <c r="C17" s="31">
        <f>'T4a Základné investície – vstup'!C4</f>
        <v>0</v>
      </c>
      <c r="D17" s="31">
        <f>'T4a Základné investície – vstup'!D4</f>
        <v>0</v>
      </c>
      <c r="E17" s="68">
        <f t="shared" ref="E17" si="7">AVERAGE(B17:D17)</f>
        <v>0</v>
      </c>
      <c r="F17" s="31">
        <f>'T4a Základné investície – vstup'!E4</f>
        <v>0</v>
      </c>
      <c r="G17" s="31">
        <f>'T4a Základné investície – vstup'!F4</f>
        <v>0</v>
      </c>
      <c r="H17" s="31">
        <f>'T4a Základné investície – vstup'!G4</f>
        <v>0</v>
      </c>
      <c r="I17" s="31">
        <f>'T4a Základné investície – vstup'!H4</f>
        <v>0</v>
      </c>
      <c r="J17" s="31">
        <f>'T4a Základné investície – vstup'!I4</f>
        <v>0</v>
      </c>
      <c r="K17" s="31">
        <f>'T4a Základné investície – vstup'!J4</f>
        <v>0</v>
      </c>
      <c r="L17" s="31">
        <f>'T4a Základné investície – vstup'!K4</f>
        <v>0</v>
      </c>
      <c r="M17" s="60">
        <f t="shared" si="4"/>
        <v>0</v>
      </c>
      <c r="N17" s="23"/>
    </row>
    <row r="18" spans="1:14" ht="22.15" customHeight="1" x14ac:dyDescent="0.25">
      <c r="A18" s="66" t="s">
        <v>1156</v>
      </c>
      <c r="B18" s="62" t="str">
        <f>IF(B17&gt;0,B16/B17,"-")</f>
        <v>-</v>
      </c>
      <c r="C18" s="62" t="str">
        <f t="shared" ref="C18:L18" si="8">IF(C17&gt;0,C16/C17,"-")</f>
        <v>-</v>
      </c>
      <c r="D18" s="62" t="str">
        <f t="shared" si="8"/>
        <v>-</v>
      </c>
      <c r="E18" s="65" t="str">
        <f t="shared" si="8"/>
        <v>-</v>
      </c>
      <c r="F18" s="62" t="str">
        <f t="shared" si="8"/>
        <v>-</v>
      </c>
      <c r="G18" s="62" t="str">
        <f t="shared" si="8"/>
        <v>-</v>
      </c>
      <c r="H18" s="62" t="str">
        <f t="shared" si="8"/>
        <v>-</v>
      </c>
      <c r="I18" s="62" t="str">
        <f t="shared" si="8"/>
        <v>-</v>
      </c>
      <c r="J18" s="62" t="str">
        <f t="shared" si="8"/>
        <v>-</v>
      </c>
      <c r="K18" s="62" t="str">
        <f t="shared" si="8"/>
        <v>-</v>
      </c>
      <c r="L18" s="62" t="str">
        <f t="shared" si="8"/>
        <v>-</v>
      </c>
      <c r="M18" s="60" t="str">
        <f>IF(SUM(G18:L18)&gt;0,+AVERAGE(G18:L18),"-")</f>
        <v>-</v>
      </c>
      <c r="N18" s="23"/>
    </row>
  </sheetData>
  <customSheetViews>
    <customSheetView guid="{317D3D83-AACA-40F7-8006-3175597A202A}" showGridLines="0">
      <selection activeCell="A9" sqref="A9"/>
      <pageMargins left="0.7" right="0.7" top="0.75" bottom="0.75" header="0.3" footer="0.3"/>
      <pageSetup paperSize="9" orientation="portrait" verticalDpi="0" r:id="rId1"/>
    </customSheetView>
    <customSheetView guid="{BA2EDF17-FDDF-46B2-A4BE-72FB311EBCAF}" showGridLines="0">
      <selection activeCell="G13" sqref="G13"/>
      <pageMargins left="0.7" right="0.7" top="0.75" bottom="0.75" header="0.3" footer="0.3"/>
      <pageSetup paperSize="9" orientation="portrait" verticalDpi="0" r:id="rId2"/>
    </customSheetView>
    <customSheetView guid="{587CB59E-8194-466A-825B-36D9E2C9E12C}" showGridLines="0">
      <selection activeCell="G13" sqref="G13"/>
      <pageMargins left="0.7" right="0.7" top="0.75" bottom="0.75" header="0.3" footer="0.3"/>
      <pageSetup paperSize="9" orientation="portrait" verticalDpi="0" r:id="rId3"/>
    </customSheetView>
    <customSheetView guid="{DF4DF86E-F87E-4853-B44F-4F4D647D71FF}" showGridLines="0">
      <selection activeCell="G13" sqref="G13"/>
      <pageMargins left="0.7" right="0.7" top="0.75" bottom="0.75" header="0.3" footer="0.3"/>
      <pageSetup paperSize="9" orientation="portrait" verticalDpi="0" r:id="rId4"/>
    </customSheetView>
  </customSheetViews>
  <mergeCells count="2">
    <mergeCell ref="A2:M2"/>
    <mergeCell ref="A1:M1"/>
  </mergeCells>
  <pageMargins left="0.7" right="0.7" top="0.75" bottom="0.75" header="0.3" footer="0.3"/>
  <pageSetup paperSize="9"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8"/>
  <sheetViews>
    <sheetView zoomScaleNormal="100" workbookViewId="0">
      <selection activeCell="A5" sqref="A5"/>
    </sheetView>
  </sheetViews>
  <sheetFormatPr defaultRowHeight="15" x14ac:dyDescent="0.25"/>
  <cols>
    <col min="1" max="1" width="125.5703125" style="97" customWidth="1"/>
    <col min="2" max="2" width="26.85546875" customWidth="1"/>
    <col min="3" max="3" width="107.140625" customWidth="1"/>
    <col min="4" max="4" width="16.7109375" bestFit="1" customWidth="1"/>
    <col min="6" max="6" width="121.28515625" bestFit="1" customWidth="1"/>
  </cols>
  <sheetData>
    <row r="1" spans="1:2" ht="31.5" x14ac:dyDescent="0.5">
      <c r="A1" s="108" t="s">
        <v>920</v>
      </c>
      <c r="B1" s="108"/>
    </row>
    <row r="2" spans="1:2" ht="18.75" x14ac:dyDescent="0.3">
      <c r="A2" s="106"/>
      <c r="B2" s="106"/>
    </row>
    <row r="3" spans="1:2" ht="30" x14ac:dyDescent="0.25">
      <c r="A3" s="97" t="s">
        <v>921</v>
      </c>
      <c r="B3" s="97"/>
    </row>
    <row r="4" spans="1:2" x14ac:dyDescent="0.25">
      <c r="B4" s="97"/>
    </row>
    <row r="5" spans="1:2" x14ac:dyDescent="0.25">
      <c r="A5" s="97" t="s">
        <v>922</v>
      </c>
      <c r="B5" s="97"/>
    </row>
    <row r="6" spans="1:2" x14ac:dyDescent="0.25">
      <c r="B6" s="97"/>
    </row>
    <row r="7" spans="1:2" x14ac:dyDescent="0.25">
      <c r="A7" s="97" t="s">
        <v>923</v>
      </c>
      <c r="B7" s="97"/>
    </row>
    <row r="8" spans="1:2" x14ac:dyDescent="0.25">
      <c r="B8" s="97"/>
    </row>
    <row r="9" spans="1:2" x14ac:dyDescent="0.25">
      <c r="B9" s="97"/>
    </row>
    <row r="10" spans="1:2" ht="23.25" x14ac:dyDescent="0.35">
      <c r="A10" s="107" t="s">
        <v>924</v>
      </c>
      <c r="B10" s="107"/>
    </row>
    <row r="11" spans="1:2" x14ac:dyDescent="0.25">
      <c r="A11" s="97" t="s">
        <v>925</v>
      </c>
      <c r="B11" s="97"/>
    </row>
    <row r="12" spans="1:2" ht="30" x14ac:dyDescent="0.25">
      <c r="A12" s="97" t="s">
        <v>926</v>
      </c>
      <c r="B12" s="97"/>
    </row>
    <row r="13" spans="1:2" x14ac:dyDescent="0.25">
      <c r="A13" s="97" t="s">
        <v>927</v>
      </c>
      <c r="B13" s="97"/>
    </row>
    <row r="14" spans="1:2" x14ac:dyDescent="0.25">
      <c r="B14" s="97"/>
    </row>
    <row r="15" spans="1:2" ht="23.25" x14ac:dyDescent="0.35">
      <c r="A15" s="107" t="s">
        <v>928</v>
      </c>
      <c r="B15" s="107"/>
    </row>
    <row r="16" spans="1:2" x14ac:dyDescent="0.25">
      <c r="B16" s="97"/>
    </row>
    <row r="17" spans="1:6" ht="30" x14ac:dyDescent="0.25">
      <c r="A17" s="97" t="s">
        <v>929</v>
      </c>
      <c r="B17" s="97"/>
    </row>
    <row r="18" spans="1:6" ht="30" x14ac:dyDescent="0.25">
      <c r="A18" s="97" t="s">
        <v>930</v>
      </c>
      <c r="B18" s="97"/>
    </row>
    <row r="19" spans="1:6" x14ac:dyDescent="0.25">
      <c r="A19" s="97" t="s">
        <v>931</v>
      </c>
      <c r="B19" s="97"/>
    </row>
    <row r="20" spans="1:6" ht="30" x14ac:dyDescent="0.25">
      <c r="A20" s="97" t="s">
        <v>932</v>
      </c>
      <c r="B20" s="97"/>
    </row>
    <row r="21" spans="1:6" x14ac:dyDescent="0.25">
      <c r="B21" s="97"/>
    </row>
    <row r="24" spans="1:6" x14ac:dyDescent="0.25">
      <c r="B24" s="251" t="s">
        <v>933</v>
      </c>
      <c r="C24" s="251" t="s">
        <v>934</v>
      </c>
      <c r="D24" s="251" t="s">
        <v>935</v>
      </c>
      <c r="F24" s="252" t="s">
        <v>936</v>
      </c>
    </row>
    <row r="25" spans="1:6" x14ac:dyDescent="0.25">
      <c r="B25" s="253">
        <v>0</v>
      </c>
      <c r="C25" s="254" t="s">
        <v>937</v>
      </c>
      <c r="D25" s="255"/>
      <c r="F25" t="s">
        <v>938</v>
      </c>
    </row>
    <row r="26" spans="1:6" x14ac:dyDescent="0.25">
      <c r="B26" s="253">
        <v>1</v>
      </c>
      <c r="C26" s="256"/>
      <c r="D26" s="255"/>
      <c r="F26" t="s">
        <v>939</v>
      </c>
    </row>
    <row r="27" spans="1:6" x14ac:dyDescent="0.25">
      <c r="B27" s="253">
        <v>2</v>
      </c>
      <c r="C27" s="256" t="s">
        <v>936</v>
      </c>
      <c r="D27" s="255"/>
      <c r="F27" t="s">
        <v>940</v>
      </c>
    </row>
    <row r="28" spans="1:6" x14ac:dyDescent="0.25">
      <c r="B28" s="253">
        <v>3</v>
      </c>
      <c r="C28" s="256"/>
      <c r="D28" s="255"/>
      <c r="F28" t="s">
        <v>941</v>
      </c>
    </row>
    <row r="29" spans="1:6" x14ac:dyDescent="0.25">
      <c r="B29" s="253">
        <v>4</v>
      </c>
      <c r="C29" s="256"/>
      <c r="D29" s="255"/>
    </row>
    <row r="30" spans="1:6" x14ac:dyDescent="0.25">
      <c r="B30" s="253">
        <v>5</v>
      </c>
      <c r="C30" s="256"/>
      <c r="D30" s="255"/>
      <c r="F30" t="s">
        <v>942</v>
      </c>
    </row>
    <row r="31" spans="1:6" x14ac:dyDescent="0.25">
      <c r="B31" s="253">
        <v>6</v>
      </c>
      <c r="C31" s="256"/>
      <c r="D31" s="255"/>
      <c r="F31" t="s">
        <v>943</v>
      </c>
    </row>
    <row r="32" spans="1:6" x14ac:dyDescent="0.25">
      <c r="B32" s="253">
        <v>7</v>
      </c>
      <c r="C32" s="256"/>
      <c r="D32" s="255"/>
    </row>
    <row r="33" spans="1:4" x14ac:dyDescent="0.25">
      <c r="B33" s="253">
        <v>8</v>
      </c>
      <c r="C33" s="256"/>
      <c r="D33" s="255"/>
    </row>
    <row r="34" spans="1:4" x14ac:dyDescent="0.25">
      <c r="B34" s="253">
        <v>9</v>
      </c>
      <c r="C34" s="256"/>
      <c r="D34" s="255"/>
    </row>
    <row r="35" spans="1:4" x14ac:dyDescent="0.25">
      <c r="B35" s="253">
        <v>10</v>
      </c>
      <c r="C35" s="256"/>
      <c r="D35" s="255"/>
    </row>
    <row r="36" spans="1:4" x14ac:dyDescent="0.25">
      <c r="B36" s="253">
        <v>11</v>
      </c>
      <c r="C36" s="256"/>
      <c r="D36" s="255"/>
    </row>
    <row r="37" spans="1:4" x14ac:dyDescent="0.25">
      <c r="B37" s="253">
        <v>12</v>
      </c>
      <c r="C37" s="256"/>
      <c r="D37" s="255"/>
    </row>
    <row r="42" spans="1:4" ht="23.25" x14ac:dyDescent="0.35">
      <c r="A42" s="107" t="s">
        <v>944</v>
      </c>
    </row>
    <row r="44" spans="1:4" x14ac:dyDescent="0.25">
      <c r="A44" s="97" t="s">
        <v>945</v>
      </c>
    </row>
    <row r="45" spans="1:4" ht="30" x14ac:dyDescent="0.25">
      <c r="A45" s="97" t="s">
        <v>946</v>
      </c>
    </row>
    <row r="46" spans="1:4" x14ac:dyDescent="0.25">
      <c r="A46" s="97" t="s">
        <v>947</v>
      </c>
    </row>
    <row r="48" spans="1:4" ht="30" x14ac:dyDescent="0.25">
      <c r="A48" s="97" t="s">
        <v>948</v>
      </c>
    </row>
    <row r="49" spans="1:6" x14ac:dyDescent="0.25">
      <c r="A49" s="97" t="s">
        <v>949</v>
      </c>
    </row>
    <row r="50" spans="1:6" ht="30" x14ac:dyDescent="0.25">
      <c r="A50" s="97" t="s">
        <v>950</v>
      </c>
    </row>
    <row r="55" spans="1:6" x14ac:dyDescent="0.25">
      <c r="C55" s="257" t="s">
        <v>951</v>
      </c>
    </row>
    <row r="56" spans="1:6" x14ac:dyDescent="0.25">
      <c r="B56" s="251" t="s">
        <v>933</v>
      </c>
      <c r="C56" s="251" t="s">
        <v>952</v>
      </c>
      <c r="D56" s="251" t="s">
        <v>953</v>
      </c>
    </row>
    <row r="57" spans="1:6" x14ac:dyDescent="0.25">
      <c r="B57" s="258">
        <v>1</v>
      </c>
      <c r="C57" s="259"/>
      <c r="D57" s="255"/>
    </row>
    <row r="58" spans="1:6" x14ac:dyDescent="0.25">
      <c r="B58" s="258">
        <v>2</v>
      </c>
      <c r="C58" s="259"/>
      <c r="D58" s="255"/>
      <c r="F58" t="s">
        <v>954</v>
      </c>
    </row>
    <row r="59" spans="1:6" x14ac:dyDescent="0.25">
      <c r="B59" s="258">
        <v>3</v>
      </c>
      <c r="C59" s="259"/>
      <c r="D59" s="255"/>
      <c r="F59" t="s">
        <v>955</v>
      </c>
    </row>
    <row r="60" spans="1:6" x14ac:dyDescent="0.25">
      <c r="B60" s="258">
        <v>4</v>
      </c>
      <c r="C60" s="259"/>
      <c r="D60" s="255"/>
    </row>
    <row r="61" spans="1:6" x14ac:dyDescent="0.25">
      <c r="B61" s="258">
        <v>5</v>
      </c>
      <c r="C61" s="259"/>
      <c r="D61" s="255"/>
    </row>
    <row r="62" spans="1:6" x14ac:dyDescent="0.25">
      <c r="B62" s="258">
        <v>6</v>
      </c>
      <c r="C62" s="259"/>
      <c r="D62" s="255"/>
    </row>
    <row r="63" spans="1:6" x14ac:dyDescent="0.25">
      <c r="B63" s="258">
        <v>7</v>
      </c>
      <c r="C63" s="259"/>
      <c r="D63" s="255"/>
    </row>
    <row r="64" spans="1:6" x14ac:dyDescent="0.25">
      <c r="B64" s="258">
        <v>8</v>
      </c>
      <c r="C64" s="259"/>
      <c r="D64" s="255"/>
    </row>
    <row r="65" spans="2:6" x14ac:dyDescent="0.25">
      <c r="B65" s="258">
        <v>9</v>
      </c>
      <c r="C65" s="259"/>
      <c r="D65" s="255"/>
    </row>
    <row r="66" spans="2:6" x14ac:dyDescent="0.25">
      <c r="B66" s="258">
        <v>10</v>
      </c>
      <c r="C66" s="259"/>
      <c r="D66" s="255"/>
      <c r="F66" t="s">
        <v>956</v>
      </c>
    </row>
    <row r="67" spans="2:6" x14ac:dyDescent="0.25">
      <c r="B67" s="258">
        <v>11</v>
      </c>
      <c r="C67" s="259"/>
      <c r="D67" s="255"/>
      <c r="F67" t="s">
        <v>956</v>
      </c>
    </row>
    <row r="68" spans="2:6" x14ac:dyDescent="0.25">
      <c r="B68" s="258">
        <v>12</v>
      </c>
      <c r="C68" s="259"/>
      <c r="D68" s="255"/>
      <c r="F68" t="s">
        <v>957</v>
      </c>
    </row>
    <row r="69" spans="2:6" x14ac:dyDescent="0.25">
      <c r="B69" s="258">
        <v>13</v>
      </c>
      <c r="C69" s="259"/>
      <c r="D69" s="255"/>
      <c r="F69" t="s">
        <v>958</v>
      </c>
    </row>
    <row r="70" spans="2:6" x14ac:dyDescent="0.25">
      <c r="B70" s="258">
        <v>14</v>
      </c>
      <c r="C70" s="259"/>
      <c r="D70" s="255"/>
      <c r="F70" t="s">
        <v>959</v>
      </c>
    </row>
    <row r="71" spans="2:6" x14ac:dyDescent="0.25">
      <c r="B71" s="258">
        <v>15</v>
      </c>
      <c r="C71" s="259"/>
      <c r="D71" s="255"/>
      <c r="F71" t="s">
        <v>960</v>
      </c>
    </row>
    <row r="72" spans="2:6" x14ac:dyDescent="0.25">
      <c r="B72" s="258">
        <v>16</v>
      </c>
      <c r="C72" s="259"/>
      <c r="D72" s="255"/>
      <c r="F72" t="s">
        <v>961</v>
      </c>
    </row>
    <row r="73" spans="2:6" x14ac:dyDescent="0.25">
      <c r="B73" s="258">
        <v>17</v>
      </c>
      <c r="C73" s="259"/>
      <c r="D73" s="255"/>
      <c r="F73" t="s">
        <v>962</v>
      </c>
    </row>
    <row r="74" spans="2:6" x14ac:dyDescent="0.25">
      <c r="D74" s="255"/>
      <c r="F74" t="s">
        <v>962</v>
      </c>
    </row>
    <row r="77" spans="2:6" x14ac:dyDescent="0.25">
      <c r="C77" s="260"/>
    </row>
    <row r="79" spans="2:6" x14ac:dyDescent="0.25">
      <c r="C79" s="257"/>
    </row>
    <row r="80" spans="2:6" x14ac:dyDescent="0.25">
      <c r="B80" s="261"/>
      <c r="C80" s="261"/>
      <c r="D80" s="261"/>
    </row>
    <row r="81" spans="2:4" x14ac:dyDescent="0.25">
      <c r="B81" s="262"/>
      <c r="C81" s="263"/>
      <c r="D81" s="264"/>
    </row>
    <row r="82" spans="2:4" x14ac:dyDescent="0.25">
      <c r="B82" s="262"/>
      <c r="C82" s="263"/>
      <c r="D82" s="264"/>
    </row>
    <row r="83" spans="2:4" x14ac:dyDescent="0.25">
      <c r="B83" s="262"/>
      <c r="C83" s="263"/>
      <c r="D83" s="264"/>
    </row>
    <row r="84" spans="2:4" x14ac:dyDescent="0.25">
      <c r="B84" s="262"/>
      <c r="C84" s="263"/>
      <c r="D84" s="264"/>
    </row>
    <row r="85" spans="2:4" x14ac:dyDescent="0.25">
      <c r="B85" s="262"/>
      <c r="C85" s="263"/>
      <c r="D85" s="264"/>
    </row>
    <row r="86" spans="2:4" x14ac:dyDescent="0.25">
      <c r="B86" s="262"/>
      <c r="C86" s="263"/>
      <c r="D86" s="264"/>
    </row>
    <row r="87" spans="2:4" x14ac:dyDescent="0.25">
      <c r="B87" s="262"/>
      <c r="C87" s="263"/>
      <c r="D87" s="264"/>
    </row>
    <row r="88" spans="2:4" x14ac:dyDescent="0.25">
      <c r="B88" s="262"/>
      <c r="C88" s="263"/>
      <c r="D88" s="264"/>
    </row>
    <row r="89" spans="2:4" x14ac:dyDescent="0.25">
      <c r="B89" s="262"/>
      <c r="C89" s="263"/>
      <c r="D89" s="264"/>
    </row>
    <row r="90" spans="2:4" x14ac:dyDescent="0.25">
      <c r="B90" s="262"/>
      <c r="C90" s="263"/>
      <c r="D90" s="264"/>
    </row>
    <row r="91" spans="2:4" x14ac:dyDescent="0.25">
      <c r="B91" s="262"/>
      <c r="C91" s="263"/>
      <c r="D91" s="264"/>
    </row>
    <row r="92" spans="2:4" x14ac:dyDescent="0.25">
      <c r="B92" s="262"/>
      <c r="C92" s="263"/>
      <c r="D92" s="264"/>
    </row>
    <row r="93" spans="2:4" x14ac:dyDescent="0.25">
      <c r="B93" s="262"/>
      <c r="C93" s="263"/>
      <c r="D93" s="264"/>
    </row>
    <row r="94" spans="2:4" x14ac:dyDescent="0.25">
      <c r="B94" s="262"/>
      <c r="C94" s="263"/>
      <c r="D94" s="264"/>
    </row>
    <row r="95" spans="2:4" x14ac:dyDescent="0.25">
      <c r="B95" s="262"/>
      <c r="C95" s="263"/>
      <c r="D95" s="264"/>
    </row>
    <row r="96" spans="2:4" x14ac:dyDescent="0.25">
      <c r="B96" s="262"/>
      <c r="C96" s="263"/>
      <c r="D96" s="264"/>
    </row>
    <row r="97" spans="2:4" x14ac:dyDescent="0.25">
      <c r="B97" s="262"/>
      <c r="C97" s="263"/>
      <c r="D97" s="264"/>
    </row>
    <row r="98" spans="2:4" x14ac:dyDescent="0.25">
      <c r="B98" s="262"/>
      <c r="C98" s="263"/>
      <c r="D98" s="264"/>
    </row>
  </sheetData>
  <dataValidations count="9">
    <dataValidation type="list" allowBlank="1" showInputMessage="1" showErrorMessage="1" sqref="F58:F59 D57:D73">
      <formula1>$F$58:$F$59</formula1>
    </dataValidation>
    <dataValidation type="list" allowBlank="1" showInputMessage="1" showErrorMessage="1" sqref="F77:F78">
      <formula1>$F$77:$F$78</formula1>
    </dataValidation>
    <dataValidation type="list" allowBlank="1" showInputMessage="1" showErrorMessage="1" sqref="F66:F74 C57:C73">
      <formula1>$F$66:$F$74</formula1>
    </dataValidation>
    <dataValidation type="list" allowBlank="1" showInputMessage="1" showErrorMessage="1" sqref="F30:F31 D25:D37">
      <formula1>$F$30:$F$31</formula1>
    </dataValidation>
    <dataValidation type="list" allowBlank="1" showInputMessage="1" showErrorMessage="1" sqref="F24:F28 C26:C37">
      <formula1>$F$24:$F$28</formula1>
    </dataValidation>
    <dataValidation type="list" allowBlank="1" showInputMessage="1" showErrorMessage="1" sqref="A102:A110 C81:C98">
      <formula1>$A$102:$A$110</formula1>
    </dataValidation>
    <dataValidation type="list" allowBlank="1" showInputMessage="1" showErrorMessage="1" sqref="G81:G82 D81:D98">
      <formula1>$G$81:$G$82</formula1>
    </dataValidation>
    <dataValidation type="list" allowBlank="1" showInputMessage="1" showErrorMessage="1" sqref="K24:K25">
      <formula1>$K$24:$K$25</formula1>
    </dataValidation>
    <dataValidation type="list" allowBlank="1" showInputMessage="1" showErrorMessage="1" sqref="F29 G24:G29 C25">
      <formula1>$F$24:$F$29</formula1>
    </dataValidation>
  </dataValidation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0"/>
  <sheetViews>
    <sheetView zoomScaleNormal="100" workbookViewId="0">
      <selection activeCell="E13" sqref="E13"/>
    </sheetView>
  </sheetViews>
  <sheetFormatPr defaultColWidth="10.7109375" defaultRowHeight="15" x14ac:dyDescent="0.25"/>
  <cols>
    <col min="1" max="1" width="12.7109375" style="5" bestFit="1" customWidth="1"/>
    <col min="2" max="2" width="44.7109375" customWidth="1"/>
  </cols>
  <sheetData>
    <row r="1" spans="1:2" s="2" customFormat="1" ht="33" customHeight="1" x14ac:dyDescent="0.25">
      <c r="A1" s="247" t="s">
        <v>933</v>
      </c>
      <c r="B1" s="247" t="s">
        <v>963</v>
      </c>
    </row>
    <row r="2" spans="1:2" x14ac:dyDescent="0.25">
      <c r="A2" s="10">
        <v>0</v>
      </c>
      <c r="B2" s="9" t="s">
        <v>964</v>
      </c>
    </row>
    <row r="3" spans="1:2" x14ac:dyDescent="0.25">
      <c r="A3" s="10">
        <v>1</v>
      </c>
      <c r="B3" s="9" t="s">
        <v>359</v>
      </c>
    </row>
    <row r="4" spans="1:2" x14ac:dyDescent="0.25">
      <c r="A4" s="10"/>
      <c r="B4" s="9"/>
    </row>
    <row r="5" spans="1:2" x14ac:dyDescent="0.25">
      <c r="A5" s="10"/>
      <c r="B5" s="9"/>
    </row>
    <row r="6" spans="1:2" x14ac:dyDescent="0.25">
      <c r="A6" s="10"/>
      <c r="B6" s="9"/>
    </row>
    <row r="7" spans="1:2" x14ac:dyDescent="0.25">
      <c r="A7" s="10"/>
      <c r="B7" s="9"/>
    </row>
    <row r="8" spans="1:2" x14ac:dyDescent="0.25">
      <c r="A8" s="10"/>
      <c r="B8" s="9"/>
    </row>
    <row r="9" spans="1:2" x14ac:dyDescent="0.25">
      <c r="A9" s="10"/>
      <c r="B9" s="9"/>
    </row>
    <row r="10" spans="1:2" x14ac:dyDescent="0.25">
      <c r="A10" s="10"/>
      <c r="B10" s="9"/>
    </row>
    <row r="11" spans="1:2" x14ac:dyDescent="0.25">
      <c r="A11" s="10"/>
      <c r="B11" s="9"/>
    </row>
    <row r="12" spans="1:2" x14ac:dyDescent="0.25">
      <c r="A12" s="10"/>
      <c r="B12" s="9"/>
    </row>
    <row r="13" spans="1:2" x14ac:dyDescent="0.25">
      <c r="A13" s="10"/>
      <c r="B13" s="9"/>
    </row>
    <row r="14" spans="1:2" x14ac:dyDescent="0.25">
      <c r="A14" s="10"/>
      <c r="B14" s="9"/>
    </row>
    <row r="15" spans="1:2" x14ac:dyDescent="0.25">
      <c r="A15" s="10"/>
      <c r="B15" s="9"/>
    </row>
    <row r="16" spans="1:2" x14ac:dyDescent="0.25">
      <c r="A16" s="10"/>
      <c r="B16" s="9"/>
    </row>
    <row r="17" spans="1:2" x14ac:dyDescent="0.25">
      <c r="A17" s="10"/>
      <c r="B17" s="9"/>
    </row>
    <row r="18" spans="1:2" x14ac:dyDescent="0.25">
      <c r="A18" s="10"/>
      <c r="B18" s="9"/>
    </row>
    <row r="19" spans="1:2" x14ac:dyDescent="0.25">
      <c r="A19" s="10"/>
      <c r="B19" s="9"/>
    </row>
    <row r="20" spans="1:2" x14ac:dyDescent="0.25">
      <c r="A20" s="10"/>
      <c r="B20" s="9"/>
    </row>
  </sheetData>
  <customSheetViews>
    <customSheetView guid="{317D3D83-AACA-40F7-8006-3175597A202A}">
      <selection activeCell="D10" sqref="D10"/>
      <pageMargins left="0.7" right="0.7" top="0.75" bottom="0.75" header="0.3" footer="0.3"/>
      <pageSetup orientation="portrait" horizontalDpi="90" verticalDpi="90" r:id="rId1"/>
    </customSheetView>
    <customSheetView guid="{BA2EDF17-FDDF-46B2-A4BE-72FB311EBCAF}">
      <selection activeCell="E11" sqref="E11"/>
      <pageMargins left="0.7" right="0.7" top="0.75" bottom="0.75" header="0.3" footer="0.3"/>
      <pageSetup orientation="portrait" horizontalDpi="90" verticalDpi="90" r:id="rId2"/>
    </customSheetView>
    <customSheetView guid="{587CB59E-8194-466A-825B-36D9E2C9E12C}">
      <selection activeCell="B9" sqref="B9"/>
      <pageMargins left="0.7" right="0.7" top="0.75" bottom="0.75" header="0.3" footer="0.3"/>
      <pageSetup orientation="portrait" horizontalDpi="90" verticalDpi="90" r:id="rId3"/>
    </customSheetView>
    <customSheetView guid="{DF4DF86E-F87E-4853-B44F-4F4D647D71FF}">
      <selection activeCell="F7" sqref="F7"/>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7"/>
  <sheetViews>
    <sheetView zoomScaleNormal="100" workbookViewId="0">
      <selection activeCell="D12" sqref="D12"/>
    </sheetView>
  </sheetViews>
  <sheetFormatPr defaultRowHeight="15" x14ac:dyDescent="0.25"/>
  <cols>
    <col min="1" max="1" width="16.28515625" style="5" customWidth="1"/>
    <col min="2" max="2" width="31.28515625" style="6" customWidth="1"/>
    <col min="3" max="3" width="21" style="6" bestFit="1" customWidth="1"/>
    <col min="4" max="4" width="109" customWidth="1"/>
    <col min="5" max="5" width="26.42578125" customWidth="1"/>
  </cols>
  <sheetData>
    <row r="1" spans="1:5" ht="14.65" customHeight="1" x14ac:dyDescent="0.25">
      <c r="A1" s="316" t="s">
        <v>933</v>
      </c>
      <c r="B1" s="316" t="s">
        <v>934</v>
      </c>
      <c r="C1" s="316" t="s">
        <v>935</v>
      </c>
      <c r="D1" s="316" t="s">
        <v>965</v>
      </c>
      <c r="E1" s="316" t="s">
        <v>966</v>
      </c>
    </row>
    <row r="2" spans="1:5" ht="62.1" customHeight="1" x14ac:dyDescent="0.25">
      <c r="A2" s="316"/>
      <c r="B2" s="316"/>
      <c r="C2" s="316"/>
      <c r="D2" s="316"/>
      <c r="E2" s="316"/>
    </row>
    <row r="3" spans="1:5" x14ac:dyDescent="0.25">
      <c r="A3" s="13">
        <v>0</v>
      </c>
      <c r="B3" s="9" t="s">
        <v>937</v>
      </c>
      <c r="C3" s="9"/>
      <c r="D3" s="9" t="s">
        <v>967</v>
      </c>
      <c r="E3" s="9"/>
    </row>
    <row r="4" spans="1:5" x14ac:dyDescent="0.25">
      <c r="A4" s="13">
        <v>1</v>
      </c>
      <c r="B4" s="9" t="s">
        <v>360</v>
      </c>
      <c r="C4" s="9" t="s">
        <v>942</v>
      </c>
      <c r="D4" s="9" t="s">
        <v>1159</v>
      </c>
      <c r="E4" s="9"/>
    </row>
    <row r="5" spans="1:5" x14ac:dyDescent="0.25">
      <c r="A5" s="13">
        <v>2</v>
      </c>
      <c r="B5" s="9" t="s">
        <v>360</v>
      </c>
      <c r="C5" s="9" t="s">
        <v>942</v>
      </c>
      <c r="D5" s="9" t="s">
        <v>1160</v>
      </c>
      <c r="E5" s="9"/>
    </row>
    <row r="6" spans="1:5" x14ac:dyDescent="0.25">
      <c r="A6" s="13">
        <v>3</v>
      </c>
      <c r="B6" s="9" t="s">
        <v>360</v>
      </c>
      <c r="C6" s="9" t="s">
        <v>943</v>
      </c>
      <c r="D6" s="9" t="s">
        <v>361</v>
      </c>
      <c r="E6" s="9"/>
    </row>
    <row r="7" spans="1:5" x14ac:dyDescent="0.25">
      <c r="A7" s="13">
        <v>4</v>
      </c>
      <c r="B7" s="9" t="s">
        <v>360</v>
      </c>
      <c r="C7" s="9" t="s">
        <v>943</v>
      </c>
      <c r="D7" s="9" t="s">
        <v>362</v>
      </c>
      <c r="E7" s="9"/>
    </row>
    <row r="8" spans="1:5" x14ac:dyDescent="0.25">
      <c r="A8" s="13">
        <v>5</v>
      </c>
      <c r="B8" s="9" t="s">
        <v>360</v>
      </c>
      <c r="C8" s="9" t="s">
        <v>943</v>
      </c>
      <c r="D8" s="9" t="s">
        <v>350</v>
      </c>
      <c r="E8" s="9"/>
    </row>
    <row r="9" spans="1:5" x14ac:dyDescent="0.25">
      <c r="A9" s="13">
        <v>7</v>
      </c>
      <c r="B9" s="9" t="s">
        <v>360</v>
      </c>
      <c r="C9" s="9" t="s">
        <v>943</v>
      </c>
      <c r="D9" s="9" t="s">
        <v>889</v>
      </c>
      <c r="E9" s="9" t="s">
        <v>968</v>
      </c>
    </row>
    <row r="10" spans="1:5" x14ac:dyDescent="0.25">
      <c r="A10" s="13">
        <v>8</v>
      </c>
      <c r="B10" s="9" t="s">
        <v>360</v>
      </c>
      <c r="C10" s="9" t="s">
        <v>943</v>
      </c>
      <c r="D10" s="9" t="s">
        <v>890</v>
      </c>
      <c r="E10" s="9" t="s">
        <v>968</v>
      </c>
    </row>
    <row r="11" spans="1:5" x14ac:dyDescent="0.25">
      <c r="A11" s="13">
        <v>9</v>
      </c>
      <c r="B11" s="9" t="s">
        <v>360</v>
      </c>
      <c r="C11" s="9" t="s">
        <v>943</v>
      </c>
      <c r="D11" s="9" t="s">
        <v>1214</v>
      </c>
      <c r="E11" s="9" t="s">
        <v>968</v>
      </c>
    </row>
    <row r="12" spans="1:5" x14ac:dyDescent="0.25">
      <c r="A12" s="13"/>
      <c r="B12" s="9" t="s">
        <v>360</v>
      </c>
      <c r="C12" s="9" t="s">
        <v>943</v>
      </c>
      <c r="D12" s="9" t="s">
        <v>1212</v>
      </c>
      <c r="E12" s="9" t="s">
        <v>968</v>
      </c>
    </row>
    <row r="13" spans="1:5" x14ac:dyDescent="0.25">
      <c r="A13" s="13"/>
      <c r="B13" s="9"/>
      <c r="C13" s="9"/>
      <c r="D13" s="9"/>
      <c r="E13" s="9"/>
    </row>
    <row r="14" spans="1:5" x14ac:dyDescent="0.25">
      <c r="A14" s="13"/>
      <c r="B14" s="9"/>
      <c r="C14" s="9"/>
      <c r="D14" s="9"/>
      <c r="E14" s="9"/>
    </row>
    <row r="15" spans="1:5" x14ac:dyDescent="0.25">
      <c r="A15" s="13"/>
      <c r="B15" s="9"/>
      <c r="C15" s="9"/>
      <c r="D15" s="9"/>
      <c r="E15" s="9"/>
    </row>
    <row r="16" spans="1:5" x14ac:dyDescent="0.25">
      <c r="A16" s="13"/>
      <c r="B16" s="9"/>
      <c r="C16" s="9"/>
      <c r="D16" s="9"/>
      <c r="E16" s="9"/>
    </row>
    <row r="17" spans="1:5" x14ac:dyDescent="0.25">
      <c r="A17" s="13"/>
      <c r="B17" s="9"/>
      <c r="C17" s="9"/>
      <c r="D17" s="9"/>
      <c r="E17" s="9"/>
    </row>
  </sheetData>
  <customSheetViews>
    <customSheetView guid="{317D3D83-AACA-40F7-8006-3175597A202A}">
      <selection activeCell="B21" sqref="B21"/>
      <pageMargins left="0.7" right="0.7" top="0.75" bottom="0.75" header="0.3" footer="0.3"/>
      <pageSetup orientation="portrait" r:id="rId1"/>
    </customSheetView>
    <customSheetView guid="{BA2EDF17-FDDF-46B2-A4BE-72FB311EBCAF}">
      <selection sqref="A1:A2"/>
      <pageMargins left="0.7" right="0.7" top="0.75" bottom="0.75" header="0.3" footer="0.3"/>
      <pageSetup orientation="portrait" r:id="rId2"/>
    </customSheetView>
    <customSheetView guid="{587CB59E-8194-466A-825B-36D9E2C9E12C}">
      <selection sqref="A1:A2"/>
      <pageMargins left="0.7" right="0.7" top="0.75" bottom="0.75" header="0.3" footer="0.3"/>
      <pageSetup orientation="portrait" r:id="rId3"/>
    </customSheetView>
    <customSheetView guid="{DF4DF86E-F87E-4853-B44F-4F4D647D71FF}">
      <selection activeCell="D22" sqref="D22"/>
      <pageMargins left="0.7" right="0.7" top="0.75" bottom="0.75" header="0.3" footer="0.3"/>
      <pageSetup orientation="portrait" r:id="rId4"/>
    </customSheetView>
  </customSheetViews>
  <mergeCells count="5">
    <mergeCell ref="A1:A2"/>
    <mergeCell ref="B1:B2"/>
    <mergeCell ref="C1:C2"/>
    <mergeCell ref="D1:D2"/>
    <mergeCell ref="E1:E2"/>
  </mergeCells>
  <pageMargins left="0.7" right="0.7" top="0.75" bottom="0.75" header="0.3" footer="0.3"/>
  <pageSetup orientation="portrait" r:id="rId5"/>
  <drawing r:id="rId6"/>
  <extLst>
    <ext xmlns:x14="http://schemas.microsoft.com/office/spreadsheetml/2009/9/main" uri="{CCE6A557-97BC-4b89-ADB6-D9C93CAAB3DF}">
      <x14:dataValidations xmlns:xm="http://schemas.microsoft.com/office/excel/2006/main" count="5">
        <x14:dataValidation type="list" allowBlank="1" showInputMessage="1" showErrorMessage="1">
          <x14:formula1>
            <xm:f>T1_Pick_List!$P:$P</xm:f>
          </x14:formula1>
          <xm:sqref>B394:B1048576</xm:sqref>
        </x14:dataValidation>
        <x14:dataValidation type="list" allowBlank="1" showInputMessage="1" showErrorMessage="1">
          <x14:formula1>
            <xm:f>T1_Pick_List!$A$2:$A$3</xm:f>
          </x14:formula1>
          <xm:sqref>C18:C1048576</xm:sqref>
        </x14:dataValidation>
        <x14:dataValidation type="list" allowBlank="1" showInputMessage="1" showErrorMessage="1">
          <x14:formula1>
            <xm:f>T1_Pick_List!$G$2:$G$3</xm:f>
          </x14:formula1>
          <xm:sqref>E3:E1048576</xm:sqref>
        </x14:dataValidation>
        <x14:dataValidation type="list" allowBlank="1" showInputMessage="1" showErrorMessage="1">
          <x14:formula1>
            <xm:f>T1_Pick_List!$P$2:$P$102</xm:f>
          </x14:formula1>
          <xm:sqref>B4:B393</xm:sqref>
        </x14:dataValidation>
        <x14:dataValidation type="list" allowBlank="1" showInputMessage="1" showErrorMessage="1">
          <x14:formula1>
            <xm:f>T1_Pick_List!$A$2:$A$7</xm:f>
          </x14:formula1>
          <xm:sqref>C3:C17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26"/>
  <sheetViews>
    <sheetView showGridLines="0" tabSelected="1" topLeftCell="E24" zoomScale="80" zoomScaleNormal="80" workbookViewId="0">
      <selection activeCell="O24" sqref="O24"/>
    </sheetView>
  </sheetViews>
  <sheetFormatPr defaultRowHeight="15" x14ac:dyDescent="0.25"/>
  <cols>
    <col min="1" max="1" width="10.7109375" style="11" customWidth="1"/>
    <col min="2" max="2" width="84.42578125" customWidth="1"/>
    <col min="3" max="3" width="20.7109375" customWidth="1"/>
    <col min="4" max="4" width="26.7109375" bestFit="1" customWidth="1"/>
    <col min="5" max="5" width="22.85546875" customWidth="1"/>
    <col min="6" max="6" width="14.5703125" bestFit="1" customWidth="1"/>
    <col min="7" max="8" width="10.7109375" customWidth="1"/>
    <col min="9" max="10" width="16.7109375" style="11" customWidth="1"/>
    <col min="11" max="11" width="18.5703125" customWidth="1"/>
    <col min="12" max="12" width="22" customWidth="1"/>
    <col min="13" max="13" width="40" customWidth="1"/>
    <col min="14" max="14" width="26.7109375" customWidth="1"/>
    <col min="15" max="15" width="22.5703125" customWidth="1"/>
  </cols>
  <sheetData>
    <row r="1" spans="1:15" ht="33" customHeight="1" x14ac:dyDescent="0.25">
      <c r="A1" s="319" t="s">
        <v>951</v>
      </c>
      <c r="B1" s="320"/>
      <c r="C1" s="320"/>
      <c r="D1" s="320"/>
      <c r="E1" s="320"/>
      <c r="F1" s="320"/>
      <c r="G1" s="320"/>
      <c r="H1" s="320"/>
      <c r="I1" s="320"/>
      <c r="J1" s="320"/>
      <c r="K1" s="320"/>
      <c r="L1" s="320"/>
      <c r="M1" s="320"/>
      <c r="N1" s="320"/>
      <c r="O1" s="321"/>
    </row>
    <row r="2" spans="1:15" ht="48.75" customHeight="1" x14ac:dyDescent="0.25">
      <c r="A2" s="328" t="s">
        <v>980</v>
      </c>
      <c r="B2" s="329"/>
      <c r="C2" s="329"/>
      <c r="D2" s="329"/>
      <c r="E2" s="329"/>
      <c r="F2" s="329"/>
      <c r="G2" s="329"/>
      <c r="H2" s="329"/>
      <c r="I2" s="329"/>
      <c r="J2" s="329"/>
      <c r="K2" s="329"/>
      <c r="L2" s="329"/>
      <c r="M2" s="329"/>
      <c r="N2" s="329"/>
      <c r="O2" s="330"/>
    </row>
    <row r="3" spans="1:15" s="19" customFormat="1" ht="45" customHeight="1" x14ac:dyDescent="0.25">
      <c r="A3" s="322" t="s">
        <v>933</v>
      </c>
      <c r="B3" s="322" t="s">
        <v>981</v>
      </c>
      <c r="C3" s="322" t="s">
        <v>982</v>
      </c>
      <c r="D3" s="325" t="s">
        <v>983</v>
      </c>
      <c r="E3" s="322" t="s">
        <v>984</v>
      </c>
      <c r="F3" s="317" t="s">
        <v>985</v>
      </c>
      <c r="G3" s="317"/>
      <c r="H3" s="317"/>
      <c r="I3" s="317" t="s">
        <v>986</v>
      </c>
      <c r="J3" s="318"/>
      <c r="K3" s="317" t="s">
        <v>991</v>
      </c>
      <c r="L3" s="317" t="s">
        <v>992</v>
      </c>
      <c r="M3" s="317" t="s">
        <v>993</v>
      </c>
      <c r="N3" s="317" t="s">
        <v>994</v>
      </c>
      <c r="O3" s="317" t="s">
        <v>995</v>
      </c>
    </row>
    <row r="4" spans="1:15" s="19" customFormat="1" ht="49.15" customHeight="1" x14ac:dyDescent="0.25">
      <c r="A4" s="323"/>
      <c r="B4" s="324"/>
      <c r="C4" s="324"/>
      <c r="D4" s="326"/>
      <c r="E4" s="324"/>
      <c r="F4" s="89" t="s">
        <v>987</v>
      </c>
      <c r="G4" s="89" t="s">
        <v>988</v>
      </c>
      <c r="H4" s="89" t="s">
        <v>955</v>
      </c>
      <c r="I4" s="89" t="s">
        <v>989</v>
      </c>
      <c r="J4" s="89" t="s">
        <v>990</v>
      </c>
      <c r="K4" s="327"/>
      <c r="L4" s="327"/>
      <c r="M4" s="327"/>
      <c r="N4" s="327"/>
      <c r="O4" s="327"/>
    </row>
    <row r="5" spans="1:15" s="111" customFormat="1" ht="195" x14ac:dyDescent="0.25">
      <c r="A5" s="17">
        <v>1</v>
      </c>
      <c r="B5" s="122" t="s">
        <v>1161</v>
      </c>
      <c r="C5" s="109" t="s">
        <v>954</v>
      </c>
      <c r="D5" s="122" t="s">
        <v>909</v>
      </c>
      <c r="E5" s="119" t="s">
        <v>351</v>
      </c>
      <c r="F5" s="109"/>
      <c r="G5" s="109"/>
      <c r="H5" s="109"/>
      <c r="I5" s="17" t="s">
        <v>14</v>
      </c>
      <c r="J5" s="17">
        <v>2022</v>
      </c>
      <c r="K5" s="110" t="s">
        <v>333</v>
      </c>
      <c r="L5" s="110" t="s">
        <v>334</v>
      </c>
      <c r="M5" s="119" t="s">
        <v>1273</v>
      </c>
      <c r="N5" s="119" t="s">
        <v>336</v>
      </c>
      <c r="O5" s="119" t="s">
        <v>352</v>
      </c>
    </row>
    <row r="6" spans="1:15" s="111" customFormat="1" ht="165" x14ac:dyDescent="0.25">
      <c r="A6" s="17">
        <v>2</v>
      </c>
      <c r="B6" s="122" t="s">
        <v>1161</v>
      </c>
      <c r="C6" s="109" t="s">
        <v>954</v>
      </c>
      <c r="D6" s="119" t="s">
        <v>910</v>
      </c>
      <c r="E6" s="119" t="s">
        <v>353</v>
      </c>
      <c r="F6" s="110"/>
      <c r="G6" s="110"/>
      <c r="H6" s="110"/>
      <c r="I6" s="13" t="s">
        <v>16</v>
      </c>
      <c r="J6" s="13">
        <v>2022</v>
      </c>
      <c r="K6" s="110" t="s">
        <v>335</v>
      </c>
      <c r="L6" s="110" t="s">
        <v>369</v>
      </c>
      <c r="M6" s="119" t="s">
        <v>363</v>
      </c>
      <c r="N6" s="119" t="s">
        <v>336</v>
      </c>
      <c r="O6" s="119" t="s">
        <v>354</v>
      </c>
    </row>
    <row r="7" spans="1:15" s="111" customFormat="1" ht="150" x14ac:dyDescent="0.25">
      <c r="A7" s="17">
        <v>3</v>
      </c>
      <c r="B7" s="122" t="s">
        <v>1161</v>
      </c>
      <c r="C7" s="9" t="s">
        <v>955</v>
      </c>
      <c r="D7" s="119" t="s">
        <v>1163</v>
      </c>
      <c r="E7" s="119"/>
      <c r="F7" s="110" t="s">
        <v>972</v>
      </c>
      <c r="G7" s="110">
        <v>0</v>
      </c>
      <c r="H7" s="110">
        <v>95</v>
      </c>
      <c r="I7" s="13" t="s">
        <v>17</v>
      </c>
      <c r="J7" s="13">
        <v>2023</v>
      </c>
      <c r="K7" s="119" t="s">
        <v>367</v>
      </c>
      <c r="L7" s="110" t="s">
        <v>369</v>
      </c>
      <c r="M7" s="119" t="s">
        <v>1164</v>
      </c>
      <c r="N7" s="119" t="s">
        <v>911</v>
      </c>
      <c r="O7" s="119" t="s">
        <v>367</v>
      </c>
    </row>
    <row r="8" spans="1:15" s="111" customFormat="1" ht="90" x14ac:dyDescent="0.25">
      <c r="A8" s="17">
        <v>4</v>
      </c>
      <c r="B8" s="119" t="s">
        <v>1162</v>
      </c>
      <c r="C8" s="109" t="s">
        <v>954</v>
      </c>
      <c r="D8" s="119" t="s">
        <v>912</v>
      </c>
      <c r="E8" s="119" t="s">
        <v>912</v>
      </c>
      <c r="F8" s="110"/>
      <c r="G8" s="110"/>
      <c r="H8" s="110"/>
      <c r="I8" s="13" t="s">
        <v>17</v>
      </c>
      <c r="J8" s="13">
        <v>2021</v>
      </c>
      <c r="K8" s="110" t="s">
        <v>333</v>
      </c>
      <c r="L8" s="110" t="s">
        <v>334</v>
      </c>
      <c r="M8" s="119" t="s">
        <v>364</v>
      </c>
      <c r="N8" s="119" t="s">
        <v>336</v>
      </c>
      <c r="O8" s="119" t="s">
        <v>352</v>
      </c>
    </row>
    <row r="9" spans="1:15" s="111" customFormat="1" ht="195" x14ac:dyDescent="0.25">
      <c r="A9" s="17">
        <v>5</v>
      </c>
      <c r="B9" s="119" t="s">
        <v>365</v>
      </c>
      <c r="C9" s="109" t="s">
        <v>954</v>
      </c>
      <c r="D9" s="119" t="s">
        <v>913</v>
      </c>
      <c r="E9" s="119" t="s">
        <v>913</v>
      </c>
      <c r="F9" s="110"/>
      <c r="G9" s="112"/>
      <c r="H9" s="112"/>
      <c r="I9" s="13" t="s">
        <v>17</v>
      </c>
      <c r="J9" s="13">
        <v>2022</v>
      </c>
      <c r="K9" s="119" t="s">
        <v>367</v>
      </c>
      <c r="L9" s="110" t="s">
        <v>369</v>
      </c>
      <c r="M9" s="119" t="s">
        <v>1283</v>
      </c>
      <c r="N9" s="119" t="s">
        <v>349</v>
      </c>
      <c r="O9" s="119" t="s">
        <v>367</v>
      </c>
    </row>
    <row r="10" spans="1:15" s="111" customFormat="1" ht="105" x14ac:dyDescent="0.25">
      <c r="A10" s="17">
        <v>6</v>
      </c>
      <c r="B10" s="119" t="s">
        <v>365</v>
      </c>
      <c r="C10" s="9" t="s">
        <v>955</v>
      </c>
      <c r="D10" s="119" t="s">
        <v>1165</v>
      </c>
      <c r="E10" s="119"/>
      <c r="F10" s="110" t="s">
        <v>90</v>
      </c>
      <c r="G10" s="112">
        <v>0</v>
      </c>
      <c r="H10" s="112">
        <v>43</v>
      </c>
      <c r="I10" s="13" t="s">
        <v>15</v>
      </c>
      <c r="J10" s="13">
        <v>2026</v>
      </c>
      <c r="K10" s="119" t="s">
        <v>367</v>
      </c>
      <c r="L10" s="110" t="s">
        <v>369</v>
      </c>
      <c r="M10" s="119" t="s">
        <v>1165</v>
      </c>
      <c r="N10" s="119" t="s">
        <v>368</v>
      </c>
      <c r="O10" s="119" t="s">
        <v>367</v>
      </c>
    </row>
    <row r="11" spans="1:15" s="111" customFormat="1" ht="240" x14ac:dyDescent="0.25">
      <c r="A11" s="17">
        <v>7</v>
      </c>
      <c r="B11" s="119" t="s">
        <v>366</v>
      </c>
      <c r="C11" s="109" t="s">
        <v>954</v>
      </c>
      <c r="D11" s="119" t="s">
        <v>914</v>
      </c>
      <c r="E11" s="119" t="s">
        <v>914</v>
      </c>
      <c r="F11" s="110"/>
      <c r="G11" s="112"/>
      <c r="H11" s="112"/>
      <c r="I11" s="13" t="s">
        <v>17</v>
      </c>
      <c r="J11" s="13">
        <v>2022</v>
      </c>
      <c r="K11" s="119" t="s">
        <v>367</v>
      </c>
      <c r="L11" s="110" t="s">
        <v>369</v>
      </c>
      <c r="M11" s="119" t="s">
        <v>1269</v>
      </c>
      <c r="N11" s="119" t="s">
        <v>349</v>
      </c>
      <c r="O11" s="119" t="s">
        <v>367</v>
      </c>
    </row>
    <row r="12" spans="1:15" s="111" customFormat="1" ht="210" x14ac:dyDescent="0.25">
      <c r="A12" s="17">
        <v>8</v>
      </c>
      <c r="B12" s="119" t="s">
        <v>366</v>
      </c>
      <c r="C12" s="9" t="s">
        <v>955</v>
      </c>
      <c r="D12" s="119" t="s">
        <v>1166</v>
      </c>
      <c r="E12" s="119"/>
      <c r="F12" s="110" t="s">
        <v>90</v>
      </c>
      <c r="G12" s="112">
        <v>0</v>
      </c>
      <c r="H12" s="112">
        <v>2500</v>
      </c>
      <c r="I12" s="13" t="s">
        <v>17</v>
      </c>
      <c r="J12" s="13">
        <v>2024</v>
      </c>
      <c r="K12" s="119" t="s">
        <v>367</v>
      </c>
      <c r="L12" s="110" t="s">
        <v>369</v>
      </c>
      <c r="M12" s="119" t="s">
        <v>1268</v>
      </c>
      <c r="N12" s="119" t="s">
        <v>371</v>
      </c>
      <c r="O12" s="119" t="s">
        <v>367</v>
      </c>
    </row>
    <row r="13" spans="1:15" s="111" customFormat="1" ht="210" x14ac:dyDescent="0.25">
      <c r="A13" s="17">
        <v>9</v>
      </c>
      <c r="B13" s="119" t="s">
        <v>366</v>
      </c>
      <c r="C13" s="9" t="s">
        <v>955</v>
      </c>
      <c r="D13" s="119" t="s">
        <v>1167</v>
      </c>
      <c r="E13" s="119"/>
      <c r="F13" s="110" t="s">
        <v>90</v>
      </c>
      <c r="G13" s="112">
        <v>0</v>
      </c>
      <c r="H13" s="112">
        <v>5500</v>
      </c>
      <c r="I13" s="13" t="s">
        <v>15</v>
      </c>
      <c r="J13" s="13">
        <v>2026</v>
      </c>
      <c r="K13" s="119" t="s">
        <v>367</v>
      </c>
      <c r="L13" s="110" t="s">
        <v>369</v>
      </c>
      <c r="M13" s="119" t="s">
        <v>1267</v>
      </c>
      <c r="N13" s="119" t="s">
        <v>371</v>
      </c>
      <c r="O13" s="119" t="s">
        <v>367</v>
      </c>
    </row>
    <row r="14" spans="1:15" s="111" customFormat="1" ht="210" x14ac:dyDescent="0.25">
      <c r="A14" s="17">
        <v>10</v>
      </c>
      <c r="B14" s="119" t="s">
        <v>370</v>
      </c>
      <c r="C14" s="109" t="s">
        <v>954</v>
      </c>
      <c r="D14" s="119" t="s">
        <v>915</v>
      </c>
      <c r="E14" s="119" t="s">
        <v>915</v>
      </c>
      <c r="F14" s="110"/>
      <c r="G14" s="112"/>
      <c r="H14" s="112"/>
      <c r="I14" s="13" t="s">
        <v>17</v>
      </c>
      <c r="J14" s="13">
        <v>2022</v>
      </c>
      <c r="K14" s="119" t="s">
        <v>367</v>
      </c>
      <c r="L14" s="110" t="s">
        <v>369</v>
      </c>
      <c r="M14" s="119" t="s">
        <v>1271</v>
      </c>
      <c r="N14" s="119" t="s">
        <v>349</v>
      </c>
      <c r="O14" s="119" t="s">
        <v>367</v>
      </c>
    </row>
    <row r="15" spans="1:15" s="111" customFormat="1" ht="195" x14ac:dyDescent="0.25">
      <c r="A15" s="17">
        <v>11</v>
      </c>
      <c r="B15" s="119" t="s">
        <v>370</v>
      </c>
      <c r="C15" s="9" t="s">
        <v>955</v>
      </c>
      <c r="D15" s="119" t="s">
        <v>1276</v>
      </c>
      <c r="E15" s="119"/>
      <c r="F15" s="110" t="s">
        <v>973</v>
      </c>
      <c r="G15" s="112">
        <v>0</v>
      </c>
      <c r="H15" s="112">
        <v>500</v>
      </c>
      <c r="I15" s="13" t="s">
        <v>14</v>
      </c>
      <c r="J15" s="13">
        <v>2024</v>
      </c>
      <c r="K15" s="119" t="s">
        <v>367</v>
      </c>
      <c r="L15" s="110" t="s">
        <v>369</v>
      </c>
      <c r="M15" s="119" t="s">
        <v>1274</v>
      </c>
      <c r="N15" s="119" t="s">
        <v>372</v>
      </c>
      <c r="O15" s="119" t="s">
        <v>367</v>
      </c>
    </row>
    <row r="16" spans="1:15" s="111" customFormat="1" ht="195" x14ac:dyDescent="0.25">
      <c r="A16" s="17">
        <v>12</v>
      </c>
      <c r="B16" s="119" t="s">
        <v>370</v>
      </c>
      <c r="C16" s="9" t="s">
        <v>955</v>
      </c>
      <c r="D16" s="119" t="s">
        <v>1272</v>
      </c>
      <c r="E16" s="119"/>
      <c r="F16" s="110" t="s">
        <v>973</v>
      </c>
      <c r="G16" s="112">
        <v>0</v>
      </c>
      <c r="H16" s="112">
        <v>1000</v>
      </c>
      <c r="I16" s="13" t="s">
        <v>14</v>
      </c>
      <c r="J16" s="13">
        <v>2026</v>
      </c>
      <c r="K16" s="119" t="s">
        <v>367</v>
      </c>
      <c r="L16" s="110" t="s">
        <v>369</v>
      </c>
      <c r="M16" s="119" t="s">
        <v>1275</v>
      </c>
      <c r="N16" s="119" t="s">
        <v>372</v>
      </c>
      <c r="O16" s="119" t="s">
        <v>367</v>
      </c>
    </row>
    <row r="17" spans="1:15" ht="285" x14ac:dyDescent="0.25">
      <c r="A17" s="17">
        <v>13</v>
      </c>
      <c r="B17" s="119" t="s">
        <v>891</v>
      </c>
      <c r="C17" s="109" t="s">
        <v>954</v>
      </c>
      <c r="D17" s="119" t="s">
        <v>916</v>
      </c>
      <c r="E17" s="119" t="s">
        <v>916</v>
      </c>
      <c r="F17" s="9"/>
      <c r="G17" s="9"/>
      <c r="H17" s="9"/>
      <c r="I17" s="13" t="s">
        <v>17</v>
      </c>
      <c r="J17" s="13">
        <v>2022</v>
      </c>
      <c r="K17" s="119" t="s">
        <v>367</v>
      </c>
      <c r="L17" s="110" t="s">
        <v>369</v>
      </c>
      <c r="M17" s="119" t="s">
        <v>1266</v>
      </c>
      <c r="N17" s="119" t="s">
        <v>349</v>
      </c>
      <c r="O17" s="119" t="s">
        <v>367</v>
      </c>
    </row>
    <row r="18" spans="1:15" ht="135" x14ac:dyDescent="0.25">
      <c r="A18" s="17">
        <v>14</v>
      </c>
      <c r="B18" s="119" t="s">
        <v>891</v>
      </c>
      <c r="C18" s="9" t="s">
        <v>955</v>
      </c>
      <c r="D18" s="119" t="s">
        <v>1259</v>
      </c>
      <c r="E18" s="119"/>
      <c r="F18" s="9" t="s">
        <v>973</v>
      </c>
      <c r="G18" s="9">
        <v>0</v>
      </c>
      <c r="H18" s="9">
        <v>27</v>
      </c>
      <c r="I18" s="13" t="s">
        <v>17</v>
      </c>
      <c r="J18" s="13">
        <v>2024</v>
      </c>
      <c r="K18" s="119" t="s">
        <v>367</v>
      </c>
      <c r="L18" s="110" t="s">
        <v>369</v>
      </c>
      <c r="M18" s="119" t="s">
        <v>1286</v>
      </c>
      <c r="N18" s="119" t="s">
        <v>373</v>
      </c>
      <c r="O18" s="119" t="s">
        <v>367</v>
      </c>
    </row>
    <row r="19" spans="1:15" ht="150" x14ac:dyDescent="0.25">
      <c r="A19" s="17">
        <v>15</v>
      </c>
      <c r="B19" s="119" t="s">
        <v>891</v>
      </c>
      <c r="C19" s="9" t="s">
        <v>955</v>
      </c>
      <c r="D19" s="119" t="s">
        <v>1257</v>
      </c>
      <c r="E19" s="119"/>
      <c r="F19" s="9" t="s">
        <v>973</v>
      </c>
      <c r="G19" s="9">
        <v>0</v>
      </c>
      <c r="H19" s="9">
        <v>27</v>
      </c>
      <c r="I19" s="13" t="s">
        <v>15</v>
      </c>
      <c r="J19" s="13">
        <v>2026</v>
      </c>
      <c r="K19" s="119" t="s">
        <v>367</v>
      </c>
      <c r="L19" s="110" t="s">
        <v>369</v>
      </c>
      <c r="M19" s="119" t="s">
        <v>1258</v>
      </c>
      <c r="N19" s="119" t="s">
        <v>917</v>
      </c>
      <c r="O19" s="119" t="s">
        <v>367</v>
      </c>
    </row>
    <row r="20" spans="1:15" ht="300" x14ac:dyDescent="0.25">
      <c r="A20" s="17">
        <v>16</v>
      </c>
      <c r="B20" s="119" t="s">
        <v>892</v>
      </c>
      <c r="C20" s="109" t="s">
        <v>954</v>
      </c>
      <c r="D20" s="119" t="s">
        <v>918</v>
      </c>
      <c r="E20" s="119" t="s">
        <v>918</v>
      </c>
      <c r="F20" s="9"/>
      <c r="G20" s="9"/>
      <c r="H20" s="9"/>
      <c r="I20" s="13" t="s">
        <v>17</v>
      </c>
      <c r="J20" s="13">
        <v>2022</v>
      </c>
      <c r="K20" s="119" t="s">
        <v>367</v>
      </c>
      <c r="L20" s="110" t="s">
        <v>369</v>
      </c>
      <c r="M20" s="119" t="s">
        <v>1265</v>
      </c>
      <c r="N20" s="119" t="s">
        <v>349</v>
      </c>
      <c r="O20" s="119" t="s">
        <v>367</v>
      </c>
    </row>
    <row r="21" spans="1:15" ht="90" x14ac:dyDescent="0.25">
      <c r="A21" s="17">
        <v>17</v>
      </c>
      <c r="B21" s="119" t="s">
        <v>892</v>
      </c>
      <c r="C21" s="9" t="s">
        <v>955</v>
      </c>
      <c r="D21" s="119" t="s">
        <v>1256</v>
      </c>
      <c r="E21" s="119"/>
      <c r="F21" s="9" t="s">
        <v>973</v>
      </c>
      <c r="G21" s="9">
        <v>0</v>
      </c>
      <c r="H21" s="9">
        <v>140</v>
      </c>
      <c r="I21" s="13" t="s">
        <v>17</v>
      </c>
      <c r="J21" s="13">
        <v>2024</v>
      </c>
      <c r="K21" s="119" t="s">
        <v>367</v>
      </c>
      <c r="L21" s="110" t="s">
        <v>369</v>
      </c>
      <c r="M21" s="119" t="s">
        <v>1255</v>
      </c>
      <c r="N21" s="119" t="s">
        <v>373</v>
      </c>
      <c r="O21" s="119" t="s">
        <v>367</v>
      </c>
    </row>
    <row r="22" spans="1:15" ht="90" x14ac:dyDescent="0.25">
      <c r="A22" s="17">
        <v>18</v>
      </c>
      <c r="B22" s="119" t="s">
        <v>892</v>
      </c>
      <c r="C22" s="9" t="s">
        <v>955</v>
      </c>
      <c r="D22" s="119" t="s">
        <v>1253</v>
      </c>
      <c r="E22" s="119"/>
      <c r="F22" s="9" t="s">
        <v>973</v>
      </c>
      <c r="G22" s="9">
        <v>0</v>
      </c>
      <c r="H22" s="9">
        <v>140</v>
      </c>
      <c r="I22" s="13" t="s">
        <v>15</v>
      </c>
      <c r="J22" s="13">
        <v>2026</v>
      </c>
      <c r="K22" s="119" t="s">
        <v>367</v>
      </c>
      <c r="L22" s="110" t="s">
        <v>369</v>
      </c>
      <c r="M22" s="119" t="s">
        <v>1254</v>
      </c>
      <c r="N22" s="119" t="s">
        <v>917</v>
      </c>
      <c r="O22" s="119" t="s">
        <v>367</v>
      </c>
    </row>
    <row r="23" spans="1:15" ht="135" x14ac:dyDescent="0.25">
      <c r="A23" s="17">
        <v>19</v>
      </c>
      <c r="B23" s="119" t="s">
        <v>1215</v>
      </c>
      <c r="C23" s="9" t="s">
        <v>954</v>
      </c>
      <c r="D23" s="119" t="s">
        <v>1216</v>
      </c>
      <c r="E23" s="119" t="s">
        <v>1216</v>
      </c>
      <c r="F23" s="9"/>
      <c r="G23" s="9"/>
      <c r="H23" s="9"/>
      <c r="I23" s="13" t="s">
        <v>17</v>
      </c>
      <c r="J23" s="13">
        <v>2022</v>
      </c>
      <c r="K23" s="119" t="s">
        <v>367</v>
      </c>
      <c r="L23" s="110" t="s">
        <v>369</v>
      </c>
      <c r="M23" s="119" t="s">
        <v>1284</v>
      </c>
      <c r="N23" s="119" t="s">
        <v>1261</v>
      </c>
      <c r="O23" s="119" t="s">
        <v>367</v>
      </c>
    </row>
    <row r="24" spans="1:15" ht="163.5" customHeight="1" x14ac:dyDescent="0.25">
      <c r="A24" s="17">
        <v>20</v>
      </c>
      <c r="B24" s="119" t="s">
        <v>1215</v>
      </c>
      <c r="C24" s="9" t="s">
        <v>955</v>
      </c>
      <c r="D24" s="119" t="s">
        <v>1287</v>
      </c>
      <c r="E24" s="119"/>
      <c r="F24" s="9" t="s">
        <v>973</v>
      </c>
      <c r="G24" s="9">
        <v>0</v>
      </c>
      <c r="H24" s="9">
        <v>150</v>
      </c>
      <c r="I24" s="13" t="s">
        <v>15</v>
      </c>
      <c r="J24" s="13">
        <v>2026</v>
      </c>
      <c r="K24" s="119" t="s">
        <v>367</v>
      </c>
      <c r="L24" s="110" t="s">
        <v>369</v>
      </c>
      <c r="M24" s="119" t="s">
        <v>1285</v>
      </c>
      <c r="N24" s="119" t="s">
        <v>1260</v>
      </c>
      <c r="O24" s="119" t="s">
        <v>367</v>
      </c>
    </row>
    <row r="25" spans="1:15" ht="315" x14ac:dyDescent="0.25">
      <c r="A25" s="17">
        <v>21</v>
      </c>
      <c r="B25" s="119" t="s">
        <v>1213</v>
      </c>
      <c r="C25" s="9" t="s">
        <v>954</v>
      </c>
      <c r="D25" s="119" t="s">
        <v>1174</v>
      </c>
      <c r="E25" s="119" t="s">
        <v>1174</v>
      </c>
      <c r="F25" s="9"/>
      <c r="G25" s="9"/>
      <c r="H25" s="9"/>
      <c r="I25" s="13" t="s">
        <v>14</v>
      </c>
      <c r="J25" s="13">
        <v>2023</v>
      </c>
      <c r="K25" s="119" t="s">
        <v>367</v>
      </c>
      <c r="L25" s="110" t="s">
        <v>369</v>
      </c>
      <c r="M25" s="119" t="s">
        <v>1263</v>
      </c>
      <c r="N25" s="119" t="s">
        <v>1262</v>
      </c>
      <c r="O25" s="119" t="s">
        <v>367</v>
      </c>
    </row>
    <row r="26" spans="1:15" x14ac:dyDescent="0.25">
      <c r="A26" s="17"/>
    </row>
  </sheetData>
  <customSheetViews>
    <customSheetView guid="{317D3D83-AACA-40F7-8006-3175597A202A}" showGridLines="0">
      <selection activeCell="B2" sqref="A2:B2"/>
      <pageMargins left="0.7" right="0.7" top="0.75" bottom="0.75" header="0.3" footer="0.3"/>
      <pageSetup paperSize="9" orientation="portrait" verticalDpi="0" r:id="rId1"/>
    </customSheetView>
    <customSheetView guid="{BA2EDF17-FDDF-46B2-A4BE-72FB311EBCAF}" showGridLines="0">
      <selection activeCell="A11" sqref="A11"/>
      <pageMargins left="0.7" right="0.7" top="0.75" bottom="0.75" header="0.3" footer="0.3"/>
      <pageSetup paperSize="9" orientation="portrait" verticalDpi="0" r:id="rId2"/>
    </customSheetView>
    <customSheetView guid="{587CB59E-8194-466A-825B-36D9E2C9E12C}" showGridLines="0">
      <selection activeCell="A11" sqref="A11"/>
      <pageMargins left="0.7" right="0.7" top="0.75" bottom="0.75" header="0.3" footer="0.3"/>
      <pageSetup paperSize="9" orientation="portrait" verticalDpi="0" r:id="rId3"/>
    </customSheetView>
    <customSheetView guid="{DF4DF86E-F87E-4853-B44F-4F4D647D71FF}" showGridLines="0">
      <selection activeCell="A11" sqref="A11"/>
      <pageMargins left="0.7" right="0.7" top="0.75" bottom="0.75" header="0.3" footer="0.3"/>
      <pageSetup paperSize="9" orientation="portrait" verticalDpi="0" r:id="rId4"/>
    </customSheetView>
  </customSheetViews>
  <mergeCells count="14">
    <mergeCell ref="I3:J3"/>
    <mergeCell ref="A1:O1"/>
    <mergeCell ref="F3:H3"/>
    <mergeCell ref="A3:A4"/>
    <mergeCell ref="B3:B4"/>
    <mergeCell ref="C3:C4"/>
    <mergeCell ref="D3:D4"/>
    <mergeCell ref="E3:E4"/>
    <mergeCell ref="K3:K4"/>
    <mergeCell ref="L3:L4"/>
    <mergeCell ref="M3:M4"/>
    <mergeCell ref="N3:N4"/>
    <mergeCell ref="O3:O4"/>
    <mergeCell ref="A2:O2"/>
  </mergeCells>
  <dataValidations count="1">
    <dataValidation type="whole" operator="greaterThan" allowBlank="1" showInputMessage="1" showErrorMessage="1" errorTitle="Wrong input" error="Input must be a positive whole number." sqref="G5:H1048576">
      <formula1>-1</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7">
        <x14:dataValidation type="list" allowBlank="1" showInputMessage="1" showErrorMessage="1">
          <x14:formula1>
            <xm:f>T1_Pick_List!$Q:$Q</xm:f>
          </x14:formula1>
          <xm:sqref>B26:B1048576</xm:sqref>
        </x14:dataValidation>
        <x14:dataValidation type="list" allowBlank="1" showInputMessage="1" showErrorMessage="1">
          <x14:formula1>
            <xm:f>T1_Pick_List!$Q$2:$Q$2001</xm:f>
          </x14:formula1>
          <xm:sqref>B5:B25</xm:sqref>
        </x14:dataValidation>
        <x14:dataValidation type="list" allowBlank="1" showInputMessage="1" showErrorMessage="1">
          <x14:formula1>
            <xm:f>T1_Pick_List!$B$2:$B$3</xm:f>
          </x14:formula1>
          <xm:sqref>C51:C1048576</xm:sqref>
        </x14:dataValidation>
        <x14:dataValidation type="list" allowBlank="1" showInputMessage="1" showErrorMessage="1">
          <x14:formula1>
            <xm:f>T1_Pick_List!$J$2:$J$5</xm:f>
          </x14:formula1>
          <xm:sqref>I5:I1048576</xm:sqref>
        </x14:dataValidation>
        <x14:dataValidation type="list" allowBlank="1" showInputMessage="1" showErrorMessage="1">
          <x14:formula1>
            <xm:f>T1_Pick_List!$K$2:$K$3</xm:f>
          </x14:formula1>
          <xm:sqref>F44:F1048576</xm:sqref>
        </x14:dataValidation>
        <x14:dataValidation type="list" allowBlank="1" showInputMessage="1" showErrorMessage="1">
          <x14:formula1>
            <xm:f>T1_Pick_List!$B$2:$B$8</xm:f>
          </x14:formula1>
          <xm:sqref>C5:C50</xm:sqref>
        </x14:dataValidation>
        <x14:dataValidation type="list" allowBlank="1" showInputMessage="1" showErrorMessage="1">
          <x14:formula1>
            <xm:f>T1_Pick_List!$K$2:$K$7</xm:f>
          </x14:formula1>
          <xm:sqref>F5:F43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F23"/>
  <sheetViews>
    <sheetView showGridLines="0" topLeftCell="I8" zoomScale="70" zoomScaleNormal="70" workbookViewId="0">
      <selection activeCell="S9" sqref="S9"/>
    </sheetView>
  </sheetViews>
  <sheetFormatPr defaultRowHeight="15" x14ac:dyDescent="0.25"/>
  <cols>
    <col min="1" max="1" width="10.7109375" style="11" customWidth="1"/>
    <col min="2" max="2" width="97.42578125" customWidth="1"/>
    <col min="3" max="4" width="11.7109375" style="72" customWidth="1"/>
    <col min="5" max="5" width="9.7109375" style="75" customWidth="1"/>
    <col min="6" max="6" width="20.7109375" style="75" customWidth="1"/>
    <col min="7" max="14" width="9.7109375" style="75" customWidth="1"/>
    <col min="15" max="15" width="31.7109375" style="75" customWidth="1"/>
    <col min="16" max="16" width="12.42578125" style="75" customWidth="1"/>
    <col min="17" max="17" width="24.7109375" style="75" customWidth="1"/>
    <col min="18" max="18" width="31.7109375" style="75" customWidth="1"/>
    <col min="19" max="19" width="84.42578125" customWidth="1"/>
    <col min="20" max="20" width="30.28515625" customWidth="1"/>
    <col min="21" max="21" width="15.7109375" customWidth="1"/>
    <col min="22" max="22" width="27.7109375" customWidth="1"/>
    <col min="23" max="23" width="24" customWidth="1"/>
    <col min="24" max="24" width="39.5703125" customWidth="1"/>
    <col min="25" max="25" width="5.7109375" style="105" customWidth="1"/>
    <col min="26" max="26" width="60.7109375" customWidth="1"/>
    <col min="27" max="27" width="12.7109375" customWidth="1"/>
    <col min="28" max="28" width="14.28515625" customWidth="1"/>
    <col min="29" max="29" width="60.7109375" customWidth="1"/>
    <col min="30" max="30" width="12.7109375" customWidth="1"/>
    <col min="31" max="32" width="19.7109375" customWidth="1"/>
  </cols>
  <sheetData>
    <row r="1" spans="1:32" ht="30" customHeight="1" x14ac:dyDescent="0.25">
      <c r="A1" s="334" t="s">
        <v>996</v>
      </c>
      <c r="B1" s="320"/>
      <c r="C1" s="320"/>
      <c r="D1" s="320"/>
      <c r="E1" s="320"/>
      <c r="F1" s="320"/>
      <c r="G1" s="320"/>
      <c r="H1" s="320"/>
      <c r="I1" s="320"/>
      <c r="J1" s="320"/>
      <c r="K1" s="320"/>
      <c r="L1" s="320"/>
      <c r="M1" s="320"/>
      <c r="N1" s="320"/>
      <c r="O1" s="320"/>
      <c r="P1" s="320"/>
      <c r="Q1" s="320"/>
      <c r="R1" s="320"/>
      <c r="S1" s="320"/>
      <c r="T1" s="320"/>
      <c r="U1" s="320"/>
      <c r="V1" s="320"/>
      <c r="W1" s="320"/>
      <c r="X1" s="321"/>
      <c r="Y1" s="98"/>
      <c r="Z1" s="331" t="s">
        <v>1018</v>
      </c>
      <c r="AA1" s="332"/>
      <c r="AB1" s="332"/>
      <c r="AC1" s="332"/>
      <c r="AD1" s="332"/>
      <c r="AE1" s="332"/>
      <c r="AF1" s="333"/>
    </row>
    <row r="2" spans="1:32" s="97" customFormat="1" ht="47.1" customHeight="1" x14ac:dyDescent="0.25">
      <c r="A2" s="345" t="s">
        <v>997</v>
      </c>
      <c r="B2" s="345"/>
      <c r="C2" s="345"/>
      <c r="D2" s="345"/>
      <c r="E2" s="345"/>
      <c r="F2" s="345"/>
      <c r="G2" s="345"/>
      <c r="H2" s="345"/>
      <c r="I2" s="345"/>
      <c r="J2" s="345"/>
      <c r="K2" s="345"/>
      <c r="L2" s="345"/>
      <c r="M2" s="345"/>
      <c r="N2" s="345"/>
      <c r="O2" s="345"/>
      <c r="P2" s="345"/>
      <c r="Q2" s="345"/>
      <c r="R2" s="345"/>
      <c r="S2" s="345"/>
      <c r="T2" s="345"/>
      <c r="U2" s="345"/>
      <c r="V2" s="345"/>
      <c r="W2" s="345"/>
      <c r="X2" s="346"/>
      <c r="Y2" s="99"/>
      <c r="Z2" s="353" t="s">
        <v>1019</v>
      </c>
      <c r="AA2" s="354"/>
      <c r="AB2" s="354"/>
      <c r="AC2" s="354"/>
      <c r="AD2" s="354"/>
      <c r="AE2" s="354"/>
      <c r="AF2" s="355"/>
    </row>
    <row r="3" spans="1:32" s="18" customFormat="1" ht="40.5" customHeight="1" x14ac:dyDescent="0.25">
      <c r="A3" s="317" t="s">
        <v>933</v>
      </c>
      <c r="B3" s="317" t="s">
        <v>981</v>
      </c>
      <c r="C3" s="364" t="s">
        <v>998</v>
      </c>
      <c r="D3" s="365"/>
      <c r="E3" s="368" t="s">
        <v>1001</v>
      </c>
      <c r="F3" s="374"/>
      <c r="G3" s="374"/>
      <c r="H3" s="374"/>
      <c r="I3" s="374"/>
      <c r="J3" s="374"/>
      <c r="K3" s="374"/>
      <c r="L3" s="374"/>
      <c r="M3" s="375"/>
      <c r="N3" s="368" t="s">
        <v>1006</v>
      </c>
      <c r="O3" s="369"/>
      <c r="P3" s="369"/>
      <c r="Q3" s="370"/>
      <c r="R3" s="363" t="s">
        <v>1011</v>
      </c>
      <c r="S3" s="371" t="s">
        <v>1012</v>
      </c>
      <c r="T3" s="372"/>
      <c r="U3" s="371" t="s">
        <v>1014</v>
      </c>
      <c r="V3" s="373"/>
      <c r="W3" s="373"/>
      <c r="X3" s="249" t="s">
        <v>1016</v>
      </c>
      <c r="Y3" s="100"/>
      <c r="Z3" s="356"/>
      <c r="AA3" s="357"/>
      <c r="AB3" s="357"/>
      <c r="AC3" s="357"/>
      <c r="AD3" s="357"/>
      <c r="AE3" s="357"/>
      <c r="AF3" s="358"/>
    </row>
    <row r="4" spans="1:32" ht="15.75" customHeight="1" x14ac:dyDescent="0.25">
      <c r="A4" s="359"/>
      <c r="B4" s="361"/>
      <c r="C4" s="365"/>
      <c r="D4" s="365"/>
      <c r="E4" s="366" t="s">
        <v>1002</v>
      </c>
      <c r="F4" s="367"/>
      <c r="G4" s="340" t="s">
        <v>1003</v>
      </c>
      <c r="H4" s="341"/>
      <c r="I4" s="341"/>
      <c r="J4" s="341"/>
      <c r="K4" s="341"/>
      <c r="L4" s="341"/>
      <c r="M4" s="342"/>
      <c r="N4" s="337" t="s">
        <v>1007</v>
      </c>
      <c r="O4" s="338"/>
      <c r="P4" s="339" t="s">
        <v>1008</v>
      </c>
      <c r="Q4" s="338"/>
      <c r="R4" s="363"/>
      <c r="S4" s="343" t="s">
        <v>1013</v>
      </c>
      <c r="T4" s="335" t="s">
        <v>1010</v>
      </c>
      <c r="U4" s="343" t="s">
        <v>1004</v>
      </c>
      <c r="V4" s="335" t="s">
        <v>1010</v>
      </c>
      <c r="W4" s="335" t="s">
        <v>1015</v>
      </c>
      <c r="X4" s="343" t="s">
        <v>1017</v>
      </c>
      <c r="Y4" s="101"/>
      <c r="Z4" s="347" t="s">
        <v>1020</v>
      </c>
      <c r="AA4" s="348"/>
      <c r="AB4" s="349"/>
      <c r="AC4" s="350" t="s">
        <v>1021</v>
      </c>
      <c r="AD4" s="349"/>
      <c r="AE4" s="351" t="s">
        <v>1026</v>
      </c>
      <c r="AF4" s="352"/>
    </row>
    <row r="5" spans="1:32" ht="60" x14ac:dyDescent="0.25">
      <c r="A5" s="360"/>
      <c r="B5" s="362"/>
      <c r="C5" s="248" t="s">
        <v>999</v>
      </c>
      <c r="D5" s="248" t="s">
        <v>1000</v>
      </c>
      <c r="E5" s="90" t="s">
        <v>1004</v>
      </c>
      <c r="F5" s="90" t="s">
        <v>1005</v>
      </c>
      <c r="G5" s="91">
        <v>2020</v>
      </c>
      <c r="H5" s="91">
        <v>2021</v>
      </c>
      <c r="I5" s="91">
        <v>2022</v>
      </c>
      <c r="J5" s="91">
        <v>2023</v>
      </c>
      <c r="K5" s="91">
        <v>2024</v>
      </c>
      <c r="L5" s="91">
        <v>2025</v>
      </c>
      <c r="M5" s="91">
        <v>2026</v>
      </c>
      <c r="N5" s="90" t="s">
        <v>1004</v>
      </c>
      <c r="O5" s="92" t="s">
        <v>1009</v>
      </c>
      <c r="P5" s="90" t="s">
        <v>1004</v>
      </c>
      <c r="Q5" s="93" t="s">
        <v>1010</v>
      </c>
      <c r="R5" s="363"/>
      <c r="S5" s="344"/>
      <c r="T5" s="336"/>
      <c r="U5" s="344"/>
      <c r="V5" s="336"/>
      <c r="W5" s="336"/>
      <c r="X5" s="344"/>
      <c r="Y5" s="102"/>
      <c r="Z5" s="94" t="s">
        <v>1022</v>
      </c>
      <c r="AA5" s="96" t="s">
        <v>1023</v>
      </c>
      <c r="AB5" s="96" t="s">
        <v>1024</v>
      </c>
      <c r="AC5" s="94" t="s">
        <v>1022</v>
      </c>
      <c r="AD5" s="95" t="s">
        <v>1025</v>
      </c>
      <c r="AE5" s="82" t="s">
        <v>1027</v>
      </c>
      <c r="AF5" s="82" t="s">
        <v>1028</v>
      </c>
    </row>
    <row r="6" spans="1:32" s="111" customFormat="1" ht="345" x14ac:dyDescent="0.25">
      <c r="A6" s="110">
        <v>1</v>
      </c>
      <c r="B6" s="110" t="s">
        <v>343</v>
      </c>
      <c r="C6" s="71">
        <v>44348</v>
      </c>
      <c r="D6" s="71">
        <v>46387</v>
      </c>
      <c r="E6" s="236">
        <v>46.464967705600003</v>
      </c>
      <c r="F6" s="236" t="s">
        <v>971</v>
      </c>
      <c r="G6" s="313">
        <v>0</v>
      </c>
      <c r="H6" s="236">
        <v>4</v>
      </c>
      <c r="I6" s="236">
        <v>8.16</v>
      </c>
      <c r="J6" s="236">
        <v>8.3231999999999999</v>
      </c>
      <c r="K6" s="236">
        <v>8.4896639999999994</v>
      </c>
      <c r="L6" s="236">
        <v>8.6594572799999998</v>
      </c>
      <c r="M6" s="236">
        <v>8.8326464256000001</v>
      </c>
      <c r="N6" s="113"/>
      <c r="O6" s="110"/>
      <c r="P6" s="113"/>
      <c r="Q6" s="110"/>
      <c r="R6" s="120" t="s">
        <v>978</v>
      </c>
      <c r="S6" s="120" t="s">
        <v>919</v>
      </c>
      <c r="T6" s="121" t="s">
        <v>895</v>
      </c>
      <c r="U6" s="236"/>
      <c r="V6" s="121" t="s">
        <v>895</v>
      </c>
      <c r="W6" s="110"/>
      <c r="X6" s="110"/>
      <c r="Y6" s="114"/>
      <c r="Z6" s="122" t="s">
        <v>976</v>
      </c>
      <c r="AA6" s="115">
        <v>0</v>
      </c>
      <c r="AB6" s="115">
        <v>0</v>
      </c>
      <c r="AC6" s="110"/>
      <c r="AD6" s="116">
        <v>0</v>
      </c>
      <c r="AE6" s="117">
        <f t="shared" ref="AE6:AE11" si="0">AA6*E6</f>
        <v>0</v>
      </c>
      <c r="AF6" s="117">
        <f t="shared" ref="AF6:AF11" si="1">AD6*E6</f>
        <v>0</v>
      </c>
    </row>
    <row r="7" spans="1:32" s="111" customFormat="1" ht="311.25" customHeight="1" x14ac:dyDescent="0.25">
      <c r="A7" s="110">
        <v>2</v>
      </c>
      <c r="B7" s="110" t="s">
        <v>366</v>
      </c>
      <c r="C7" s="71">
        <v>44562</v>
      </c>
      <c r="D7" s="71">
        <v>46387</v>
      </c>
      <c r="E7" s="236">
        <v>164.59073518361598</v>
      </c>
      <c r="F7" s="236" t="s">
        <v>971</v>
      </c>
      <c r="G7" s="313">
        <v>0</v>
      </c>
      <c r="H7" s="236">
        <v>11</v>
      </c>
      <c r="I7" s="236">
        <v>30.6</v>
      </c>
      <c r="J7" s="236">
        <v>31.212</v>
      </c>
      <c r="K7" s="236">
        <v>31.836239999999997</v>
      </c>
      <c r="L7" s="236">
        <v>32.4729648</v>
      </c>
      <c r="M7" s="236">
        <v>27.469530383616</v>
      </c>
      <c r="N7" s="113"/>
      <c r="O7" s="110"/>
      <c r="P7" s="113"/>
      <c r="Q7" s="110"/>
      <c r="R7" s="120" t="s">
        <v>978</v>
      </c>
      <c r="S7" s="120" t="s">
        <v>1270</v>
      </c>
      <c r="T7" s="121" t="s">
        <v>896</v>
      </c>
      <c r="U7" s="236"/>
      <c r="V7" s="121" t="s">
        <v>896</v>
      </c>
      <c r="W7" s="119" t="s">
        <v>901</v>
      </c>
      <c r="X7" s="110"/>
      <c r="Y7" s="114"/>
      <c r="Z7" s="122" t="s">
        <v>975</v>
      </c>
      <c r="AA7" s="115">
        <v>0</v>
      </c>
      <c r="AB7" s="115">
        <v>0</v>
      </c>
      <c r="AC7" s="110"/>
      <c r="AD7" s="116">
        <v>0</v>
      </c>
      <c r="AE7" s="117">
        <f t="shared" si="0"/>
        <v>0</v>
      </c>
      <c r="AF7" s="117">
        <f t="shared" si="1"/>
        <v>0</v>
      </c>
    </row>
    <row r="8" spans="1:32" s="111" customFormat="1" ht="105" x14ac:dyDescent="0.25">
      <c r="A8" s="110">
        <v>3</v>
      </c>
      <c r="B8" s="110" t="s">
        <v>366</v>
      </c>
      <c r="C8" s="71">
        <v>44348</v>
      </c>
      <c r="D8" s="71">
        <v>46387</v>
      </c>
      <c r="E8" s="236">
        <v>14.022233542224001</v>
      </c>
      <c r="F8" s="236" t="s">
        <v>971</v>
      </c>
      <c r="G8" s="236">
        <v>0</v>
      </c>
      <c r="H8" s="236">
        <v>1.5</v>
      </c>
      <c r="I8" s="236">
        <v>2.5499999999999998</v>
      </c>
      <c r="J8" s="236">
        <v>2.601</v>
      </c>
      <c r="K8" s="236">
        <v>2.6530199999999997</v>
      </c>
      <c r="L8" s="236">
        <v>2.2947561792000002</v>
      </c>
      <c r="M8" s="236">
        <v>2.4234573630240002</v>
      </c>
      <c r="N8" s="113"/>
      <c r="O8" s="110"/>
      <c r="P8" s="113"/>
      <c r="Q8" s="110"/>
      <c r="R8" s="120" t="s">
        <v>979</v>
      </c>
      <c r="S8" s="120" t="s">
        <v>357</v>
      </c>
      <c r="T8" s="121" t="s">
        <v>896</v>
      </c>
      <c r="U8" s="236"/>
      <c r="V8" s="121" t="s">
        <v>896</v>
      </c>
      <c r="W8" s="119" t="s">
        <v>358</v>
      </c>
      <c r="X8" s="110"/>
      <c r="Y8" s="114"/>
      <c r="Z8" s="109"/>
      <c r="AA8" s="115">
        <v>0</v>
      </c>
      <c r="AB8" s="118">
        <v>0</v>
      </c>
      <c r="AC8" s="119" t="s">
        <v>977</v>
      </c>
      <c r="AD8" s="116">
        <v>1</v>
      </c>
      <c r="AE8" s="117"/>
      <c r="AF8" s="117">
        <f>AD8*E8</f>
        <v>14.022233542224001</v>
      </c>
    </row>
    <row r="9" spans="1:32" s="111" customFormat="1" ht="300" x14ac:dyDescent="0.25">
      <c r="A9" s="110">
        <v>4</v>
      </c>
      <c r="B9" s="110" t="s">
        <v>344</v>
      </c>
      <c r="C9" s="71">
        <v>44348</v>
      </c>
      <c r="D9" s="71">
        <v>46387</v>
      </c>
      <c r="E9" s="236">
        <v>146.27025604799996</v>
      </c>
      <c r="F9" s="236" t="s">
        <v>971</v>
      </c>
      <c r="G9" s="313">
        <v>0</v>
      </c>
      <c r="H9" s="236">
        <v>9</v>
      </c>
      <c r="I9" s="236">
        <v>30.6</v>
      </c>
      <c r="J9" s="236">
        <v>31.212</v>
      </c>
      <c r="K9" s="236">
        <v>31.836239999999997</v>
      </c>
      <c r="L9" s="236">
        <v>27.060804000000001</v>
      </c>
      <c r="M9" s="236">
        <v>16.561212048000002</v>
      </c>
      <c r="N9" s="113"/>
      <c r="O9" s="110"/>
      <c r="P9" s="113"/>
      <c r="Q9" s="110"/>
      <c r="R9" s="120" t="s">
        <v>978</v>
      </c>
      <c r="S9" s="119" t="s">
        <v>1278</v>
      </c>
      <c r="T9" s="121" t="s">
        <v>897</v>
      </c>
      <c r="U9" s="236"/>
      <c r="V9" s="121" t="s">
        <v>897</v>
      </c>
      <c r="W9" s="245" t="s">
        <v>902</v>
      </c>
      <c r="X9" s="110"/>
      <c r="Y9" s="114"/>
      <c r="Z9" s="122" t="s">
        <v>976</v>
      </c>
      <c r="AA9" s="115">
        <v>0</v>
      </c>
      <c r="AB9" s="115">
        <v>0</v>
      </c>
      <c r="AC9" s="110"/>
      <c r="AD9" s="116">
        <v>0</v>
      </c>
      <c r="AE9" s="117">
        <f t="shared" si="0"/>
        <v>0</v>
      </c>
      <c r="AF9" s="117">
        <f t="shared" si="1"/>
        <v>0</v>
      </c>
    </row>
    <row r="10" spans="1:32" s="111" customFormat="1" ht="180" x14ac:dyDescent="0.25">
      <c r="A10" s="110">
        <v>5</v>
      </c>
      <c r="B10" s="110" t="s">
        <v>891</v>
      </c>
      <c r="C10" s="71">
        <v>44348</v>
      </c>
      <c r="D10" s="71">
        <v>46387</v>
      </c>
      <c r="E10" s="236">
        <v>78.659928605038814</v>
      </c>
      <c r="F10" s="236" t="s">
        <v>971</v>
      </c>
      <c r="G10" s="313">
        <v>0</v>
      </c>
      <c r="H10" s="236">
        <v>0</v>
      </c>
      <c r="I10" s="236">
        <v>13.63223880597015</v>
      </c>
      <c r="J10" s="236">
        <v>18.076348656716423</v>
      </c>
      <c r="K10" s="236">
        <v>17.72872656716418</v>
      </c>
      <c r="L10" s="236">
        <v>14.46664087880597</v>
      </c>
      <c r="M10" s="236">
        <v>14.755973696382091</v>
      </c>
      <c r="N10" s="113"/>
      <c r="O10" s="110"/>
      <c r="P10" s="113"/>
      <c r="Q10" s="110"/>
      <c r="R10" s="120" t="s">
        <v>1096</v>
      </c>
      <c r="S10" s="119" t="s">
        <v>1168</v>
      </c>
      <c r="T10" s="121" t="s">
        <v>898</v>
      </c>
      <c r="U10" s="236"/>
      <c r="V10" s="121" t="s">
        <v>898</v>
      </c>
      <c r="W10" s="119" t="s">
        <v>904</v>
      </c>
      <c r="X10" s="110"/>
      <c r="Y10" s="114"/>
      <c r="Z10" s="122" t="s">
        <v>974</v>
      </c>
      <c r="AA10" s="118">
        <v>1</v>
      </c>
      <c r="AB10" s="118">
        <v>0</v>
      </c>
      <c r="AC10" s="110"/>
      <c r="AD10" s="116">
        <v>0</v>
      </c>
      <c r="AE10" s="117">
        <f t="shared" si="0"/>
        <v>78.659928605038814</v>
      </c>
      <c r="AF10" s="117">
        <f t="shared" si="1"/>
        <v>0</v>
      </c>
    </row>
    <row r="11" spans="1:32" ht="135" x14ac:dyDescent="0.25">
      <c r="A11" s="9">
        <v>6</v>
      </c>
      <c r="B11" s="9" t="s">
        <v>892</v>
      </c>
      <c r="C11" s="71">
        <v>44348</v>
      </c>
      <c r="D11" s="71">
        <v>46387</v>
      </c>
      <c r="E11" s="314">
        <v>134.0481692606734</v>
      </c>
      <c r="F11" s="236" t="s">
        <v>971</v>
      </c>
      <c r="G11" s="315">
        <v>0</v>
      </c>
      <c r="H11" s="236">
        <v>0</v>
      </c>
      <c r="I11" s="236">
        <v>19.003043478260874</v>
      </c>
      <c r="J11" s="236">
        <v>33.920432608695656</v>
      </c>
      <c r="K11" s="236">
        <v>32.621764617391307</v>
      </c>
      <c r="L11" s="236">
        <v>30.249272645217395</v>
      </c>
      <c r="M11" s="236">
        <v>18.253655911108176</v>
      </c>
      <c r="N11" s="73"/>
      <c r="O11" s="9"/>
      <c r="P11" s="73"/>
      <c r="Q11" s="9"/>
      <c r="R11" s="120" t="s">
        <v>979</v>
      </c>
      <c r="S11" s="119" t="s">
        <v>903</v>
      </c>
      <c r="T11" s="121" t="s">
        <v>899</v>
      </c>
      <c r="U11" s="236"/>
      <c r="V11" s="121" t="s">
        <v>899</v>
      </c>
      <c r="W11" s="119" t="s">
        <v>905</v>
      </c>
      <c r="X11" s="9"/>
      <c r="Y11" s="103"/>
      <c r="Z11" s="9"/>
      <c r="AA11" s="115">
        <v>0</v>
      </c>
      <c r="AB11" s="118">
        <v>0</v>
      </c>
      <c r="AC11" s="119" t="s">
        <v>977</v>
      </c>
      <c r="AD11" s="87">
        <v>1</v>
      </c>
      <c r="AE11" s="117">
        <f t="shared" si="0"/>
        <v>0</v>
      </c>
      <c r="AF11" s="81">
        <f t="shared" si="1"/>
        <v>134.0481692606734</v>
      </c>
    </row>
    <row r="12" spans="1:32" ht="105" x14ac:dyDescent="0.25">
      <c r="A12" s="110">
        <v>7</v>
      </c>
      <c r="B12" s="9" t="s">
        <v>1215</v>
      </c>
      <c r="C12" s="71">
        <v>44348</v>
      </c>
      <c r="D12" s="71">
        <v>46387</v>
      </c>
      <c r="E12" s="314">
        <v>42.540724329600003</v>
      </c>
      <c r="F12" s="236" t="s">
        <v>971</v>
      </c>
      <c r="G12" s="315">
        <v>0</v>
      </c>
      <c r="H12" s="236">
        <v>0</v>
      </c>
      <c r="I12" s="236">
        <v>1.02</v>
      </c>
      <c r="J12" s="236">
        <v>12.4848</v>
      </c>
      <c r="K12" s="236">
        <v>12.734496</v>
      </c>
      <c r="L12" s="236">
        <v>12.989185920000001</v>
      </c>
      <c r="M12" s="236">
        <v>3.3122424096</v>
      </c>
      <c r="N12" s="73"/>
      <c r="O12" s="9"/>
      <c r="P12" s="73"/>
      <c r="Q12" s="9"/>
      <c r="R12" s="120" t="s">
        <v>1090</v>
      </c>
      <c r="S12" s="119" t="s">
        <v>1277</v>
      </c>
      <c r="T12" s="121" t="s">
        <v>1210</v>
      </c>
      <c r="U12" s="236"/>
      <c r="V12" s="121" t="s">
        <v>1210</v>
      </c>
      <c r="W12" s="119" t="s">
        <v>1264</v>
      </c>
      <c r="X12" s="9"/>
      <c r="Y12" s="103"/>
      <c r="Z12" s="9"/>
      <c r="AA12" s="115">
        <v>0</v>
      </c>
      <c r="AB12" s="118">
        <v>0</v>
      </c>
      <c r="AC12" s="119"/>
      <c r="AD12" s="87">
        <v>0</v>
      </c>
      <c r="AE12" s="117"/>
      <c r="AF12" s="81"/>
    </row>
    <row r="13" spans="1:32" ht="90" x14ac:dyDescent="0.25">
      <c r="A13" s="9">
        <v>8</v>
      </c>
      <c r="B13" s="9" t="s">
        <v>1213</v>
      </c>
      <c r="C13" s="71">
        <v>44348</v>
      </c>
      <c r="D13" s="71">
        <v>46387</v>
      </c>
      <c r="E13" s="314">
        <v>6.6310302408000004</v>
      </c>
      <c r="F13" s="314" t="s">
        <v>971</v>
      </c>
      <c r="G13" s="315">
        <v>0</v>
      </c>
      <c r="H13" s="236">
        <v>0</v>
      </c>
      <c r="I13" s="314">
        <v>5.5590000000000002</v>
      </c>
      <c r="J13" s="314">
        <v>0.2601</v>
      </c>
      <c r="K13" s="314">
        <v>0.26530199999999998</v>
      </c>
      <c r="L13" s="314">
        <v>0.27060803999999999</v>
      </c>
      <c r="M13" s="314">
        <v>0.2760202008</v>
      </c>
      <c r="N13" s="73"/>
      <c r="O13" s="73"/>
      <c r="P13" s="73"/>
      <c r="Q13" s="73"/>
      <c r="R13" s="73" t="s">
        <v>978</v>
      </c>
      <c r="S13" s="119" t="s">
        <v>1178</v>
      </c>
      <c r="T13" s="121" t="s">
        <v>1211</v>
      </c>
      <c r="U13" s="73"/>
      <c r="V13" s="121" t="s">
        <v>1211</v>
      </c>
      <c r="W13" s="73"/>
      <c r="X13" s="73"/>
      <c r="Y13" s="104"/>
      <c r="Z13" s="9"/>
      <c r="AA13" s="115">
        <v>0</v>
      </c>
      <c r="AB13" s="118">
        <v>0</v>
      </c>
      <c r="AC13" s="9" t="s">
        <v>120</v>
      </c>
      <c r="AD13" s="87">
        <v>1</v>
      </c>
      <c r="AE13" s="117">
        <f t="shared" ref="AE13" si="2">AA13*E13</f>
        <v>0</v>
      </c>
      <c r="AF13" s="81">
        <f t="shared" ref="AF13" si="3">AD13*E13</f>
        <v>6.6310302408000004</v>
      </c>
    </row>
    <row r="14" spans="1:32" x14ac:dyDescent="0.25">
      <c r="A14" s="9"/>
      <c r="B14" s="9"/>
      <c r="C14" s="71"/>
      <c r="D14" s="71"/>
      <c r="E14" s="73"/>
      <c r="F14" s="73"/>
      <c r="G14" s="73"/>
      <c r="H14" s="73"/>
      <c r="I14" s="73"/>
      <c r="J14" s="73"/>
      <c r="K14" s="73"/>
      <c r="L14" s="73"/>
      <c r="M14" s="73"/>
      <c r="N14" s="73"/>
      <c r="O14" s="73"/>
      <c r="P14" s="73"/>
      <c r="Q14" s="73"/>
      <c r="R14" s="73"/>
      <c r="S14" s="73"/>
      <c r="T14" s="73"/>
      <c r="U14" s="73"/>
      <c r="V14" s="73"/>
      <c r="W14" s="73"/>
      <c r="X14" s="73"/>
      <c r="Y14" s="104"/>
      <c r="Z14" s="9"/>
      <c r="AA14" s="16"/>
      <c r="AB14" s="16"/>
      <c r="AC14" s="9"/>
      <c r="AD14" s="87"/>
      <c r="AE14" s="81"/>
      <c r="AF14" s="81"/>
    </row>
    <row r="15" spans="1:32" x14ac:dyDescent="0.25">
      <c r="A15" s="9"/>
      <c r="B15" s="9"/>
      <c r="C15" s="71"/>
      <c r="D15" s="71"/>
      <c r="E15" s="73"/>
      <c r="F15" s="73"/>
      <c r="G15" s="73"/>
      <c r="H15" s="73"/>
      <c r="I15" s="73"/>
      <c r="J15" s="73"/>
      <c r="K15" s="73"/>
      <c r="L15" s="73"/>
      <c r="M15" s="73"/>
      <c r="N15" s="73"/>
      <c r="O15" s="73"/>
      <c r="P15" s="73"/>
      <c r="Q15" s="73"/>
      <c r="R15" s="73"/>
      <c r="S15" s="73"/>
      <c r="T15" s="73"/>
      <c r="U15" s="73"/>
      <c r="V15" s="73"/>
      <c r="W15" s="73"/>
      <c r="X15" s="73"/>
      <c r="Y15" s="104"/>
      <c r="Z15" s="9"/>
      <c r="AA15" s="16"/>
      <c r="AB15" s="16"/>
      <c r="AC15" s="9"/>
      <c r="AD15" s="87"/>
      <c r="AE15" s="81"/>
      <c r="AF15" s="81"/>
    </row>
    <row r="16" spans="1:32" x14ac:dyDescent="0.25">
      <c r="A16" s="9"/>
      <c r="B16" s="9"/>
      <c r="C16" s="71"/>
      <c r="D16" s="71"/>
      <c r="E16" s="73"/>
      <c r="F16" s="73"/>
      <c r="G16" s="73"/>
      <c r="H16" s="73"/>
      <c r="I16" s="73"/>
      <c r="J16" s="73"/>
      <c r="K16" s="73"/>
      <c r="L16" s="73"/>
      <c r="M16" s="73"/>
      <c r="N16" s="73"/>
      <c r="O16" s="73"/>
      <c r="P16" s="73"/>
      <c r="Q16" s="73"/>
      <c r="R16" s="73"/>
      <c r="S16" s="73"/>
      <c r="T16" s="73"/>
      <c r="U16" s="73"/>
      <c r="V16" s="73"/>
      <c r="W16" s="73"/>
      <c r="X16" s="73"/>
      <c r="Y16" s="104"/>
      <c r="Z16" s="9"/>
      <c r="AA16" s="16"/>
      <c r="AB16" s="16"/>
      <c r="AC16" s="9"/>
      <c r="AD16" s="87"/>
      <c r="AE16" s="81"/>
      <c r="AF16" s="81"/>
    </row>
    <row r="17" spans="1:32" x14ac:dyDescent="0.25">
      <c r="A17" s="9"/>
      <c r="B17" s="9"/>
      <c r="C17" s="71"/>
      <c r="D17" s="71"/>
      <c r="E17" s="73"/>
      <c r="F17" s="73"/>
      <c r="G17" s="73"/>
      <c r="H17" s="73"/>
      <c r="I17" s="73"/>
      <c r="J17" s="73"/>
      <c r="K17" s="73"/>
      <c r="L17" s="73"/>
      <c r="M17" s="73"/>
      <c r="N17" s="73"/>
      <c r="O17" s="73"/>
      <c r="P17" s="73"/>
      <c r="Q17" s="73"/>
      <c r="R17" s="73"/>
      <c r="S17" s="73"/>
      <c r="T17" s="73"/>
      <c r="U17" s="73"/>
      <c r="V17" s="73"/>
      <c r="W17" s="73"/>
      <c r="X17" s="73"/>
      <c r="Y17" s="104"/>
      <c r="Z17" s="9"/>
      <c r="AA17" s="16"/>
      <c r="AB17" s="16"/>
      <c r="AC17" s="9"/>
      <c r="AD17" s="87"/>
      <c r="AE17" s="81"/>
      <c r="AF17" s="81"/>
    </row>
    <row r="18" spans="1:32" x14ac:dyDescent="0.25">
      <c r="A18" s="9"/>
      <c r="B18" s="9"/>
      <c r="C18" s="71"/>
      <c r="D18" s="71"/>
      <c r="E18" s="73"/>
      <c r="F18" s="73"/>
      <c r="G18" s="74"/>
      <c r="H18" s="73"/>
      <c r="I18" s="73"/>
      <c r="J18" s="73"/>
      <c r="K18" s="73"/>
      <c r="L18" s="73"/>
      <c r="M18" s="73"/>
      <c r="N18" s="73"/>
      <c r="O18" s="73"/>
      <c r="P18" s="73"/>
      <c r="Q18" s="73"/>
      <c r="R18" s="73"/>
      <c r="S18" s="73"/>
      <c r="T18" s="73"/>
      <c r="U18" s="73"/>
      <c r="V18" s="73"/>
      <c r="W18" s="73"/>
      <c r="X18" s="73"/>
      <c r="Y18" s="104"/>
      <c r="Z18" s="9"/>
      <c r="AA18" s="16"/>
      <c r="AB18" s="16"/>
      <c r="AC18" s="9"/>
      <c r="AD18" s="87"/>
      <c r="AE18" s="81"/>
      <c r="AF18" s="81"/>
    </row>
    <row r="19" spans="1:32" x14ac:dyDescent="0.25">
      <c r="A19" s="9"/>
      <c r="B19" s="9"/>
      <c r="C19" s="71"/>
      <c r="D19" s="71"/>
      <c r="E19" s="73"/>
      <c r="F19" s="73"/>
      <c r="G19" s="73"/>
      <c r="H19" s="73"/>
      <c r="I19" s="73"/>
      <c r="J19" s="73"/>
      <c r="K19" s="73"/>
      <c r="L19" s="73"/>
      <c r="M19" s="73"/>
      <c r="N19" s="73"/>
      <c r="O19" s="73"/>
      <c r="P19" s="73"/>
      <c r="Q19" s="73"/>
      <c r="R19" s="73"/>
      <c r="S19" s="73"/>
      <c r="T19" s="73"/>
      <c r="U19" s="73"/>
      <c r="V19" s="73"/>
      <c r="W19" s="73"/>
      <c r="X19" s="73"/>
      <c r="Y19" s="104"/>
      <c r="Z19" s="9"/>
      <c r="AA19" s="16"/>
      <c r="AB19" s="16"/>
      <c r="AC19" s="9"/>
      <c r="AD19" s="87"/>
      <c r="AE19" s="81"/>
      <c r="AF19" s="81"/>
    </row>
    <row r="20" spans="1:32" x14ac:dyDescent="0.25">
      <c r="A20" s="9"/>
      <c r="B20" s="9"/>
      <c r="C20" s="71"/>
      <c r="D20" s="71"/>
      <c r="E20" s="73"/>
      <c r="F20" s="73"/>
      <c r="G20" s="73"/>
      <c r="H20" s="73"/>
      <c r="I20" s="73"/>
      <c r="J20" s="73"/>
      <c r="K20" s="73"/>
      <c r="L20" s="73"/>
      <c r="M20" s="73"/>
      <c r="N20" s="73"/>
      <c r="O20" s="73"/>
      <c r="P20" s="73"/>
      <c r="Q20" s="73"/>
      <c r="R20" s="73"/>
      <c r="S20" s="73"/>
      <c r="T20" s="73"/>
      <c r="U20" s="73"/>
      <c r="V20" s="73"/>
      <c r="W20" s="73"/>
      <c r="X20" s="73"/>
      <c r="Y20" s="104"/>
      <c r="Z20" s="9"/>
      <c r="AA20" s="16"/>
      <c r="AB20" s="16"/>
      <c r="AC20" s="9"/>
      <c r="AD20" s="87"/>
      <c r="AE20" s="81"/>
      <c r="AF20" s="81"/>
    </row>
    <row r="21" spans="1:32" x14ac:dyDescent="0.25">
      <c r="A21" s="13"/>
      <c r="B21" s="9"/>
      <c r="C21" s="71"/>
      <c r="D21" s="71"/>
      <c r="E21" s="73"/>
      <c r="F21" s="73"/>
      <c r="G21" s="73"/>
      <c r="H21" s="73"/>
      <c r="I21" s="73"/>
      <c r="J21" s="73"/>
      <c r="K21" s="73"/>
      <c r="L21" s="73"/>
      <c r="M21" s="73"/>
      <c r="N21" s="73"/>
      <c r="O21" s="73"/>
      <c r="P21" s="73"/>
      <c r="Q21" s="73"/>
      <c r="R21" s="73"/>
      <c r="S21" s="73"/>
      <c r="T21" s="73"/>
      <c r="U21" s="73"/>
      <c r="V21" s="73"/>
      <c r="W21" s="73"/>
      <c r="X21" s="73"/>
      <c r="Y21" s="104"/>
      <c r="Z21" s="9"/>
      <c r="AA21" s="16"/>
      <c r="AB21" s="16"/>
      <c r="AC21" s="9"/>
      <c r="AD21" s="87"/>
      <c r="AE21" s="81"/>
      <c r="AF21" s="81"/>
    </row>
    <row r="22" spans="1:32" x14ac:dyDescent="0.25">
      <c r="A22" s="13"/>
      <c r="B22" s="9"/>
      <c r="C22" s="71"/>
      <c r="D22" s="71"/>
      <c r="E22" s="73"/>
      <c r="F22" s="73"/>
      <c r="G22" s="73"/>
      <c r="H22" s="73"/>
      <c r="I22" s="73"/>
      <c r="J22" s="73"/>
      <c r="K22" s="73"/>
      <c r="L22" s="73"/>
      <c r="M22" s="73"/>
      <c r="N22" s="73"/>
      <c r="O22" s="73"/>
      <c r="P22" s="73"/>
      <c r="Q22" s="73"/>
      <c r="R22" s="73"/>
      <c r="S22" s="73"/>
      <c r="T22" s="73"/>
      <c r="U22" s="73"/>
      <c r="V22" s="73"/>
      <c r="W22" s="73"/>
      <c r="X22" s="73"/>
      <c r="Y22" s="104"/>
      <c r="Z22" s="9"/>
      <c r="AA22" s="16"/>
      <c r="AB22" s="16"/>
      <c r="AC22" s="9"/>
      <c r="AD22" s="87"/>
      <c r="AE22" s="81"/>
      <c r="AF22" s="81"/>
    </row>
    <row r="23" spans="1:32" x14ac:dyDescent="0.25">
      <c r="A23" s="13"/>
      <c r="B23" s="9"/>
      <c r="C23" s="71"/>
      <c r="D23" s="71"/>
      <c r="E23" s="73"/>
      <c r="F23" s="73"/>
      <c r="G23" s="73"/>
      <c r="H23" s="73"/>
      <c r="I23" s="73"/>
      <c r="J23" s="73"/>
      <c r="K23" s="73"/>
      <c r="L23" s="73"/>
      <c r="M23" s="73"/>
      <c r="N23" s="73"/>
      <c r="O23" s="73"/>
      <c r="P23" s="73"/>
      <c r="Q23" s="73"/>
      <c r="R23" s="73"/>
      <c r="S23" s="73"/>
      <c r="T23" s="73"/>
      <c r="U23" s="73"/>
      <c r="V23" s="73"/>
      <c r="W23" s="73"/>
      <c r="X23" s="73"/>
      <c r="Y23" s="104"/>
      <c r="Z23" s="9"/>
      <c r="AA23" s="16"/>
      <c r="AB23" s="16"/>
      <c r="AC23" s="9"/>
      <c r="AD23" s="87"/>
      <c r="AE23" s="81"/>
      <c r="AF23" s="81"/>
    </row>
  </sheetData>
  <customSheetViews>
    <customSheetView guid="{317D3D83-AACA-40F7-8006-3175597A202A}" showGridLines="0">
      <selection activeCell="A2" sqref="A2"/>
      <pageMargins left="0.7" right="0.7" top="0.75" bottom="0.75" header="0.3" footer="0.3"/>
      <pageSetup paperSize="9" orientation="portrait" r:id="rId1"/>
    </customSheetView>
    <customSheetView guid="{BA2EDF17-FDDF-46B2-A4BE-72FB311EBCAF}" showGridLines="0">
      <selection activeCell="B9" sqref="B9"/>
      <pageMargins left="0.7" right="0.7" top="0.75" bottom="0.75" header="0.3" footer="0.3"/>
      <pageSetup paperSize="9" orientation="portrait" r:id="rId2"/>
    </customSheetView>
    <customSheetView guid="{587CB59E-8194-466A-825B-36D9E2C9E12C}" showGridLines="0" topLeftCell="S1">
      <selection activeCell="S3" sqref="S3:T3"/>
      <pageMargins left="0.7" right="0.7" top="0.75" bottom="0.75" header="0.3" footer="0.3"/>
      <pageSetup paperSize="9" orientation="portrait" r:id="rId3"/>
    </customSheetView>
    <customSheetView guid="{DF4DF86E-F87E-4853-B44F-4F4D647D71FF}" showGridLines="0" topLeftCell="T1">
      <selection activeCell="AB7" sqref="AB7"/>
      <pageMargins left="0.7" right="0.7" top="0.75" bottom="0.75" header="0.3" footer="0.3"/>
      <pageSetup paperSize="9" orientation="portrait" r:id="rId4"/>
    </customSheetView>
  </customSheetViews>
  <mergeCells count="25">
    <mergeCell ref="C3:D4"/>
    <mergeCell ref="E4:F4"/>
    <mergeCell ref="X4:X5"/>
    <mergeCell ref="N3:Q3"/>
    <mergeCell ref="W4:W5"/>
    <mergeCell ref="S3:T3"/>
    <mergeCell ref="U3:W3"/>
    <mergeCell ref="E3:M3"/>
    <mergeCell ref="U4:U5"/>
    <mergeCell ref="Z1:AF1"/>
    <mergeCell ref="A1:X1"/>
    <mergeCell ref="V4:V5"/>
    <mergeCell ref="N4:O4"/>
    <mergeCell ref="P4:Q4"/>
    <mergeCell ref="G4:M4"/>
    <mergeCell ref="S4:S5"/>
    <mergeCell ref="T4:T5"/>
    <mergeCell ref="A2:X2"/>
    <mergeCell ref="Z4:AB4"/>
    <mergeCell ref="AC4:AD4"/>
    <mergeCell ref="AE4:AF4"/>
    <mergeCell ref="Z2:AF3"/>
    <mergeCell ref="A3:A5"/>
    <mergeCell ref="B3:B5"/>
    <mergeCell ref="R3:R5"/>
  </mergeCells>
  <dataValidations count="2">
    <dataValidation type="decimal" allowBlank="1" showInputMessage="1" showErrorMessage="1" sqref="T14:T23 P24:Q1048576 V14:V23 U6:U12 P6:P23 E6:E1048576 G6:N1048576">
      <formula1>0</formula1>
      <formula2>100000</formula2>
    </dataValidation>
    <dataValidation type="date" operator="greaterThan" allowBlank="1" showInputMessage="1" showErrorMessage="1" sqref="C6:D1048576">
      <formula1>36526</formula1>
    </dataValidation>
  </dataValidations>
  <hyperlinks>
    <hyperlink ref="T9" location="'C9_I3'!A1" display="Hárok C9_I3"/>
    <hyperlink ref="T10" location="'C9_I4'!A1" display="Hárok C9_I4"/>
    <hyperlink ref="T11" location="'C9_I5'!A1" display="Hárok C9_I5"/>
    <hyperlink ref="T6" location="'C9_I1'!A1" display="Hárok C9_I1"/>
    <hyperlink ref="T8" location="'C9_I2'!A1" display="Hárok C9_I2"/>
    <hyperlink ref="T7" location="'C9_I2'!A1" display="Hárok C9_I2"/>
    <hyperlink ref="V6" location="'C9_I1'!A1" display="Hárok C9_I1"/>
    <hyperlink ref="V7" location="'C9_I2'!A1" display="Hárok C9_I2"/>
    <hyperlink ref="V8" location="'C9_I2'!A1" display="Hárok C9_I2"/>
    <hyperlink ref="V9" location="'C9_I3'!A1" display="Hárok C9_I3"/>
    <hyperlink ref="V10" location="'C9_I4'!A1" display="Hárok C9_I4"/>
    <hyperlink ref="V11" location="'C9_I5'!A1" display="Hárok C9_I5"/>
    <hyperlink ref="V13" location="'C9_I7'!A1" display="Hárok C9_I7"/>
    <hyperlink ref="T13" location="'C9_I7'!A1" display="Hárok C9_I7"/>
    <hyperlink ref="T12" location="'C9_I6'!A1" display="Hárok C9_I6"/>
    <hyperlink ref="V12" location="'C9_I6'!A1" display="Hárok C9_I6"/>
  </hyperlink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12">
        <x14:dataValidation type="list" allowBlank="1" showInputMessage="1" showErrorMessage="1">
          <x14:formula1>
            <xm:f>T1_Pick_List!$Q:$Q</xm:f>
          </x14:formula1>
          <xm:sqref>B24:B1048576</xm:sqref>
        </x14:dataValidation>
        <x14:dataValidation type="list" allowBlank="1" showInputMessage="1" showErrorMessage="1">
          <x14:formula1>
            <xm:f>T1_Pick_List!$I$2:$I$7</xm:f>
          </x14:formula1>
          <xm:sqref>S24:S1048576</xm:sqref>
        </x14:dataValidation>
        <x14:dataValidation type="list" allowBlank="1" showInputMessage="1" showErrorMessage="1">
          <x14:formula1>
            <xm:f>T1_Pick_List!$Q$2:$Q$2001</xm:f>
          </x14:formula1>
          <xm:sqref>B6:B23</xm:sqref>
        </x14:dataValidation>
        <x14:dataValidation type="list" allowBlank="1" showInputMessage="1" showErrorMessage="1">
          <x14:formula1>
            <xm:f>T1_Pick_List!$H$2:$H$3</xm:f>
          </x14:formula1>
          <xm:sqref>F25:F1048576</xm:sqref>
        </x14:dataValidation>
        <x14:dataValidation type="list" allowBlank="1" showInputMessage="1" showErrorMessage="1">
          <x14:formula1>
            <xm:f>T1_Pick_List!$E$2:$E$4</xm:f>
          </x14:formula1>
          <xm:sqref>AD6:AD23</xm:sqref>
        </x14:dataValidation>
        <x14:dataValidation type="list" allowBlank="1" showInputMessage="1" showErrorMessage="1">
          <x14:formula1>
            <xm:f>T1_Pick_List!$D$2:$D$4</xm:f>
          </x14:formula1>
          <xm:sqref>AB6:AB23</xm:sqref>
        </x14:dataValidation>
        <x14:dataValidation type="list" allowBlank="1" showInputMessage="1" showErrorMessage="1">
          <x14:formula1>
            <xm:f>T1_Pick_List!$C$2:$C$4</xm:f>
          </x14:formula1>
          <xm:sqref>AA6:AA23</xm:sqref>
        </x14:dataValidation>
        <x14:dataValidation type="list" allowBlank="1" showInputMessage="1" showErrorMessage="1">
          <x14:formula1>
            <xm:f>T1_Pick_List!$M$2:$M$181</xm:f>
          </x14:formula1>
          <xm:sqref>Z34:Z264</xm:sqref>
        </x14:dataValidation>
        <x14:dataValidation type="list" allowBlank="1" showInputMessage="1" showErrorMessage="1">
          <x14:formula1>
            <xm:f>T1_Pick_List!$H$2:$H$8</xm:f>
          </x14:formula1>
          <xm:sqref>F6:F24</xm:sqref>
        </x14:dataValidation>
        <x14:dataValidation type="list" allowBlank="1" showInputMessage="1" showErrorMessage="1">
          <x14:formula1>
            <xm:f>T1_Pick_List!$L$2:$L$88</xm:f>
          </x14:formula1>
          <xm:sqref>R6:R25</xm:sqref>
        </x14:dataValidation>
        <x14:dataValidation type="list" allowBlank="1" showInputMessage="1" showErrorMessage="1">
          <x14:formula1>
            <xm:f>T1_Pick_List!$M$2:$M$198</xm:f>
          </x14:formula1>
          <xm:sqref>Z6:Z33</xm:sqref>
        </x14:dataValidation>
        <x14:dataValidation type="list" allowBlank="1" showInputMessage="1" showErrorMessage="1">
          <x14:formula1>
            <xm:f>T1_Pick_List!$N$2:$N$60</xm:f>
          </x14:formula1>
          <xm:sqref>AC6:AC42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6" workbookViewId="0">
      <selection activeCell="A6" sqref="A6"/>
    </sheetView>
  </sheetViews>
  <sheetFormatPr defaultRowHeight="12.75" x14ac:dyDescent="0.2"/>
  <cols>
    <col min="1" max="1" width="30.85546875" style="123" customWidth="1"/>
    <col min="2" max="2" width="10.42578125" style="123" customWidth="1"/>
    <col min="3" max="3" width="36.5703125" style="123" customWidth="1"/>
    <col min="4" max="4" width="18.85546875" style="123" customWidth="1"/>
    <col min="5" max="5" width="10.85546875" style="123" customWidth="1"/>
    <col min="6" max="6" width="31" style="123" customWidth="1"/>
    <col min="7" max="7" width="17.42578125" style="123" customWidth="1"/>
    <col min="8" max="8" width="10.140625" style="123" customWidth="1"/>
    <col min="9" max="9" width="10.28515625" style="123" customWidth="1"/>
    <col min="10" max="16384" width="9.140625" style="123"/>
  </cols>
  <sheetData>
    <row r="1" spans="1:9" x14ac:dyDescent="0.2">
      <c r="A1" s="123" t="s">
        <v>409</v>
      </c>
      <c r="B1" s="124"/>
      <c r="F1" s="125"/>
    </row>
    <row r="2" spans="1:9" x14ac:dyDescent="0.2">
      <c r="B2" s="124"/>
      <c r="F2" s="125"/>
    </row>
    <row r="3" spans="1:9" s="176" customFormat="1" ht="51" x14ac:dyDescent="0.2">
      <c r="A3" s="176" t="s">
        <v>374</v>
      </c>
      <c r="B3" s="177" t="s">
        <v>407</v>
      </c>
      <c r="C3" s="176" t="s">
        <v>387</v>
      </c>
      <c r="D3" s="176" t="s">
        <v>379</v>
      </c>
      <c r="E3" s="176" t="s">
        <v>408</v>
      </c>
      <c r="F3" s="176" t="s">
        <v>388</v>
      </c>
      <c r="G3" s="176" t="s">
        <v>379</v>
      </c>
      <c r="H3" s="176" t="s">
        <v>389</v>
      </c>
      <c r="I3" s="176" t="s">
        <v>405</v>
      </c>
    </row>
    <row r="4" spans="1:9" s="125" customFormat="1" ht="178.5" x14ac:dyDescent="0.2">
      <c r="A4" s="175" t="s">
        <v>881</v>
      </c>
      <c r="B4" s="242">
        <f>D11</f>
        <v>1657139.9090909092</v>
      </c>
      <c r="C4" s="175" t="s">
        <v>893</v>
      </c>
      <c r="D4" s="175" t="s">
        <v>450</v>
      </c>
      <c r="E4" s="175">
        <f>C11</f>
        <v>11</v>
      </c>
      <c r="F4" s="175" t="s">
        <v>882</v>
      </c>
      <c r="G4" s="243" t="s">
        <v>451</v>
      </c>
      <c r="H4" s="244">
        <f>B4*E4/1000000</f>
        <v>18.228539000000001</v>
      </c>
    </row>
    <row r="5" spans="1:9" s="125" customFormat="1" ht="179.25" x14ac:dyDescent="0.25">
      <c r="A5" s="125" t="s">
        <v>872</v>
      </c>
      <c r="B5" s="147">
        <v>10000</v>
      </c>
      <c r="C5" s="125" t="s">
        <v>879</v>
      </c>
      <c r="D5" s="168" t="s">
        <v>873</v>
      </c>
      <c r="E5" s="125">
        <f>3442/2</f>
        <v>1721</v>
      </c>
      <c r="F5" s="125" t="s">
        <v>874</v>
      </c>
      <c r="G5" s="168" t="s">
        <v>873</v>
      </c>
      <c r="H5" s="167">
        <f>E5*B5/1000000*1.02</f>
        <v>17.554200000000002</v>
      </c>
    </row>
    <row r="6" spans="1:9" s="125" customFormat="1" ht="191.25" x14ac:dyDescent="0.2">
      <c r="A6" s="172" t="s">
        <v>410</v>
      </c>
      <c r="B6" s="266">
        <f>I30/F30</f>
        <v>193904.81428571427</v>
      </c>
      <c r="C6" s="172" t="s">
        <v>894</v>
      </c>
      <c r="D6" s="267" t="s">
        <v>411</v>
      </c>
      <c r="E6" s="172">
        <f>F30*3*2</f>
        <v>42</v>
      </c>
      <c r="F6" s="172" t="s">
        <v>875</v>
      </c>
      <c r="G6" s="268" t="s">
        <v>445</v>
      </c>
      <c r="H6" s="269">
        <f>B6*E6/1000000*1.02</f>
        <v>8.3068822439999987</v>
      </c>
    </row>
    <row r="7" spans="1:9" s="173" customFormat="1" x14ac:dyDescent="0.2">
      <c r="A7" s="173" t="s">
        <v>452</v>
      </c>
      <c r="E7" s="173">
        <f>SUM(E4:E6)</f>
        <v>1774</v>
      </c>
      <c r="H7" s="174">
        <f>ROUND(H6+H5+H4,0)</f>
        <v>44</v>
      </c>
    </row>
    <row r="8" spans="1:9" s="173" customFormat="1" x14ac:dyDescent="0.2">
      <c r="H8" s="174"/>
    </row>
    <row r="9" spans="1:9" s="173" customFormat="1" x14ac:dyDescent="0.2">
      <c r="H9" s="174"/>
    </row>
    <row r="10" spans="1:9" ht="141.75" x14ac:dyDescent="0.25">
      <c r="A10" s="169" t="s">
        <v>446</v>
      </c>
      <c r="B10" s="170" t="s">
        <v>447</v>
      </c>
      <c r="C10" s="170" t="s">
        <v>408</v>
      </c>
      <c r="D10" s="170" t="s">
        <v>448</v>
      </c>
    </row>
    <row r="11" spans="1:9" ht="15" x14ac:dyDescent="0.25">
      <c r="A11" t="s">
        <v>449</v>
      </c>
      <c r="B11" s="171">
        <v>18228539</v>
      </c>
      <c r="C11">
        <v>11</v>
      </c>
      <c r="D11" s="171">
        <f>B11/C11</f>
        <v>1657139.9090909092</v>
      </c>
    </row>
    <row r="12" spans="1:9" ht="15" x14ac:dyDescent="0.25">
      <c r="A12"/>
      <c r="B12" s="171"/>
      <c r="C12"/>
      <c r="D12" s="171"/>
    </row>
    <row r="13" spans="1:9" ht="15" x14ac:dyDescent="0.25">
      <c r="A13"/>
      <c r="B13" s="171"/>
      <c r="C13"/>
      <c r="D13" s="171"/>
    </row>
    <row r="14" spans="1:9" s="125" customFormat="1" x14ac:dyDescent="0.2">
      <c r="A14" s="162" t="s">
        <v>436</v>
      </c>
      <c r="B14" s="162" t="s">
        <v>437</v>
      </c>
      <c r="C14" s="162" t="s">
        <v>438</v>
      </c>
      <c r="D14" s="134" t="s">
        <v>439</v>
      </c>
      <c r="E14" s="134" t="s">
        <v>440</v>
      </c>
      <c r="F14" s="163" t="s">
        <v>441</v>
      </c>
      <c r="G14" s="164" t="s">
        <v>442</v>
      </c>
      <c r="H14" s="165" t="s">
        <v>443</v>
      </c>
      <c r="I14" s="166" t="s">
        <v>444</v>
      </c>
    </row>
    <row r="15" spans="1:9" s="125" customFormat="1" x14ac:dyDescent="0.2">
      <c r="A15" s="148" t="s">
        <v>411</v>
      </c>
      <c r="B15" s="148" t="s">
        <v>412</v>
      </c>
      <c r="C15" s="148" t="s">
        <v>412</v>
      </c>
      <c r="D15" s="149" t="s">
        <v>413</v>
      </c>
      <c r="E15" s="149" t="s">
        <v>414</v>
      </c>
      <c r="F15" s="150">
        <v>1</v>
      </c>
      <c r="G15" s="151">
        <v>199182.4</v>
      </c>
      <c r="H15" s="151">
        <v>199182.4</v>
      </c>
      <c r="I15" s="152">
        <v>199182.4</v>
      </c>
    </row>
    <row r="16" spans="1:9" x14ac:dyDescent="0.2">
      <c r="A16" s="153"/>
      <c r="B16" s="153"/>
      <c r="C16" s="153"/>
      <c r="D16" s="149" t="s">
        <v>415</v>
      </c>
      <c r="E16" s="154"/>
      <c r="F16" s="150">
        <v>1</v>
      </c>
      <c r="G16" s="151">
        <v>199182.4</v>
      </c>
      <c r="H16" s="151">
        <v>199182.4</v>
      </c>
      <c r="I16" s="152">
        <v>199182.4</v>
      </c>
    </row>
    <row r="17" spans="1:9" x14ac:dyDescent="0.2">
      <c r="A17" s="153"/>
      <c r="B17" s="153"/>
      <c r="C17" s="153"/>
      <c r="D17" s="149" t="s">
        <v>416</v>
      </c>
      <c r="E17" s="149" t="s">
        <v>417</v>
      </c>
      <c r="F17" s="150">
        <v>1</v>
      </c>
      <c r="G17" s="151">
        <v>174550.17</v>
      </c>
      <c r="H17" s="151">
        <v>174550.17</v>
      </c>
      <c r="I17" s="152">
        <v>174550.17</v>
      </c>
    </row>
    <row r="18" spans="1:9" x14ac:dyDescent="0.2">
      <c r="A18" s="153"/>
      <c r="B18" s="153"/>
      <c r="C18" s="153"/>
      <c r="D18" s="149" t="s">
        <v>418</v>
      </c>
      <c r="E18" s="154"/>
      <c r="F18" s="150">
        <v>1</v>
      </c>
      <c r="G18" s="151">
        <v>174550.17</v>
      </c>
      <c r="H18" s="151">
        <v>174550.17</v>
      </c>
      <c r="I18" s="152">
        <v>174550.17</v>
      </c>
    </row>
    <row r="19" spans="1:9" x14ac:dyDescent="0.2">
      <c r="A19" s="153"/>
      <c r="B19" s="153"/>
      <c r="C19" s="153"/>
      <c r="D19" s="149" t="s">
        <v>419</v>
      </c>
      <c r="E19" s="149" t="s">
        <v>420</v>
      </c>
      <c r="F19" s="150">
        <v>1</v>
      </c>
      <c r="G19" s="151">
        <v>195787.3</v>
      </c>
      <c r="H19" s="151">
        <v>195787.3</v>
      </c>
      <c r="I19" s="152">
        <v>195787.3</v>
      </c>
    </row>
    <row r="20" spans="1:9" x14ac:dyDescent="0.2">
      <c r="A20" s="153"/>
      <c r="B20" s="153"/>
      <c r="C20" s="153"/>
      <c r="D20" s="149" t="s">
        <v>421</v>
      </c>
      <c r="E20" s="154"/>
      <c r="F20" s="150">
        <v>1</v>
      </c>
      <c r="G20" s="151">
        <v>195787.3</v>
      </c>
      <c r="H20" s="151">
        <v>195787.3</v>
      </c>
      <c r="I20" s="152">
        <v>195787.3</v>
      </c>
    </row>
    <row r="21" spans="1:9" x14ac:dyDescent="0.2">
      <c r="A21" s="153"/>
      <c r="B21" s="153"/>
      <c r="C21" s="153"/>
      <c r="D21" s="149" t="s">
        <v>422</v>
      </c>
      <c r="E21" s="149" t="s">
        <v>423</v>
      </c>
      <c r="F21" s="150">
        <v>1</v>
      </c>
      <c r="G21" s="151">
        <v>188690.38</v>
      </c>
      <c r="H21" s="151">
        <v>188690.38</v>
      </c>
      <c r="I21" s="152">
        <v>188690.38</v>
      </c>
    </row>
    <row r="22" spans="1:9" x14ac:dyDescent="0.2">
      <c r="A22" s="153"/>
      <c r="B22" s="153"/>
      <c r="C22" s="153"/>
      <c r="D22" s="149" t="s">
        <v>424</v>
      </c>
      <c r="E22" s="154"/>
      <c r="F22" s="150">
        <v>1</v>
      </c>
      <c r="G22" s="151">
        <v>188690.38</v>
      </c>
      <c r="H22" s="151">
        <v>188690.38</v>
      </c>
      <c r="I22" s="152">
        <v>188690.38</v>
      </c>
    </row>
    <row r="23" spans="1:9" x14ac:dyDescent="0.2">
      <c r="A23" s="153"/>
      <c r="B23" s="153"/>
      <c r="C23" s="153"/>
      <c r="D23" s="149" t="s">
        <v>425</v>
      </c>
      <c r="E23" s="149" t="s">
        <v>426</v>
      </c>
      <c r="F23" s="150">
        <v>1</v>
      </c>
      <c r="G23" s="151">
        <v>199551.87</v>
      </c>
      <c r="H23" s="151">
        <v>199551.87</v>
      </c>
      <c r="I23" s="152">
        <v>199551.87</v>
      </c>
    </row>
    <row r="24" spans="1:9" x14ac:dyDescent="0.2">
      <c r="A24" s="153"/>
      <c r="B24" s="153"/>
      <c r="C24" s="153"/>
      <c r="D24" s="149" t="s">
        <v>427</v>
      </c>
      <c r="E24" s="154"/>
      <c r="F24" s="150">
        <v>1</v>
      </c>
      <c r="G24" s="151">
        <v>199551.87</v>
      </c>
      <c r="H24" s="151">
        <v>199551.87</v>
      </c>
      <c r="I24" s="152">
        <v>199551.87</v>
      </c>
    </row>
    <row r="25" spans="1:9" x14ac:dyDescent="0.2">
      <c r="A25" s="153"/>
      <c r="B25" s="153"/>
      <c r="C25" s="153"/>
      <c r="D25" s="149" t="s">
        <v>428</v>
      </c>
      <c r="E25" s="149" t="s">
        <v>429</v>
      </c>
      <c r="F25" s="150">
        <v>1</v>
      </c>
      <c r="G25" s="151">
        <v>199992.59</v>
      </c>
      <c r="H25" s="151">
        <v>189992.95999999999</v>
      </c>
      <c r="I25" s="152">
        <v>199992.59</v>
      </c>
    </row>
    <row r="26" spans="1:9" x14ac:dyDescent="0.2">
      <c r="A26" s="153"/>
      <c r="B26" s="153"/>
      <c r="C26" s="153"/>
      <c r="D26" s="149" t="s">
        <v>430</v>
      </c>
      <c r="E26" s="154"/>
      <c r="F26" s="150">
        <v>1</v>
      </c>
      <c r="G26" s="151">
        <v>199992.59</v>
      </c>
      <c r="H26" s="151">
        <v>189992.95999999999</v>
      </c>
      <c r="I26" s="152">
        <v>199992.59</v>
      </c>
    </row>
    <row r="27" spans="1:9" x14ac:dyDescent="0.2">
      <c r="A27" s="153"/>
      <c r="B27" s="153"/>
      <c r="C27" s="153"/>
      <c r="D27" s="149" t="s">
        <v>431</v>
      </c>
      <c r="E27" s="149" t="s">
        <v>432</v>
      </c>
      <c r="F27" s="150">
        <v>1</v>
      </c>
      <c r="G27" s="151">
        <v>199578.99</v>
      </c>
      <c r="H27" s="151">
        <v>199578.99</v>
      </c>
      <c r="I27" s="152">
        <v>199578.99</v>
      </c>
    </row>
    <row r="28" spans="1:9" x14ac:dyDescent="0.2">
      <c r="A28" s="153"/>
      <c r="B28" s="153"/>
      <c r="C28" s="155"/>
      <c r="D28" s="149" t="s">
        <v>433</v>
      </c>
      <c r="E28" s="154"/>
      <c r="F28" s="150">
        <v>1</v>
      </c>
      <c r="G28" s="151">
        <v>199578.99</v>
      </c>
      <c r="H28" s="151">
        <v>199578.99</v>
      </c>
      <c r="I28" s="152">
        <v>199578.99</v>
      </c>
    </row>
    <row r="29" spans="1:9" x14ac:dyDescent="0.2">
      <c r="A29" s="155"/>
      <c r="B29" s="155"/>
      <c r="C29" s="149" t="s">
        <v>434</v>
      </c>
      <c r="D29" s="154"/>
      <c r="E29" s="154"/>
      <c r="F29" s="150">
        <v>7</v>
      </c>
      <c r="G29" s="151">
        <v>1357333.7</v>
      </c>
      <c r="H29" s="151">
        <v>1347334.07</v>
      </c>
      <c r="I29" s="152">
        <v>1357333.7</v>
      </c>
    </row>
    <row r="30" spans="1:9" x14ac:dyDescent="0.2">
      <c r="A30" s="156" t="s">
        <v>435</v>
      </c>
      <c r="B30" s="157"/>
      <c r="C30" s="157"/>
      <c r="D30" s="157"/>
      <c r="E30" s="158"/>
      <c r="F30" s="159">
        <v>7</v>
      </c>
      <c r="G30" s="160">
        <v>1357333.7</v>
      </c>
      <c r="H30" s="160">
        <v>1347334.07</v>
      </c>
      <c r="I30" s="161">
        <v>1357333.7</v>
      </c>
    </row>
  </sheetData>
  <hyperlinks>
    <hyperlink ref="G6" r:id="rId1"/>
    <hyperlink ref="G4" r:id="rId2"/>
    <hyperlink ref="D5" r:id="rId3"/>
    <hyperlink ref="G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9"/>
  <sheetViews>
    <sheetView topLeftCell="A7" workbookViewId="0">
      <selection activeCell="A10" sqref="A10"/>
    </sheetView>
  </sheetViews>
  <sheetFormatPr defaultRowHeight="15" x14ac:dyDescent="0.25"/>
  <cols>
    <col min="1" max="1" width="33.7109375" style="123" customWidth="1"/>
    <col min="2" max="2" width="9.85546875" style="124" customWidth="1"/>
    <col min="3" max="3" width="57" style="123" customWidth="1"/>
    <col min="4" max="4" width="18.5703125" style="123" customWidth="1"/>
    <col min="5" max="5" width="9.5703125" style="123" customWidth="1"/>
    <col min="6" max="6" width="41.140625" style="125" customWidth="1"/>
    <col min="7" max="7" width="20" style="123" customWidth="1"/>
    <col min="8" max="8" width="10.42578125" style="123" bestFit="1" customWidth="1"/>
    <col min="9" max="9" width="30" style="123" customWidth="1"/>
  </cols>
  <sheetData>
    <row r="1" spans="1:9" x14ac:dyDescent="0.25">
      <c r="A1" s="123" t="s">
        <v>1169</v>
      </c>
    </row>
    <row r="3" spans="1:9" s="132" customFormat="1" ht="51.75" x14ac:dyDescent="0.25">
      <c r="A3" s="130" t="s">
        <v>374</v>
      </c>
      <c r="B3" s="131" t="s">
        <v>407</v>
      </c>
      <c r="C3" s="130" t="s">
        <v>387</v>
      </c>
      <c r="D3" s="130" t="s">
        <v>379</v>
      </c>
      <c r="E3" s="130" t="s">
        <v>408</v>
      </c>
      <c r="F3" s="130" t="s">
        <v>388</v>
      </c>
      <c r="G3" s="130" t="s">
        <v>379</v>
      </c>
      <c r="H3" s="130" t="s">
        <v>389</v>
      </c>
      <c r="I3" s="130" t="s">
        <v>405</v>
      </c>
    </row>
    <row r="4" spans="1:9" ht="128.25" x14ac:dyDescent="0.25">
      <c r="A4" s="125" t="s">
        <v>406</v>
      </c>
      <c r="B4" s="179">
        <v>7546</v>
      </c>
      <c r="C4" s="175" t="s">
        <v>900</v>
      </c>
      <c r="D4" s="128" t="s">
        <v>853</v>
      </c>
      <c r="E4" s="235">
        <f>906*5*((9835+3993)/9835)</f>
        <v>6369.1753940010167</v>
      </c>
      <c r="F4" s="175" t="s">
        <v>854</v>
      </c>
      <c r="G4" s="128" t="s">
        <v>859</v>
      </c>
      <c r="H4" s="180">
        <f>B4*E4/1000000*1.02</f>
        <v>49.023033473594303</v>
      </c>
      <c r="I4" s="123" t="s">
        <v>876</v>
      </c>
    </row>
    <row r="5" spans="1:9" ht="90" x14ac:dyDescent="0.25">
      <c r="A5" s="125" t="s">
        <v>883</v>
      </c>
      <c r="B5" s="179">
        <f>3000*12</f>
        <v>36000</v>
      </c>
      <c r="C5" s="175" t="s">
        <v>885</v>
      </c>
      <c r="D5" s="128" t="s">
        <v>884</v>
      </c>
      <c r="E5" s="235">
        <v>100</v>
      </c>
      <c r="F5" s="175" t="s">
        <v>886</v>
      </c>
      <c r="G5" s="128"/>
      <c r="H5" s="180">
        <f>B5*E5/1000000*1.02</f>
        <v>3.6720000000000002</v>
      </c>
      <c r="I5" s="123" t="s">
        <v>876</v>
      </c>
    </row>
    <row r="6" spans="1:9" ht="166.5" x14ac:dyDescent="0.25">
      <c r="A6" s="123" t="s">
        <v>855</v>
      </c>
      <c r="B6" s="124">
        <v>44</v>
      </c>
      <c r="C6" s="125" t="s">
        <v>888</v>
      </c>
      <c r="D6" s="126" t="s">
        <v>856</v>
      </c>
      <c r="E6" s="123">
        <v>2</v>
      </c>
      <c r="F6" s="125" t="s">
        <v>857</v>
      </c>
      <c r="G6" s="123" t="s">
        <v>858</v>
      </c>
      <c r="H6" s="234">
        <f>E6*B6</f>
        <v>88</v>
      </c>
    </row>
    <row r="7" spans="1:9" ht="115.5" x14ac:dyDescent="0.25">
      <c r="A7" s="123" t="s">
        <v>453</v>
      </c>
      <c r="B7" s="124">
        <v>15000</v>
      </c>
      <c r="C7" s="125" t="s">
        <v>908</v>
      </c>
      <c r="D7" s="129" t="s">
        <v>823</v>
      </c>
      <c r="E7" s="123">
        <f>5*100</f>
        <v>500</v>
      </c>
      <c r="F7" s="125" t="s">
        <v>852</v>
      </c>
      <c r="G7" s="128"/>
      <c r="H7" s="127">
        <f>B7*E7/1000000*1.01</f>
        <v>7.5750000000000002</v>
      </c>
      <c r="I7" s="125" t="s">
        <v>871</v>
      </c>
    </row>
    <row r="8" spans="1:9" ht="77.25" x14ac:dyDescent="0.25">
      <c r="A8" s="123" t="s">
        <v>339</v>
      </c>
      <c r="B8" s="124">
        <v>15000</v>
      </c>
      <c r="C8" s="125" t="s">
        <v>870</v>
      </c>
      <c r="D8" s="126" t="s">
        <v>823</v>
      </c>
      <c r="E8" s="123">
        <f>160*5</f>
        <v>800</v>
      </c>
      <c r="F8" s="125" t="s">
        <v>887</v>
      </c>
      <c r="G8" s="128" t="s">
        <v>868</v>
      </c>
      <c r="H8" s="127">
        <f t="shared" ref="H8:H9" si="0">B8*E8/1000000*1.01</f>
        <v>12.120000000000001</v>
      </c>
      <c r="I8" s="125" t="s">
        <v>871</v>
      </c>
    </row>
    <row r="9" spans="1:9" ht="51.75" x14ac:dyDescent="0.25">
      <c r="A9" s="123" t="s">
        <v>340</v>
      </c>
      <c r="B9" s="124">
        <v>15000</v>
      </c>
      <c r="C9" s="125" t="s">
        <v>870</v>
      </c>
      <c r="D9" s="126" t="s">
        <v>823</v>
      </c>
      <c r="E9" s="123">
        <f>100*5</f>
        <v>500</v>
      </c>
      <c r="G9" s="128"/>
      <c r="H9" s="127">
        <f t="shared" si="0"/>
        <v>7.5750000000000002</v>
      </c>
      <c r="I9" s="125" t="s">
        <v>871</v>
      </c>
    </row>
    <row r="10" spans="1:9" x14ac:dyDescent="0.25">
      <c r="B10" s="124" t="s">
        <v>906</v>
      </c>
      <c r="E10" s="246">
        <f>SUM(E4:E9)</f>
        <v>8271.1753940010167</v>
      </c>
      <c r="H10" s="127">
        <f>ROUND(SUM(H4:H9),0)</f>
        <v>168</v>
      </c>
    </row>
    <row r="11" spans="1:9" x14ac:dyDescent="0.25">
      <c r="B11" s="124" t="s">
        <v>907</v>
      </c>
      <c r="E11" s="246">
        <f>SUM(E5:E9)+E4*569/906</f>
        <v>5902.0671072699542</v>
      </c>
    </row>
    <row r="14" spans="1:9" x14ac:dyDescent="0.25">
      <c r="A14" s="237" t="s">
        <v>869</v>
      </c>
      <c r="B14" s="179"/>
      <c r="C14" s="175"/>
      <c r="D14" s="178"/>
      <c r="E14" s="178"/>
      <c r="F14" s="175"/>
      <c r="G14" s="178"/>
      <c r="H14" s="180"/>
      <c r="I14" s="175"/>
    </row>
    <row r="15" spans="1:9" ht="15.75" x14ac:dyDescent="0.25">
      <c r="A15" s="376" t="s">
        <v>824</v>
      </c>
      <c r="B15" s="376"/>
      <c r="C15" s="376"/>
      <c r="D15" s="376"/>
      <c r="E15" s="376"/>
      <c r="F15" s="376"/>
      <c r="G15" s="376"/>
      <c r="H15" s="376"/>
      <c r="I15" s="376"/>
    </row>
    <row r="16" spans="1:9" x14ac:dyDescent="0.25">
      <c r="A16"/>
      <c r="B16"/>
      <c r="C16"/>
      <c r="D16"/>
      <c r="E16"/>
      <c r="F16"/>
      <c r="G16"/>
      <c r="H16"/>
      <c r="I16"/>
    </row>
    <row r="17" spans="1:9" ht="15.75" x14ac:dyDescent="0.25">
      <c r="A17" s="170" t="s">
        <v>338</v>
      </c>
      <c r="B17" s="170" t="s">
        <v>825</v>
      </c>
      <c r="C17" s="170" t="s">
        <v>826</v>
      </c>
      <c r="D17" s="170" t="s">
        <v>827</v>
      </c>
      <c r="E17" s="170" t="s">
        <v>828</v>
      </c>
      <c r="F17" s="170" t="s">
        <v>827</v>
      </c>
      <c r="G17" s="170" t="s">
        <v>829</v>
      </c>
      <c r="H17" s="170" t="s">
        <v>830</v>
      </c>
      <c r="I17" s="170" t="s">
        <v>831</v>
      </c>
    </row>
    <row r="18" spans="1:9" x14ac:dyDescent="0.25">
      <c r="A18">
        <v>2013</v>
      </c>
      <c r="B18" s="171">
        <v>250000</v>
      </c>
      <c r="C18">
        <v>22</v>
      </c>
      <c r="D18">
        <v>0</v>
      </c>
      <c r="E18">
        <v>21</v>
      </c>
      <c r="F18">
        <v>0</v>
      </c>
      <c r="G18" s="171">
        <v>77000</v>
      </c>
      <c r="H18" s="171">
        <v>73500</v>
      </c>
      <c r="I18" s="171">
        <v>3500</v>
      </c>
    </row>
    <row r="19" spans="1:9" x14ac:dyDescent="0.25">
      <c r="A19">
        <v>2014</v>
      </c>
      <c r="B19" s="171">
        <v>235000</v>
      </c>
      <c r="C19">
        <v>108</v>
      </c>
      <c r="D19">
        <v>3</v>
      </c>
      <c r="E19">
        <v>45</v>
      </c>
      <c r="F19">
        <v>2</v>
      </c>
      <c r="G19" s="171">
        <v>545000</v>
      </c>
      <c r="H19">
        <v>235000</v>
      </c>
      <c r="I19" s="171">
        <v>5000</v>
      </c>
    </row>
    <row r="20" spans="1:9" x14ac:dyDescent="0.25">
      <c r="A20">
        <v>2015</v>
      </c>
      <c r="B20" s="171">
        <v>370000</v>
      </c>
      <c r="C20">
        <v>89</v>
      </c>
      <c r="D20">
        <v>3</v>
      </c>
      <c r="E20">
        <v>70</v>
      </c>
      <c r="F20">
        <v>3</v>
      </c>
      <c r="G20" s="171">
        <v>460000</v>
      </c>
      <c r="H20" s="171">
        <v>365000</v>
      </c>
      <c r="I20" s="171">
        <v>5000</v>
      </c>
    </row>
    <row r="21" spans="1:9" x14ac:dyDescent="0.25">
      <c r="A21">
        <v>2016</v>
      </c>
      <c r="B21" s="171">
        <v>350000</v>
      </c>
      <c r="C21">
        <v>57</v>
      </c>
      <c r="D21">
        <v>0</v>
      </c>
      <c r="E21">
        <v>43</v>
      </c>
      <c r="F21">
        <v>0</v>
      </c>
      <c r="G21" s="171">
        <v>284500</v>
      </c>
      <c r="H21" s="171">
        <v>215000</v>
      </c>
      <c r="I21" s="171">
        <v>5000</v>
      </c>
    </row>
    <row r="22" spans="1:9" x14ac:dyDescent="0.25">
      <c r="A22">
        <v>2017</v>
      </c>
      <c r="B22" s="11" t="s">
        <v>832</v>
      </c>
      <c r="C22" s="11" t="s">
        <v>832</v>
      </c>
      <c r="D22" s="11" t="s">
        <v>832</v>
      </c>
      <c r="E22" s="11" t="s">
        <v>832</v>
      </c>
      <c r="F22" s="11" t="s">
        <v>832</v>
      </c>
      <c r="G22" s="11" t="s">
        <v>832</v>
      </c>
      <c r="H22" s="11" t="s">
        <v>832</v>
      </c>
      <c r="I22" s="11" t="s">
        <v>832</v>
      </c>
    </row>
    <row r="23" spans="1:9" x14ac:dyDescent="0.25">
      <c r="A23">
        <v>2018</v>
      </c>
      <c r="B23" s="171">
        <v>300000</v>
      </c>
      <c r="C23">
        <v>55</v>
      </c>
      <c r="D23" s="11" t="s">
        <v>832</v>
      </c>
      <c r="E23">
        <v>25</v>
      </c>
      <c r="F23" s="11" t="s">
        <v>832</v>
      </c>
      <c r="G23" s="171">
        <v>275000</v>
      </c>
      <c r="H23" s="171">
        <v>125000</v>
      </c>
      <c r="I23" s="171">
        <v>5000</v>
      </c>
    </row>
    <row r="24" spans="1:9" x14ac:dyDescent="0.25">
      <c r="A24">
        <v>2019</v>
      </c>
      <c r="B24" s="11" t="s">
        <v>832</v>
      </c>
      <c r="C24" s="11" t="s">
        <v>832</v>
      </c>
      <c r="D24" s="11" t="s">
        <v>832</v>
      </c>
      <c r="E24" s="11" t="s">
        <v>832</v>
      </c>
      <c r="F24" s="11" t="s">
        <v>832</v>
      </c>
      <c r="G24" s="11" t="s">
        <v>832</v>
      </c>
      <c r="H24" s="11" t="s">
        <v>832</v>
      </c>
      <c r="I24" s="11" t="s">
        <v>832</v>
      </c>
    </row>
    <row r="25" spans="1:9" x14ac:dyDescent="0.25">
      <c r="A25">
        <v>2020</v>
      </c>
      <c r="B25" s="171">
        <v>300000</v>
      </c>
      <c r="C25">
        <v>60</v>
      </c>
      <c r="D25" s="11" t="s">
        <v>832</v>
      </c>
      <c r="E25">
        <v>30</v>
      </c>
      <c r="F25" s="11" t="s">
        <v>832</v>
      </c>
      <c r="G25" s="171">
        <v>600000</v>
      </c>
      <c r="H25" s="171">
        <v>300000</v>
      </c>
      <c r="I25" s="171">
        <v>10000</v>
      </c>
    </row>
    <row r="26" spans="1:9" ht="15.75" x14ac:dyDescent="0.25">
      <c r="A26"/>
      <c r="B26" s="223">
        <f>SUM(B18:B25)</f>
        <v>1805000</v>
      </c>
      <c r="C26" s="170">
        <f>SUM(C18:C25)</f>
        <v>391</v>
      </c>
      <c r="D26" s="170"/>
      <c r="E26" s="170">
        <f>SUM(E18:E25)</f>
        <v>234</v>
      </c>
      <c r="F26" s="170"/>
      <c r="G26" s="224">
        <f>SUM(G18:G25)</f>
        <v>2241500</v>
      </c>
      <c r="H26" s="224">
        <f>SUM(H18:H25)</f>
        <v>1313500</v>
      </c>
      <c r="I26"/>
    </row>
    <row r="27" spans="1:9" x14ac:dyDescent="0.25">
      <c r="A27"/>
      <c r="B27"/>
      <c r="C27"/>
      <c r="D27"/>
      <c r="E27"/>
      <c r="F27"/>
      <c r="G27"/>
      <c r="H27"/>
      <c r="I27"/>
    </row>
    <row r="28" spans="1:9" ht="15.75" x14ac:dyDescent="0.25">
      <c r="A28" s="376" t="s">
        <v>833</v>
      </c>
      <c r="B28" s="376"/>
      <c r="C28" s="376"/>
      <c r="D28" s="376"/>
      <c r="E28" s="376"/>
      <c r="F28" s="376"/>
      <c r="G28" s="376"/>
      <c r="H28" s="376"/>
      <c r="I28" s="376"/>
    </row>
    <row r="29" spans="1:9" x14ac:dyDescent="0.25">
      <c r="A29" t="s">
        <v>834</v>
      </c>
      <c r="B29"/>
      <c r="C29"/>
      <c r="D29"/>
      <c r="E29"/>
      <c r="F29"/>
      <c r="G29"/>
      <c r="H29"/>
      <c r="I29"/>
    </row>
    <row r="30" spans="1:9" ht="15.75" x14ac:dyDescent="0.25">
      <c r="A30"/>
      <c r="B30" s="170" t="s">
        <v>835</v>
      </c>
      <c r="C30" s="170" t="s">
        <v>836</v>
      </c>
      <c r="D30" s="170" t="s">
        <v>837</v>
      </c>
      <c r="E30" s="170" t="s">
        <v>838</v>
      </c>
      <c r="F30" s="170" t="s">
        <v>839</v>
      </c>
      <c r="G30"/>
      <c r="H30"/>
      <c r="I30"/>
    </row>
    <row r="31" spans="1:9" ht="15.75" x14ac:dyDescent="0.25">
      <c r="A31">
        <v>2018</v>
      </c>
      <c r="B31" s="225" t="s">
        <v>840</v>
      </c>
      <c r="C31" s="226">
        <v>123</v>
      </c>
      <c r="D31" s="225" t="s">
        <v>840</v>
      </c>
      <c r="E31" s="225" t="s">
        <v>840</v>
      </c>
      <c r="F31" s="226" t="s">
        <v>841</v>
      </c>
      <c r="G31"/>
      <c r="H31"/>
      <c r="I31"/>
    </row>
    <row r="32" spans="1:9" x14ac:dyDescent="0.25">
      <c r="A32">
        <v>2019</v>
      </c>
      <c r="B32">
        <v>520</v>
      </c>
      <c r="C32">
        <v>237</v>
      </c>
      <c r="D32" s="171">
        <v>2600000</v>
      </c>
      <c r="E32" s="227">
        <v>1133949.51</v>
      </c>
      <c r="F32" s="228" t="s">
        <v>841</v>
      </c>
      <c r="G32"/>
      <c r="H32"/>
      <c r="I32"/>
    </row>
    <row r="33" spans="1:9" x14ac:dyDescent="0.25">
      <c r="A33">
        <v>2020</v>
      </c>
      <c r="B33">
        <v>244</v>
      </c>
      <c r="C33">
        <v>190</v>
      </c>
      <c r="D33" s="227">
        <v>1049138.3</v>
      </c>
      <c r="E33" s="227">
        <v>816644</v>
      </c>
      <c r="F33" s="228" t="s">
        <v>841</v>
      </c>
      <c r="G33"/>
      <c r="H33"/>
      <c r="I33"/>
    </row>
    <row r="34" spans="1:9" ht="15.75" x14ac:dyDescent="0.25">
      <c r="A34"/>
      <c r="B34" s="170">
        <f>SUM(B32:B33)</f>
        <v>764</v>
      </c>
      <c r="C34" s="170">
        <f>SUM(C31:C33)</f>
        <v>550</v>
      </c>
      <c r="D34" s="224">
        <f>SUM(D32:D33)</f>
        <v>3649138.3</v>
      </c>
      <c r="E34" s="229">
        <f>SUM(E32:E33)</f>
        <v>1950593.51</v>
      </c>
      <c r="F34" s="228" t="s">
        <v>842</v>
      </c>
      <c r="G34"/>
      <c r="H34"/>
      <c r="I34"/>
    </row>
    <row r="35" spans="1:9" x14ac:dyDescent="0.25">
      <c r="A35"/>
      <c r="B35"/>
      <c r="C35"/>
      <c r="D35"/>
      <c r="E35"/>
      <c r="F35"/>
      <c r="G35"/>
      <c r="H35"/>
      <c r="I35"/>
    </row>
    <row r="36" spans="1:9" x14ac:dyDescent="0.25">
      <c r="A36" s="377" t="s">
        <v>843</v>
      </c>
      <c r="B36" s="377"/>
      <c r="C36" s="377"/>
      <c r="D36" s="377"/>
      <c r="E36" s="377"/>
      <c r="F36" s="377"/>
      <c r="G36" s="377"/>
      <c r="H36" s="377"/>
      <c r="I36" s="377"/>
    </row>
    <row r="37" spans="1:9" x14ac:dyDescent="0.25">
      <c r="A37" s="377"/>
      <c r="B37" s="377"/>
      <c r="C37" s="377"/>
      <c r="D37" s="377"/>
      <c r="E37" s="377"/>
      <c r="F37" s="377"/>
      <c r="G37" s="377"/>
      <c r="H37" s="377"/>
      <c r="I37" s="377"/>
    </row>
    <row r="38" spans="1:9" ht="15.75" x14ac:dyDescent="0.25">
      <c r="A38" s="222" t="s">
        <v>844</v>
      </c>
      <c r="B38" s="241" t="s">
        <v>845</v>
      </c>
      <c r="C38" s="241" t="s">
        <v>846</v>
      </c>
      <c r="D38" s="241" t="s">
        <v>847</v>
      </c>
      <c r="E38"/>
      <c r="F38"/>
      <c r="G38"/>
      <c r="H38"/>
      <c r="I38"/>
    </row>
    <row r="39" spans="1:9" ht="60" x14ac:dyDescent="0.25">
      <c r="A39" s="97" t="s">
        <v>848</v>
      </c>
      <c r="B39">
        <v>160</v>
      </c>
      <c r="C39" s="171">
        <v>1600000</v>
      </c>
      <c r="D39" s="171">
        <v>10000</v>
      </c>
      <c r="E39"/>
      <c r="F39"/>
      <c r="G39"/>
      <c r="H39"/>
      <c r="I39"/>
    </row>
    <row r="40" spans="1:9" ht="30" x14ac:dyDescent="0.25">
      <c r="A40" s="97" t="s">
        <v>849</v>
      </c>
      <c r="B40">
        <v>18</v>
      </c>
      <c r="C40" s="171">
        <v>900000</v>
      </c>
      <c r="D40" s="171">
        <v>50000</v>
      </c>
      <c r="E40"/>
      <c r="F40"/>
      <c r="G40"/>
      <c r="H40"/>
      <c r="I40"/>
    </row>
    <row r="41" spans="1:9" ht="60" x14ac:dyDescent="0.25">
      <c r="A41" s="97" t="s">
        <v>850</v>
      </c>
      <c r="B41">
        <v>200</v>
      </c>
      <c r="C41" s="171">
        <v>2000000</v>
      </c>
      <c r="D41" s="228" t="s">
        <v>851</v>
      </c>
      <c r="E41"/>
      <c r="F41"/>
      <c r="G41"/>
      <c r="H41"/>
      <c r="I41"/>
    </row>
    <row r="42" spans="1:9" ht="15.75" x14ac:dyDescent="0.25">
      <c r="A42"/>
      <c r="B42" s="170">
        <f>SUM(B39:B41)</f>
        <v>378</v>
      </c>
      <c r="C42" s="224">
        <f>SUM(C39:C41)</f>
        <v>4500000</v>
      </c>
      <c r="D42"/>
      <c r="E42"/>
      <c r="F42"/>
      <c r="G42"/>
      <c r="H42"/>
      <c r="I42"/>
    </row>
    <row r="43" spans="1:9" x14ac:dyDescent="0.25">
      <c r="A43" s="178"/>
      <c r="B43" s="179"/>
      <c r="C43" s="175"/>
      <c r="D43" s="178"/>
      <c r="E43" s="178"/>
      <c r="F43" s="175"/>
      <c r="G43" s="178"/>
      <c r="H43" s="180"/>
      <c r="I43" s="175"/>
    </row>
    <row r="44" spans="1:9" x14ac:dyDescent="0.25">
      <c r="A44" s="377" t="s">
        <v>861</v>
      </c>
      <c r="B44" s="377"/>
      <c r="C44" s="377"/>
      <c r="D44" s="377"/>
      <c r="E44" s="377"/>
      <c r="F44" s="377"/>
      <c r="G44" s="377"/>
      <c r="H44" s="377"/>
      <c r="I44" s="377"/>
    </row>
    <row r="45" spans="1:9" x14ac:dyDescent="0.25">
      <c r="A45" s="377"/>
      <c r="B45" s="377"/>
      <c r="C45" s="377"/>
      <c r="D45" s="377"/>
      <c r="E45" s="377"/>
      <c r="F45" s="377"/>
      <c r="G45" s="377"/>
      <c r="H45" s="377"/>
      <c r="I45" s="377"/>
    </row>
    <row r="46" spans="1:9" ht="15.75" x14ac:dyDescent="0.25">
      <c r="A46" s="1"/>
      <c r="B46" s="241" t="s">
        <v>846</v>
      </c>
      <c r="C46" s="241" t="s">
        <v>847</v>
      </c>
      <c r="D46" s="238" t="s">
        <v>864</v>
      </c>
      <c r="E46" s="238"/>
      <c r="F46" s="238"/>
      <c r="G46" s="238"/>
      <c r="H46" s="238"/>
      <c r="I46" s="238"/>
    </row>
    <row r="47" spans="1:9" ht="15.75" x14ac:dyDescent="0.25">
      <c r="A47" s="240" t="s">
        <v>862</v>
      </c>
      <c r="B47" s="238"/>
      <c r="C47" s="239">
        <v>50000</v>
      </c>
      <c r="D47" s="240" t="s">
        <v>863</v>
      </c>
      <c r="E47" s="238"/>
      <c r="F47" s="238"/>
      <c r="G47" s="238"/>
      <c r="H47" s="238"/>
      <c r="I47" s="238"/>
    </row>
    <row r="48" spans="1:9" ht="15.75" x14ac:dyDescent="0.25">
      <c r="A48" s="240" t="s">
        <v>865</v>
      </c>
      <c r="B48" s="238"/>
      <c r="C48" s="239">
        <v>15000</v>
      </c>
      <c r="D48" s="238" t="s">
        <v>823</v>
      </c>
      <c r="E48" s="238"/>
      <c r="F48" s="238"/>
      <c r="G48" s="238"/>
      <c r="H48" s="238"/>
      <c r="I48" s="238"/>
    </row>
    <row r="49" spans="1:9" ht="15.75" x14ac:dyDescent="0.25">
      <c r="A49" t="s">
        <v>866</v>
      </c>
      <c r="B49" s="238">
        <v>5.56</v>
      </c>
      <c r="C49" s="239"/>
      <c r="D49" s="240" t="s">
        <v>867</v>
      </c>
      <c r="E49" s="238"/>
      <c r="F49" s="238"/>
      <c r="G49" s="238"/>
      <c r="H49" s="238"/>
      <c r="I49" s="238"/>
    </row>
  </sheetData>
  <mergeCells count="4">
    <mergeCell ref="A15:I15"/>
    <mergeCell ref="A28:I28"/>
    <mergeCell ref="A36:I37"/>
    <mergeCell ref="A44:I45"/>
  </mergeCells>
  <hyperlinks>
    <hyperlink ref="D4" r:id="rId1"/>
    <hyperlink ref="G4" r:id="rId2" display="https://www.minedu.sk/data/att/17966.xlsx"/>
    <hyperlink ref="D7" r:id="rId3"/>
  </hyperlinks>
  <pageMargins left="0.7" right="0.7" top="0.75" bottom="0.75" header="0.3" footer="0.3"/>
  <pageSetup paperSize="9" orientation="portrait"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4"/>
  <sheetViews>
    <sheetView topLeftCell="A9" workbookViewId="0">
      <selection activeCell="D10" sqref="D10"/>
    </sheetView>
  </sheetViews>
  <sheetFormatPr defaultRowHeight="15" x14ac:dyDescent="0.25"/>
  <cols>
    <col min="1" max="1" width="33.7109375" style="123" customWidth="1"/>
    <col min="2" max="2" width="9.85546875" style="124" customWidth="1"/>
    <col min="3" max="3" width="42.85546875" style="123" customWidth="1"/>
    <col min="4" max="4" width="18.5703125" style="123" customWidth="1"/>
    <col min="5" max="5" width="9.5703125" style="123" customWidth="1"/>
    <col min="6" max="6" width="32.5703125" style="125" customWidth="1"/>
    <col min="7" max="7" width="20" style="123" customWidth="1"/>
    <col min="8" max="8" width="11.28515625" style="123" customWidth="1"/>
    <col min="9" max="9" width="30" style="123" customWidth="1"/>
    <col min="10" max="10" width="20.28515625" bestFit="1" customWidth="1"/>
  </cols>
  <sheetData>
    <row r="1" spans="1:9" x14ac:dyDescent="0.25">
      <c r="A1" s="123" t="s">
        <v>1170</v>
      </c>
    </row>
    <row r="3" spans="1:9" s="132" customFormat="1" ht="64.5" x14ac:dyDescent="0.25">
      <c r="A3" s="130" t="s">
        <v>374</v>
      </c>
      <c r="B3" s="131" t="s">
        <v>384</v>
      </c>
      <c r="C3" s="130" t="s">
        <v>387</v>
      </c>
      <c r="D3" s="130" t="s">
        <v>379</v>
      </c>
      <c r="E3" s="130" t="s">
        <v>386</v>
      </c>
      <c r="F3" s="130" t="s">
        <v>388</v>
      </c>
      <c r="G3" s="130" t="s">
        <v>379</v>
      </c>
      <c r="H3" s="130" t="s">
        <v>389</v>
      </c>
      <c r="I3" s="130" t="s">
        <v>405</v>
      </c>
    </row>
    <row r="4" spans="1:9" ht="90" x14ac:dyDescent="0.25">
      <c r="A4" s="123" t="s">
        <v>375</v>
      </c>
      <c r="B4" s="124">
        <f>(940*POWER(1.05,3)+500+400)*36</f>
        <v>71574.03</v>
      </c>
      <c r="C4" s="125" t="s">
        <v>385</v>
      </c>
      <c r="D4" s="126" t="s">
        <v>383</v>
      </c>
      <c r="E4" s="123">
        <v>200</v>
      </c>
      <c r="F4" s="125" t="s">
        <v>391</v>
      </c>
      <c r="G4" s="128" t="s">
        <v>390</v>
      </c>
      <c r="H4" s="127">
        <f>B4*E4/1000000*1.02</f>
        <v>14.601102120000002</v>
      </c>
      <c r="I4" s="123" t="s">
        <v>876</v>
      </c>
    </row>
    <row r="5" spans="1:9" ht="90" x14ac:dyDescent="0.25">
      <c r="A5" s="123" t="s">
        <v>376</v>
      </c>
      <c r="B5" s="124">
        <f>(3336+500+500+1400)*36</f>
        <v>206496</v>
      </c>
      <c r="C5" s="125" t="s">
        <v>380</v>
      </c>
      <c r="D5" s="126" t="s">
        <v>383</v>
      </c>
      <c r="E5" s="123">
        <v>150</v>
      </c>
      <c r="F5" s="125" t="s">
        <v>394</v>
      </c>
      <c r="G5" s="128" t="s">
        <v>392</v>
      </c>
      <c r="H5" s="127">
        <f>B5*E5/1000000*1.02</f>
        <v>31.593888</v>
      </c>
      <c r="I5" s="123" t="s">
        <v>876</v>
      </c>
    </row>
    <row r="6" spans="1:9" ht="77.25" x14ac:dyDescent="0.25">
      <c r="A6" s="123" t="s">
        <v>378</v>
      </c>
      <c r="B6" s="124">
        <f>(3792+500+500+1400)*48+1088*36</f>
        <v>336384</v>
      </c>
      <c r="C6" s="125" t="s">
        <v>381</v>
      </c>
      <c r="D6" s="126" t="s">
        <v>383</v>
      </c>
      <c r="E6" s="123">
        <v>50</v>
      </c>
      <c r="F6" s="125" t="s">
        <v>393</v>
      </c>
      <c r="G6" s="128" t="s">
        <v>392</v>
      </c>
      <c r="H6" s="127">
        <f>B6*E6/1000000*1.02</f>
        <v>17.155583999999998</v>
      </c>
      <c r="I6" s="123" t="s">
        <v>876</v>
      </c>
    </row>
    <row r="7" spans="1:9" ht="77.25" x14ac:dyDescent="0.25">
      <c r="A7" s="123" t="s">
        <v>377</v>
      </c>
      <c r="B7" s="124">
        <f>(4242+500+500+1400)*60+3*1088*36</f>
        <v>516024</v>
      </c>
      <c r="C7" s="125" t="s">
        <v>382</v>
      </c>
      <c r="D7" s="126" t="s">
        <v>383</v>
      </c>
      <c r="E7" s="123">
        <v>25</v>
      </c>
      <c r="F7" s="125" t="s">
        <v>395</v>
      </c>
      <c r="G7" s="128" t="s">
        <v>392</v>
      </c>
      <c r="H7" s="127">
        <f>B7*E7/1000000*1.02</f>
        <v>13.158612000000002</v>
      </c>
      <c r="I7" s="123" t="s">
        <v>876</v>
      </c>
    </row>
    <row r="8" spans="1:9" ht="192" x14ac:dyDescent="0.25">
      <c r="A8" s="123" t="s">
        <v>337</v>
      </c>
      <c r="B8" s="124">
        <f>AVERAGE(1876334.91125,4026367.582)</f>
        <v>2951351.2466249997</v>
      </c>
      <c r="C8" s="125" t="s">
        <v>396</v>
      </c>
      <c r="D8" s="178" t="s">
        <v>880</v>
      </c>
      <c r="E8" s="123">
        <v>15</v>
      </c>
      <c r="F8" s="125" t="s">
        <v>860</v>
      </c>
      <c r="G8" s="178" t="s">
        <v>880</v>
      </c>
      <c r="H8" s="127">
        <f>2900000*E8/1000000*1.02</f>
        <v>44.37</v>
      </c>
      <c r="I8" s="125" t="s">
        <v>1173</v>
      </c>
    </row>
    <row r="9" spans="1:9" ht="90" x14ac:dyDescent="0.25">
      <c r="A9" s="123" t="s">
        <v>399</v>
      </c>
      <c r="B9" s="124">
        <v>10000</v>
      </c>
      <c r="C9" s="125" t="s">
        <v>454</v>
      </c>
      <c r="D9" s="129" t="s">
        <v>397</v>
      </c>
      <c r="E9" s="123">
        <v>500</v>
      </c>
      <c r="F9" s="125" t="s">
        <v>400</v>
      </c>
      <c r="G9" s="128" t="s">
        <v>401</v>
      </c>
      <c r="H9" s="127">
        <f>B9*E9/1000000*1.02</f>
        <v>5.0999999999999996</v>
      </c>
      <c r="I9" s="123" t="s">
        <v>876</v>
      </c>
    </row>
    <row r="10" spans="1:9" ht="77.25" x14ac:dyDescent="0.25">
      <c r="A10" s="123" t="s">
        <v>1279</v>
      </c>
      <c r="B10" s="124">
        <f>0.5*32842000/152</f>
        <v>108032.89473684211</v>
      </c>
      <c r="C10" s="125" t="s">
        <v>403</v>
      </c>
      <c r="D10" s="129" t="s">
        <v>402</v>
      </c>
      <c r="E10" s="123">
        <f>0.2*150*4</f>
        <v>120</v>
      </c>
      <c r="F10" s="125" t="s">
        <v>404</v>
      </c>
      <c r="G10" s="129" t="s">
        <v>402</v>
      </c>
      <c r="H10" s="270">
        <f>B10*E10/1000000*1.02</f>
        <v>13.223226315789475</v>
      </c>
      <c r="I10" s="123" t="s">
        <v>876</v>
      </c>
    </row>
    <row r="11" spans="1:9" s="233" customFormat="1" x14ac:dyDescent="0.25">
      <c r="A11" s="230" t="s">
        <v>398</v>
      </c>
      <c r="B11" s="231"/>
      <c r="C11" s="230"/>
      <c r="D11" s="230"/>
      <c r="E11" s="232">
        <f>SUM(E4:E10)</f>
        <v>1060</v>
      </c>
      <c r="F11" s="130"/>
      <c r="G11" s="230"/>
      <c r="H11" s="232">
        <f>ROUND(SUM(H4:H10),0)</f>
        <v>139</v>
      </c>
      <c r="I11" s="230"/>
    </row>
    <row r="14" spans="1:9" x14ac:dyDescent="0.25">
      <c r="A14" s="162" t="s">
        <v>436</v>
      </c>
      <c r="B14" s="162" t="s">
        <v>437</v>
      </c>
      <c r="C14" s="162" t="s">
        <v>438</v>
      </c>
      <c r="D14" s="134" t="s">
        <v>439</v>
      </c>
      <c r="E14" s="134" t="s">
        <v>440</v>
      </c>
      <c r="F14" s="163" t="s">
        <v>441</v>
      </c>
      <c r="G14" s="164" t="s">
        <v>442</v>
      </c>
      <c r="H14" s="165" t="s">
        <v>443</v>
      </c>
      <c r="I14" s="166" t="s">
        <v>444</v>
      </c>
    </row>
    <row r="15" spans="1:9" x14ac:dyDescent="0.25">
      <c r="A15" s="133" t="s">
        <v>455</v>
      </c>
      <c r="B15" s="133" t="s">
        <v>456</v>
      </c>
      <c r="C15" s="139"/>
      <c r="D15" s="139"/>
      <c r="E15" s="139"/>
      <c r="F15" s="181">
        <v>1</v>
      </c>
      <c r="G15" s="182">
        <v>1999009.11</v>
      </c>
      <c r="H15" s="182">
        <v>0</v>
      </c>
      <c r="I15" s="183">
        <v>0</v>
      </c>
    </row>
    <row r="16" spans="1:9" x14ac:dyDescent="0.25">
      <c r="A16" s="138"/>
      <c r="B16" s="184" t="s">
        <v>457</v>
      </c>
      <c r="C16" s="139"/>
      <c r="D16" s="139"/>
      <c r="E16" s="139"/>
      <c r="F16" s="135">
        <v>1</v>
      </c>
      <c r="G16" s="136">
        <v>1244100.05</v>
      </c>
      <c r="H16" s="136">
        <v>1244100.05</v>
      </c>
      <c r="I16" s="137">
        <v>0</v>
      </c>
    </row>
    <row r="17" spans="1:9" x14ac:dyDescent="0.25">
      <c r="A17" s="138"/>
      <c r="B17" s="184" t="s">
        <v>412</v>
      </c>
      <c r="C17" s="133" t="s">
        <v>412</v>
      </c>
      <c r="D17" s="134" t="s">
        <v>458</v>
      </c>
      <c r="E17" s="134" t="s">
        <v>459</v>
      </c>
      <c r="F17" s="135">
        <v>1</v>
      </c>
      <c r="G17" s="136">
        <v>1999645.01</v>
      </c>
      <c r="H17" s="136">
        <v>1999645.01</v>
      </c>
      <c r="I17" s="137">
        <v>1999645.01</v>
      </c>
    </row>
    <row r="18" spans="1:9" x14ac:dyDescent="0.25">
      <c r="A18" s="138"/>
      <c r="B18" s="138"/>
      <c r="C18" s="138"/>
      <c r="D18" s="134" t="s">
        <v>460</v>
      </c>
      <c r="E18" s="139"/>
      <c r="F18" s="135">
        <v>1</v>
      </c>
      <c r="G18" s="136">
        <v>1999645.01</v>
      </c>
      <c r="H18" s="136">
        <v>1999645.01</v>
      </c>
      <c r="I18" s="137">
        <v>1999645.01</v>
      </c>
    </row>
    <row r="19" spans="1:9" x14ac:dyDescent="0.25">
      <c r="A19" s="138"/>
      <c r="B19" s="138"/>
      <c r="C19" s="138"/>
      <c r="D19" s="134" t="s">
        <v>461</v>
      </c>
      <c r="E19" s="134" t="s">
        <v>462</v>
      </c>
      <c r="F19" s="135">
        <v>1</v>
      </c>
      <c r="G19" s="136">
        <v>1558796.79</v>
      </c>
      <c r="H19" s="136">
        <v>1558796.79</v>
      </c>
      <c r="I19" s="137">
        <v>1558796.79</v>
      </c>
    </row>
    <row r="20" spans="1:9" x14ac:dyDescent="0.25">
      <c r="A20" s="138"/>
      <c r="B20" s="138"/>
      <c r="C20" s="138"/>
      <c r="D20" s="134" t="s">
        <v>463</v>
      </c>
      <c r="E20" s="139"/>
      <c r="F20" s="135">
        <v>1</v>
      </c>
      <c r="G20" s="136">
        <v>1558796.79</v>
      </c>
      <c r="H20" s="136">
        <v>1558796.79</v>
      </c>
      <c r="I20" s="137">
        <v>1558796.79</v>
      </c>
    </row>
    <row r="21" spans="1:9" x14ac:dyDescent="0.25">
      <c r="A21" s="138"/>
      <c r="B21" s="138"/>
      <c r="C21" s="138"/>
      <c r="D21" s="134" t="s">
        <v>464</v>
      </c>
      <c r="E21" s="134" t="s">
        <v>465</v>
      </c>
      <c r="F21" s="135">
        <v>1</v>
      </c>
      <c r="G21" s="136">
        <v>1822398.71</v>
      </c>
      <c r="H21" s="136">
        <v>1822398.71</v>
      </c>
      <c r="I21" s="137">
        <v>1822398.71</v>
      </c>
    </row>
    <row r="22" spans="1:9" x14ac:dyDescent="0.25">
      <c r="A22" s="138"/>
      <c r="B22" s="138"/>
      <c r="C22" s="138"/>
      <c r="D22" s="134" t="s">
        <v>466</v>
      </c>
      <c r="E22" s="139"/>
      <c r="F22" s="135">
        <v>1</v>
      </c>
      <c r="G22" s="136">
        <v>1822398.71</v>
      </c>
      <c r="H22" s="136">
        <v>1822398.71</v>
      </c>
      <c r="I22" s="137">
        <v>1822398.71</v>
      </c>
    </row>
    <row r="23" spans="1:9" x14ac:dyDescent="0.25">
      <c r="A23" s="138"/>
      <c r="B23" s="138"/>
      <c r="C23" s="138"/>
      <c r="D23" s="134" t="s">
        <v>467</v>
      </c>
      <c r="E23" s="134" t="s">
        <v>468</v>
      </c>
      <c r="F23" s="135">
        <v>1</v>
      </c>
      <c r="G23" s="136">
        <v>1998346.66</v>
      </c>
      <c r="H23" s="136">
        <v>1998346.66</v>
      </c>
      <c r="I23" s="137">
        <v>1998346.66</v>
      </c>
    </row>
    <row r="24" spans="1:9" x14ac:dyDescent="0.25">
      <c r="A24" s="138"/>
      <c r="B24" s="138"/>
      <c r="C24" s="138"/>
      <c r="D24" s="185"/>
      <c r="E24" s="186" t="s">
        <v>469</v>
      </c>
      <c r="F24" s="187">
        <v>1</v>
      </c>
      <c r="G24" s="188">
        <v>1992067.51</v>
      </c>
      <c r="H24" s="188">
        <v>1992067.51</v>
      </c>
      <c r="I24" s="189">
        <v>1992067.51</v>
      </c>
    </row>
    <row r="25" spans="1:9" x14ac:dyDescent="0.25">
      <c r="A25" s="138"/>
      <c r="B25" s="138"/>
      <c r="C25" s="138"/>
      <c r="D25" s="134" t="s">
        <v>470</v>
      </c>
      <c r="E25" s="139"/>
      <c r="F25" s="135">
        <v>2</v>
      </c>
      <c r="G25" s="136">
        <v>3990414.17</v>
      </c>
      <c r="H25" s="136">
        <v>3990414.17</v>
      </c>
      <c r="I25" s="137">
        <v>3990414.17</v>
      </c>
    </row>
    <row r="26" spans="1:9" x14ac:dyDescent="0.25">
      <c r="A26" s="138"/>
      <c r="B26" s="138"/>
      <c r="C26" s="138"/>
      <c r="D26" s="134" t="s">
        <v>419</v>
      </c>
      <c r="E26" s="134" t="s">
        <v>471</v>
      </c>
      <c r="F26" s="135">
        <v>1</v>
      </c>
      <c r="G26" s="136">
        <v>1992465.35</v>
      </c>
      <c r="H26" s="136">
        <v>1992465.35</v>
      </c>
      <c r="I26" s="137">
        <v>1992465.35</v>
      </c>
    </row>
    <row r="27" spans="1:9" x14ac:dyDescent="0.25">
      <c r="A27" s="138"/>
      <c r="B27" s="138"/>
      <c r="C27" s="138"/>
      <c r="D27" s="134" t="s">
        <v>421</v>
      </c>
      <c r="E27" s="139"/>
      <c r="F27" s="135">
        <v>1</v>
      </c>
      <c r="G27" s="136">
        <v>1992465.35</v>
      </c>
      <c r="H27" s="136">
        <v>1992465.35</v>
      </c>
      <c r="I27" s="137">
        <v>1992465.35</v>
      </c>
    </row>
    <row r="28" spans="1:9" x14ac:dyDescent="0.25">
      <c r="A28" s="138"/>
      <c r="B28" s="138"/>
      <c r="C28" s="138"/>
      <c r="D28" s="134" t="s">
        <v>472</v>
      </c>
      <c r="E28" s="134" t="s">
        <v>473</v>
      </c>
      <c r="F28" s="135">
        <v>1</v>
      </c>
      <c r="G28" s="136">
        <v>1842367.76</v>
      </c>
      <c r="H28" s="136">
        <v>1842367.76</v>
      </c>
      <c r="I28" s="137">
        <v>1842367.76</v>
      </c>
    </row>
    <row r="29" spans="1:9" x14ac:dyDescent="0.25">
      <c r="A29" s="138"/>
      <c r="B29" s="138"/>
      <c r="C29" s="138"/>
      <c r="D29" s="134" t="s">
        <v>474</v>
      </c>
      <c r="E29" s="139"/>
      <c r="F29" s="135">
        <v>1</v>
      </c>
      <c r="G29" s="136">
        <v>1842367.76</v>
      </c>
      <c r="H29" s="136">
        <v>1842367.76</v>
      </c>
      <c r="I29" s="137">
        <v>1842367.76</v>
      </c>
    </row>
    <row r="30" spans="1:9" x14ac:dyDescent="0.25">
      <c r="A30" s="138"/>
      <c r="B30" s="138"/>
      <c r="C30" s="138"/>
      <c r="D30" s="134" t="s">
        <v>431</v>
      </c>
      <c r="E30" s="134" t="s">
        <v>475</v>
      </c>
      <c r="F30" s="135">
        <v>1</v>
      </c>
      <c r="G30" s="136">
        <v>1804591.5</v>
      </c>
      <c r="H30" s="136">
        <v>1804591.5</v>
      </c>
      <c r="I30" s="137">
        <v>1804591.5</v>
      </c>
    </row>
    <row r="31" spans="1:9" x14ac:dyDescent="0.25">
      <c r="A31" s="138"/>
      <c r="B31" s="138"/>
      <c r="C31" s="140"/>
      <c r="D31" s="134" t="s">
        <v>433</v>
      </c>
      <c r="E31" s="139"/>
      <c r="F31" s="135">
        <v>1</v>
      </c>
      <c r="G31" s="136">
        <v>1804591.5</v>
      </c>
      <c r="H31" s="136">
        <v>1804591.5</v>
      </c>
      <c r="I31" s="137">
        <v>1804591.5</v>
      </c>
    </row>
    <row r="32" spans="1:9" x14ac:dyDescent="0.25">
      <c r="A32" s="140"/>
      <c r="B32" s="140"/>
      <c r="C32" s="134" t="s">
        <v>434</v>
      </c>
      <c r="D32" s="139"/>
      <c r="E32" s="139"/>
      <c r="F32" s="135">
        <v>8</v>
      </c>
      <c r="G32" s="136">
        <v>15010679.289999999</v>
      </c>
      <c r="H32" s="136">
        <v>15010679.289999999</v>
      </c>
      <c r="I32" s="137">
        <v>15010679.289999999</v>
      </c>
    </row>
    <row r="33" spans="1:9" x14ac:dyDescent="0.25">
      <c r="A33" s="141" t="s">
        <v>476</v>
      </c>
      <c r="B33" s="142"/>
      <c r="C33" s="142"/>
      <c r="D33" s="142"/>
      <c r="E33" s="143"/>
      <c r="F33" s="144">
        <v>10</v>
      </c>
      <c r="G33" s="145">
        <v>18253788.449999999</v>
      </c>
      <c r="H33" s="145">
        <v>16254779.339999998</v>
      </c>
      <c r="I33" s="146">
        <v>15010679.289999999</v>
      </c>
    </row>
    <row r="34" spans="1:9" x14ac:dyDescent="0.25">
      <c r="A34" s="133" t="s">
        <v>477</v>
      </c>
      <c r="B34" s="133" t="s">
        <v>478</v>
      </c>
      <c r="C34" s="139"/>
      <c r="D34" s="139"/>
      <c r="E34" s="139"/>
      <c r="F34" s="135">
        <v>13</v>
      </c>
      <c r="G34" s="136">
        <v>33617257.879999995</v>
      </c>
      <c r="H34" s="136">
        <v>0</v>
      </c>
      <c r="I34" s="137">
        <v>0</v>
      </c>
    </row>
    <row r="35" spans="1:9" x14ac:dyDescent="0.25">
      <c r="A35" s="138"/>
      <c r="B35" s="184" t="s">
        <v>456</v>
      </c>
      <c r="C35" s="139"/>
      <c r="D35" s="139"/>
      <c r="E35" s="139"/>
      <c r="F35" s="135">
        <v>11</v>
      </c>
      <c r="G35" s="136">
        <v>37939540.280000001</v>
      </c>
      <c r="H35" s="136">
        <v>0</v>
      </c>
      <c r="I35" s="137">
        <v>0</v>
      </c>
    </row>
    <row r="36" spans="1:9" x14ac:dyDescent="0.25">
      <c r="A36" s="138"/>
      <c r="B36" s="184" t="s">
        <v>457</v>
      </c>
      <c r="C36" s="139"/>
      <c r="D36" s="139"/>
      <c r="E36" s="139"/>
      <c r="F36" s="135">
        <v>1</v>
      </c>
      <c r="G36" s="136">
        <v>2228732.9500000002</v>
      </c>
      <c r="H36" s="136">
        <v>2228732.9500000002</v>
      </c>
      <c r="I36" s="137">
        <v>0</v>
      </c>
    </row>
    <row r="37" spans="1:9" x14ac:dyDescent="0.25">
      <c r="A37" s="138"/>
      <c r="B37" s="184" t="s">
        <v>412</v>
      </c>
      <c r="C37" s="133" t="s">
        <v>412</v>
      </c>
      <c r="D37" s="134" t="s">
        <v>479</v>
      </c>
      <c r="E37" s="134" t="s">
        <v>480</v>
      </c>
      <c r="F37" s="135">
        <v>1</v>
      </c>
      <c r="G37" s="136">
        <v>5992294.7599999998</v>
      </c>
      <c r="H37" s="136">
        <v>5992294.7599999998</v>
      </c>
      <c r="I37" s="137">
        <v>5992294.7599999998</v>
      </c>
    </row>
    <row r="38" spans="1:9" x14ac:dyDescent="0.25">
      <c r="A38" s="138"/>
      <c r="B38" s="138"/>
      <c r="C38" s="138"/>
      <c r="D38" s="134" t="s">
        <v>481</v>
      </c>
      <c r="E38" s="139"/>
      <c r="F38" s="135">
        <v>1</v>
      </c>
      <c r="G38" s="136">
        <v>5992294.7599999998</v>
      </c>
      <c r="H38" s="136">
        <v>5992294.7599999998</v>
      </c>
      <c r="I38" s="137">
        <v>5992294.7599999998</v>
      </c>
    </row>
    <row r="39" spans="1:9" x14ac:dyDescent="0.25">
      <c r="A39" s="138"/>
      <c r="B39" s="138"/>
      <c r="C39" s="138"/>
      <c r="D39" s="134" t="s">
        <v>482</v>
      </c>
      <c r="E39" s="134" t="s">
        <v>483</v>
      </c>
      <c r="F39" s="135">
        <v>1</v>
      </c>
      <c r="G39" s="136">
        <v>2545713.89</v>
      </c>
      <c r="H39" s="136">
        <v>2545713.89</v>
      </c>
      <c r="I39" s="137">
        <v>2545713.89</v>
      </c>
    </row>
    <row r="40" spans="1:9" x14ac:dyDescent="0.25">
      <c r="A40" s="138"/>
      <c r="B40" s="138"/>
      <c r="C40" s="138"/>
      <c r="D40" s="134" t="s">
        <v>484</v>
      </c>
      <c r="E40" s="139"/>
      <c r="F40" s="135">
        <v>1</v>
      </c>
      <c r="G40" s="136">
        <v>2545713.89</v>
      </c>
      <c r="H40" s="136">
        <v>2545713.89</v>
      </c>
      <c r="I40" s="137">
        <v>2545713.89</v>
      </c>
    </row>
    <row r="41" spans="1:9" x14ac:dyDescent="0.25">
      <c r="A41" s="138"/>
      <c r="B41" s="138"/>
      <c r="C41" s="138"/>
      <c r="D41" s="134" t="s">
        <v>485</v>
      </c>
      <c r="E41" s="134" t="s">
        <v>486</v>
      </c>
      <c r="F41" s="135">
        <v>1</v>
      </c>
      <c r="G41" s="136">
        <v>2369406.94</v>
      </c>
      <c r="H41" s="136">
        <v>2369406.94</v>
      </c>
      <c r="I41" s="137">
        <v>2369406.94</v>
      </c>
    </row>
    <row r="42" spans="1:9" x14ac:dyDescent="0.25">
      <c r="A42" s="138"/>
      <c r="B42" s="138"/>
      <c r="C42" s="138"/>
      <c r="D42" s="134" t="s">
        <v>487</v>
      </c>
      <c r="E42" s="139"/>
      <c r="F42" s="135">
        <v>1</v>
      </c>
      <c r="G42" s="136">
        <v>2369406.94</v>
      </c>
      <c r="H42" s="136">
        <v>2369406.94</v>
      </c>
      <c r="I42" s="137">
        <v>2369406.94</v>
      </c>
    </row>
    <row r="43" spans="1:9" x14ac:dyDescent="0.25">
      <c r="A43" s="138"/>
      <c r="B43" s="138"/>
      <c r="C43" s="138"/>
      <c r="D43" s="134" t="s">
        <v>488</v>
      </c>
      <c r="E43" s="134" t="s">
        <v>489</v>
      </c>
      <c r="F43" s="135">
        <v>1</v>
      </c>
      <c r="G43" s="136">
        <v>2008112.45</v>
      </c>
      <c r="H43" s="136">
        <v>2008112.45</v>
      </c>
      <c r="I43" s="137">
        <v>2008112.45</v>
      </c>
    </row>
    <row r="44" spans="1:9" x14ac:dyDescent="0.25">
      <c r="A44" s="138"/>
      <c r="B44" s="138"/>
      <c r="C44" s="138"/>
      <c r="D44" s="134" t="s">
        <v>490</v>
      </c>
      <c r="E44" s="139"/>
      <c r="F44" s="135">
        <v>1</v>
      </c>
      <c r="G44" s="136">
        <v>2008112.45</v>
      </c>
      <c r="H44" s="136">
        <v>2008112.45</v>
      </c>
      <c r="I44" s="137">
        <v>2008112.45</v>
      </c>
    </row>
    <row r="45" spans="1:9" x14ac:dyDescent="0.25">
      <c r="A45" s="138"/>
      <c r="B45" s="138"/>
      <c r="C45" s="138"/>
      <c r="D45" s="134" t="s">
        <v>491</v>
      </c>
      <c r="E45" s="134" t="s">
        <v>492</v>
      </c>
      <c r="F45" s="135">
        <v>1</v>
      </c>
      <c r="G45" s="136">
        <v>2407452.92</v>
      </c>
      <c r="H45" s="136">
        <v>2407452.92</v>
      </c>
      <c r="I45" s="137">
        <v>2407452.92</v>
      </c>
    </row>
    <row r="46" spans="1:9" x14ac:dyDescent="0.25">
      <c r="A46" s="138"/>
      <c r="B46" s="138"/>
      <c r="C46" s="138"/>
      <c r="D46" s="134" t="s">
        <v>493</v>
      </c>
      <c r="E46" s="139"/>
      <c r="F46" s="135">
        <v>1</v>
      </c>
      <c r="G46" s="136">
        <v>2407452.92</v>
      </c>
      <c r="H46" s="136">
        <v>2407452.92</v>
      </c>
      <c r="I46" s="137">
        <v>2407452.92</v>
      </c>
    </row>
    <row r="47" spans="1:9" x14ac:dyDescent="0.25">
      <c r="A47" s="138"/>
      <c r="B47" s="138"/>
      <c r="C47" s="138"/>
      <c r="D47" s="134" t="s">
        <v>419</v>
      </c>
      <c r="E47" s="134" t="s">
        <v>494</v>
      </c>
      <c r="F47" s="135">
        <v>1</v>
      </c>
      <c r="G47" s="136">
        <v>5738913.4299999997</v>
      </c>
      <c r="H47" s="136">
        <v>5738913.4299999997</v>
      </c>
      <c r="I47" s="137">
        <v>5738913.4199999999</v>
      </c>
    </row>
    <row r="48" spans="1:9" x14ac:dyDescent="0.25">
      <c r="A48" s="138"/>
      <c r="B48" s="138"/>
      <c r="C48" s="138"/>
      <c r="D48" s="185"/>
      <c r="E48" s="186" t="s">
        <v>495</v>
      </c>
      <c r="F48" s="187">
        <v>1</v>
      </c>
      <c r="G48" s="188">
        <v>5993441.7199999997</v>
      </c>
      <c r="H48" s="188">
        <v>5993441.7199999997</v>
      </c>
      <c r="I48" s="189">
        <v>5993441.71</v>
      </c>
    </row>
    <row r="49" spans="1:9" x14ac:dyDescent="0.25">
      <c r="A49" s="138"/>
      <c r="B49" s="138"/>
      <c r="C49" s="138"/>
      <c r="D49" s="134" t="s">
        <v>421</v>
      </c>
      <c r="E49" s="139"/>
      <c r="F49" s="135">
        <v>2</v>
      </c>
      <c r="G49" s="136">
        <v>11732355.149999999</v>
      </c>
      <c r="H49" s="136">
        <v>11732355.149999999</v>
      </c>
      <c r="I49" s="137">
        <v>11732355.129999999</v>
      </c>
    </row>
    <row r="50" spans="1:9" x14ac:dyDescent="0.25">
      <c r="A50" s="138"/>
      <c r="B50" s="138"/>
      <c r="C50" s="138"/>
      <c r="D50" s="134" t="s">
        <v>425</v>
      </c>
      <c r="E50" s="134" t="s">
        <v>496</v>
      </c>
      <c r="F50" s="135">
        <v>1</v>
      </c>
      <c r="G50" s="136">
        <v>5784216.2000000002</v>
      </c>
      <c r="H50" s="136">
        <v>5784216.2000000002</v>
      </c>
      <c r="I50" s="137">
        <v>5784216.2000000002</v>
      </c>
    </row>
    <row r="51" spans="1:9" x14ac:dyDescent="0.25">
      <c r="A51" s="138"/>
      <c r="B51" s="138"/>
      <c r="C51" s="138"/>
      <c r="D51" s="185"/>
      <c r="E51" s="186" t="s">
        <v>497</v>
      </c>
      <c r="F51" s="187">
        <v>1</v>
      </c>
      <c r="G51" s="188">
        <v>5849673.8799999999</v>
      </c>
      <c r="H51" s="188">
        <v>5849673.8799999999</v>
      </c>
      <c r="I51" s="189">
        <v>5849673.8799999999</v>
      </c>
    </row>
    <row r="52" spans="1:9" x14ac:dyDescent="0.25">
      <c r="A52" s="138"/>
      <c r="B52" s="138"/>
      <c r="C52" s="138"/>
      <c r="D52" s="134" t="s">
        <v>427</v>
      </c>
      <c r="E52" s="139"/>
      <c r="F52" s="135">
        <v>2</v>
      </c>
      <c r="G52" s="136">
        <v>11633890.08</v>
      </c>
      <c r="H52" s="136">
        <v>11633890.08</v>
      </c>
      <c r="I52" s="137">
        <v>11633890.08</v>
      </c>
    </row>
    <row r="53" spans="1:9" x14ac:dyDescent="0.25">
      <c r="A53" s="138"/>
      <c r="B53" s="138"/>
      <c r="C53" s="138"/>
      <c r="D53" s="134" t="s">
        <v>472</v>
      </c>
      <c r="E53" s="134" t="s">
        <v>498</v>
      </c>
      <c r="F53" s="135">
        <v>1</v>
      </c>
      <c r="G53" s="136">
        <v>5996104.5499999998</v>
      </c>
      <c r="H53" s="136">
        <v>5996104.5499999998</v>
      </c>
      <c r="I53" s="137">
        <v>5996104.5499999998</v>
      </c>
    </row>
    <row r="54" spans="1:9" x14ac:dyDescent="0.25">
      <c r="A54" s="138"/>
      <c r="B54" s="138"/>
      <c r="C54" s="138"/>
      <c r="D54" s="185"/>
      <c r="E54" s="186" t="s">
        <v>499</v>
      </c>
      <c r="F54" s="187">
        <v>1</v>
      </c>
      <c r="G54" s="188">
        <v>4294312.07</v>
      </c>
      <c r="H54" s="188">
        <v>4294312.07</v>
      </c>
      <c r="I54" s="189">
        <v>4294312.07</v>
      </c>
    </row>
    <row r="55" spans="1:9" x14ac:dyDescent="0.25">
      <c r="A55" s="138"/>
      <c r="B55" s="138"/>
      <c r="C55" s="138"/>
      <c r="D55" s="134" t="s">
        <v>474</v>
      </c>
      <c r="E55" s="139"/>
      <c r="F55" s="135">
        <v>2</v>
      </c>
      <c r="G55" s="136">
        <v>10290416.620000001</v>
      </c>
      <c r="H55" s="136">
        <v>10290416.620000001</v>
      </c>
      <c r="I55" s="137">
        <v>10290416.620000001</v>
      </c>
    </row>
    <row r="56" spans="1:9" x14ac:dyDescent="0.25">
      <c r="A56" s="138"/>
      <c r="B56" s="138"/>
      <c r="C56" s="138"/>
      <c r="D56" s="134" t="s">
        <v>500</v>
      </c>
      <c r="E56" s="134" t="s">
        <v>501</v>
      </c>
      <c r="F56" s="135">
        <v>1</v>
      </c>
      <c r="G56" s="136">
        <v>3050198.42</v>
      </c>
      <c r="H56" s="136">
        <v>3050198.42</v>
      </c>
      <c r="I56" s="137">
        <v>3050198.42</v>
      </c>
    </row>
    <row r="57" spans="1:9" x14ac:dyDescent="0.25">
      <c r="A57" s="138"/>
      <c r="B57" s="138"/>
      <c r="C57" s="138"/>
      <c r="D57" s="134" t="s">
        <v>502</v>
      </c>
      <c r="E57" s="139"/>
      <c r="F57" s="135">
        <v>1</v>
      </c>
      <c r="G57" s="136">
        <v>3050198.42</v>
      </c>
      <c r="H57" s="136">
        <v>3050198.42</v>
      </c>
      <c r="I57" s="137">
        <v>3050198.42</v>
      </c>
    </row>
    <row r="58" spans="1:9" x14ac:dyDescent="0.25">
      <c r="A58" s="138"/>
      <c r="B58" s="138"/>
      <c r="C58" s="138"/>
      <c r="D58" s="134" t="s">
        <v>503</v>
      </c>
      <c r="E58" s="134" t="s">
        <v>504</v>
      </c>
      <c r="F58" s="135">
        <v>1</v>
      </c>
      <c r="G58" s="136">
        <v>1810249.09</v>
      </c>
      <c r="H58" s="136">
        <v>1810249.09</v>
      </c>
      <c r="I58" s="137">
        <v>1810249.09</v>
      </c>
    </row>
    <row r="59" spans="1:9" x14ac:dyDescent="0.25">
      <c r="A59" s="138"/>
      <c r="B59" s="138"/>
      <c r="C59" s="138"/>
      <c r="D59" s="134" t="s">
        <v>505</v>
      </c>
      <c r="E59" s="139"/>
      <c r="F59" s="135">
        <v>1</v>
      </c>
      <c r="G59" s="136">
        <v>1810249.09</v>
      </c>
      <c r="H59" s="136">
        <v>1810249.09</v>
      </c>
      <c r="I59" s="137">
        <v>1810249.09</v>
      </c>
    </row>
    <row r="60" spans="1:9" x14ac:dyDescent="0.25">
      <c r="A60" s="138"/>
      <c r="B60" s="138"/>
      <c r="C60" s="138"/>
      <c r="D60" s="134" t="s">
        <v>431</v>
      </c>
      <c r="E60" s="134" t="s">
        <v>506</v>
      </c>
      <c r="F60" s="135">
        <v>1</v>
      </c>
      <c r="G60" s="136">
        <v>3243020.8</v>
      </c>
      <c r="H60" s="136">
        <v>3243020.8</v>
      </c>
      <c r="I60" s="137">
        <v>3243020.79</v>
      </c>
    </row>
    <row r="61" spans="1:9" x14ac:dyDescent="0.25">
      <c r="A61" s="138"/>
      <c r="B61" s="138"/>
      <c r="C61" s="138"/>
      <c r="D61" s="185"/>
      <c r="E61" s="186" t="s">
        <v>507</v>
      </c>
      <c r="F61" s="187">
        <v>1</v>
      </c>
      <c r="G61" s="188">
        <v>3312402.64</v>
      </c>
      <c r="H61" s="188">
        <v>3312402.64</v>
      </c>
      <c r="I61" s="189">
        <v>3312402.64</v>
      </c>
    </row>
    <row r="62" spans="1:9" x14ac:dyDescent="0.25">
      <c r="A62" s="138"/>
      <c r="B62" s="138"/>
      <c r="C62" s="140"/>
      <c r="D62" s="134" t="s">
        <v>433</v>
      </c>
      <c r="E62" s="139"/>
      <c r="F62" s="135">
        <v>2</v>
      </c>
      <c r="G62" s="136">
        <v>6555423.4399999995</v>
      </c>
      <c r="H62" s="136">
        <v>6555423.4399999995</v>
      </c>
      <c r="I62" s="137">
        <v>6555423.4299999997</v>
      </c>
    </row>
    <row r="63" spans="1:9" x14ac:dyDescent="0.25">
      <c r="A63" s="140"/>
      <c r="B63" s="140"/>
      <c r="C63" s="134" t="s">
        <v>434</v>
      </c>
      <c r="D63" s="139"/>
      <c r="E63" s="139"/>
      <c r="F63" s="135">
        <v>15</v>
      </c>
      <c r="G63" s="136">
        <v>60395513.759999998</v>
      </c>
      <c r="H63" s="136">
        <v>60395513.759999998</v>
      </c>
      <c r="I63" s="137">
        <v>60395513.730000004</v>
      </c>
    </row>
    <row r="64" spans="1:9" x14ac:dyDescent="0.25">
      <c r="A64" s="141" t="s">
        <v>508</v>
      </c>
      <c r="B64" s="142"/>
      <c r="C64" s="142"/>
      <c r="D64" s="142"/>
      <c r="E64" s="143"/>
      <c r="F64" s="144">
        <v>40</v>
      </c>
      <c r="G64" s="145">
        <v>134181044.86999999</v>
      </c>
      <c r="H64" s="145">
        <v>62624246.710000001</v>
      </c>
      <c r="I64" s="146">
        <v>60395513.730000004</v>
      </c>
    </row>
  </sheetData>
  <hyperlinks>
    <hyperlink ref="D5" r:id="rId1"/>
    <hyperlink ref="D6" r:id="rId2"/>
    <hyperlink ref="D7" r:id="rId3"/>
    <hyperlink ref="D4" r:id="rId4"/>
    <hyperlink ref="G4" r:id="rId5"/>
    <hyperlink ref="G5" r:id="rId6" display="CVTI, štatistická ročenka - vysoké školy, Tab.: Študujúci I., II. a III. stupňa podľa fakúlt a ročníkov"/>
    <hyperlink ref="G6" r:id="rId7" display="CVTI, štatistická ročenka - vysoké školy, Tab.: Študujúci I., II. a III. stupňa podľa fakúlt a ročníkov"/>
    <hyperlink ref="G7" r:id="rId8" display="CVTI, štatistická ročenka - vysoké školy, Tab.: Študujúci I., II. a III. stupňa podľa fakúlt a ročníkov"/>
    <hyperlink ref="D9" r:id="rId9"/>
    <hyperlink ref="G9" r:id="rId10" display="CVTI, štatistická ročenka - vysoké školy, Tab.: Študujúci I., II. a III. stupňa podľa fakúlt a ročníkov"/>
    <hyperlink ref="D10" r:id="rId11" display="Výročnýá správa APVV, s.26"/>
    <hyperlink ref="G10" r:id="rId12" display="Výročnýá správa APVV, s.26"/>
  </hyperlinks>
  <pageMargins left="0.7" right="0.7" top="0.75" bottom="0.75" header="0.3" footer="0.3"/>
  <pageSetup paperSize="9" orientation="portrait" r:id="rId13"/>
  <legacy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Props1.xml><?xml version="1.0" encoding="utf-8"?>
<ds:datastoreItem xmlns:ds="http://schemas.openxmlformats.org/officeDocument/2006/customXml" ds:itemID="{EC500575-D15C-46D3-B2C1-1820B567BB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17</vt:i4>
      </vt:variant>
      <vt:variant>
        <vt:lpstr>Pomenované rozsahy</vt:lpstr>
      </vt:variant>
      <vt:variant>
        <vt:i4>2</vt:i4>
      </vt:variant>
    </vt:vector>
  </HeadingPairs>
  <TitlesOfParts>
    <vt:vector size="19" baseType="lpstr">
      <vt:lpstr>T1_Pick_List</vt:lpstr>
      <vt:lpstr>Pokyny – čítajte ako prvé</vt:lpstr>
      <vt:lpstr>Komponenty</vt:lpstr>
      <vt:lpstr>Opatrenia</vt:lpstr>
      <vt:lpstr>T1 Míľniky a ciele</vt:lpstr>
      <vt:lpstr>T2 Ekolog., digital, a náklady</vt:lpstr>
      <vt:lpstr>C9_I1</vt:lpstr>
      <vt:lpstr>C9_I2</vt:lpstr>
      <vt:lpstr>C9_I3</vt:lpstr>
      <vt:lpstr>C9_I4</vt:lpstr>
      <vt:lpstr>C9_I5</vt:lpstr>
      <vt:lpstr>C9_I6</vt:lpstr>
      <vt:lpstr>C9_I7</vt:lpstr>
      <vt:lpstr>T3a Vplyv (kvalitatívny)</vt:lpstr>
      <vt:lpstr>T3b Vplyv (kvantitatívny)</vt:lpstr>
      <vt:lpstr>T4a Základné investície – vstup</vt:lpstr>
      <vt:lpstr>T4b Zákl. investície – zobraz.</vt:lpstr>
      <vt:lpstr>'C9_I6'!_ftn1</vt:lpstr>
      <vt:lpstr>'C9_I6'!_ftnref1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2021-03-08T14:00:33Z</dcterms:created>
  <dcterms:modified xsi:type="dcterms:W3CDTF">2021-04-26T06:27:46Z</dcterms:modified>
</cp:coreProperties>
</file>