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<sst xmlns="http://schemas.openxmlformats.org/spreadsheetml/2006/main" count="96" uniqueCount="66">
  <si>
    <t xml:space="preserve">Dopad zvyšovanie cien v roku 2001 - elektrická energia </t>
  </si>
  <si>
    <t>Organizácia</t>
  </si>
  <si>
    <t>Fakturovaný odber * v kWh</t>
  </si>
  <si>
    <t>Fakturovaný odber * v Sk</t>
  </si>
  <si>
    <t xml:space="preserve">Cena za </t>
  </si>
  <si>
    <t>kWh v Sk</t>
  </si>
  <si>
    <t xml:space="preserve">Index </t>
  </si>
  <si>
    <t>Dopad</t>
  </si>
  <si>
    <t>Poznámka</t>
  </si>
  <si>
    <t>odberu</t>
  </si>
  <si>
    <t>ceny</t>
  </si>
  <si>
    <t>v Sk **</t>
  </si>
  <si>
    <t>a</t>
  </si>
  <si>
    <t>3/1</t>
  </si>
  <si>
    <t>4/2</t>
  </si>
  <si>
    <t>2/1</t>
  </si>
  <si>
    <t>4/3</t>
  </si>
  <si>
    <t>5</t>
  </si>
  <si>
    <t>6</t>
  </si>
  <si>
    <t>RO - spolu</t>
  </si>
  <si>
    <t>Univer.knižnica</t>
  </si>
  <si>
    <t>MS - SNK, Martin</t>
  </si>
  <si>
    <t>Organizácia zriadená k 1.7.2000</t>
  </si>
  <si>
    <t>Bibiana</t>
  </si>
  <si>
    <t>Aparát MK SR</t>
  </si>
  <si>
    <t>Fond sídli v budove MK SR</t>
  </si>
  <si>
    <t>PO - spolu</t>
  </si>
  <si>
    <t>ÚVŠC</t>
  </si>
  <si>
    <t>Organ. je v podnájme v bud. SKZ</t>
  </si>
  <si>
    <t>SND</t>
  </si>
  <si>
    <t>LÚČNICA</t>
  </si>
  <si>
    <t>SF</t>
  </si>
  <si>
    <t>SĽUK</t>
  </si>
  <si>
    <t>MUS MS</t>
  </si>
  <si>
    <t>SÚH, Hurbanovo</t>
  </si>
  <si>
    <t>HC</t>
  </si>
  <si>
    <t>SCD</t>
  </si>
  <si>
    <t>SFÚ</t>
  </si>
  <si>
    <t>DÚ</t>
  </si>
  <si>
    <t>NOC</t>
  </si>
  <si>
    <t>LIC</t>
  </si>
  <si>
    <t>Organ. je v podnájm. v bud. NOC</t>
  </si>
  <si>
    <t>SKN</t>
  </si>
  <si>
    <t>SNM</t>
  </si>
  <si>
    <t>STM, Košice</t>
  </si>
  <si>
    <t>M SNP</t>
  </si>
  <si>
    <t>SNG</t>
  </si>
  <si>
    <t>PÚ</t>
  </si>
  <si>
    <t>ÚĽUV</t>
  </si>
  <si>
    <t>DZS</t>
  </si>
  <si>
    <t>Údaje za rok 2001 nie sú k disp.</t>
  </si>
  <si>
    <t>SKZ</t>
  </si>
  <si>
    <t>SPOLU RO a PO</t>
  </si>
  <si>
    <t>* fakturovaný odber - obdobie od januára do mája príslušného roka</t>
  </si>
  <si>
    <t>** dopad v Sk - vyčíslenie dopadu rozdielu cien za porovnávané obdobia pri nezmenenej hodnote fakturovaného odberu nižšej hodnoty</t>
  </si>
  <si>
    <t xml:space="preserve">                       t. z. (4/2 - 3/1) X suma fakturovaného odberu nižšej hodnoty </t>
  </si>
  <si>
    <t>Údaj za r 2001v kWh bude v dec.</t>
  </si>
  <si>
    <r>
      <t xml:space="preserve">Dopad zvyšovanie cien v roku 2001 - elektrická energia  </t>
    </r>
    <r>
      <rPr>
        <sz val="10"/>
        <rFont val="Arial CE"/>
        <family val="2"/>
      </rPr>
      <t>(2. strana)</t>
    </r>
  </si>
  <si>
    <t xml:space="preserve">Ide o nasledovné organizácie: </t>
  </si>
  <si>
    <t>Pozn.: Údaje za organizácie, ktoré sú v podnájme sú údaje zahrnuté v uvedených údajoch ich prenajímateľov (NOC, SKZ).</t>
  </si>
  <si>
    <t xml:space="preserve">          Organizácie, ktoré z dôvodov uvedených v tabuľke (viď poznámka) nedodali niektoré z údajov boli vyňaté z analýzy nakoľko neúplné údaje by skresľovali skutočnosť. </t>
  </si>
  <si>
    <t xml:space="preserve">Organizácie, ktoré z dôvodov uvedených v tabuľke (viď poznámka) nedodali niektoré z údajov boli vyňaté z analýzy nakoľko neúplné údaje by skresľovali skutočnosť. </t>
  </si>
  <si>
    <t>Organizácia zriadená k 1.7.2001</t>
  </si>
  <si>
    <t>ŠFK -Pro Slovakia</t>
  </si>
  <si>
    <t>Nová scéna</t>
  </si>
  <si>
    <t>ŠO, B.Bystrica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</si>
</sst>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2" borderId="11" xfId="0" applyFont="1" applyFill="1" applyBorder="1" applyAlignment="1">
      <alignment/>
    </xf>
    <xf numFmtId="2" fontId="0" fillId="2" borderId="12" xfId="0" applyNumberFormat="1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Fill="1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2" fontId="0" fillId="0" borderId="9" xfId="0" applyNumberFormat="1" applyFill="1" applyBorder="1" applyAlignment="1">
      <alignment/>
    </xf>
    <xf numFmtId="0" fontId="0" fillId="0" borderId="10" xfId="0" applyBorder="1" applyAlignment="1">
      <alignment/>
    </xf>
    <xf numFmtId="0" fontId="1" fillId="0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31">
      <selection activeCell="A47" sqref="A47"/>
    </sheetView>
  </sheetViews>
  <sheetFormatPr defaultColWidth="9.00390625" defaultRowHeight="12.75"/>
  <cols>
    <col min="1" max="1" width="16.25390625" style="0" customWidth="1"/>
    <col min="2" max="2" width="13.375" style="0" customWidth="1"/>
    <col min="3" max="3" width="11.75390625" style="0" customWidth="1"/>
    <col min="4" max="4" width="12.125" style="0" customWidth="1"/>
    <col min="5" max="5" width="11.75390625" style="0" customWidth="1"/>
    <col min="6" max="6" width="9.875" style="0" customWidth="1"/>
    <col min="9" max="9" width="6.75390625" style="0" bestFit="1" customWidth="1"/>
    <col min="10" max="10" width="13.625" style="0" customWidth="1"/>
    <col min="11" max="11" width="27.875" style="0" customWidth="1"/>
  </cols>
  <sheetData>
    <row r="1" ht="12.75">
      <c r="A1" s="1" t="s">
        <v>0</v>
      </c>
    </row>
    <row r="2" ht="13.5" thickBot="1"/>
    <row r="3" spans="1:11" ht="12.75">
      <c r="A3" s="2" t="s">
        <v>1</v>
      </c>
      <c r="B3" s="36" t="s">
        <v>2</v>
      </c>
      <c r="C3" s="37"/>
      <c r="D3" s="36" t="s">
        <v>3</v>
      </c>
      <c r="E3" s="37"/>
      <c r="F3" s="3" t="s">
        <v>4</v>
      </c>
      <c r="G3" s="4" t="s">
        <v>5</v>
      </c>
      <c r="H3" s="5" t="s">
        <v>6</v>
      </c>
      <c r="I3" s="5" t="s">
        <v>6</v>
      </c>
      <c r="J3" s="5" t="s">
        <v>7</v>
      </c>
      <c r="K3" s="5" t="s">
        <v>8</v>
      </c>
    </row>
    <row r="4" spans="1:11" ht="12.75">
      <c r="A4" s="6"/>
      <c r="B4" s="7">
        <v>2000</v>
      </c>
      <c r="C4" s="8">
        <v>2001</v>
      </c>
      <c r="D4" s="7">
        <v>2000</v>
      </c>
      <c r="E4" s="8">
        <v>2001</v>
      </c>
      <c r="F4" s="7">
        <v>2000</v>
      </c>
      <c r="G4" s="8">
        <v>2001</v>
      </c>
      <c r="H4" s="9" t="s">
        <v>9</v>
      </c>
      <c r="I4" s="9" t="s">
        <v>10</v>
      </c>
      <c r="J4" s="9" t="s">
        <v>11</v>
      </c>
      <c r="K4" s="9"/>
    </row>
    <row r="5" spans="1:11" ht="13.5" thickBot="1">
      <c r="A5" s="10" t="s">
        <v>12</v>
      </c>
      <c r="B5" s="11">
        <v>1</v>
      </c>
      <c r="C5" s="11">
        <v>2</v>
      </c>
      <c r="D5" s="11">
        <v>3</v>
      </c>
      <c r="E5" s="11">
        <v>4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3" t="s">
        <v>18</v>
      </c>
    </row>
    <row r="6" spans="1:11" ht="13.5" thickBot="1">
      <c r="A6" s="14" t="s">
        <v>19</v>
      </c>
      <c r="B6" s="15">
        <f>SUM(B7:B10)</f>
        <v>601413</v>
      </c>
      <c r="C6" s="15">
        <f>SUM(C7:C10)</f>
        <v>581585</v>
      </c>
      <c r="D6" s="15">
        <f>SUM(D7:D10)</f>
        <v>1393208</v>
      </c>
      <c r="E6" s="15">
        <f>SUM(E7:E10)</f>
        <v>1622133.8</v>
      </c>
      <c r="F6" s="15">
        <f>AVERAGE(F7:F10)</f>
        <v>2.640849592801633</v>
      </c>
      <c r="G6" s="15">
        <f>AVERAGE(G7:G10)</f>
        <v>3.0121035742889752</v>
      </c>
      <c r="H6" s="15">
        <f>AVERAGE(H7:H10)</f>
        <v>1.0013190585272105</v>
      </c>
      <c r="I6" s="15">
        <f>AVERAGE(I7:I10)</f>
        <v>1.1593263754789118</v>
      </c>
      <c r="J6" s="15">
        <f>SUM(J7:J11)</f>
        <v>282133.48524078506</v>
      </c>
      <c r="K6" s="16"/>
    </row>
    <row r="7" spans="1:11" ht="12.75">
      <c r="A7" s="17" t="s">
        <v>20</v>
      </c>
      <c r="B7" s="18">
        <v>241934</v>
      </c>
      <c r="C7" s="18">
        <v>258198</v>
      </c>
      <c r="D7" s="18">
        <v>631966</v>
      </c>
      <c r="E7" s="18">
        <v>720162.3</v>
      </c>
      <c r="F7" s="18">
        <f>SUM(D7/B7)</f>
        <v>2.6121421544718806</v>
      </c>
      <c r="G7" s="18">
        <f>SUM(E7/C7)</f>
        <v>2.78918620593498</v>
      </c>
      <c r="H7" s="18">
        <f>SUM(C7/B7)</f>
        <v>1.0672249456463332</v>
      </c>
      <c r="I7" s="18">
        <f>SUM(G7/F7)</f>
        <v>1.0677773417346401</v>
      </c>
      <c r="J7" s="18">
        <f>SUM(G7-F7)*B7</f>
        <v>42832.97554667352</v>
      </c>
      <c r="K7" s="19"/>
    </row>
    <row r="8" spans="1:11" ht="12.75">
      <c r="A8" s="20" t="s">
        <v>21</v>
      </c>
      <c r="B8" s="21"/>
      <c r="C8" s="21"/>
      <c r="D8" s="21"/>
      <c r="E8" s="21"/>
      <c r="F8" s="21"/>
      <c r="G8" s="21"/>
      <c r="H8" s="21"/>
      <c r="I8" s="21"/>
      <c r="J8" s="21"/>
      <c r="K8" s="22" t="s">
        <v>62</v>
      </c>
    </row>
    <row r="9" spans="1:11" ht="12.75">
      <c r="A9" s="20" t="s">
        <v>23</v>
      </c>
      <c r="B9" s="21">
        <v>17279</v>
      </c>
      <c r="C9" s="21">
        <v>18047</v>
      </c>
      <c r="D9" s="21">
        <v>56156</v>
      </c>
      <c r="E9" s="21">
        <v>63164.5</v>
      </c>
      <c r="F9" s="21">
        <f>SUM(D9/B9)</f>
        <v>3.249956594710342</v>
      </c>
      <c r="G9" s="21">
        <f>SUM(E9/C9)</f>
        <v>3.5</v>
      </c>
      <c r="H9" s="21">
        <f>SUM(C9/B9)</f>
        <v>1.0444470166097575</v>
      </c>
      <c r="I9" s="21">
        <f>SUM(G9/F9)</f>
        <v>1.0769374599330437</v>
      </c>
      <c r="J9" s="21">
        <f>SUM(G9-F9)*B9</f>
        <v>4320.500000000002</v>
      </c>
      <c r="K9" s="22"/>
    </row>
    <row r="10" spans="1:11" ht="12.75">
      <c r="A10" s="23" t="s">
        <v>24</v>
      </c>
      <c r="B10" s="21">
        <v>342200</v>
      </c>
      <c r="C10" s="21">
        <v>305340</v>
      </c>
      <c r="D10" s="21">
        <v>705086</v>
      </c>
      <c r="E10" s="21">
        <v>838807</v>
      </c>
      <c r="F10" s="21">
        <f aca="true" t="shared" si="0" ref="F10:F37">SUM(D10/B10)</f>
        <v>2.0604500292226766</v>
      </c>
      <c r="G10" s="21">
        <f aca="true" t="shared" si="1" ref="G10:G37">SUM(E10/C10)</f>
        <v>2.7471245169319447</v>
      </c>
      <c r="H10" s="21">
        <f aca="true" t="shared" si="2" ref="H10:H37">SUM(C10/B10)</f>
        <v>0.8922852133255407</v>
      </c>
      <c r="I10" s="21">
        <f aca="true" t="shared" si="3" ref="I10:I37">SUM(G10/F10)</f>
        <v>1.3332643247690517</v>
      </c>
      <c r="J10" s="21">
        <f>SUM(G10-F10)*B10</f>
        <v>234980.00969411153</v>
      </c>
      <c r="K10" s="22"/>
    </row>
    <row r="11" spans="1:11" ht="12.75">
      <c r="A11" s="20" t="s">
        <v>63</v>
      </c>
      <c r="B11" s="21"/>
      <c r="C11" s="21"/>
      <c r="D11" s="21"/>
      <c r="E11" s="21"/>
      <c r="F11" s="21"/>
      <c r="G11" s="21"/>
      <c r="H11" s="21"/>
      <c r="I11" s="21"/>
      <c r="J11" s="21"/>
      <c r="K11" s="22" t="s">
        <v>25</v>
      </c>
    </row>
    <row r="12" spans="1:11" ht="13.5" thickBo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6"/>
    </row>
    <row r="13" spans="1:11" ht="13.5" thickBot="1">
      <c r="A13" s="14" t="s">
        <v>26</v>
      </c>
      <c r="B13" s="15">
        <f>SUM(B14:B37)</f>
        <v>3392640.29</v>
      </c>
      <c r="C13" s="15">
        <f>SUM(C14:C37)</f>
        <v>3254293.58</v>
      </c>
      <c r="D13" s="15">
        <f>SUM(D14:D37)</f>
        <v>9424545.84</v>
      </c>
      <c r="E13" s="15">
        <f>SUM(E14:E37)</f>
        <v>10665901.790000001</v>
      </c>
      <c r="F13" s="15">
        <f>AVERAGE(F14:F37)</f>
        <v>3.131215001299938</v>
      </c>
      <c r="G13" s="15">
        <f>AVERAGE(G14:G37)</f>
        <v>3.4910056492389985</v>
      </c>
      <c r="H13" s="15">
        <f>AVERAGE(H14:H37)</f>
        <v>0.9762584325234721</v>
      </c>
      <c r="I13" s="15">
        <f>AVERAGE(I14:I37)</f>
        <v>1.1267567140038588</v>
      </c>
      <c r="J13" s="15">
        <f>SUM(J14:J37)</f>
        <v>1748237.192925405</v>
      </c>
      <c r="K13" s="16"/>
    </row>
    <row r="14" spans="1:11" ht="12.75">
      <c r="A14" s="17" t="s">
        <v>27</v>
      </c>
      <c r="B14" s="18"/>
      <c r="C14" s="18"/>
      <c r="D14" s="18"/>
      <c r="E14" s="18"/>
      <c r="F14" s="18"/>
      <c r="G14" s="18"/>
      <c r="H14" s="18"/>
      <c r="I14" s="18"/>
      <c r="J14" s="18"/>
      <c r="K14" s="19" t="s">
        <v>28</v>
      </c>
    </row>
    <row r="15" spans="1:11" ht="12.75">
      <c r="A15" s="20" t="s">
        <v>29</v>
      </c>
      <c r="B15" s="21">
        <v>654221.3</v>
      </c>
      <c r="C15" s="21">
        <v>601593</v>
      </c>
      <c r="D15" s="21">
        <v>2464727.01</v>
      </c>
      <c r="E15" s="21">
        <v>2584679</v>
      </c>
      <c r="F15" s="21">
        <f t="shared" si="0"/>
        <v>3.767420917050545</v>
      </c>
      <c r="G15" s="21">
        <f t="shared" si="1"/>
        <v>4.296391414128822</v>
      </c>
      <c r="H15" s="21">
        <f t="shared" si="2"/>
        <v>0.9195558139118979</v>
      </c>
      <c r="I15" s="21">
        <f t="shared" si="3"/>
        <v>1.1404065297520298</v>
      </c>
      <c r="J15" s="21">
        <f>SUM(G15-F15)*B15</f>
        <v>346063.7662601966</v>
      </c>
      <c r="K15" s="22"/>
    </row>
    <row r="16" spans="1:11" ht="12.75">
      <c r="A16" s="20" t="s">
        <v>64</v>
      </c>
      <c r="B16" s="21">
        <v>265699</v>
      </c>
      <c r="C16" s="21">
        <v>257093</v>
      </c>
      <c r="D16" s="21">
        <v>827376.14</v>
      </c>
      <c r="E16" s="27">
        <v>905172.28</v>
      </c>
      <c r="F16" s="21">
        <f t="shared" si="0"/>
        <v>3.113960308469358</v>
      </c>
      <c r="G16" s="21">
        <f t="shared" si="1"/>
        <v>3.520797065653285</v>
      </c>
      <c r="H16" s="21">
        <f t="shared" si="2"/>
        <v>0.9676099646592573</v>
      </c>
      <c r="I16" s="21">
        <f t="shared" si="3"/>
        <v>1.1306493072751798</v>
      </c>
      <c r="J16" s="21">
        <f>SUM(G16-F16)*B16</f>
        <v>108096.11954701219</v>
      </c>
      <c r="K16" s="22"/>
    </row>
    <row r="17" spans="1:11" ht="12.75">
      <c r="A17" s="20" t="s">
        <v>65</v>
      </c>
      <c r="B17" s="21">
        <v>102550</v>
      </c>
      <c r="C17" s="21">
        <v>106935</v>
      </c>
      <c r="D17" s="21">
        <v>406893</v>
      </c>
      <c r="E17" s="21">
        <v>444588</v>
      </c>
      <c r="F17" s="21">
        <f t="shared" si="0"/>
        <v>3.967752315943442</v>
      </c>
      <c r="G17" s="21">
        <f t="shared" si="1"/>
        <v>4.157553654088932</v>
      </c>
      <c r="H17" s="21">
        <f t="shared" si="2"/>
        <v>1.0427596294490493</v>
      </c>
      <c r="I17" s="21">
        <f t="shared" si="3"/>
        <v>1.0478359844647611</v>
      </c>
      <c r="J17" s="21">
        <f>SUM(G17-F17)*B17</f>
        <v>19464.127226820037</v>
      </c>
      <c r="K17" s="22"/>
    </row>
    <row r="18" spans="1:11" ht="12.75">
      <c r="A18" s="20" t="s">
        <v>30</v>
      </c>
      <c r="B18" s="21">
        <v>21340</v>
      </c>
      <c r="C18" s="21">
        <v>18824</v>
      </c>
      <c r="D18" s="21">
        <v>69355</v>
      </c>
      <c r="E18" s="21">
        <v>64742</v>
      </c>
      <c r="F18" s="21">
        <f t="shared" si="0"/>
        <v>3.25</v>
      </c>
      <c r="G18" s="21">
        <f t="shared" si="1"/>
        <v>3.439332766680833</v>
      </c>
      <c r="H18" s="21">
        <f t="shared" si="2"/>
        <v>0.8820993439550141</v>
      </c>
      <c r="I18" s="21">
        <f t="shared" si="3"/>
        <v>1.0582562359017946</v>
      </c>
      <c r="J18" s="21">
        <f>SUM(G18-F18)*C18</f>
        <v>3563.999999999998</v>
      </c>
      <c r="K18" s="22"/>
    </row>
    <row r="19" spans="1:11" ht="12.75">
      <c r="A19" s="20" t="s">
        <v>31</v>
      </c>
      <c r="B19" s="21">
        <v>84259</v>
      </c>
      <c r="C19" s="21">
        <v>89001</v>
      </c>
      <c r="D19" s="21">
        <v>215648</v>
      </c>
      <c r="E19" s="21">
        <v>242244</v>
      </c>
      <c r="F19" s="21">
        <f t="shared" si="0"/>
        <v>2.559346776012058</v>
      </c>
      <c r="G19" s="21">
        <f t="shared" si="1"/>
        <v>2.721812114470624</v>
      </c>
      <c r="H19" s="21">
        <f t="shared" si="2"/>
        <v>1.0562788544843875</v>
      </c>
      <c r="I19" s="21">
        <f t="shared" si="3"/>
        <v>1.0634792205500645</v>
      </c>
      <c r="J19" s="21">
        <f>SUM(G19-F19)*B19</f>
        <v>13689.166953180325</v>
      </c>
      <c r="K19" s="22"/>
    </row>
    <row r="20" spans="1:11" ht="12.75">
      <c r="A20" s="20" t="s">
        <v>32</v>
      </c>
      <c r="B20" s="21">
        <v>74311</v>
      </c>
      <c r="C20" s="21">
        <v>65951</v>
      </c>
      <c r="D20" s="21">
        <v>257847</v>
      </c>
      <c r="E20" s="21">
        <v>269490</v>
      </c>
      <c r="F20" s="21">
        <f t="shared" si="0"/>
        <v>3.4698362288221123</v>
      </c>
      <c r="G20" s="21">
        <f t="shared" si="1"/>
        <v>4.086215523646343</v>
      </c>
      <c r="H20" s="21">
        <f t="shared" si="2"/>
        <v>0.887499831788026</v>
      </c>
      <c r="I20" s="21">
        <f t="shared" si="3"/>
        <v>1.1776393046174027</v>
      </c>
      <c r="J20" s="21">
        <f>SUM(G20-F20)*C20</f>
        <v>40650.83087295286</v>
      </c>
      <c r="K20" s="22"/>
    </row>
    <row r="21" spans="1:11" ht="12.75">
      <c r="A21" s="20" t="s">
        <v>33</v>
      </c>
      <c r="B21" s="21">
        <v>10217</v>
      </c>
      <c r="C21" s="21">
        <v>9860</v>
      </c>
      <c r="D21" s="21">
        <v>33205</v>
      </c>
      <c r="E21" s="21">
        <v>34117</v>
      </c>
      <c r="F21" s="21">
        <f t="shared" si="0"/>
        <v>3.2499755309777822</v>
      </c>
      <c r="G21" s="21">
        <f t="shared" si="1"/>
        <v>3.4601419878296147</v>
      </c>
      <c r="H21" s="21">
        <f t="shared" si="2"/>
        <v>0.9650582362728786</v>
      </c>
      <c r="I21" s="21">
        <f t="shared" si="3"/>
        <v>1.0646670889822367</v>
      </c>
      <c r="J21" s="21">
        <f>SUM(G21-F21)*C21</f>
        <v>2072.241264559068</v>
      </c>
      <c r="K21" s="22"/>
    </row>
    <row r="22" spans="1:11" ht="12.75">
      <c r="A22" s="20" t="s">
        <v>34</v>
      </c>
      <c r="B22" s="21">
        <v>21100</v>
      </c>
      <c r="C22" s="21">
        <v>21396</v>
      </c>
      <c r="D22" s="21">
        <v>69275</v>
      </c>
      <c r="E22" s="21">
        <v>74595</v>
      </c>
      <c r="F22" s="21">
        <f t="shared" si="0"/>
        <v>3.2831753554502368</v>
      </c>
      <c r="G22" s="21">
        <f t="shared" si="1"/>
        <v>3.486399326977005</v>
      </c>
      <c r="H22" s="21">
        <f t="shared" si="2"/>
        <v>1.0140284360189573</v>
      </c>
      <c r="I22" s="21">
        <f t="shared" si="3"/>
        <v>1.0618986041027039</v>
      </c>
      <c r="J22" s="21">
        <f>SUM(G22-F22)*C22</f>
        <v>4348.180094786734</v>
      </c>
      <c r="K22" s="22"/>
    </row>
    <row r="23" spans="1:11" ht="12.75">
      <c r="A23" s="20" t="s">
        <v>35</v>
      </c>
      <c r="B23" s="21">
        <v>24776</v>
      </c>
      <c r="C23" s="21">
        <v>33999</v>
      </c>
      <c r="D23" s="21">
        <v>96843</v>
      </c>
      <c r="E23" s="21">
        <v>123149</v>
      </c>
      <c r="F23" s="21">
        <f>SUM(D23/B23)</f>
        <v>3.9087423312883436</v>
      </c>
      <c r="G23" s="21">
        <f>SUM(E23/C23)</f>
        <v>3.622135945174858</v>
      </c>
      <c r="H23" s="21">
        <f>SUM(C23/B23)</f>
        <v>1.3722554084597998</v>
      </c>
      <c r="I23" s="21">
        <f>SUM(G23/F23)</f>
        <v>0.9266755488538385</v>
      </c>
      <c r="J23" s="21">
        <f>SUM(G23-F23)*B23</f>
        <v>-7100.959822347718</v>
      </c>
      <c r="K23" s="22"/>
    </row>
    <row r="24" spans="1:11" ht="12.75">
      <c r="A24" s="20" t="s">
        <v>36</v>
      </c>
      <c r="B24" s="21"/>
      <c r="C24" s="21"/>
      <c r="D24" s="21"/>
      <c r="E24" s="21"/>
      <c r="F24" s="21"/>
      <c r="G24" s="21"/>
      <c r="H24" s="21"/>
      <c r="I24" s="21"/>
      <c r="J24" s="21"/>
      <c r="K24" s="22" t="s">
        <v>28</v>
      </c>
    </row>
    <row r="25" spans="1:11" ht="12.75">
      <c r="A25" s="20" t="s">
        <v>37</v>
      </c>
      <c r="B25" s="21">
        <v>18916.66</v>
      </c>
      <c r="C25" s="21">
        <v>17586.57</v>
      </c>
      <c r="D25" s="21">
        <v>65586.57</v>
      </c>
      <c r="E25" s="27">
        <v>67098.65</v>
      </c>
      <c r="F25" s="21">
        <f>SUM(D25/B25)</f>
        <v>3.467132675641472</v>
      </c>
      <c r="G25" s="21">
        <f>SUM(E25/C25)</f>
        <v>3.8153346559334764</v>
      </c>
      <c r="H25" s="21">
        <f>SUM(C25/B25)</f>
        <v>0.9296868474667304</v>
      </c>
      <c r="I25" s="21">
        <f>SUM(G25/F25)</f>
        <v>1.100429378644295</v>
      </c>
      <c r="J25" s="21">
        <f>SUM(G25-F25)*C25</f>
        <v>6123.678500543956</v>
      </c>
      <c r="K25" s="22"/>
    </row>
    <row r="26" spans="1:11" ht="12.75">
      <c r="A26" s="20" t="s">
        <v>38</v>
      </c>
      <c r="B26" s="21"/>
      <c r="C26" s="21"/>
      <c r="D26" s="21"/>
      <c r="E26" s="27"/>
      <c r="F26" s="21"/>
      <c r="G26" s="21"/>
      <c r="H26" s="21"/>
      <c r="I26" s="21"/>
      <c r="J26" s="21"/>
      <c r="K26" s="22" t="s">
        <v>28</v>
      </c>
    </row>
    <row r="27" spans="1:11" ht="12.75">
      <c r="A27" s="20" t="s">
        <v>39</v>
      </c>
      <c r="B27" s="21">
        <v>77928</v>
      </c>
      <c r="C27" s="21">
        <v>87266</v>
      </c>
      <c r="D27" s="21">
        <v>253264</v>
      </c>
      <c r="E27" s="21">
        <v>305431</v>
      </c>
      <c r="F27" s="21">
        <f t="shared" si="0"/>
        <v>3.2499743352838517</v>
      </c>
      <c r="G27" s="21">
        <f t="shared" si="1"/>
        <v>3.5</v>
      </c>
      <c r="H27" s="21">
        <f t="shared" si="2"/>
        <v>1.1198285596961297</v>
      </c>
      <c r="I27" s="21">
        <f t="shared" si="3"/>
        <v>1.0769315812748752</v>
      </c>
      <c r="J27" s="21">
        <f>SUM(G27-F27)*B27</f>
        <v>19484.000000000004</v>
      </c>
      <c r="K27" s="22"/>
    </row>
    <row r="28" spans="1:11" ht="12.75">
      <c r="A28" s="20" t="s">
        <v>40</v>
      </c>
      <c r="B28" s="21"/>
      <c r="C28" s="21"/>
      <c r="D28" s="21"/>
      <c r="E28" s="27"/>
      <c r="F28" s="21"/>
      <c r="G28" s="21"/>
      <c r="H28" s="21"/>
      <c r="I28" s="21"/>
      <c r="J28" s="21"/>
      <c r="K28" s="22" t="s">
        <v>41</v>
      </c>
    </row>
    <row r="29" spans="1:11" ht="12.75">
      <c r="A29" s="20" t="s">
        <v>42</v>
      </c>
      <c r="B29" s="21"/>
      <c r="C29" s="21"/>
      <c r="D29" s="21"/>
      <c r="E29" s="21"/>
      <c r="F29" s="21"/>
      <c r="G29" s="21"/>
      <c r="H29" s="21"/>
      <c r="I29" s="21"/>
      <c r="J29" s="21"/>
      <c r="K29" s="22" t="s">
        <v>56</v>
      </c>
    </row>
    <row r="30" spans="1:11" ht="12.75">
      <c r="A30" s="20" t="s">
        <v>43</v>
      </c>
      <c r="B30" s="21">
        <v>933717</v>
      </c>
      <c r="C30" s="21">
        <v>987270</v>
      </c>
      <c r="D30" s="21">
        <v>1585121.03</v>
      </c>
      <c r="E30" s="28">
        <v>2349755.45</v>
      </c>
      <c r="F30" s="21">
        <f t="shared" si="0"/>
        <v>1.697646106903912</v>
      </c>
      <c r="G30" s="21">
        <f t="shared" si="1"/>
        <v>2.380053531455428</v>
      </c>
      <c r="H30" s="21">
        <f t="shared" si="2"/>
        <v>1.0573546374329694</v>
      </c>
      <c r="I30" s="21">
        <f t="shared" si="3"/>
        <v>1.4019727208022519</v>
      </c>
      <c r="J30" s="21">
        <f>SUM(G30-F30)*B30</f>
        <v>637175.4132299678</v>
      </c>
      <c r="K30" s="22"/>
    </row>
    <row r="31" spans="1:11" ht="12.75">
      <c r="A31" s="20" t="s">
        <v>44</v>
      </c>
      <c r="B31" s="21">
        <v>99874</v>
      </c>
      <c r="C31" s="21">
        <v>106908</v>
      </c>
      <c r="D31" s="21">
        <v>327830</v>
      </c>
      <c r="E31" s="28">
        <v>378337</v>
      </c>
      <c r="F31" s="21">
        <f t="shared" si="0"/>
        <v>3.282435869195186</v>
      </c>
      <c r="G31" s="21">
        <f t="shared" si="1"/>
        <v>3.53890260784974</v>
      </c>
      <c r="H31" s="21">
        <f t="shared" si="2"/>
        <v>1.070428740212668</v>
      </c>
      <c r="I31" s="21">
        <f t="shared" si="3"/>
        <v>1.0781330538888598</v>
      </c>
      <c r="J31" s="21">
        <f>SUM(G31-F31)*B31</f>
        <v>25614.359056384932</v>
      </c>
      <c r="K31" s="22"/>
    </row>
    <row r="32" spans="1:11" ht="12.75">
      <c r="A32" s="20" t="s">
        <v>45</v>
      </c>
      <c r="B32" s="21">
        <v>123369</v>
      </c>
      <c r="C32" s="21">
        <v>79010</v>
      </c>
      <c r="D32" s="21">
        <v>363707</v>
      </c>
      <c r="E32" s="28">
        <v>292844</v>
      </c>
      <c r="F32" s="21">
        <f t="shared" si="0"/>
        <v>2.9481231103437655</v>
      </c>
      <c r="G32" s="21">
        <f t="shared" si="1"/>
        <v>3.7064169092519936</v>
      </c>
      <c r="H32" s="21">
        <f t="shared" si="2"/>
        <v>0.640436414334233</v>
      </c>
      <c r="I32" s="21">
        <f t="shared" si="3"/>
        <v>1.2572123926058867</v>
      </c>
      <c r="J32" s="21">
        <f>SUM(G32-F32)*B32</f>
        <v>93549.94767750919</v>
      </c>
      <c r="K32" s="22"/>
    </row>
    <row r="33" spans="1:11" ht="12.75">
      <c r="A33" s="20" t="s">
        <v>46</v>
      </c>
      <c r="B33" s="21">
        <v>424814</v>
      </c>
      <c r="C33" s="21">
        <v>370543</v>
      </c>
      <c r="D33" s="21">
        <v>1038860</v>
      </c>
      <c r="E33" s="28">
        <v>1062206</v>
      </c>
      <c r="F33" s="21">
        <f t="shared" si="0"/>
        <v>2.445446713149755</v>
      </c>
      <c r="G33" s="21">
        <f t="shared" si="1"/>
        <v>2.8666200683861254</v>
      </c>
      <c r="H33" s="21">
        <f t="shared" si="2"/>
        <v>0.8722476189579439</v>
      </c>
      <c r="I33" s="21">
        <f t="shared" si="3"/>
        <v>1.1722275741980475</v>
      </c>
      <c r="J33" s="21">
        <f>SUM(G33-F33)*C33</f>
        <v>156062.83856935045</v>
      </c>
      <c r="K33" s="22"/>
    </row>
    <row r="34" spans="1:11" ht="12.75">
      <c r="A34" s="20" t="s">
        <v>47</v>
      </c>
      <c r="B34" s="21">
        <v>256048</v>
      </c>
      <c r="C34" s="21">
        <v>259061</v>
      </c>
      <c r="D34" s="21">
        <v>760469</v>
      </c>
      <c r="E34" s="28">
        <v>999977</v>
      </c>
      <c r="F34" s="21">
        <f t="shared" si="0"/>
        <v>2.970025151534087</v>
      </c>
      <c r="G34" s="21">
        <f t="shared" si="1"/>
        <v>3.860005944545879</v>
      </c>
      <c r="H34" s="21">
        <f t="shared" si="2"/>
        <v>1.0117673248765857</v>
      </c>
      <c r="I34" s="21">
        <f t="shared" si="3"/>
        <v>1.2996542950325172</v>
      </c>
      <c r="J34" s="21">
        <f>SUM(G34-F34)*B34</f>
        <v>227877.80208908327</v>
      </c>
      <c r="K34" s="22"/>
    </row>
    <row r="35" spans="1:11" ht="12.75">
      <c r="A35" s="20" t="s">
        <v>48</v>
      </c>
      <c r="B35" s="21">
        <v>35490.33</v>
      </c>
      <c r="C35" s="21">
        <v>40670.01</v>
      </c>
      <c r="D35" s="21">
        <v>97033.09</v>
      </c>
      <c r="E35" s="27">
        <v>120010.41</v>
      </c>
      <c r="F35" s="21">
        <f t="shared" si="0"/>
        <v>2.7340712244715673</v>
      </c>
      <c r="G35" s="21">
        <f t="shared" si="1"/>
        <v>2.9508330585608413</v>
      </c>
      <c r="H35" s="21">
        <f t="shared" si="2"/>
        <v>1.1459462338050956</v>
      </c>
      <c r="I35" s="21">
        <f t="shared" si="3"/>
        <v>1.0792817071293266</v>
      </c>
      <c r="J35" s="21">
        <f>SUM(G35-F35)*B35</f>
        <v>7692.949023233587</v>
      </c>
      <c r="K35" s="22"/>
    </row>
    <row r="36" spans="1:11" ht="12.75">
      <c r="A36" s="20" t="s">
        <v>49</v>
      </c>
      <c r="B36" s="21"/>
      <c r="C36" s="21"/>
      <c r="D36" s="21"/>
      <c r="E36" s="27"/>
      <c r="F36" s="21"/>
      <c r="G36" s="21"/>
      <c r="H36" s="21"/>
      <c r="I36" s="21"/>
      <c r="J36" s="21"/>
      <c r="K36" s="22" t="s">
        <v>50</v>
      </c>
    </row>
    <row r="37" spans="1:11" ht="13.5" thickBot="1">
      <c r="A37" s="29" t="s">
        <v>51</v>
      </c>
      <c r="B37" s="30">
        <v>164010</v>
      </c>
      <c r="C37" s="30">
        <v>101327</v>
      </c>
      <c r="D37" s="30">
        <v>491506</v>
      </c>
      <c r="E37" s="31">
        <v>347466</v>
      </c>
      <c r="F37" s="30">
        <f t="shared" si="0"/>
        <v>2.996805072861411</v>
      </c>
      <c r="G37" s="30">
        <f t="shared" si="1"/>
        <v>3.4291551116681633</v>
      </c>
      <c r="H37" s="30">
        <f t="shared" si="2"/>
        <v>0.6178098896408756</v>
      </c>
      <c r="I37" s="30">
        <f t="shared" si="3"/>
        <v>1.1442703239933907</v>
      </c>
      <c r="J37" s="30">
        <f>SUM(G37-F37)*C37</f>
        <v>43808.73238217181</v>
      </c>
      <c r="K37" s="32"/>
    </row>
    <row r="38" spans="1:11" ht="13.5" thickBot="1">
      <c r="A38" s="33" t="s">
        <v>52</v>
      </c>
      <c r="B38" s="15">
        <f>SUM(B6:B37)-(B6+B13)</f>
        <v>3994053.29</v>
      </c>
      <c r="C38" s="15">
        <f>SUM(C6:C37)-(C6+C13)</f>
        <v>3835878.58</v>
      </c>
      <c r="D38" s="15">
        <f>SUM(D6:D37)-(D6+D13)</f>
        <v>10817753.840000004</v>
      </c>
      <c r="E38" s="15">
        <f>SUM(E6:E37)-(E6+E13)</f>
        <v>12288035.589999998</v>
      </c>
      <c r="F38" s="15">
        <f>AVERAGE(F6,F13)</f>
        <v>2.8860322970507855</v>
      </c>
      <c r="G38" s="15">
        <f>AVERAGE(G6,G13)</f>
        <v>3.2515546117639866</v>
      </c>
      <c r="H38" s="15">
        <f>AVERAGE(H6,H13)</f>
        <v>0.9887887455253412</v>
      </c>
      <c r="I38" s="15">
        <f>AVERAGE(I6,I13)</f>
        <v>1.1430415447413853</v>
      </c>
      <c r="J38" s="15">
        <f>SUM(J6:J37)-(J6+J13)</f>
        <v>2030370.6781661906</v>
      </c>
      <c r="K38" s="16"/>
    </row>
    <row r="39" ht="12.75">
      <c r="A39" s="34" t="s">
        <v>53</v>
      </c>
    </row>
    <row r="40" ht="12.75">
      <c r="A40" s="34" t="s">
        <v>54</v>
      </c>
    </row>
    <row r="41" ht="12.75">
      <c r="A41" s="34" t="s">
        <v>55</v>
      </c>
    </row>
    <row r="42" ht="12.75">
      <c r="A42" s="34" t="s">
        <v>59</v>
      </c>
    </row>
    <row r="43" ht="12" customHeight="1">
      <c r="A43" t="s">
        <v>60</v>
      </c>
    </row>
    <row r="44" ht="12" customHeight="1"/>
    <row r="45" ht="12" customHeight="1"/>
    <row r="46" ht="12" customHeight="1"/>
    <row r="47" ht="12" customHeight="1"/>
    <row r="48" ht="12" customHeight="1">
      <c r="A48" s="1" t="s">
        <v>57</v>
      </c>
    </row>
    <row r="49" ht="12" customHeight="1">
      <c r="A49" s="1"/>
    </row>
    <row r="50" ht="12" customHeight="1">
      <c r="A50" t="s">
        <v>61</v>
      </c>
    </row>
    <row r="51" ht="12.75">
      <c r="A51" t="s">
        <v>58</v>
      </c>
    </row>
    <row r="52" ht="13.5" thickBot="1"/>
    <row r="53" spans="1:11" ht="12.75">
      <c r="A53" s="2" t="s">
        <v>1</v>
      </c>
      <c r="B53" s="36" t="s">
        <v>2</v>
      </c>
      <c r="C53" s="37"/>
      <c r="D53" s="36" t="s">
        <v>3</v>
      </c>
      <c r="E53" s="37"/>
      <c r="F53" s="3" t="s">
        <v>4</v>
      </c>
      <c r="G53" s="4" t="s">
        <v>5</v>
      </c>
      <c r="H53" s="5" t="s">
        <v>6</v>
      </c>
      <c r="I53" s="5" t="s">
        <v>6</v>
      </c>
      <c r="J53" s="5" t="s">
        <v>7</v>
      </c>
      <c r="K53" s="5" t="s">
        <v>8</v>
      </c>
    </row>
    <row r="54" spans="1:11" ht="12.75">
      <c r="A54" s="6"/>
      <c r="B54" s="7">
        <v>2000</v>
      </c>
      <c r="C54" s="8">
        <v>2001</v>
      </c>
      <c r="D54" s="7">
        <v>2000</v>
      </c>
      <c r="E54" s="8">
        <v>2001</v>
      </c>
      <c r="F54" s="7">
        <v>2000</v>
      </c>
      <c r="G54" s="8">
        <v>2001</v>
      </c>
      <c r="H54" s="9" t="s">
        <v>9</v>
      </c>
      <c r="I54" s="9" t="s">
        <v>10</v>
      </c>
      <c r="J54" s="9" t="s">
        <v>11</v>
      </c>
      <c r="K54" s="9"/>
    </row>
    <row r="55" spans="1:11" ht="13.5" thickBot="1">
      <c r="A55" s="10" t="s">
        <v>12</v>
      </c>
      <c r="B55" s="11">
        <v>1</v>
      </c>
      <c r="C55" s="11">
        <v>2</v>
      </c>
      <c r="D55" s="11">
        <v>3</v>
      </c>
      <c r="E55" s="11">
        <v>4</v>
      </c>
      <c r="F55" s="12" t="s">
        <v>13</v>
      </c>
      <c r="G55" s="12" t="s">
        <v>14</v>
      </c>
      <c r="H55" s="12" t="s">
        <v>15</v>
      </c>
      <c r="I55" s="12" t="s">
        <v>16</v>
      </c>
      <c r="J55" s="12" t="s">
        <v>17</v>
      </c>
      <c r="K55" s="13" t="s">
        <v>18</v>
      </c>
    </row>
    <row r="56" spans="1:11" ht="12.75">
      <c r="A56" s="20" t="s">
        <v>21</v>
      </c>
      <c r="B56" s="21"/>
      <c r="C56" s="21">
        <v>146343</v>
      </c>
      <c r="D56" s="21"/>
      <c r="E56" s="21">
        <v>537122.2</v>
      </c>
      <c r="F56" s="21"/>
      <c r="G56" s="21">
        <f>SUM(E56/C56)</f>
        <v>3.6702964952201333</v>
      </c>
      <c r="H56" s="21"/>
      <c r="I56" s="21"/>
      <c r="J56" s="21"/>
      <c r="K56" s="22" t="s">
        <v>22</v>
      </c>
    </row>
    <row r="57" spans="1:11" ht="12.75">
      <c r="A57" s="20" t="s">
        <v>42</v>
      </c>
      <c r="B57" s="21">
        <v>35210</v>
      </c>
      <c r="C57" s="21">
        <v>102050</v>
      </c>
      <c r="D57" s="21"/>
      <c r="E57" s="21">
        <v>105528</v>
      </c>
      <c r="F57" s="21"/>
      <c r="G57" s="21">
        <f>SUM(E57/C57)</f>
        <v>1.0340813326800589</v>
      </c>
      <c r="H57" s="21">
        <f>SUM(C57/B57)</f>
        <v>2.898324339676228</v>
      </c>
      <c r="I57" s="21"/>
      <c r="J57" s="21">
        <f>SUM(G57-F57)*B57</f>
        <v>36410.00372366487</v>
      </c>
      <c r="K57" s="22" t="s">
        <v>56</v>
      </c>
    </row>
    <row r="58" spans="1:11" ht="13.5" thickBot="1">
      <c r="A58" s="29" t="s">
        <v>49</v>
      </c>
      <c r="B58" s="30">
        <v>17220</v>
      </c>
      <c r="C58" s="30"/>
      <c r="D58" s="30">
        <v>55965</v>
      </c>
      <c r="E58" s="35"/>
      <c r="F58" s="30">
        <f>SUM(D58/B58)</f>
        <v>3.25</v>
      </c>
      <c r="G58" s="30"/>
      <c r="H58" s="30"/>
      <c r="I58" s="30"/>
      <c r="J58" s="30"/>
      <c r="K58" s="32" t="s">
        <v>50</v>
      </c>
    </row>
    <row r="60" ht="12.75">
      <c r="A60" s="34" t="s">
        <v>53</v>
      </c>
    </row>
    <row r="61" ht="12.75">
      <c r="A61" s="34" t="s">
        <v>54</v>
      </c>
    </row>
    <row r="62" ht="12.75">
      <c r="A62" s="34" t="s">
        <v>55</v>
      </c>
    </row>
  </sheetData>
  <mergeCells count="4">
    <mergeCell ref="B3:C3"/>
    <mergeCell ref="D3:E3"/>
    <mergeCell ref="B53:C53"/>
    <mergeCell ref="D53:E5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993436</dc:creator>
  <cp:keywords/>
  <dc:description/>
  <cp:lastModifiedBy>MKSR</cp:lastModifiedBy>
  <cp:lastPrinted>2001-09-15T11:41:24Z</cp:lastPrinted>
  <dcterms:created xsi:type="dcterms:W3CDTF">2001-07-02T12:38:51Z</dcterms:created>
  <dcterms:modified xsi:type="dcterms:W3CDTF">2001-09-15T11:41:46Z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