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5480" windowHeight="5715" activeTab="0"/>
  </bookViews>
  <sheets>
    <sheet name="Priloha 1 - Výkaz príjmy" sheetId="1" r:id="rId1"/>
    <sheet name="Priloha 1 - Výkaz výdavky" sheetId="2" r:id="rId2"/>
    <sheet name="Priloha 2 - Poistenci" sheetId="3" r:id="rId3"/>
  </sheets>
  <externalReferences>
    <externalReference r:id="rId6"/>
  </externalReferences>
  <definedNames>
    <definedName name="DAL">'[1]Uhrady'!$D$4:$D$513</definedName>
    <definedName name="MD">'[1]Uhrady'!$C$4:$C$513</definedName>
    <definedName name="_xlnm.Print_Area" localSheetId="0">'Priloha 1 - Výkaz príjmy'!$A$1:$H$52</definedName>
    <definedName name="_xlnm.Print_Area" localSheetId="1">'Priloha 1 - Výkaz výdavky'!$A$1:$L$177</definedName>
    <definedName name="Ucet">'[1]Uhrady'!$B$4:$B$513</definedName>
    <definedName name="UD2">'[1]Uhrady'!$A$4:$A$513</definedName>
  </definedNames>
  <calcPr fullCalcOnLoad="1"/>
</workbook>
</file>

<file path=xl/sharedStrings.xml><?xml version="1.0" encoding="utf-8"?>
<sst xmlns="http://schemas.openxmlformats.org/spreadsheetml/2006/main" count="1090" uniqueCount="316">
  <si>
    <t>Reprezentačné</t>
  </si>
  <si>
    <t>Oddiel</t>
  </si>
  <si>
    <t>Skupina</t>
  </si>
  <si>
    <t>Trieda</t>
  </si>
  <si>
    <t>07</t>
  </si>
  <si>
    <t>6</t>
  </si>
  <si>
    <t>0</t>
  </si>
  <si>
    <t>637</t>
  </si>
  <si>
    <t>006</t>
  </si>
  <si>
    <t>013</t>
  </si>
  <si>
    <t>200</t>
  </si>
  <si>
    <t>012</t>
  </si>
  <si>
    <t>007</t>
  </si>
  <si>
    <t>015</t>
  </si>
  <si>
    <t>014</t>
  </si>
  <si>
    <t>016</t>
  </si>
  <si>
    <t>031</t>
  </si>
  <si>
    <t>030</t>
  </si>
  <si>
    <t>032</t>
  </si>
  <si>
    <t>023</t>
  </si>
  <si>
    <t>Príloha č. 4d</t>
  </si>
  <si>
    <t>Časť 1.2. Výdavky rozpočtu</t>
  </si>
  <si>
    <t>Pod- trieda</t>
  </si>
  <si>
    <t>Podpo- ložka</t>
  </si>
  <si>
    <t>Schválený rozpočet 2006</t>
  </si>
  <si>
    <t>a</t>
  </si>
  <si>
    <t>b</t>
  </si>
  <si>
    <t>c</t>
  </si>
  <si>
    <t>d</t>
  </si>
  <si>
    <t>e</t>
  </si>
  <si>
    <t>f</t>
  </si>
  <si>
    <t>g</t>
  </si>
  <si>
    <t>h</t>
  </si>
  <si>
    <t>Zdravotnícke výrobky, prístroje a zariadenia</t>
  </si>
  <si>
    <t>034</t>
  </si>
  <si>
    <t>Farmaceutické výrobky</t>
  </si>
  <si>
    <t>3</t>
  </si>
  <si>
    <t>Terapeutické pomôcky a vybavenie</t>
  </si>
  <si>
    <t>2</t>
  </si>
  <si>
    <t>Ambulantná zdravotná starostlivosť</t>
  </si>
  <si>
    <t>Všeobecná lekárska zdravotná starostlivosť</t>
  </si>
  <si>
    <t>PAS - PLD</t>
  </si>
  <si>
    <t>PAS - PLDD</t>
  </si>
  <si>
    <t>PAS - gynekológ</t>
  </si>
  <si>
    <t>4</t>
  </si>
  <si>
    <t>LSPP</t>
  </si>
  <si>
    <t>5</t>
  </si>
  <si>
    <t>ZZS ( vrátane LZS)</t>
  </si>
  <si>
    <t>Špecializovaná zdravotná starostlivosť</t>
  </si>
  <si>
    <t>Dialyzačné strediská</t>
  </si>
  <si>
    <t>Špec.zar.amb.star., v kt. sa poskytuje zdrav.lekár.star.</t>
  </si>
  <si>
    <t>Psychiatrické stacionáre</t>
  </si>
  <si>
    <t>Stomatologické služby</t>
  </si>
  <si>
    <t>Iné zdravotnícke služby</t>
  </si>
  <si>
    <t>ADOS</t>
  </si>
  <si>
    <t>DZS</t>
  </si>
  <si>
    <t xml:space="preserve">Iným </t>
  </si>
  <si>
    <t>SVLZ</t>
  </si>
  <si>
    <t>Ústavná zdravotná starostlivosť</t>
  </si>
  <si>
    <t>Všeobecná nemocničná starostlivosť</t>
  </si>
  <si>
    <t>Špecializovaná nemocničná starostlivosť</t>
  </si>
  <si>
    <t>Služby medicínskych centier a pôrodníc</t>
  </si>
  <si>
    <t>Služby opatrovateľských domov a zotavovní, kúpele</t>
  </si>
  <si>
    <t>Zdravotníctvo inde neklasifikované</t>
  </si>
  <si>
    <t>630</t>
  </si>
  <si>
    <t>Tovary a služby</t>
  </si>
  <si>
    <t>Poplatky a odvody</t>
  </si>
  <si>
    <t>021</t>
  </si>
  <si>
    <t xml:space="preserve">Refundácie      </t>
  </si>
  <si>
    <t>Liečenie v cudzine, vrátane EÚ</t>
  </si>
  <si>
    <t>Liečenie cudzincov aj z EÚ v SR</t>
  </si>
  <si>
    <t>035</t>
  </si>
  <si>
    <t>641</t>
  </si>
  <si>
    <t>Správa a prevádzka zdravotných poisťovní</t>
  </si>
  <si>
    <t>600</t>
  </si>
  <si>
    <t>Bežné výdavky</t>
  </si>
  <si>
    <t>610</t>
  </si>
  <si>
    <t>Mzdy, platy, služobné príjmy a ostatné osobné vyrovnania</t>
  </si>
  <si>
    <t>611</t>
  </si>
  <si>
    <t>Tarifný plat, osobný plat, základný plat, vrátane ich náhrad</t>
  </si>
  <si>
    <t>612</t>
  </si>
  <si>
    <t>Príplatky</t>
  </si>
  <si>
    <t>613</t>
  </si>
  <si>
    <t>Náhrada za prac.pohotovsť, služ.pohot. a náhr.,odmena za poh.</t>
  </si>
  <si>
    <t>614</t>
  </si>
  <si>
    <t>615</t>
  </si>
  <si>
    <t>Ostatné osobné vyrovnania</t>
  </si>
  <si>
    <t>616</t>
  </si>
  <si>
    <t>Doplatok k platu a ďalší plat</t>
  </si>
  <si>
    <t>620</t>
  </si>
  <si>
    <t xml:space="preserve">Poistné a príspevok do poisťovní </t>
  </si>
  <si>
    <t>621</t>
  </si>
  <si>
    <t>Poistné do VšZP</t>
  </si>
  <si>
    <t>622</t>
  </si>
  <si>
    <t>Poistné do SZP</t>
  </si>
  <si>
    <t>623</t>
  </si>
  <si>
    <t>Poistné do ostatných zdravotných poisťovní</t>
  </si>
  <si>
    <t>625</t>
  </si>
  <si>
    <t>Poistné do Sociálnej poisťovne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</si>
  <si>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</si>
  <si>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</si>
  <si>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</si>
  <si>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</si>
  <si>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</si>
  <si>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garančné poistenie</t>
  </si>
  <si>
    <t>Na poistenie do rezervného fondu solidarity</t>
  </si>
  <si>
    <t>627</t>
  </si>
  <si>
    <t>Príspevok do doplnkových dôchodkových poisťovní</t>
  </si>
  <si>
    <t>631</t>
  </si>
  <si>
    <t>Cestovné náhrady</t>
  </si>
  <si>
    <t>Tuzemské</t>
  </si>
  <si>
    <t>Zahraničné</t>
  </si>
  <si>
    <t>Pri dočas.pridelení na výkon práce a pri vzniku prac.pomeru</t>
  </si>
  <si>
    <t>632</t>
  </si>
  <si>
    <t>Energie, voda a komunikácie</t>
  </si>
  <si>
    <t>Energie</t>
  </si>
  <si>
    <t>Vodné, stočné</t>
  </si>
  <si>
    <t>Poštové služby a telekomunikačné služby</t>
  </si>
  <si>
    <t>633</t>
  </si>
  <si>
    <t>Materiál</t>
  </si>
  <si>
    <t>Interiérové vybavenie</t>
  </si>
  <si>
    <t>Výpočtová technika</t>
  </si>
  <si>
    <t>Telekomunikačná technika</t>
  </si>
  <si>
    <t>Prevádzkové stroje, prístroje, zariadenie, technika a náradie</t>
  </si>
  <si>
    <t>Všeobecný materiál</t>
  </si>
  <si>
    <t>Knihy,časopisy,noviny,učebnice,učeb.pomôcky a kompen.pom.</t>
  </si>
  <si>
    <t>Pracovné odevy, obuv a pracovné pomôcky</t>
  </si>
  <si>
    <t>011</t>
  </si>
  <si>
    <t>Potraviny</t>
  </si>
  <si>
    <t>Softvér a licencie</t>
  </si>
  <si>
    <t>Palivá ako zdroj energie</t>
  </si>
  <si>
    <t xml:space="preserve">633 </t>
  </si>
  <si>
    <t xml:space="preserve">200 </t>
  </si>
  <si>
    <t>Ostatný</t>
  </si>
  <si>
    <t>634</t>
  </si>
  <si>
    <t>Dopravné</t>
  </si>
  <si>
    <t>Palivo,mazivá,oleje,špeciálne kvapaliny</t>
  </si>
  <si>
    <t>Servis, údržba, opravy a výdavky s tým spojené</t>
  </si>
  <si>
    <t xml:space="preserve">Poistenie </t>
  </si>
  <si>
    <t>Prepravné a prenájom dopravných prostriedkov</t>
  </si>
  <si>
    <t>Karty, známky, poplatky</t>
  </si>
  <si>
    <t>Pracovné odevy, obuv a pracovné pomôcky</t>
  </si>
  <si>
    <t>635</t>
  </si>
  <si>
    <t>Rutinná a štandardná údržba</t>
  </si>
  <si>
    <t xml:space="preserve">Interiérového vybavenia </t>
  </si>
  <si>
    <t>Výpočtovej techniky</t>
  </si>
  <si>
    <t>Telekomunikačnej techniky</t>
  </si>
  <si>
    <t>Prevádzkových strojov, prístrojov, zariadení, techniky a náradia</t>
  </si>
  <si>
    <t>Špeciálne stroje , prístroje, zariadenia, technika a náradie</t>
  </si>
  <si>
    <t>Budov, objektov alebo ich častí</t>
  </si>
  <si>
    <t>Pracovných odevov, obuvi a pracovných pomôcok</t>
  </si>
  <si>
    <t>008</t>
  </si>
  <si>
    <t>Kníh, učebných a kompenzačných pomôcok</t>
  </si>
  <si>
    <t xml:space="preserve">Ostatného </t>
  </si>
  <si>
    <t>636</t>
  </si>
  <si>
    <t>Nájomné za nájom</t>
  </si>
  <si>
    <r>
      <t>Prevádzkových strojov, prístrojov, zariadení, techniky a náradia</t>
    </r>
    <r>
      <rPr>
        <b/>
        <sz val="10"/>
        <rFont val="Arial"/>
        <family val="2"/>
      </rPr>
      <t xml:space="preserve"> </t>
    </r>
  </si>
  <si>
    <t>Špeciálnych strojov,prístrojov a zariadení</t>
  </si>
  <si>
    <t>Služby</t>
  </si>
  <si>
    <t>Školenia, kurzy, semináre, porady, konferencie, sympóziá</t>
  </si>
  <si>
    <t>Konkurzy a súťaže</t>
  </si>
  <si>
    <t>Propagácia, reklama a inzercia</t>
  </si>
  <si>
    <t>Všeobecné  služby</t>
  </si>
  <si>
    <t>Špeciálne služby</t>
  </si>
  <si>
    <t>Náhrady</t>
  </si>
  <si>
    <t>Náhrada mzdy a platu</t>
  </si>
  <si>
    <t>Štúdie, expertízy, posudky</t>
  </si>
  <si>
    <t>Poplatky, odvody</t>
  </si>
  <si>
    <t xml:space="preserve">Stravovanie </t>
  </si>
  <si>
    <t xml:space="preserve">Prídel do sociálneho fondu  </t>
  </si>
  <si>
    <t>018</t>
  </si>
  <si>
    <t>Vrátenie príjmov z minulých rokov</t>
  </si>
  <si>
    <t>Refundácie</t>
  </si>
  <si>
    <t>Kolkové známky</t>
  </si>
  <si>
    <t>024</t>
  </si>
  <si>
    <t>Vyrovnanie kurzových rozdielov</t>
  </si>
  <si>
    <t>026</t>
  </si>
  <si>
    <t>Odmeny a príspevky</t>
  </si>
  <si>
    <t>Odmeny zamestnancov mimopracovného pomeru</t>
  </si>
  <si>
    <t>029</t>
  </si>
  <si>
    <t>Manká a škody</t>
  </si>
  <si>
    <t>Preddavky</t>
  </si>
  <si>
    <t>Pokuty a penále</t>
  </si>
  <si>
    <t>Mylné platby</t>
  </si>
  <si>
    <t>Dane</t>
  </si>
  <si>
    <t>Ostatné</t>
  </si>
  <si>
    <t>640</t>
  </si>
  <si>
    <t>Bežné transfery</t>
  </si>
  <si>
    <t>Transfery v rámci verejnej správy</t>
  </si>
  <si>
    <t>Príspevok na činnosť OS</t>
  </si>
  <si>
    <t>Ostatným subjektom verejnej správy</t>
  </si>
  <si>
    <t>642</t>
  </si>
  <si>
    <t>Tranfery jednotlivcom a neziskovým právnickým osobám</t>
  </si>
  <si>
    <t>Na členské príspevky</t>
  </si>
  <si>
    <t>Na odstupné</t>
  </si>
  <si>
    <t>Na odchodné</t>
  </si>
  <si>
    <t>Na nemocenské dávky</t>
  </si>
  <si>
    <t>644</t>
  </si>
  <si>
    <t>Transfery nefinančným subjektom</t>
  </si>
  <si>
    <t>Ostatnej právnickej osobe</t>
  </si>
  <si>
    <t>700</t>
  </si>
  <si>
    <t>Kapitálové výdavky</t>
  </si>
  <si>
    <t>710</t>
  </si>
  <si>
    <t>Obstarávanie kapitálových aktív</t>
  </si>
  <si>
    <t>711</t>
  </si>
  <si>
    <t>Nákup pozemkov a nehmotných aktív</t>
  </si>
  <si>
    <t>Pozemkov</t>
  </si>
  <si>
    <t>Softvéru</t>
  </si>
  <si>
    <t>Licencií</t>
  </si>
  <si>
    <t>712</t>
  </si>
  <si>
    <t>Nákup budov,objektov alebo ich častí</t>
  </si>
  <si>
    <t>Budov,objektov alebo ich častí</t>
  </si>
  <si>
    <t>713</t>
  </si>
  <si>
    <t>Nákup strojov, prístrojov,zariadení,techniky a náradia</t>
  </si>
  <si>
    <t>Interiérového vybavenia</t>
  </si>
  <si>
    <t>Prevádzkových strojov, prístrojov, zariadení, techniky a náradia</t>
  </si>
  <si>
    <t>714</t>
  </si>
  <si>
    <t xml:space="preserve">Nákup dopravných prostriedkov všetkých druhov </t>
  </si>
  <si>
    <t>Osobných automobilov</t>
  </si>
  <si>
    <t>716</t>
  </si>
  <si>
    <t>Prípravná a projektová dokumentácia</t>
  </si>
  <si>
    <t>717</t>
  </si>
  <si>
    <t>Realizácia stavieb a ich technického zhodnotenia</t>
  </si>
  <si>
    <t>Realizácia nových stavieb</t>
  </si>
  <si>
    <t>Rekonštrukcia a modernizácia</t>
  </si>
  <si>
    <t>Prístavby,nadstavby,stavebné úpravy</t>
  </si>
  <si>
    <t>718</t>
  </si>
  <si>
    <t>Rekonštrukcia a modernizácia strojov a zariadení</t>
  </si>
  <si>
    <t>Ú h r n</t>
  </si>
  <si>
    <t>číslo riadku</t>
  </si>
  <si>
    <t>Názov</t>
  </si>
  <si>
    <t>Zdroj</t>
  </si>
  <si>
    <t>Položka</t>
  </si>
  <si>
    <t>001</t>
  </si>
  <si>
    <t>002</t>
  </si>
  <si>
    <t>004</t>
  </si>
  <si>
    <t>005</t>
  </si>
  <si>
    <t>009</t>
  </si>
  <si>
    <t>010</t>
  </si>
  <si>
    <t>Poistné</t>
  </si>
  <si>
    <t>003</t>
  </si>
  <si>
    <t>027</t>
  </si>
  <si>
    <t>Ostatné poplatky</t>
  </si>
  <si>
    <t>Daňové príjmy</t>
  </si>
  <si>
    <t>Poistné na zdravotné poistenie</t>
  </si>
  <si>
    <t>Zamestnanci</t>
  </si>
  <si>
    <t>Zamestnávatelia</t>
  </si>
  <si>
    <t>Štát</t>
  </si>
  <si>
    <t>Iní platitelia</t>
  </si>
  <si>
    <t xml:space="preserve">Dlžné poistné </t>
  </si>
  <si>
    <t>Nedaňové príjmy</t>
  </si>
  <si>
    <t>Poplatky a platby z nepriemyselného a náhod.predaja a služieb</t>
  </si>
  <si>
    <t>Kapitálové príjmy</t>
  </si>
  <si>
    <t>Príjem z predaja kapitálových aktív</t>
  </si>
  <si>
    <t>Z vkladov</t>
  </si>
  <si>
    <t>Z termínovaných vkladov</t>
  </si>
  <si>
    <t>Iné nedaňové príjmy</t>
  </si>
  <si>
    <t>Ostatné príjmy</t>
  </si>
  <si>
    <t>Granty a transfery</t>
  </si>
  <si>
    <t>Tuzemské bežné granty a transfery</t>
  </si>
  <si>
    <t>Transfery na rovnakej úrovni</t>
  </si>
  <si>
    <t xml:space="preserve"> Položka</t>
  </si>
  <si>
    <t xml:space="preserve">Poistné </t>
  </si>
  <si>
    <t>Časť 1.1. Príjmy rozpočtu</t>
  </si>
  <si>
    <t xml:space="preserve">Samostatne zárobkovo činné osoby </t>
  </si>
  <si>
    <t>Prídel z prerozdeľovania poistného na ver.zdr.poist.</t>
  </si>
  <si>
    <t xml:space="preserve">Príjmy z vlastníctva </t>
  </si>
  <si>
    <t>Z prenajatých budov, priestorov a objektov</t>
  </si>
  <si>
    <t>Administratívne poplatky a iné poplatky a platby</t>
  </si>
  <si>
    <t>Pokuty, penále a iné sankcie</t>
  </si>
  <si>
    <t>Za porušenie predpisov</t>
  </si>
  <si>
    <t>Za predaj výrobkov, tovarov a služieb</t>
  </si>
  <si>
    <t>Za prebytočný hnuteľný majetok</t>
  </si>
  <si>
    <t>Úroky z domácich úverov, pôžičiek,NFV,vkladov a ážio</t>
  </si>
  <si>
    <t>Z účtov finančného hospodárenia</t>
  </si>
  <si>
    <t>Zo štátneho rozpočtu (bezdomovci)</t>
  </si>
  <si>
    <t>Pod-položka</t>
  </si>
  <si>
    <t xml:space="preserve">Administratívne poplatky  </t>
  </si>
  <si>
    <t>Iné príjmy</t>
  </si>
  <si>
    <t>017</t>
  </si>
  <si>
    <t>Dopravných prostriedkov formou lesingu</t>
  </si>
  <si>
    <t>Provízia</t>
  </si>
  <si>
    <t>Iné zdravotnícke výrobky</t>
  </si>
  <si>
    <t>čslo riadku</t>
  </si>
  <si>
    <t>Odvod z prerozdeľovania poistného na ver.zdr.poist.</t>
  </si>
  <si>
    <t>Príspevok na činnosť úradu</t>
  </si>
  <si>
    <t>Odmeny</t>
  </si>
  <si>
    <t>1</t>
  </si>
  <si>
    <t>Náhrady poistencom</t>
  </si>
  <si>
    <t>v  EUR</t>
  </si>
  <si>
    <t>Sankcie súvisiace so zdravotným poistením a sociálnym poistením</t>
  </si>
  <si>
    <t>Príjmy z transakcií s fin. aktívami a fin.pasívami</t>
  </si>
  <si>
    <t>Z ostatných finančných transakcií</t>
  </si>
  <si>
    <t>Zostatok prostriedkov z predchádzajúcich rokov</t>
  </si>
  <si>
    <t>Vypracoval (meno, podpis):  Katarína Kľúčovská</t>
  </si>
  <si>
    <t>Tel. číslo:  02/20811501</t>
  </si>
  <si>
    <t>e-mail: katarina.klucovska@union.sk</t>
  </si>
  <si>
    <t>Príloha č. 1</t>
  </si>
  <si>
    <t>Štruktúra poistencov</t>
  </si>
  <si>
    <t>Podiel z celku</t>
  </si>
  <si>
    <t>získaní 2005</t>
  </si>
  <si>
    <t>stav k 1.1.2006</t>
  </si>
  <si>
    <t>Počet poistencov celkom</t>
  </si>
  <si>
    <t>M</t>
  </si>
  <si>
    <t>Z</t>
  </si>
  <si>
    <t>ekonomicky aktívni poistenci</t>
  </si>
  <si>
    <t xml:space="preserve"> Zamestnanci</t>
  </si>
  <si>
    <t>SZČO</t>
  </si>
  <si>
    <t>ekonomicky neaktívni poistenci</t>
  </si>
  <si>
    <t>poistenci štátu</t>
  </si>
  <si>
    <t>samoplatitelia</t>
  </si>
  <si>
    <t>Stav</t>
  </si>
  <si>
    <r>
      <t>Zdravotná poisťovňa: Union zdravotná poisťovňa</t>
    </r>
    <r>
      <rPr>
        <sz val="10"/>
        <color indexed="10"/>
        <rFont val="Arial CE"/>
        <family val="2"/>
      </rPr>
      <t>,</t>
    </r>
    <r>
      <rPr>
        <sz val="10"/>
        <rFont val="Arial CE"/>
        <family val="0"/>
      </rPr>
      <t xml:space="preserve"> a. s.</t>
    </r>
  </si>
  <si>
    <r>
      <t>Zdravotná poisťovňa: Union zdravotná poisťovňa</t>
    </r>
    <r>
      <rPr>
        <sz val="10"/>
        <color indexed="10"/>
        <rFont val="Arial CE"/>
        <family val="2"/>
      </rPr>
      <t>,</t>
    </r>
    <r>
      <rPr>
        <sz val="10"/>
        <rFont val="Arial CE"/>
        <family val="2"/>
      </rPr>
      <t xml:space="preserve"> a.s.</t>
    </r>
  </si>
  <si>
    <t>Zdravotná poisťovňa: Union zdravotná poisťovňa, a.s.</t>
  </si>
  <si>
    <t>Príloha č. 2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</si>
</sst>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.000000"/>
    <numFmt numFmtId="165" formatCode="0.0000000"/>
    <numFmt numFmtId="166" formatCode="0.000000000"/>
    <numFmt numFmtId="167" formatCode="000.00000"/>
    <numFmt numFmtId="168" formatCode="0.000000"/>
    <numFmt numFmtId="169" formatCode="0.00000"/>
    <numFmt numFmtId="170" formatCode="0.0000000000"/>
    <numFmt numFmtId="171" formatCode="000.0000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0000"/>
    <numFmt numFmtId="186" formatCode="0.000"/>
    <numFmt numFmtId="187" formatCode="#,##0.0"/>
    <numFmt numFmtId="188" formatCode="#,##0.0000"/>
    <numFmt numFmtId="189" formatCode="#,##0.000000"/>
    <numFmt numFmtId="190" formatCode="0.0%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b/>
      <sz val="12"/>
      <name val="Arial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i/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12"/>
      <name val="Arial CE"/>
      <family val="2"/>
    </font>
    <font>
      <i/>
      <sz val="10"/>
      <name val="Arial CE"/>
      <family val="0"/>
    </font>
    <font>
      <sz val="10"/>
      <name val="AT*Switzerland"/>
      <family val="0"/>
    </font>
    <font>
      <sz val="12"/>
      <name val="Arial CE"/>
      <family val="2"/>
    </font>
    <font>
      <b/>
      <i/>
      <sz val="10"/>
      <color indexed="8"/>
      <name val="Arial CE"/>
      <family val="0"/>
    </font>
    <font>
      <sz val="10"/>
      <name val="Courier"/>
      <family val="0"/>
    </font>
    <font>
      <sz val="10"/>
      <name val="AT*Toronto"/>
      <family val="0"/>
    </font>
    <font>
      <sz val="8"/>
      <name val="Times New Roman"/>
      <family val="1"/>
    </font>
    <font>
      <sz val="8"/>
      <name val="Arial"/>
      <family val="2"/>
    </font>
    <font>
      <b/>
      <sz val="10"/>
      <name val="AT*Toronto"/>
      <family val="0"/>
    </font>
    <font>
      <b/>
      <sz val="14"/>
      <name val="Arial CE"/>
      <family val="2"/>
    </font>
    <font>
      <b/>
      <sz val="14"/>
      <name val="AT*Switzerland"/>
      <family val="0"/>
    </font>
    <font>
      <b/>
      <sz val="8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5" fillId="0" borderId="0" xfId="26" applyFont="1" applyBorder="1">
      <alignment/>
      <protection/>
    </xf>
    <xf numFmtId="0" fontId="0" fillId="0" borderId="0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8" fillId="0" borderId="0" xfId="26" applyFont="1" applyBorder="1" applyAlignment="1">
      <alignment horizontal="right"/>
      <protection/>
    </xf>
    <xf numFmtId="0" fontId="3" fillId="0" borderId="0" xfId="26" applyFont="1" applyBorder="1" applyAlignment="1">
      <alignment horizontal="right"/>
      <protection/>
    </xf>
    <xf numFmtId="0" fontId="5" fillId="0" borderId="0" xfId="26" applyFont="1">
      <alignment/>
      <protection/>
    </xf>
    <xf numFmtId="0" fontId="0" fillId="0" borderId="0" xfId="26" applyFont="1" applyBorder="1" applyAlignment="1">
      <alignment horizontal="left"/>
      <protection/>
    </xf>
    <xf numFmtId="0" fontId="9" fillId="0" borderId="0" xfId="26" applyFont="1" applyBorder="1">
      <alignment/>
      <protection/>
    </xf>
    <xf numFmtId="0" fontId="9" fillId="0" borderId="0" xfId="26" applyFont="1" applyBorder="1" applyAlignment="1">
      <alignment horizontal="center"/>
      <protection/>
    </xf>
    <xf numFmtId="0" fontId="3" fillId="0" borderId="0" xfId="26" applyFont="1" applyBorder="1" applyAlignment="1">
      <alignment horizontal="center"/>
      <protection/>
    </xf>
    <xf numFmtId="0" fontId="10" fillId="0" borderId="0" xfId="26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Fill="1">
      <alignment/>
      <protection/>
    </xf>
    <xf numFmtId="0" fontId="3" fillId="0" borderId="0" xfId="26" applyFont="1" applyBorder="1">
      <alignment/>
      <protection/>
    </xf>
    <xf numFmtId="0" fontId="9" fillId="0" borderId="0" xfId="26" applyFont="1" applyBorder="1" applyAlignment="1">
      <alignment horizontal="right"/>
      <protection/>
    </xf>
    <xf numFmtId="0" fontId="0" fillId="0" borderId="1" xfId="26" applyFont="1" applyBorder="1" applyAlignment="1">
      <alignment horizontal="left"/>
      <protection/>
    </xf>
    <xf numFmtId="0" fontId="0" fillId="0" borderId="2" xfId="26" applyFont="1" applyBorder="1">
      <alignment/>
      <protection/>
    </xf>
    <xf numFmtId="0" fontId="3" fillId="0" borderId="2" xfId="26" applyFont="1" applyBorder="1">
      <alignment/>
      <protection/>
    </xf>
    <xf numFmtId="0" fontId="3" fillId="0" borderId="2" xfId="26" applyFont="1" applyBorder="1" applyAlignment="1">
      <alignment horizontal="center"/>
      <protection/>
    </xf>
    <xf numFmtId="0" fontId="11" fillId="0" borderId="2" xfId="0" applyFont="1" applyBorder="1" applyAlignment="1">
      <alignment horizontal="center" vertical="center" wrapText="1"/>
    </xf>
    <xf numFmtId="0" fontId="12" fillId="0" borderId="3" xfId="26" applyFont="1" applyBorder="1">
      <alignment/>
      <protection/>
    </xf>
    <xf numFmtId="0" fontId="0" fillId="0" borderId="0" xfId="26" applyFont="1" applyFill="1">
      <alignment/>
      <protection/>
    </xf>
    <xf numFmtId="0" fontId="0" fillId="0" borderId="0" xfId="26" applyFont="1">
      <alignment/>
      <protection/>
    </xf>
    <xf numFmtId="0" fontId="3" fillId="0" borderId="0" xfId="26" applyFont="1">
      <alignment/>
      <protection/>
    </xf>
    <xf numFmtId="49" fontId="0" fillId="0" borderId="4" xfId="26" applyNumberFormat="1" applyFont="1" applyFill="1" applyBorder="1" applyAlignment="1">
      <alignment horizontal="left"/>
      <protection/>
    </xf>
    <xf numFmtId="0" fontId="0" fillId="0" borderId="4" xfId="26" applyFont="1" applyFill="1" applyBorder="1" applyAlignment="1">
      <alignment horizontal="left"/>
      <protection/>
    </xf>
    <xf numFmtId="49" fontId="3" fillId="2" borderId="4" xfId="26" applyNumberFormat="1" applyFont="1" applyFill="1" applyBorder="1" applyAlignment="1">
      <alignment horizontal="left"/>
      <protection/>
    </xf>
    <xf numFmtId="0" fontId="3" fillId="2" borderId="4" xfId="26" applyFont="1" applyFill="1" applyBorder="1" applyAlignment="1">
      <alignment horizontal="left"/>
      <protection/>
    </xf>
    <xf numFmtId="0" fontId="15" fillId="0" borderId="0" xfId="26" applyFont="1" applyFill="1">
      <alignment/>
      <protection/>
    </xf>
    <xf numFmtId="0" fontId="15" fillId="0" borderId="0" xfId="26" applyFont="1">
      <alignment/>
      <protection/>
    </xf>
    <xf numFmtId="0" fontId="3" fillId="0" borderId="4" xfId="26" applyFont="1" applyFill="1" applyBorder="1" applyAlignment="1">
      <alignment horizontal="left"/>
      <protection/>
    </xf>
    <xf numFmtId="49" fontId="15" fillId="3" borderId="4" xfId="26" applyNumberFormat="1" applyFont="1" applyFill="1" applyBorder="1" applyAlignment="1">
      <alignment horizontal="left"/>
      <protection/>
    </xf>
    <xf numFmtId="0" fontId="15" fillId="3" borderId="4" xfId="26" applyFont="1" applyFill="1" applyBorder="1" applyAlignment="1">
      <alignment horizontal="left"/>
      <protection/>
    </xf>
    <xf numFmtId="0" fontId="15" fillId="0" borderId="0" xfId="26" applyFont="1" applyFill="1">
      <alignment/>
      <protection/>
    </xf>
    <xf numFmtId="3" fontId="15" fillId="3" borderId="5" xfId="26" applyNumberFormat="1" applyFont="1" applyFill="1" applyBorder="1" applyAlignment="1">
      <alignment horizontal="right"/>
      <protection/>
    </xf>
    <xf numFmtId="0" fontId="0" fillId="0" borderId="4" xfId="26" applyFont="1" applyFill="1" applyBorder="1" applyAlignment="1">
      <alignment/>
      <protection/>
    </xf>
    <xf numFmtId="0" fontId="15" fillId="3" borderId="4" xfId="26" applyFont="1" applyFill="1" applyBorder="1" applyAlignment="1">
      <alignment/>
      <protection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4" fillId="0" borderId="4" xfId="0" applyFont="1" applyFill="1" applyBorder="1" applyAlignment="1">
      <alignment horizontal="justify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8" fillId="0" borderId="0" xfId="26" applyFont="1" applyFill="1">
      <alignment/>
      <protection/>
    </xf>
    <xf numFmtId="49" fontId="0" fillId="0" borderId="4" xfId="26" applyNumberFormat="1" applyFont="1" applyFill="1" applyBorder="1" applyAlignment="1">
      <alignment horizontal="left"/>
      <protection/>
    </xf>
    <xf numFmtId="0" fontId="0" fillId="0" borderId="4" xfId="26" applyFont="1" applyFill="1" applyBorder="1" applyAlignment="1">
      <alignment horizontal="left"/>
      <protection/>
    </xf>
    <xf numFmtId="0" fontId="0" fillId="0" borderId="6" xfId="26" applyFont="1" applyFill="1" applyBorder="1" applyAlignment="1">
      <alignment horizontal="left"/>
      <protection/>
    </xf>
    <xf numFmtId="0" fontId="15" fillId="0" borderId="0" xfId="26" applyFont="1">
      <alignment/>
      <protection/>
    </xf>
    <xf numFmtId="49" fontId="0" fillId="0" borderId="4" xfId="26" applyNumberFormat="1" applyFont="1" applyBorder="1" applyAlignment="1">
      <alignment horizontal="left"/>
      <protection/>
    </xf>
    <xf numFmtId="0" fontId="0" fillId="0" borderId="4" xfId="26" applyFont="1" applyBorder="1" applyAlignment="1">
      <alignment/>
      <protection/>
    </xf>
    <xf numFmtId="0" fontId="0" fillId="0" borderId="0" xfId="26" applyFont="1" applyFill="1" applyBorder="1">
      <alignment/>
      <protection/>
    </xf>
    <xf numFmtId="3" fontId="3" fillId="4" borderId="0" xfId="26" applyNumberFormat="1" applyFont="1" applyFill="1" applyBorder="1" applyAlignment="1">
      <alignment horizontal="right"/>
      <protection/>
    </xf>
    <xf numFmtId="0" fontId="0" fillId="4" borderId="0" xfId="26" applyFont="1" applyFill="1">
      <alignment/>
      <protection/>
    </xf>
    <xf numFmtId="0" fontId="19" fillId="4" borderId="0" xfId="26" applyFont="1" applyFill="1" applyBorder="1" applyAlignment="1">
      <alignment horizontal="left"/>
      <protection/>
    </xf>
    <xf numFmtId="49" fontId="15" fillId="4" borderId="0" xfId="26" applyNumberFormat="1" applyFont="1" applyFill="1" applyBorder="1" applyAlignment="1">
      <alignment horizontal="center" vertical="center" wrapText="1"/>
      <protection/>
    </xf>
    <xf numFmtId="0" fontId="15" fillId="4" borderId="0" xfId="26" applyFont="1" applyFill="1" applyBorder="1" applyAlignment="1">
      <alignment horizontal="center" vertical="center" wrapText="1"/>
      <protection/>
    </xf>
    <xf numFmtId="3" fontId="5" fillId="0" borderId="0" xfId="26" applyNumberFormat="1" applyFont="1">
      <alignment/>
      <protection/>
    </xf>
    <xf numFmtId="0" fontId="0" fillId="0" borderId="0" xfId="26" applyFont="1" applyAlignment="1">
      <alignment horizontal="left"/>
      <protection/>
    </xf>
    <xf numFmtId="3" fontId="5" fillId="0" borderId="0" xfId="26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12" fillId="0" borderId="0" xfId="26" applyNumberFormat="1" applyFont="1" applyBorder="1" applyAlignment="1">
      <alignment horizontal="right"/>
      <protection/>
    </xf>
    <xf numFmtId="3" fontId="5" fillId="0" borderId="0" xfId="26" applyNumberFormat="1" applyFont="1" applyAlignment="1">
      <alignment horizontal="right"/>
      <protection/>
    </xf>
    <xf numFmtId="3" fontId="12" fillId="0" borderId="0" xfId="26" applyNumberFormat="1" applyFont="1" applyAlignment="1">
      <alignment horizontal="right"/>
      <protection/>
    </xf>
    <xf numFmtId="0" fontId="12" fillId="0" borderId="0" xfId="26" applyFont="1">
      <alignment/>
      <protection/>
    </xf>
    <xf numFmtId="0" fontId="0" fillId="4" borderId="7" xfId="26" applyFont="1" applyFill="1" applyBorder="1">
      <alignment/>
      <protection/>
    </xf>
    <xf numFmtId="0" fontId="3" fillId="0" borderId="8" xfId="26" applyFont="1" applyBorder="1" applyAlignment="1">
      <alignment wrapText="1"/>
      <protection/>
    </xf>
    <xf numFmtId="0" fontId="7" fillId="0" borderId="0" xfId="26" applyFont="1" applyBorder="1">
      <alignment/>
      <protection/>
    </xf>
    <xf numFmtId="0" fontId="0" fillId="0" borderId="0" xfId="26" applyFont="1" applyAlignment="1">
      <alignment horizontal="left"/>
      <protection/>
    </xf>
    <xf numFmtId="0" fontId="9" fillId="0" borderId="0" xfId="26" applyFont="1">
      <alignment/>
      <protection/>
    </xf>
    <xf numFmtId="0" fontId="9" fillId="0" borderId="0" xfId="26" applyFont="1" applyAlignment="1">
      <alignment horizontal="center"/>
      <protection/>
    </xf>
    <xf numFmtId="0" fontId="7" fillId="0" borderId="0" xfId="26" applyFont="1">
      <alignment/>
      <protection/>
    </xf>
    <xf numFmtId="0" fontId="3" fillId="0" borderId="0" xfId="26" applyFont="1" applyAlignment="1">
      <alignment horizontal="right"/>
      <protection/>
    </xf>
    <xf numFmtId="0" fontId="5" fillId="0" borderId="0" xfId="26" applyFont="1" applyAlignment="1">
      <alignment horizontal="left"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horizontal="center"/>
      <protection/>
    </xf>
    <xf numFmtId="0" fontId="9" fillId="0" borderId="0" xfId="26" applyFont="1">
      <alignment/>
      <protection/>
    </xf>
    <xf numFmtId="0" fontId="9" fillId="0" borderId="0" xfId="26" applyFont="1" applyAlignment="1">
      <alignment horizontal="center"/>
      <protection/>
    </xf>
    <xf numFmtId="0" fontId="3" fillId="0" borderId="0" xfId="26" applyFont="1" applyAlignment="1">
      <alignment horizontal="center"/>
      <protection/>
    </xf>
    <xf numFmtId="0" fontId="21" fillId="0" borderId="0" xfId="26" applyFont="1">
      <alignment/>
      <protection/>
    </xf>
    <xf numFmtId="0" fontId="0" fillId="0" borderId="9" xfId="26" applyFont="1" applyBorder="1">
      <alignment/>
      <protection/>
    </xf>
    <xf numFmtId="0" fontId="3" fillId="0" borderId="0" xfId="26" applyFont="1" applyAlignment="1">
      <alignment horizontal="right"/>
      <protection/>
    </xf>
    <xf numFmtId="0" fontId="21" fillId="0" borderId="10" xfId="26" applyFont="1" applyBorder="1">
      <alignment/>
      <protection/>
    </xf>
    <xf numFmtId="0" fontId="9" fillId="0" borderId="10" xfId="26" applyFont="1" applyBorder="1">
      <alignment/>
      <protection/>
    </xf>
    <xf numFmtId="0" fontId="11" fillId="0" borderId="2" xfId="23" applyFont="1" applyBorder="1" applyAlignment="1">
      <alignment horizontal="center" vertical="center" wrapText="1"/>
      <protection/>
    </xf>
    <xf numFmtId="0" fontId="3" fillId="0" borderId="11" xfId="26" applyFont="1" applyBorder="1" applyAlignment="1">
      <alignment horizontal="right"/>
      <protection/>
    </xf>
    <xf numFmtId="0" fontId="3" fillId="0" borderId="10" xfId="26" applyFont="1" applyBorder="1" applyAlignment="1">
      <alignment horizontal="right"/>
      <protection/>
    </xf>
    <xf numFmtId="0" fontId="3" fillId="0" borderId="12" xfId="26" applyFont="1" applyBorder="1" applyAlignment="1">
      <alignment horizontal="right"/>
      <protection/>
    </xf>
    <xf numFmtId="3" fontId="0" fillId="0" borderId="13" xfId="26" applyNumberFormat="1" applyFont="1" applyBorder="1" applyAlignment="1">
      <alignment horizontal="left"/>
      <protection/>
    </xf>
    <xf numFmtId="49" fontId="0" fillId="0" borderId="4" xfId="26" applyNumberFormat="1" applyFont="1" applyBorder="1" applyAlignment="1">
      <alignment horizontal="left"/>
      <protection/>
    </xf>
    <xf numFmtId="3" fontId="0" fillId="0" borderId="13" xfId="26" applyNumberFormat="1" applyFont="1" applyFill="1" applyBorder="1" applyAlignment="1">
      <alignment horizontal="left"/>
      <protection/>
    </xf>
    <xf numFmtId="3" fontId="0" fillId="0" borderId="14" xfId="26" applyNumberFormat="1" applyFont="1" applyFill="1" applyBorder="1" applyAlignment="1">
      <alignment horizontal="left" wrapText="1"/>
      <protection/>
    </xf>
    <xf numFmtId="49" fontId="0" fillId="0" borderId="15" xfId="26" applyNumberFormat="1" applyFont="1" applyFill="1" applyBorder="1" applyAlignment="1">
      <alignment horizontal="left" wrapText="1"/>
      <protection/>
    </xf>
    <xf numFmtId="0" fontId="0" fillId="0" borderId="13" xfId="26" applyFont="1" applyBorder="1" applyAlignment="1">
      <alignment horizontal="left"/>
      <protection/>
    </xf>
    <xf numFmtId="0" fontId="0" fillId="0" borderId="16" xfId="26" applyFont="1" applyFill="1" applyBorder="1" applyAlignment="1">
      <alignment horizontal="left"/>
      <protection/>
    </xf>
    <xf numFmtId="49" fontId="0" fillId="0" borderId="17" xfId="26" applyNumberFormat="1" applyFont="1" applyFill="1" applyBorder="1">
      <alignment/>
      <protection/>
    </xf>
    <xf numFmtId="0" fontId="20" fillId="0" borderId="0" xfId="23" applyAlignment="1">
      <alignment/>
      <protection/>
    </xf>
    <xf numFmtId="0" fontId="0" fillId="0" borderId="10" xfId="26" applyFont="1" applyBorder="1" applyAlignment="1">
      <alignment horizontal="left"/>
      <protection/>
    </xf>
    <xf numFmtId="0" fontId="0" fillId="0" borderId="16" xfId="26" applyFont="1" applyBorder="1" applyAlignment="1">
      <alignment horizontal="left"/>
      <protection/>
    </xf>
    <xf numFmtId="0" fontId="0" fillId="0" borderId="1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15" fillId="2" borderId="4" xfId="26" applyFont="1" applyFill="1" applyBorder="1">
      <alignment/>
      <protection/>
    </xf>
    <xf numFmtId="0" fontId="15" fillId="2" borderId="4" xfId="26" applyFont="1" applyFill="1" applyBorder="1" applyAlignment="1">
      <alignment horizontal="left"/>
      <protection/>
    </xf>
    <xf numFmtId="49" fontId="15" fillId="2" borderId="4" xfId="26" applyNumberFormat="1" applyFont="1" applyFill="1" applyBorder="1" applyAlignment="1">
      <alignment horizontal="left"/>
      <protection/>
    </xf>
    <xf numFmtId="0" fontId="14" fillId="0" borderId="17" xfId="26" applyFont="1" applyBorder="1" applyAlignment="1">
      <alignment horizontal="center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center" vertical="center" wrapText="1"/>
      <protection/>
    </xf>
    <xf numFmtId="49" fontId="0" fillId="0" borderId="15" xfId="26" applyNumberFormat="1" applyFont="1" applyFill="1" applyBorder="1" applyAlignment="1">
      <alignment horizontal="left"/>
      <protection/>
    </xf>
    <xf numFmtId="0" fontId="0" fillId="0" borderId="15" xfId="26" applyFont="1" applyFill="1" applyBorder="1" applyAlignment="1">
      <alignment horizontal="left"/>
      <protection/>
    </xf>
    <xf numFmtId="0" fontId="0" fillId="0" borderId="20" xfId="26" applyFont="1" applyBorder="1" applyAlignment="1">
      <alignment horizontal="center"/>
      <protection/>
    </xf>
    <xf numFmtId="0" fontId="0" fillId="0" borderId="21" xfId="26" applyFont="1" applyFill="1" applyBorder="1" applyAlignment="1">
      <alignment horizontal="left"/>
      <protection/>
    </xf>
    <xf numFmtId="0" fontId="0" fillId="0" borderId="22" xfId="26" applyFont="1" applyFill="1" applyBorder="1" applyAlignment="1">
      <alignment horizontal="left"/>
      <protection/>
    </xf>
    <xf numFmtId="0" fontId="3" fillId="2" borderId="22" xfId="26" applyFont="1" applyFill="1" applyBorder="1" applyAlignment="1">
      <alignment horizontal="left"/>
      <protection/>
    </xf>
    <xf numFmtId="0" fontId="15" fillId="3" borderId="22" xfId="26" applyFont="1" applyFill="1" applyBorder="1" applyAlignment="1">
      <alignment horizontal="left"/>
      <protection/>
    </xf>
    <xf numFmtId="0" fontId="0" fillId="0" borderId="22" xfId="26" applyFont="1" applyFill="1" applyBorder="1" applyAlignment="1">
      <alignment horizontal="left"/>
      <protection/>
    </xf>
    <xf numFmtId="0" fontId="0" fillId="0" borderId="23" xfId="26" applyFont="1" applyFill="1" applyBorder="1" applyAlignment="1">
      <alignment horizontal="left"/>
      <protection/>
    </xf>
    <xf numFmtId="49" fontId="0" fillId="0" borderId="24" xfId="26" applyNumberFormat="1" applyFont="1" applyFill="1" applyBorder="1" applyAlignment="1">
      <alignment horizontal="left"/>
      <protection/>
    </xf>
    <xf numFmtId="0" fontId="0" fillId="0" borderId="24" xfId="26" applyFont="1" applyFill="1" applyBorder="1" applyAlignment="1">
      <alignment/>
      <protection/>
    </xf>
    <xf numFmtId="0" fontId="15" fillId="5" borderId="22" xfId="26" applyFont="1" applyFill="1" applyBorder="1" applyAlignment="1">
      <alignment horizontal="left"/>
      <protection/>
    </xf>
    <xf numFmtId="49" fontId="15" fillId="5" borderId="4" xfId="26" applyNumberFormat="1" applyFont="1" applyFill="1" applyBorder="1" applyAlignment="1">
      <alignment horizontal="left"/>
      <protection/>
    </xf>
    <xf numFmtId="0" fontId="15" fillId="5" borderId="4" xfId="26" applyFont="1" applyFill="1" applyBorder="1" applyAlignment="1">
      <alignment horizontal="left"/>
      <protection/>
    </xf>
    <xf numFmtId="0" fontId="15" fillId="5" borderId="4" xfId="26" applyFont="1" applyFill="1" applyBorder="1">
      <alignment/>
      <protection/>
    </xf>
    <xf numFmtId="0" fontId="15" fillId="2" borderId="22" xfId="26" applyFont="1" applyFill="1" applyBorder="1" applyAlignment="1">
      <alignment horizontal="left"/>
      <protection/>
    </xf>
    <xf numFmtId="0" fontId="3" fillId="6" borderId="22" xfId="26" applyFont="1" applyFill="1" applyBorder="1" applyAlignment="1">
      <alignment horizontal="left"/>
      <protection/>
    </xf>
    <xf numFmtId="49" fontId="3" fillId="6" borderId="4" xfId="26" applyNumberFormat="1" applyFont="1" applyFill="1" applyBorder="1" applyAlignment="1">
      <alignment horizontal="left"/>
      <protection/>
    </xf>
    <xf numFmtId="0" fontId="3" fillId="6" borderId="4" xfId="26" applyFont="1" applyFill="1" applyBorder="1" applyAlignment="1">
      <alignment horizontal="left"/>
      <protection/>
    </xf>
    <xf numFmtId="0" fontId="0" fillId="3" borderId="1" xfId="26" applyFont="1" applyFill="1" applyBorder="1" applyAlignment="1">
      <alignment horizontal="left"/>
      <protection/>
    </xf>
    <xf numFmtId="0" fontId="0" fillId="7" borderId="22" xfId="26" applyFont="1" applyFill="1" applyBorder="1" applyAlignment="1">
      <alignment horizontal="left"/>
      <protection/>
    </xf>
    <xf numFmtId="49" fontId="0" fillId="7" borderId="4" xfId="26" applyNumberFormat="1" applyFont="1" applyFill="1" applyBorder="1" applyAlignment="1">
      <alignment horizontal="left"/>
      <protection/>
    </xf>
    <xf numFmtId="0" fontId="0" fillId="7" borderId="4" xfId="26" applyFont="1" applyFill="1" applyBorder="1" applyAlignment="1">
      <alignment horizontal="left"/>
      <protection/>
    </xf>
    <xf numFmtId="0" fontId="0" fillId="7" borderId="4" xfId="26" applyFont="1" applyFill="1" applyBorder="1" applyAlignment="1">
      <alignment/>
      <protection/>
    </xf>
    <xf numFmtId="49" fontId="5" fillId="7" borderId="4" xfId="26" applyNumberFormat="1" applyFont="1" applyFill="1" applyBorder="1" applyAlignment="1">
      <alignment horizontal="left"/>
      <protection/>
    </xf>
    <xf numFmtId="49" fontId="0" fillId="7" borderId="4" xfId="26" applyNumberFormat="1" applyFont="1" applyFill="1" applyBorder="1" applyAlignment="1">
      <alignment horizontal="left"/>
      <protection/>
    </xf>
    <xf numFmtId="0" fontId="0" fillId="7" borderId="4" xfId="26" applyFont="1" applyFill="1" applyBorder="1" applyAlignment="1">
      <alignment horizontal="left"/>
      <protection/>
    </xf>
    <xf numFmtId="0" fontId="0" fillId="7" borderId="22" xfId="26" applyFont="1" applyFill="1" applyBorder="1" applyAlignment="1">
      <alignment horizontal="left"/>
      <protection/>
    </xf>
    <xf numFmtId="0" fontId="15" fillId="2" borderId="22" xfId="26" applyFont="1" applyFill="1" applyBorder="1" applyAlignment="1">
      <alignment horizontal="left"/>
      <protection/>
    </xf>
    <xf numFmtId="3" fontId="0" fillId="0" borderId="4" xfId="26" applyNumberFormat="1" applyFont="1" applyFill="1" applyBorder="1" applyAlignment="1">
      <alignment horizontal="left"/>
      <protection/>
    </xf>
    <xf numFmtId="0" fontId="3" fillId="0" borderId="0" xfId="26" applyFont="1" applyFill="1">
      <alignment/>
      <protection/>
    </xf>
    <xf numFmtId="4" fontId="0" fillId="0" borderId="0" xfId="26" applyNumberFormat="1" applyFont="1" applyFill="1" applyBorder="1">
      <alignment/>
      <protection/>
    </xf>
    <xf numFmtId="0" fontId="3" fillId="7" borderId="25" xfId="26" applyFont="1" applyFill="1" applyBorder="1" applyAlignment="1">
      <alignment horizontal="left"/>
      <protection/>
    </xf>
    <xf numFmtId="0" fontId="0" fillId="0" borderId="14" xfId="26" applyFont="1" applyBorder="1" applyAlignment="1">
      <alignment horizontal="left"/>
      <protection/>
    </xf>
    <xf numFmtId="3" fontId="0" fillId="0" borderId="14" xfId="26" applyNumberFormat="1" applyFont="1" applyBorder="1" applyAlignment="1">
      <alignment horizontal="left"/>
      <protection/>
    </xf>
    <xf numFmtId="49" fontId="0" fillId="0" borderId="15" xfId="26" applyNumberFormat="1" applyFont="1" applyBorder="1" applyAlignment="1">
      <alignment horizontal="left"/>
      <protection/>
    </xf>
    <xf numFmtId="0" fontId="15" fillId="2" borderId="25" xfId="26" applyFont="1" applyFill="1" applyBorder="1" applyAlignment="1">
      <alignment horizontal="left"/>
      <protection/>
    </xf>
    <xf numFmtId="3" fontId="15" fillId="2" borderId="26" xfId="26" applyNumberFormat="1" applyFont="1" applyFill="1" applyBorder="1" applyAlignment="1">
      <alignment horizontal="left"/>
      <protection/>
    </xf>
    <xf numFmtId="49" fontId="15" fillId="2" borderId="2" xfId="26" applyNumberFormat="1" applyFont="1" applyFill="1" applyBorder="1" applyAlignment="1">
      <alignment horizontal="left"/>
      <protection/>
    </xf>
    <xf numFmtId="3" fontId="0" fillId="0" borderId="27" xfId="26" applyNumberFormat="1" applyFont="1" applyFill="1" applyBorder="1" applyAlignment="1">
      <alignment horizontal="left" wrapText="1"/>
      <protection/>
    </xf>
    <xf numFmtId="49" fontId="0" fillId="0" borderId="6" xfId="26" applyNumberFormat="1" applyFont="1" applyFill="1" applyBorder="1" applyAlignment="1">
      <alignment horizontal="left" wrapText="1"/>
      <protection/>
    </xf>
    <xf numFmtId="49" fontId="3" fillId="7" borderId="2" xfId="26" applyNumberFormat="1" applyFont="1" applyFill="1" applyBorder="1" applyAlignment="1">
      <alignment horizontal="left"/>
      <protection/>
    </xf>
    <xf numFmtId="0" fontId="3" fillId="7" borderId="28" xfId="26" applyFont="1" applyFill="1" applyBorder="1" applyAlignment="1">
      <alignment horizontal="left"/>
      <protection/>
    </xf>
    <xf numFmtId="3" fontId="3" fillId="7" borderId="29" xfId="26" applyNumberFormat="1" applyFont="1" applyFill="1" applyBorder="1" applyAlignment="1">
      <alignment horizontal="left"/>
      <protection/>
    </xf>
    <xf numFmtId="49" fontId="3" fillId="7" borderId="30" xfId="26" applyNumberFormat="1" applyFont="1" applyFill="1" applyBorder="1" applyAlignment="1">
      <alignment horizontal="left"/>
      <protection/>
    </xf>
    <xf numFmtId="3" fontId="0" fillId="0" borderId="14" xfId="26" applyNumberFormat="1" applyFont="1" applyFill="1" applyBorder="1" applyAlignment="1">
      <alignment horizontal="left"/>
      <protection/>
    </xf>
    <xf numFmtId="49" fontId="0" fillId="0" borderId="15" xfId="26" applyNumberFormat="1" applyFont="1" applyFill="1" applyBorder="1" applyAlignment="1">
      <alignment horizontal="left"/>
      <protection/>
    </xf>
    <xf numFmtId="0" fontId="15" fillId="2" borderId="26" xfId="26" applyFont="1" applyFill="1" applyBorder="1" applyAlignment="1">
      <alignment horizontal="left"/>
      <protection/>
    </xf>
    <xf numFmtId="0" fontId="0" fillId="0" borderId="27" xfId="26" applyFont="1" applyBorder="1" applyAlignment="1">
      <alignment horizontal="left"/>
      <protection/>
    </xf>
    <xf numFmtId="3" fontId="0" fillId="0" borderId="16" xfId="26" applyNumberFormat="1" applyFont="1" applyFill="1" applyBorder="1" applyAlignment="1">
      <alignment horizontal="left"/>
      <protection/>
    </xf>
    <xf numFmtId="49" fontId="0" fillId="0" borderId="17" xfId="26" applyNumberFormat="1" applyFont="1" applyFill="1" applyBorder="1" applyAlignment="1">
      <alignment horizontal="left"/>
      <protection/>
    </xf>
    <xf numFmtId="3" fontId="0" fillId="0" borderId="27" xfId="26" applyNumberFormat="1" applyFont="1" applyBorder="1" applyAlignment="1">
      <alignment horizontal="left"/>
      <protection/>
    </xf>
    <xf numFmtId="49" fontId="0" fillId="0" borderId="6" xfId="26" applyNumberFormat="1" applyFont="1" applyBorder="1" applyAlignment="1">
      <alignment horizontal="left"/>
      <protection/>
    </xf>
    <xf numFmtId="3" fontId="0" fillId="0" borderId="16" xfId="26" applyNumberFormat="1" applyFont="1" applyBorder="1" applyAlignment="1">
      <alignment horizontal="left"/>
      <protection/>
    </xf>
    <xf numFmtId="49" fontId="0" fillId="0" borderId="17" xfId="26" applyNumberFormat="1" applyFont="1" applyBorder="1" applyAlignment="1">
      <alignment horizontal="left"/>
      <protection/>
    </xf>
    <xf numFmtId="0" fontId="3" fillId="7" borderId="26" xfId="26" applyFont="1" applyFill="1" applyBorder="1" applyAlignment="1">
      <alignment horizontal="left"/>
      <protection/>
    </xf>
    <xf numFmtId="0" fontId="3" fillId="0" borderId="8" xfId="26" applyFont="1" applyBorder="1" applyAlignment="1">
      <alignment horizontal="center" vertical="center"/>
      <protection/>
    </xf>
    <xf numFmtId="0" fontId="3" fillId="0" borderId="8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horizontal="center"/>
      <protection/>
    </xf>
    <xf numFmtId="0" fontId="0" fillId="0" borderId="31" xfId="26" applyFont="1" applyBorder="1" applyAlignment="1">
      <alignment horizontal="center" vertical="center"/>
      <protection/>
    </xf>
    <xf numFmtId="0" fontId="0" fillId="0" borderId="8" xfId="26" applyFont="1" applyBorder="1" applyAlignment="1">
      <alignment horizontal="center" vertical="center" wrapText="1"/>
      <protection/>
    </xf>
    <xf numFmtId="0" fontId="3" fillId="7" borderId="10" xfId="26" applyFont="1" applyFill="1" applyBorder="1" applyAlignment="1">
      <alignment horizontal="left" vertical="center"/>
      <protection/>
    </xf>
    <xf numFmtId="0" fontId="3" fillId="7" borderId="8" xfId="26" applyFont="1" applyFill="1" applyBorder="1" applyAlignment="1">
      <alignment horizontal="center" vertical="center"/>
      <protection/>
    </xf>
    <xf numFmtId="0" fontId="3" fillId="2" borderId="25" xfId="26" applyFont="1" applyFill="1" applyBorder="1" applyAlignment="1">
      <alignment horizontal="left"/>
      <protection/>
    </xf>
    <xf numFmtId="0" fontId="3" fillId="2" borderId="2" xfId="26" applyFont="1" applyFill="1" applyBorder="1" applyAlignment="1">
      <alignment horizontal="left"/>
      <protection/>
    </xf>
    <xf numFmtId="0" fontId="3" fillId="2" borderId="2" xfId="26" applyFont="1" applyFill="1" applyBorder="1" applyAlignment="1">
      <alignment horizontal="center"/>
      <protection/>
    </xf>
    <xf numFmtId="49" fontId="3" fillId="2" borderId="2" xfId="26" applyNumberFormat="1" applyFont="1" applyFill="1" applyBorder="1" applyAlignment="1">
      <alignment horizontal="left"/>
      <protection/>
    </xf>
    <xf numFmtId="0" fontId="0" fillId="0" borderId="32" xfId="26" applyFont="1" applyFill="1" applyBorder="1" applyAlignment="1">
      <alignment horizontal="left"/>
      <protection/>
    </xf>
    <xf numFmtId="49" fontId="0" fillId="0" borderId="17" xfId="26" applyNumberFormat="1" applyFont="1" applyFill="1" applyBorder="1" applyAlignment="1">
      <alignment horizontal="left"/>
      <protection/>
    </xf>
    <xf numFmtId="0" fontId="0" fillId="0" borderId="17" xfId="26" applyFont="1" applyFill="1" applyBorder="1" applyAlignment="1">
      <alignment horizontal="left"/>
      <protection/>
    </xf>
    <xf numFmtId="0" fontId="3" fillId="2" borderId="1" xfId="26" applyFont="1" applyFill="1" applyBorder="1" applyAlignment="1">
      <alignment horizontal="left"/>
      <protection/>
    </xf>
    <xf numFmtId="0" fontId="15" fillId="7" borderId="1" xfId="26" applyFont="1" applyFill="1" applyBorder="1" applyAlignment="1">
      <alignment horizontal="left"/>
      <protection/>
    </xf>
    <xf numFmtId="49" fontId="15" fillId="7" borderId="2" xfId="26" applyNumberFormat="1" applyFont="1" applyFill="1" applyBorder="1" applyAlignment="1">
      <alignment horizontal="left"/>
      <protection/>
    </xf>
    <xf numFmtId="0" fontId="15" fillId="7" borderId="2" xfId="26" applyFont="1" applyFill="1" applyBorder="1" applyAlignment="1">
      <alignment horizontal="left"/>
      <protection/>
    </xf>
    <xf numFmtId="0" fontId="3" fillId="0" borderId="0" xfId="26" applyFont="1" applyFill="1" applyBorder="1">
      <alignment/>
      <protection/>
    </xf>
    <xf numFmtId="4" fontId="16" fillId="0" borderId="0" xfId="26" applyNumberFormat="1" applyFont="1" applyFill="1" applyBorder="1" applyAlignment="1">
      <alignment horizontal="right"/>
      <protection/>
    </xf>
    <xf numFmtId="0" fontId="15" fillId="0" borderId="0" xfId="26" applyFont="1" applyFill="1" applyBorder="1">
      <alignment/>
      <protection/>
    </xf>
    <xf numFmtId="4" fontId="19" fillId="0" borderId="0" xfId="26" applyNumberFormat="1" applyFont="1" applyFill="1" applyBorder="1" applyAlignment="1">
      <alignment horizontal="right"/>
      <protection/>
    </xf>
    <xf numFmtId="4" fontId="0" fillId="0" borderId="0" xfId="26" applyNumberFormat="1" applyFont="1" applyFill="1" applyBorder="1">
      <alignment/>
      <protection/>
    </xf>
    <xf numFmtId="4" fontId="22" fillId="0" borderId="0" xfId="26" applyNumberFormat="1" applyFont="1" applyFill="1" applyBorder="1" applyAlignment="1">
      <alignment horizontal="right"/>
      <protection/>
    </xf>
    <xf numFmtId="4" fontId="15" fillId="0" borderId="0" xfId="26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3" fillId="0" borderId="0" xfId="26" applyNumberFormat="1" applyFont="1" applyFill="1" applyBorder="1">
      <alignment/>
      <protection/>
    </xf>
    <xf numFmtId="4" fontId="3" fillId="0" borderId="0" xfId="0" applyNumberFormat="1" applyFont="1" applyAlignment="1">
      <alignment/>
    </xf>
    <xf numFmtId="0" fontId="0" fillId="0" borderId="0" xfId="0" applyFill="1" applyAlignment="1">
      <alignment/>
    </xf>
    <xf numFmtId="4" fontId="20" fillId="0" borderId="0" xfId="23" applyNumberFormat="1" applyFont="1" applyFill="1" applyAlignment="1">
      <alignment/>
      <protection/>
    </xf>
    <xf numFmtId="0" fontId="0" fillId="0" borderId="0" xfId="0" applyFill="1" applyAlignment="1">
      <alignment/>
    </xf>
    <xf numFmtId="0" fontId="5" fillId="0" borderId="0" xfId="26" applyFont="1" applyFill="1" applyBorder="1">
      <alignment/>
      <protection/>
    </xf>
    <xf numFmtId="4" fontId="0" fillId="0" borderId="0" xfId="0" applyNumberFormat="1" applyFill="1" applyAlignment="1">
      <alignment/>
    </xf>
    <xf numFmtId="0" fontId="25" fillId="0" borderId="0" xfId="27" applyNumberFormat="1" applyFont="1" applyFill="1" applyAlignment="1">
      <alignment/>
    </xf>
    <xf numFmtId="0" fontId="24" fillId="0" borderId="0" xfId="22" applyFont="1" applyFill="1" applyBorder="1">
      <alignment/>
      <protection/>
    </xf>
    <xf numFmtId="0" fontId="26" fillId="0" borderId="0" xfId="22" applyFont="1" applyFill="1" applyBorder="1">
      <alignment/>
      <protection/>
    </xf>
    <xf numFmtId="0" fontId="24" fillId="0" borderId="0" xfId="0" applyFont="1" applyFill="1" applyBorder="1" applyAlignment="1">
      <alignment/>
    </xf>
    <xf numFmtId="4" fontId="22" fillId="0" borderId="0" xfId="26" applyNumberFormat="1" applyFont="1" applyFill="1" applyBorder="1" applyAlignment="1">
      <alignment horizontal="right"/>
      <protection/>
    </xf>
    <xf numFmtId="4" fontId="24" fillId="0" borderId="0" xfId="22" applyNumberFormat="1" applyFont="1" applyFill="1" applyBorder="1">
      <alignment/>
      <protection/>
    </xf>
    <xf numFmtId="0" fontId="15" fillId="4" borderId="0" xfId="2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" fontId="12" fillId="0" borderId="0" xfId="26" applyNumberFormat="1" applyFont="1" applyBorder="1" applyAlignment="1">
      <alignment horizontal="right"/>
      <protection/>
    </xf>
    <xf numFmtId="3" fontId="8" fillId="2" borderId="5" xfId="26" applyNumberFormat="1" applyFont="1" applyFill="1" applyBorder="1" applyAlignment="1">
      <alignment horizontal="right"/>
      <protection/>
    </xf>
    <xf numFmtId="3" fontId="0" fillId="0" borderId="5" xfId="26" applyNumberFormat="1" applyFont="1" applyFill="1" applyBorder="1" applyAlignment="1">
      <alignment horizontal="right"/>
      <protection/>
    </xf>
    <xf numFmtId="0" fontId="0" fillId="0" borderId="33" xfId="26" applyFont="1" applyBorder="1">
      <alignment/>
      <protection/>
    </xf>
    <xf numFmtId="0" fontId="0" fillId="0" borderId="5" xfId="26" applyFont="1" applyBorder="1" applyAlignment="1">
      <alignment horizontal="center" vertical="center" wrapText="1"/>
      <protection/>
    </xf>
    <xf numFmtId="3" fontId="3" fillId="2" borderId="5" xfId="26" applyNumberFormat="1" applyFont="1" applyFill="1" applyBorder="1" applyAlignment="1">
      <alignment horizontal="right"/>
      <protection/>
    </xf>
    <xf numFmtId="3" fontId="15" fillId="7" borderId="5" xfId="26" applyNumberFormat="1" applyFont="1" applyFill="1" applyBorder="1" applyAlignment="1">
      <alignment horizontal="right"/>
      <protection/>
    </xf>
    <xf numFmtId="3" fontId="15" fillId="3" borderId="5" xfId="26" applyNumberFormat="1" applyFont="1" applyFill="1" applyBorder="1" applyAlignment="1">
      <alignment horizontal="right"/>
      <protection/>
    </xf>
    <xf numFmtId="3" fontId="0" fillId="0" borderId="5" xfId="26" applyNumberFormat="1" applyFont="1" applyBorder="1" applyAlignment="1">
      <alignment horizontal="right"/>
      <protection/>
    </xf>
    <xf numFmtId="3" fontId="18" fillId="0" borderId="5" xfId="26" applyNumberFormat="1" applyFont="1" applyFill="1" applyBorder="1" applyAlignment="1">
      <alignment horizontal="right"/>
      <protection/>
    </xf>
    <xf numFmtId="3" fontId="0" fillId="0" borderId="5" xfId="26" applyNumberFormat="1" applyFont="1" applyFill="1" applyBorder="1" applyAlignment="1">
      <alignment horizontal="right"/>
      <protection/>
    </xf>
    <xf numFmtId="3" fontId="3" fillId="3" borderId="5" xfId="26" applyNumberFormat="1" applyFont="1" applyFill="1" applyBorder="1" applyAlignment="1">
      <alignment horizontal="right"/>
      <protection/>
    </xf>
    <xf numFmtId="3" fontId="0" fillId="8" borderId="5" xfId="26" applyNumberFormat="1" applyFont="1" applyFill="1" applyBorder="1" applyAlignment="1">
      <alignment horizontal="right"/>
      <protection/>
    </xf>
    <xf numFmtId="3" fontId="3" fillId="3" borderId="34" xfId="26" applyNumberFormat="1" applyFont="1" applyFill="1" applyBorder="1" applyAlignment="1">
      <alignment horizontal="right"/>
      <protection/>
    </xf>
    <xf numFmtId="0" fontId="0" fillId="0" borderId="0" xfId="26" applyFont="1" applyFill="1" applyBorder="1">
      <alignment/>
      <protection/>
    </xf>
    <xf numFmtId="4" fontId="0" fillId="0" borderId="0" xfId="0" applyNumberFormat="1" applyBorder="1" applyAlignment="1">
      <alignment/>
    </xf>
    <xf numFmtId="3" fontId="5" fillId="0" borderId="0" xfId="26" applyNumberFormat="1" applyFont="1" applyFill="1" applyBorder="1">
      <alignment/>
      <protection/>
    </xf>
    <xf numFmtId="4" fontId="27" fillId="0" borderId="0" xfId="0" applyNumberFormat="1" applyFont="1" applyFill="1" applyBorder="1" applyAlignment="1">
      <alignment/>
    </xf>
    <xf numFmtId="0" fontId="0" fillId="0" borderId="35" xfId="26" applyFont="1" applyBorder="1" applyAlignment="1">
      <alignment horizontal="left"/>
      <protection/>
    </xf>
    <xf numFmtId="3" fontId="0" fillId="0" borderId="24" xfId="26" applyNumberFormat="1" applyFont="1" applyFill="1" applyBorder="1" applyAlignment="1">
      <alignment horizontal="left"/>
      <protection/>
    </xf>
    <xf numFmtId="49" fontId="0" fillId="0" borderId="24" xfId="26" applyNumberFormat="1" applyFont="1" applyFill="1" applyBorder="1" applyAlignment="1">
      <alignment horizontal="left"/>
      <protection/>
    </xf>
    <xf numFmtId="0" fontId="19" fillId="0" borderId="36" xfId="26" applyFont="1" applyFill="1" applyBorder="1" applyAlignment="1">
      <alignment horizontal="left"/>
      <protection/>
    </xf>
    <xf numFmtId="3" fontId="19" fillId="0" borderId="37" xfId="26" applyNumberFormat="1" applyFont="1" applyFill="1" applyBorder="1" applyAlignment="1">
      <alignment horizontal="left"/>
      <protection/>
    </xf>
    <xf numFmtId="49" fontId="19" fillId="0" borderId="37" xfId="26" applyNumberFormat="1" applyFont="1" applyFill="1" applyBorder="1" applyAlignment="1">
      <alignment horizontal="left"/>
      <protection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26" applyFont="1" applyBorder="1" applyAlignment="1">
      <alignment horizontal="left"/>
      <protection/>
    </xf>
    <xf numFmtId="3" fontId="0" fillId="0" borderId="40" xfId="26" applyNumberFormat="1" applyFont="1" applyFill="1" applyBorder="1" applyAlignment="1">
      <alignment horizontal="left"/>
      <protection/>
    </xf>
    <xf numFmtId="49" fontId="0" fillId="0" borderId="37" xfId="26" applyNumberFormat="1" applyFont="1" applyFill="1" applyBorder="1" applyAlignment="1">
      <alignment horizontal="left"/>
      <protection/>
    </xf>
    <xf numFmtId="0" fontId="0" fillId="0" borderId="22" xfId="26" applyFont="1" applyBorder="1" applyAlignment="1">
      <alignment horizontal="left"/>
      <protection/>
    </xf>
    <xf numFmtId="0" fontId="0" fillId="0" borderId="41" xfId="26" applyFont="1" applyBorder="1">
      <alignment/>
      <protection/>
    </xf>
    <xf numFmtId="0" fontId="0" fillId="0" borderId="18" xfId="26" applyFont="1" applyFill="1" applyBorder="1">
      <alignment/>
      <protection/>
    </xf>
    <xf numFmtId="0" fontId="0" fillId="0" borderId="18" xfId="26" applyFont="1" applyBorder="1">
      <alignment/>
      <protection/>
    </xf>
    <xf numFmtId="0" fontId="6" fillId="0" borderId="25" xfId="23" applyFont="1" applyBorder="1" applyAlignment="1">
      <alignment horizontal="center" vertical="center" wrapText="1"/>
      <protection/>
    </xf>
    <xf numFmtId="0" fontId="4" fillId="0" borderId="42" xfId="23" applyFont="1" applyBorder="1" applyAlignment="1">
      <alignment horizontal="center" vertical="center" wrapText="1"/>
      <protection/>
    </xf>
    <xf numFmtId="0" fontId="4" fillId="0" borderId="43" xfId="23" applyFont="1" applyBorder="1" applyAlignment="1">
      <alignment horizontal="center" vertical="center" wrapText="1"/>
      <protection/>
    </xf>
    <xf numFmtId="0" fontId="4" fillId="0" borderId="31" xfId="23" applyFont="1" applyBorder="1" applyAlignment="1">
      <alignment horizontal="center" vertical="center" wrapText="1"/>
      <protection/>
    </xf>
    <xf numFmtId="3" fontId="3" fillId="7" borderId="25" xfId="26" applyNumberFormat="1" applyFont="1" applyFill="1" applyBorder="1" applyAlignment="1">
      <alignment horizontal="left"/>
      <protection/>
    </xf>
    <xf numFmtId="3" fontId="15" fillId="2" borderId="2" xfId="26" applyNumberFormat="1" applyFont="1" applyFill="1" applyBorder="1" applyAlignment="1">
      <alignment horizontal="left"/>
      <protection/>
    </xf>
    <xf numFmtId="3" fontId="0" fillId="0" borderId="15" xfId="26" applyNumberFormat="1" applyFont="1" applyBorder="1" applyAlignment="1">
      <alignment horizontal="left"/>
      <protection/>
    </xf>
    <xf numFmtId="3" fontId="0" fillId="0" borderId="4" xfId="26" applyNumberFormat="1" applyFont="1" applyFill="1" applyBorder="1" applyAlignment="1">
      <alignment horizontal="left"/>
      <protection/>
    </xf>
    <xf numFmtId="3" fontId="0" fillId="0" borderId="4" xfId="26" applyNumberFormat="1" applyFont="1" applyBorder="1" applyAlignment="1">
      <alignment horizontal="left"/>
      <protection/>
    </xf>
    <xf numFmtId="3" fontId="0" fillId="0" borderId="15" xfId="26" applyNumberFormat="1" applyFont="1" applyFill="1" applyBorder="1" applyAlignment="1">
      <alignment horizontal="left"/>
      <protection/>
    </xf>
    <xf numFmtId="3" fontId="0" fillId="0" borderId="6" xfId="26" applyNumberFormat="1" applyFont="1" applyFill="1" applyBorder="1" applyAlignment="1">
      <alignment horizontal="left"/>
      <protection/>
    </xf>
    <xf numFmtId="3" fontId="3" fillId="7" borderId="30" xfId="26" applyNumberFormat="1" applyFont="1" applyFill="1" applyBorder="1" applyAlignment="1">
      <alignment horizontal="left"/>
      <protection/>
    </xf>
    <xf numFmtId="3" fontId="0" fillId="0" borderId="37" xfId="26" applyNumberFormat="1" applyFont="1" applyFill="1" applyBorder="1" applyAlignment="1">
      <alignment horizontal="left"/>
      <protection/>
    </xf>
    <xf numFmtId="3" fontId="0" fillId="0" borderId="17" xfId="26" applyNumberFormat="1" applyFont="1" applyFill="1" applyBorder="1" applyAlignment="1">
      <alignment horizontal="left"/>
      <protection/>
    </xf>
    <xf numFmtId="3" fontId="0" fillId="0" borderId="6" xfId="26" applyNumberFormat="1" applyFont="1" applyBorder="1" applyAlignment="1">
      <alignment horizontal="left"/>
      <protection/>
    </xf>
    <xf numFmtId="3" fontId="0" fillId="0" borderId="17" xfId="26" applyNumberFormat="1" applyFont="1" applyBorder="1" applyAlignment="1">
      <alignment horizontal="left"/>
      <protection/>
    </xf>
    <xf numFmtId="0" fontId="0" fillId="0" borderId="15" xfId="26" applyFont="1" applyBorder="1" applyAlignment="1">
      <alignment horizontal="left"/>
      <protection/>
    </xf>
    <xf numFmtId="0" fontId="0" fillId="0" borderId="17" xfId="26" applyFont="1" applyFill="1" applyBorder="1" applyAlignment="1">
      <alignment horizontal="left"/>
      <protection/>
    </xf>
    <xf numFmtId="0" fontId="3" fillId="7" borderId="2" xfId="26" applyFont="1" applyFill="1" applyBorder="1" applyAlignment="1">
      <alignment horizontal="left"/>
      <protection/>
    </xf>
    <xf numFmtId="0" fontId="15" fillId="2" borderId="2" xfId="26" applyFont="1" applyFill="1" applyBorder="1" applyAlignment="1">
      <alignment horizontal="left"/>
      <protection/>
    </xf>
    <xf numFmtId="0" fontId="6" fillId="0" borderId="26" xfId="23" applyFont="1" applyFill="1" applyBorder="1" applyAlignment="1">
      <alignment horizontal="center" vertical="center" wrapText="1"/>
      <protection/>
    </xf>
    <xf numFmtId="0" fontId="6" fillId="0" borderId="2" xfId="23" applyFont="1" applyFill="1" applyBorder="1" applyAlignment="1">
      <alignment horizontal="center" vertical="center" wrapText="1"/>
      <protection/>
    </xf>
    <xf numFmtId="0" fontId="6" fillId="0" borderId="3" xfId="23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0" xfId="22" applyFont="1" applyBorder="1">
      <alignment/>
      <protection/>
    </xf>
    <xf numFmtId="0" fontId="26" fillId="0" borderId="0" xfId="26" applyFont="1" applyFill="1" applyBorder="1">
      <alignment/>
      <protection/>
    </xf>
    <xf numFmtId="4" fontId="7" fillId="0" borderId="0" xfId="0" applyNumberFormat="1" applyFont="1" applyBorder="1" applyAlignment="1">
      <alignment/>
    </xf>
    <xf numFmtId="4" fontId="15" fillId="0" borderId="0" xfId="26" applyNumberFormat="1" applyFont="1" applyFill="1">
      <alignment/>
      <protection/>
    </xf>
    <xf numFmtId="0" fontId="28" fillId="0" borderId="0" xfId="26" applyFont="1">
      <alignment/>
      <protection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29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6" fillId="4" borderId="4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3" fontId="6" fillId="4" borderId="46" xfId="0" applyNumberFormat="1" applyFont="1" applyFill="1" applyBorder="1" applyAlignment="1">
      <alignment horizontal="right"/>
    </xf>
    <xf numFmtId="9" fontId="6" fillId="4" borderId="47" xfId="0" applyNumberFormat="1" applyFont="1" applyFill="1" applyBorder="1" applyAlignment="1">
      <alignment horizontal="right"/>
    </xf>
    <xf numFmtId="9" fontId="6" fillId="4" borderId="48" xfId="0" applyNumberFormat="1" applyFont="1" applyFill="1" applyBorder="1" applyAlignment="1">
      <alignment horizontal="right"/>
    </xf>
    <xf numFmtId="0" fontId="30" fillId="4" borderId="49" xfId="0" applyFont="1" applyFill="1" applyBorder="1" applyAlignment="1">
      <alignment horizontal="center"/>
    </xf>
    <xf numFmtId="0" fontId="30" fillId="4" borderId="5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53" xfId="0" applyFont="1" applyFill="1" applyBorder="1" applyAlignment="1">
      <alignment horizontal="right"/>
    </xf>
    <xf numFmtId="4" fontId="25" fillId="4" borderId="0" xfId="0" applyNumberFormat="1" applyFont="1" applyFill="1" applyBorder="1" applyAlignment="1">
      <alignment horizontal="right"/>
    </xf>
    <xf numFmtId="4" fontId="25" fillId="4" borderId="53" xfId="0" applyNumberFormat="1" applyFont="1" applyFill="1" applyBorder="1" applyAlignment="1">
      <alignment horizontal="right"/>
    </xf>
    <xf numFmtId="4" fontId="25" fillId="4" borderId="0" xfId="0" applyNumberFormat="1" applyFont="1" applyFill="1" applyAlignment="1">
      <alignment horizontal="right"/>
    </xf>
    <xf numFmtId="0" fontId="6" fillId="6" borderId="51" xfId="0" applyFont="1" applyFill="1" applyBorder="1" applyAlignment="1">
      <alignment horizontal="right"/>
    </xf>
    <xf numFmtId="3" fontId="6" fillId="6" borderId="52" xfId="0" applyNumberFormat="1" applyFont="1" applyFill="1" applyBorder="1" applyAlignment="1">
      <alignment horizontal="right"/>
    </xf>
    <xf numFmtId="0" fontId="4" fillId="6" borderId="51" xfId="0" applyFont="1" applyFill="1" applyBorder="1" applyAlignment="1">
      <alignment horizontal="right"/>
    </xf>
    <xf numFmtId="3" fontId="4" fillId="6" borderId="52" xfId="0" applyNumberFormat="1" applyFont="1" applyFill="1" applyBorder="1" applyAlignment="1">
      <alignment horizontal="right"/>
    </xf>
    <xf numFmtId="9" fontId="4" fillId="6" borderId="0" xfId="27" applyFont="1" applyFill="1" applyBorder="1" applyAlignment="1">
      <alignment horizontal="right"/>
    </xf>
    <xf numFmtId="9" fontId="4" fillId="6" borderId="53" xfId="27" applyFont="1" applyFill="1" applyBorder="1" applyAlignment="1">
      <alignment horizontal="right"/>
    </xf>
    <xf numFmtId="0" fontId="25" fillId="4" borderId="0" xfId="0" applyFont="1" applyFill="1" applyAlignment="1">
      <alignment horizontal="right"/>
    </xf>
    <xf numFmtId="0" fontId="25" fillId="4" borderId="53" xfId="0" applyFont="1" applyFill="1" applyBorder="1" applyAlignment="1">
      <alignment horizontal="right"/>
    </xf>
    <xf numFmtId="3" fontId="4" fillId="6" borderId="52" xfId="0" applyNumberFormat="1" applyFont="1" applyFill="1" applyBorder="1" applyAlignment="1">
      <alignment horizontal="right"/>
    </xf>
    <xf numFmtId="0" fontId="4" fillId="4" borderId="51" xfId="0" applyFont="1" applyFill="1" applyBorder="1" applyAlignment="1">
      <alignment/>
    </xf>
    <xf numFmtId="0" fontId="4" fillId="4" borderId="52" xfId="0" applyFont="1" applyFill="1" applyBorder="1" applyAlignment="1">
      <alignment/>
    </xf>
    <xf numFmtId="0" fontId="4" fillId="6" borderId="38" xfId="0" applyFont="1" applyFill="1" applyBorder="1" applyAlignment="1">
      <alignment horizontal="right"/>
    </xf>
    <xf numFmtId="3" fontId="4" fillId="6" borderId="44" xfId="0" applyNumberFormat="1" applyFont="1" applyFill="1" applyBorder="1" applyAlignment="1">
      <alignment horizontal="right"/>
    </xf>
    <xf numFmtId="9" fontId="4" fillId="6" borderId="9" xfId="27" applyFont="1" applyFill="1" applyBorder="1" applyAlignment="1">
      <alignment horizontal="right"/>
    </xf>
    <xf numFmtId="9" fontId="4" fillId="6" borderId="45" xfId="27" applyFont="1" applyFill="1" applyBorder="1" applyAlignment="1">
      <alignment horizontal="right"/>
    </xf>
    <xf numFmtId="0" fontId="25" fillId="4" borderId="0" xfId="0" applyFont="1" applyFill="1" applyAlignment="1">
      <alignment/>
    </xf>
    <xf numFmtId="4" fontId="25" fillId="4" borderId="52" xfId="0" applyNumberFormat="1" applyFont="1" applyFill="1" applyBorder="1" applyAlignment="1">
      <alignment horizontal="right"/>
    </xf>
    <xf numFmtId="4" fontId="25" fillId="4" borderId="54" xfId="0" applyNumberFormat="1" applyFont="1" applyFill="1" applyBorder="1" applyAlignment="1">
      <alignment horizontal="right"/>
    </xf>
    <xf numFmtId="4" fontId="25" fillId="4" borderId="50" xfId="0" applyNumberFormat="1" applyFont="1" applyFill="1" applyBorder="1" applyAlignment="1">
      <alignment horizontal="right"/>
    </xf>
    <xf numFmtId="0" fontId="25" fillId="4" borderId="49" xfId="0" applyFont="1" applyFill="1" applyBorder="1" applyAlignment="1">
      <alignment horizontal="right"/>
    </xf>
    <xf numFmtId="0" fontId="25" fillId="4" borderId="50" xfId="0" applyFont="1" applyFill="1" applyBorder="1" applyAlignment="1">
      <alignment horizontal="right"/>
    </xf>
    <xf numFmtId="4" fontId="25" fillId="4" borderId="49" xfId="0" applyNumberFormat="1" applyFont="1" applyFill="1" applyBorder="1" applyAlignment="1">
      <alignment horizontal="right"/>
    </xf>
    <xf numFmtId="4" fontId="30" fillId="4" borderId="44" xfId="0" applyNumberFormat="1" applyFont="1" applyFill="1" applyBorder="1" applyAlignment="1">
      <alignment horizontal="right"/>
    </xf>
    <xf numFmtId="4" fontId="30" fillId="4" borderId="45" xfId="0" applyNumberFormat="1" applyFont="1" applyFill="1" applyBorder="1" applyAlignment="1">
      <alignment horizontal="right"/>
    </xf>
    <xf numFmtId="4" fontId="30" fillId="4" borderId="9" xfId="0" applyNumberFormat="1" applyFont="1" applyFill="1" applyBorder="1" applyAlignment="1">
      <alignment horizontal="right"/>
    </xf>
    <xf numFmtId="4" fontId="30" fillId="4" borderId="0" xfId="0" applyNumberFormat="1" applyFont="1" applyFill="1" applyAlignment="1">
      <alignment horizontal="right"/>
    </xf>
    <xf numFmtId="0" fontId="30" fillId="4" borderId="0" xfId="0" applyFont="1" applyFill="1" applyAlignment="1">
      <alignment horizontal="right"/>
    </xf>
    <xf numFmtId="0" fontId="6" fillId="4" borderId="55" xfId="0" applyFont="1" applyFill="1" applyBorder="1" applyAlignment="1">
      <alignment horizontal="center"/>
    </xf>
    <xf numFmtId="3" fontId="6" fillId="4" borderId="47" xfId="0" applyNumberFormat="1" applyFont="1" applyFill="1" applyBorder="1" applyAlignment="1">
      <alignment horizontal="right"/>
    </xf>
    <xf numFmtId="3" fontId="6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right"/>
    </xf>
    <xf numFmtId="3" fontId="4" fillId="6" borderId="9" xfId="0" applyNumberFormat="1" applyFont="1" applyFill="1" applyBorder="1" applyAlignment="1">
      <alignment horizontal="right"/>
    </xf>
    <xf numFmtId="0" fontId="6" fillId="4" borderId="55" xfId="0" applyFont="1" applyFill="1" applyBorder="1" applyAlignment="1">
      <alignment horizontal="centerContinuous"/>
    </xf>
    <xf numFmtId="0" fontId="6" fillId="4" borderId="56" xfId="0" applyFont="1" applyFill="1" applyBorder="1" applyAlignment="1">
      <alignment horizontal="centerContinuous"/>
    </xf>
    <xf numFmtId="0" fontId="6" fillId="4" borderId="57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6" fillId="4" borderId="48" xfId="0" applyNumberFormat="1" applyFont="1" applyFill="1" applyBorder="1" applyAlignment="1">
      <alignment horizontal="right"/>
    </xf>
    <xf numFmtId="3" fontId="6" fillId="6" borderId="53" xfId="0" applyNumberFormat="1" applyFont="1" applyFill="1" applyBorder="1" applyAlignment="1">
      <alignment horizontal="right"/>
    </xf>
    <xf numFmtId="3" fontId="4" fillId="6" borderId="53" xfId="0" applyNumberFormat="1" applyFont="1" applyFill="1" applyBorder="1" applyAlignment="1">
      <alignment horizontal="right"/>
    </xf>
    <xf numFmtId="3" fontId="4" fillId="6" borderId="53" xfId="0" applyNumberFormat="1" applyFont="1" applyFill="1" applyBorder="1" applyAlignment="1">
      <alignment horizontal="right"/>
    </xf>
    <xf numFmtId="0" fontId="4" fillId="4" borderId="53" xfId="0" applyFont="1" applyFill="1" applyBorder="1" applyAlignment="1">
      <alignment/>
    </xf>
    <xf numFmtId="3" fontId="4" fillId="6" borderId="45" xfId="0" applyNumberFormat="1" applyFont="1" applyFill="1" applyBorder="1" applyAlignment="1">
      <alignment horizontal="right"/>
    </xf>
    <xf numFmtId="9" fontId="6" fillId="4" borderId="46" xfId="0" applyNumberFormat="1" applyFont="1" applyFill="1" applyBorder="1" applyAlignment="1">
      <alignment horizontal="right"/>
    </xf>
    <xf numFmtId="9" fontId="4" fillId="6" borderId="52" xfId="27" applyFont="1" applyFill="1" applyBorder="1" applyAlignment="1">
      <alignment horizontal="right"/>
    </xf>
    <xf numFmtId="9" fontId="4" fillId="6" borderId="44" xfId="27" applyFont="1" applyFill="1" applyBorder="1" applyAlignment="1">
      <alignment horizontal="right"/>
    </xf>
    <xf numFmtId="0" fontId="30" fillId="4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/>
    </xf>
    <xf numFmtId="4" fontId="7" fillId="0" borderId="0" xfId="26" applyNumberFormat="1" applyFont="1" applyFill="1" applyBorder="1">
      <alignment/>
      <protection/>
    </xf>
    <xf numFmtId="4" fontId="16" fillId="0" borderId="0" xfId="26" applyNumberFormat="1" applyFont="1" applyFill="1" applyBorder="1" applyAlignment="1">
      <alignment horizontal="left"/>
      <protection/>
    </xf>
    <xf numFmtId="9" fontId="6" fillId="6" borderId="52" xfId="27" applyNumberFormat="1" applyFont="1" applyFill="1" applyBorder="1" applyAlignment="1">
      <alignment horizontal="right"/>
    </xf>
    <xf numFmtId="9" fontId="6" fillId="6" borderId="0" xfId="27" applyNumberFormat="1" applyFont="1" applyFill="1" applyBorder="1" applyAlignment="1">
      <alignment horizontal="right"/>
    </xf>
    <xf numFmtId="9" fontId="6" fillId="6" borderId="53" xfId="27" applyNumberFormat="1" applyFont="1" applyFill="1" applyBorder="1" applyAlignment="1">
      <alignment horizontal="right"/>
    </xf>
    <xf numFmtId="9" fontId="4" fillId="6" borderId="52" xfId="27" applyNumberFormat="1" applyFont="1" applyFill="1" applyBorder="1" applyAlignment="1">
      <alignment horizontal="right"/>
    </xf>
    <xf numFmtId="9" fontId="4" fillId="6" borderId="0" xfId="27" applyNumberFormat="1" applyFont="1" applyFill="1" applyBorder="1" applyAlignment="1">
      <alignment horizontal="right"/>
    </xf>
    <xf numFmtId="9" fontId="4" fillId="6" borderId="53" xfId="27" applyNumberFormat="1" applyFont="1" applyFill="1" applyBorder="1" applyAlignment="1">
      <alignment horizontal="right"/>
    </xf>
    <xf numFmtId="9" fontId="4" fillId="4" borderId="52" xfId="0" applyNumberFormat="1" applyFont="1" applyFill="1" applyBorder="1" applyAlignment="1">
      <alignment horizontal="right"/>
    </xf>
    <xf numFmtId="9" fontId="4" fillId="4" borderId="0" xfId="0" applyNumberFormat="1" applyFont="1" applyFill="1" applyBorder="1" applyAlignment="1">
      <alignment horizontal="right"/>
    </xf>
    <xf numFmtId="9" fontId="4" fillId="4" borderId="53" xfId="0" applyNumberFormat="1" applyFont="1" applyFill="1" applyBorder="1" applyAlignment="1">
      <alignment horizontal="right"/>
    </xf>
    <xf numFmtId="3" fontId="3" fillId="7" borderId="26" xfId="26" applyNumberFormat="1" applyFont="1" applyFill="1" applyBorder="1">
      <alignment/>
      <protection/>
    </xf>
    <xf numFmtId="3" fontId="3" fillId="7" borderId="2" xfId="26" applyNumberFormat="1" applyFont="1" applyFill="1" applyBorder="1">
      <alignment/>
      <protection/>
    </xf>
    <xf numFmtId="3" fontId="3" fillId="7" borderId="3" xfId="26" applyNumberFormat="1" applyFont="1" applyFill="1" applyBorder="1">
      <alignment/>
      <protection/>
    </xf>
    <xf numFmtId="3" fontId="15" fillId="2" borderId="26" xfId="26" applyNumberFormat="1" applyFont="1" applyFill="1" applyBorder="1">
      <alignment/>
      <protection/>
    </xf>
    <xf numFmtId="3" fontId="15" fillId="2" borderId="2" xfId="26" applyNumberFormat="1" applyFont="1" applyFill="1" applyBorder="1">
      <alignment/>
      <protection/>
    </xf>
    <xf numFmtId="3" fontId="15" fillId="2" borderId="3" xfId="26" applyNumberFormat="1" applyFont="1" applyFill="1" applyBorder="1">
      <alignment/>
      <protection/>
    </xf>
    <xf numFmtId="3" fontId="0" fillId="0" borderId="14" xfId="26" applyNumberFormat="1" applyFont="1" applyBorder="1">
      <alignment/>
      <protection/>
    </xf>
    <xf numFmtId="3" fontId="0" fillId="0" borderId="15" xfId="26" applyNumberFormat="1" applyFont="1" applyBorder="1">
      <alignment/>
      <protection/>
    </xf>
    <xf numFmtId="3" fontId="0" fillId="0" borderId="58" xfId="26" applyNumberFormat="1" applyFont="1" applyBorder="1">
      <alignment/>
      <protection/>
    </xf>
    <xf numFmtId="3" fontId="3" fillId="7" borderId="29" xfId="26" applyNumberFormat="1" applyFont="1" applyFill="1" applyBorder="1">
      <alignment/>
      <protection/>
    </xf>
    <xf numFmtId="3" fontId="3" fillId="7" borderId="30" xfId="26" applyNumberFormat="1" applyFont="1" applyFill="1" applyBorder="1">
      <alignment/>
      <protection/>
    </xf>
    <xf numFmtId="3" fontId="3" fillId="7" borderId="59" xfId="26" applyNumberFormat="1" applyFont="1" applyFill="1" applyBorder="1">
      <alignment/>
      <protection/>
    </xf>
    <xf numFmtId="3" fontId="0" fillId="0" borderId="40" xfId="26" applyNumberFormat="1" applyFont="1" applyFill="1" applyBorder="1">
      <alignment/>
      <protection/>
    </xf>
    <xf numFmtId="3" fontId="0" fillId="0" borderId="37" xfId="26" applyNumberFormat="1" applyFont="1" applyFill="1" applyBorder="1">
      <alignment/>
      <protection/>
    </xf>
    <xf numFmtId="3" fontId="0" fillId="0" borderId="60" xfId="26" applyNumberFormat="1" applyFont="1" applyFill="1" applyBorder="1">
      <alignment/>
      <protection/>
    </xf>
    <xf numFmtId="3" fontId="0" fillId="0" borderId="13" xfId="26" applyNumberFormat="1" applyFont="1" applyFill="1" applyBorder="1" applyAlignment="1">
      <alignment/>
      <protection/>
    </xf>
    <xf numFmtId="3" fontId="0" fillId="0" borderId="4" xfId="26" applyNumberFormat="1" applyFont="1" applyFill="1" applyBorder="1" applyAlignment="1">
      <alignment/>
      <protection/>
    </xf>
    <xf numFmtId="3" fontId="0" fillId="0" borderId="61" xfId="26" applyNumberFormat="1" applyFont="1" applyFill="1" applyBorder="1" applyAlignment="1">
      <alignment/>
      <protection/>
    </xf>
    <xf numFmtId="3" fontId="0" fillId="0" borderId="14" xfId="26" applyNumberFormat="1" applyFont="1" applyFill="1" applyBorder="1">
      <alignment/>
      <protection/>
    </xf>
    <xf numFmtId="3" fontId="0" fillId="0" borderId="15" xfId="26" applyNumberFormat="1" applyFont="1" applyFill="1" applyBorder="1">
      <alignment/>
      <protection/>
    </xf>
    <xf numFmtId="3" fontId="0" fillId="0" borderId="58" xfId="26" applyNumberFormat="1" applyFont="1" applyFill="1" applyBorder="1">
      <alignment/>
      <protection/>
    </xf>
    <xf numFmtId="3" fontId="3" fillId="3" borderId="26" xfId="26" applyNumberFormat="1" applyFont="1" applyFill="1" applyBorder="1">
      <alignment/>
      <protection/>
    </xf>
    <xf numFmtId="3" fontId="3" fillId="3" borderId="2" xfId="26" applyNumberFormat="1" applyFont="1" applyFill="1" applyBorder="1">
      <alignment/>
      <protection/>
    </xf>
    <xf numFmtId="3" fontId="3" fillId="3" borderId="3" xfId="26" applyNumberFormat="1" applyFont="1" applyFill="1" applyBorder="1">
      <alignment/>
      <protection/>
    </xf>
    <xf numFmtId="3" fontId="22" fillId="2" borderId="2" xfId="26" applyNumberFormat="1" applyFont="1" applyFill="1" applyBorder="1" applyAlignment="1">
      <alignment horizontal="right"/>
      <protection/>
    </xf>
    <xf numFmtId="3" fontId="15" fillId="2" borderId="3" xfId="26" applyNumberFormat="1" applyFont="1" applyFill="1" applyBorder="1" applyAlignment="1">
      <alignment horizontal="right"/>
      <protection/>
    </xf>
    <xf numFmtId="3" fontId="15" fillId="2" borderId="2" xfId="26" applyNumberFormat="1" applyFont="1" applyFill="1" applyBorder="1" applyAlignment="1">
      <alignment horizontal="right"/>
      <protection/>
    </xf>
    <xf numFmtId="3" fontId="15" fillId="7" borderId="2" xfId="26" applyNumberFormat="1" applyFont="1" applyFill="1" applyBorder="1" applyAlignment="1">
      <alignment horizontal="right"/>
      <protection/>
    </xf>
    <xf numFmtId="3" fontId="15" fillId="7" borderId="3" xfId="26" applyNumberFormat="1" applyFont="1" applyFill="1" applyBorder="1" applyAlignment="1">
      <alignment horizontal="right"/>
      <protection/>
    </xf>
    <xf numFmtId="3" fontId="15" fillId="2" borderId="4" xfId="26" applyNumberFormat="1" applyFont="1" applyFill="1" applyBorder="1" applyAlignment="1">
      <alignment horizontal="right"/>
      <protection/>
    </xf>
    <xf numFmtId="3" fontId="15" fillId="2" borderId="61" xfId="26" applyNumberFormat="1" applyFont="1" applyFill="1" applyBorder="1" applyAlignment="1">
      <alignment horizontal="right"/>
      <protection/>
    </xf>
    <xf numFmtId="3" fontId="15" fillId="6" borderId="4" xfId="26" applyNumberFormat="1" applyFont="1" applyFill="1" applyBorder="1" applyAlignment="1">
      <alignment horizontal="right"/>
      <protection/>
    </xf>
    <xf numFmtId="3" fontId="15" fillId="6" borderId="61" xfId="26" applyNumberFormat="1" applyFont="1" applyFill="1" applyBorder="1" applyAlignment="1">
      <alignment horizontal="right"/>
      <protection/>
    </xf>
    <xf numFmtId="3" fontId="15" fillId="5" borderId="4" xfId="26" applyNumberFormat="1" applyFont="1" applyFill="1" applyBorder="1" applyAlignment="1">
      <alignment horizontal="right"/>
      <protection/>
    </xf>
    <xf numFmtId="3" fontId="15" fillId="5" borderId="61" xfId="26" applyNumberFormat="1" applyFont="1" applyFill="1" applyBorder="1" applyAlignment="1">
      <alignment horizontal="right"/>
      <protection/>
    </xf>
    <xf numFmtId="3" fontId="15" fillId="3" borderId="4" xfId="26" applyNumberFormat="1" applyFont="1" applyFill="1" applyBorder="1" applyAlignment="1">
      <alignment horizontal="right"/>
      <protection/>
    </xf>
    <xf numFmtId="3" fontId="15" fillId="3" borderId="61" xfId="26" applyNumberFormat="1" applyFont="1" applyFill="1" applyBorder="1" applyAlignment="1">
      <alignment horizontal="right"/>
      <protection/>
    </xf>
    <xf numFmtId="3" fontId="15" fillId="0" borderId="4" xfId="26" applyNumberFormat="1" applyFont="1" applyFill="1" applyBorder="1" applyAlignment="1">
      <alignment horizontal="right"/>
      <protection/>
    </xf>
    <xf numFmtId="3" fontId="15" fillId="0" borderId="61" xfId="26" applyNumberFormat="1" applyFont="1" applyFill="1" applyBorder="1" applyAlignment="1">
      <alignment horizontal="right"/>
      <protection/>
    </xf>
    <xf numFmtId="3" fontId="19" fillId="0" borderId="4" xfId="26" applyNumberFormat="1" applyFont="1" applyFill="1" applyBorder="1" applyAlignment="1">
      <alignment horizontal="right"/>
      <protection/>
    </xf>
    <xf numFmtId="3" fontId="16" fillId="0" borderId="61" xfId="26" applyNumberFormat="1" applyFont="1" applyFill="1" applyBorder="1" applyAlignment="1">
      <alignment horizontal="right"/>
      <protection/>
    </xf>
    <xf numFmtId="3" fontId="15" fillId="7" borderId="4" xfId="26" applyNumberFormat="1" applyFont="1" applyFill="1" applyBorder="1" applyAlignment="1">
      <alignment horizontal="right"/>
      <protection/>
    </xf>
    <xf numFmtId="3" fontId="15" fillId="7" borderId="61" xfId="26" applyNumberFormat="1" applyFont="1" applyFill="1" applyBorder="1" applyAlignment="1">
      <alignment horizontal="right"/>
      <protection/>
    </xf>
    <xf numFmtId="3" fontId="22" fillId="7" borderId="4" xfId="26" applyNumberFormat="1" applyFont="1" applyFill="1" applyBorder="1" applyAlignment="1">
      <alignment horizontal="right"/>
      <protection/>
    </xf>
    <xf numFmtId="3" fontId="22" fillId="7" borderId="61" xfId="26" applyNumberFormat="1" applyFont="1" applyFill="1" applyBorder="1" applyAlignment="1">
      <alignment horizontal="right"/>
      <protection/>
    </xf>
    <xf numFmtId="3" fontId="15" fillId="3" borderId="2" xfId="26" applyNumberFormat="1" applyFont="1" applyFill="1" applyBorder="1" applyAlignment="1">
      <alignment horizontal="right"/>
      <protection/>
    </xf>
    <xf numFmtId="3" fontId="15" fillId="3" borderId="3" xfId="26" applyNumberFormat="1" applyFont="1" applyFill="1" applyBorder="1" applyAlignment="1">
      <alignment horizontal="right"/>
      <protection/>
    </xf>
    <xf numFmtId="3" fontId="0" fillId="0" borderId="13" xfId="26" applyNumberFormat="1" applyFont="1" applyFill="1" applyBorder="1">
      <alignment/>
      <protection/>
    </xf>
    <xf numFmtId="3" fontId="0" fillId="0" borderId="4" xfId="26" applyNumberFormat="1" applyFont="1" applyFill="1" applyBorder="1">
      <alignment/>
      <protection/>
    </xf>
    <xf numFmtId="3" fontId="0" fillId="0" borderId="61" xfId="26" applyNumberFormat="1" applyFont="1" applyFill="1" applyBorder="1">
      <alignment/>
      <protection/>
    </xf>
    <xf numFmtId="3" fontId="0" fillId="0" borderId="16" xfId="26" applyNumberFormat="1" applyFont="1" applyFill="1" applyBorder="1">
      <alignment/>
      <protection/>
    </xf>
    <xf numFmtId="3" fontId="0" fillId="0" borderId="17" xfId="26" applyNumberFormat="1" applyFont="1" applyFill="1" applyBorder="1">
      <alignment/>
      <protection/>
    </xf>
    <xf numFmtId="3" fontId="0" fillId="0" borderId="19" xfId="26" applyNumberFormat="1" applyFont="1" applyFill="1" applyBorder="1">
      <alignment/>
      <protection/>
    </xf>
    <xf numFmtId="3" fontId="0" fillId="0" borderId="62" xfId="26" applyNumberFormat="1" applyFont="1" applyFill="1" applyBorder="1">
      <alignment/>
      <protection/>
    </xf>
    <xf numFmtId="3" fontId="0" fillId="0" borderId="24" xfId="26" applyNumberFormat="1" applyFont="1" applyFill="1" applyBorder="1">
      <alignment/>
      <protection/>
    </xf>
    <xf numFmtId="3" fontId="0" fillId="0" borderId="27" xfId="26" applyNumberFormat="1" applyFont="1" applyFill="1" applyBorder="1">
      <alignment/>
      <protection/>
    </xf>
    <xf numFmtId="3" fontId="0" fillId="0" borderId="6" xfId="26" applyNumberFormat="1" applyFont="1" applyFill="1" applyBorder="1">
      <alignment/>
      <protection/>
    </xf>
    <xf numFmtId="3" fontId="0" fillId="0" borderId="63" xfId="26" applyNumberFormat="1" applyFont="1" applyFill="1" applyBorder="1">
      <alignment/>
      <protection/>
    </xf>
    <xf numFmtId="3" fontId="19" fillId="0" borderId="15" xfId="26" applyNumberFormat="1" applyFont="1" applyFill="1" applyBorder="1" applyAlignment="1">
      <alignment horizontal="right"/>
      <protection/>
    </xf>
    <xf numFmtId="3" fontId="16" fillId="0" borderId="58" xfId="26" applyNumberFormat="1" applyFont="1" applyFill="1" applyBorder="1" applyAlignment="1">
      <alignment horizontal="right"/>
      <protection/>
    </xf>
    <xf numFmtId="3" fontId="19" fillId="0" borderId="17" xfId="26" applyNumberFormat="1" applyFont="1" applyFill="1" applyBorder="1" applyAlignment="1">
      <alignment horizontal="right"/>
      <protection/>
    </xf>
    <xf numFmtId="3" fontId="16" fillId="0" borderId="19" xfId="26" applyNumberFormat="1" applyFont="1" applyFill="1" applyBorder="1" applyAlignment="1">
      <alignment horizontal="right"/>
      <protection/>
    </xf>
    <xf numFmtId="3" fontId="19" fillId="0" borderId="58" xfId="26" applyNumberFormat="1" applyFont="1" applyFill="1" applyBorder="1" applyAlignment="1">
      <alignment horizontal="right"/>
      <protection/>
    </xf>
    <xf numFmtId="3" fontId="22" fillId="7" borderId="3" xfId="26" applyNumberFormat="1" applyFont="1" applyFill="1" applyBorder="1" applyAlignment="1">
      <alignment horizontal="right"/>
      <protection/>
    </xf>
    <xf numFmtId="3" fontId="19" fillId="0" borderId="61" xfId="26" applyNumberFormat="1" applyFont="1" applyFill="1" applyBorder="1" applyAlignment="1">
      <alignment horizontal="right"/>
      <protection/>
    </xf>
    <xf numFmtId="4" fontId="5" fillId="0" borderId="0" xfId="26" applyNumberFormat="1" applyFont="1" applyFill="1" applyBorder="1">
      <alignment/>
      <protection/>
    </xf>
    <xf numFmtId="3" fontId="0" fillId="0" borderId="61" xfId="26" applyNumberFormat="1" applyFont="1" applyFill="1" applyBorder="1" applyAlignment="1">
      <alignment horizontal="right"/>
      <protection/>
    </xf>
    <xf numFmtId="3" fontId="16" fillId="0" borderId="61" xfId="26" applyNumberFormat="1" applyFont="1" applyFill="1" applyBorder="1" applyAlignment="1" quotePrefix="1">
      <alignment horizontal="right"/>
      <protection/>
    </xf>
    <xf numFmtId="3" fontId="19" fillId="0" borderId="24" xfId="26" applyNumberFormat="1" applyFont="1" applyFill="1" applyBorder="1" applyAlignment="1">
      <alignment horizontal="right"/>
      <protection/>
    </xf>
    <xf numFmtId="3" fontId="16" fillId="0" borderId="64" xfId="26" applyNumberFormat="1" applyFont="1" applyFill="1" applyBorder="1" applyAlignment="1">
      <alignment horizontal="right"/>
      <protection/>
    </xf>
    <xf numFmtId="3" fontId="19" fillId="0" borderId="61" xfId="26" applyNumberFormat="1" applyFont="1" applyFill="1" applyBorder="1">
      <alignment/>
      <protection/>
    </xf>
    <xf numFmtId="3" fontId="0" fillId="0" borderId="0" xfId="26" applyNumberFormat="1" applyFont="1" applyFill="1" applyBorder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26" applyFont="1" applyBorder="1" applyAlignment="1">
      <alignment horizontal="left"/>
      <protection/>
    </xf>
    <xf numFmtId="0" fontId="32" fillId="0" borderId="0" xfId="26" applyFont="1" applyBorder="1">
      <alignment/>
      <protection/>
    </xf>
    <xf numFmtId="0" fontId="32" fillId="0" borderId="0" xfId="26" applyFont="1" applyBorder="1" applyAlignment="1">
      <alignment horizontal="center"/>
      <protection/>
    </xf>
    <xf numFmtId="0" fontId="7" fillId="0" borderId="0" xfId="26" applyFont="1" applyBorder="1" applyAlignment="1">
      <alignment horizontal="center"/>
      <protection/>
    </xf>
    <xf numFmtId="0" fontId="3" fillId="3" borderId="1" xfId="26" applyFont="1" applyFill="1" applyBorder="1" applyAlignment="1">
      <alignment horizontal="center"/>
      <protection/>
    </xf>
    <xf numFmtId="0" fontId="3" fillId="3" borderId="10" xfId="26" applyFont="1" applyFill="1" applyBorder="1" applyAlignment="1">
      <alignment horizontal="center"/>
      <protection/>
    </xf>
    <xf numFmtId="0" fontId="3" fillId="3" borderId="26" xfId="26" applyFont="1" applyFill="1" applyBorder="1" applyAlignment="1">
      <alignment horizontal="center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5" xfId="26" applyFont="1" applyBorder="1" applyAlignment="1">
      <alignment horizontal="center" vertical="center" wrapText="1"/>
      <protection/>
    </xf>
    <xf numFmtId="0" fontId="13" fillId="0" borderId="4" xfId="26" applyFont="1" applyBorder="1" applyAlignment="1">
      <alignment horizontal="center" vertical="center" wrapText="1"/>
      <protection/>
    </xf>
    <xf numFmtId="0" fontId="3" fillId="0" borderId="15" xfId="26" applyFont="1" applyBorder="1" applyAlignment="1">
      <alignment horizontal="center" vertical="center" wrapText="1"/>
      <protection/>
    </xf>
    <xf numFmtId="0" fontId="3" fillId="0" borderId="4" xfId="26" applyFont="1" applyBorder="1" applyAlignment="1">
      <alignment horizontal="center" vertical="center" wrapText="1"/>
      <protection/>
    </xf>
    <xf numFmtId="49" fontId="3" fillId="3" borderId="25" xfId="26" applyNumberFormat="1" applyFont="1" applyFill="1" applyBorder="1" applyAlignment="1">
      <alignment horizontal="center" vertical="center" wrapText="1"/>
      <protection/>
    </xf>
    <xf numFmtId="0" fontId="3" fillId="3" borderId="2" xfId="26" applyFont="1" applyFill="1" applyBorder="1" applyAlignment="1">
      <alignment horizontal="center" vertical="center" wrapText="1"/>
      <protection/>
    </xf>
    <xf numFmtId="0" fontId="3" fillId="3" borderId="11" xfId="26" applyFont="1" applyFill="1" applyBorder="1" applyAlignment="1">
      <alignment horizontal="center" vertical="center" wrapText="1"/>
      <protection/>
    </xf>
    <xf numFmtId="0" fontId="0" fillId="0" borderId="39" xfId="26" applyFont="1" applyBorder="1" applyAlignment="1">
      <alignment/>
      <protection/>
    </xf>
    <xf numFmtId="0" fontId="0" fillId="0" borderId="51" xfId="0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65" xfId="26" applyFont="1" applyBorder="1" applyAlignment="1">
      <alignment horizontal="center" vertical="center"/>
      <protection/>
    </xf>
    <xf numFmtId="0" fontId="13" fillId="0" borderId="5" xfId="26" applyFont="1" applyBorder="1" applyAlignment="1">
      <alignment horizontal="center" vertical="center"/>
      <protection/>
    </xf>
    <xf numFmtId="0" fontId="30" fillId="4" borderId="66" xfId="0" applyFont="1" applyFill="1" applyBorder="1" applyAlignment="1">
      <alignment horizontal="center"/>
    </xf>
    <xf numFmtId="0" fontId="30" fillId="4" borderId="67" xfId="0" applyFont="1" applyFill="1" applyBorder="1" applyAlignment="1">
      <alignment horizontal="center"/>
    </xf>
    <xf numFmtId="0" fontId="30" fillId="4" borderId="55" xfId="0" applyFont="1" applyFill="1" applyBorder="1" applyAlignment="1">
      <alignment horizontal="center"/>
    </xf>
    <xf numFmtId="3" fontId="3" fillId="0" borderId="0" xfId="26" applyNumberFormat="1" applyFont="1" applyFill="1" applyBorder="1" applyAlignment="1">
      <alignment horizontal="right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edefinován" xfId="21"/>
    <cellStyle name="Normal_plan_naklady2007_UZP" xfId="22"/>
    <cellStyle name="Normal_Sheet1_Sheet2" xfId="23"/>
    <cellStyle name="normálne_30.6.06_Navrh rozpoctu ZP 2007 - 2009 Finál" xfId="24"/>
    <cellStyle name="normální_Sešit2" xfId="25"/>
    <cellStyle name="normální_vykaz_Fin_OST_2003_20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UhradyN2002Apol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hrady"/>
      <sheetName val="Poplatky"/>
      <sheetName val=" Zalohy"/>
      <sheetName val="Vysledok"/>
      <sheetName val="0302"/>
      <sheetName val="0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20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10.00390625" style="0" customWidth="1"/>
    <col min="4" max="4" width="8.125" style="0" bestFit="1" customWidth="1"/>
    <col min="5" max="5" width="54.875" style="0" bestFit="1" customWidth="1"/>
    <col min="6" max="6" width="16.00390625" style="0" bestFit="1" customWidth="1"/>
    <col min="7" max="7" width="17.00390625" style="0" bestFit="1" customWidth="1"/>
    <col min="8" max="8" width="16.00390625" style="0" bestFit="1" customWidth="1"/>
    <col min="9" max="9" width="13.875" style="0" bestFit="1" customWidth="1"/>
    <col min="11" max="11" width="15.375" style="0" bestFit="1" customWidth="1"/>
  </cols>
  <sheetData>
    <row r="1" spans="1:8" ht="18">
      <c r="A1" s="271" t="s">
        <v>297</v>
      </c>
      <c r="C1" s="70"/>
      <c r="D1" s="71"/>
      <c r="E1" s="71"/>
      <c r="F1" s="72"/>
      <c r="G1" s="72"/>
      <c r="H1" s="73"/>
    </row>
    <row r="2" spans="2:8" ht="12.75">
      <c r="B2" s="74"/>
      <c r="C2" s="75"/>
      <c r="D2" s="76"/>
      <c r="E2" s="76"/>
      <c r="F2" s="6"/>
      <c r="G2" s="6"/>
      <c r="H2" s="6"/>
    </row>
    <row r="3" spans="1:8" ht="15.75">
      <c r="A3" s="69" t="s">
        <v>312</v>
      </c>
      <c r="B3" s="58"/>
      <c r="D3" s="78"/>
      <c r="E3" s="79"/>
      <c r="F3" s="12"/>
      <c r="G3" s="12"/>
      <c r="H3" s="12"/>
    </row>
    <row r="4" spans="2:8" ht="15.75" customHeight="1" thickBot="1">
      <c r="B4" s="58"/>
      <c r="C4" s="80"/>
      <c r="D4" s="77"/>
      <c r="E4" s="81"/>
      <c r="F4" s="82"/>
      <c r="G4" s="82"/>
      <c r="H4" s="73" t="s">
        <v>289</v>
      </c>
    </row>
    <row r="5" spans="1:8" ht="16.5" thickBot="1">
      <c r="A5" s="102"/>
      <c r="B5" s="98"/>
      <c r="C5" s="83"/>
      <c r="D5" s="84"/>
      <c r="E5" s="85" t="s">
        <v>263</v>
      </c>
      <c r="F5" s="86"/>
      <c r="G5" s="87"/>
      <c r="H5" s="88"/>
    </row>
    <row r="6" spans="1:8" ht="45" customHeight="1" thickBot="1">
      <c r="A6" s="101" t="s">
        <v>283</v>
      </c>
      <c r="B6" s="165" t="s">
        <v>231</v>
      </c>
      <c r="C6" s="166" t="s">
        <v>261</v>
      </c>
      <c r="D6" s="166" t="s">
        <v>276</v>
      </c>
      <c r="E6" s="242" t="s">
        <v>230</v>
      </c>
      <c r="F6" s="262">
        <v>2010</v>
      </c>
      <c r="G6" s="263">
        <v>2011</v>
      </c>
      <c r="H6" s="264">
        <v>2012</v>
      </c>
    </row>
    <row r="7" spans="1:8" ht="13.5" thickBot="1">
      <c r="A7" s="234"/>
      <c r="B7" s="167" t="s">
        <v>25</v>
      </c>
      <c r="C7" s="169" t="s">
        <v>26</v>
      </c>
      <c r="D7" s="168" t="s">
        <v>27</v>
      </c>
      <c r="E7" s="243" t="s">
        <v>28</v>
      </c>
      <c r="F7" s="245">
        <v>1</v>
      </c>
      <c r="G7" s="243">
        <v>2</v>
      </c>
      <c r="H7" s="244">
        <v>3</v>
      </c>
    </row>
    <row r="8" spans="1:9" ht="13.5" thickBot="1">
      <c r="A8" s="100">
        <v>1</v>
      </c>
      <c r="B8" s="141">
        <v>4500</v>
      </c>
      <c r="C8" s="170">
        <v>100</v>
      </c>
      <c r="D8" s="171"/>
      <c r="E8" s="246" t="s">
        <v>243</v>
      </c>
      <c r="F8" s="361">
        <f>F9+F18</f>
        <v>203011578.81905738</v>
      </c>
      <c r="G8" s="362">
        <f>G9+G18</f>
        <v>218311420.7398586</v>
      </c>
      <c r="H8" s="363">
        <f>H9+H18</f>
        <v>235083356.90131798</v>
      </c>
      <c r="I8" s="190"/>
    </row>
    <row r="9" spans="1:8" ht="13.5" thickBot="1">
      <c r="A9" s="100">
        <f>A8+1</f>
        <v>2</v>
      </c>
      <c r="B9" s="145">
        <v>4500</v>
      </c>
      <c r="C9" s="146">
        <v>150</v>
      </c>
      <c r="D9" s="147"/>
      <c r="E9" s="247" t="s">
        <v>262</v>
      </c>
      <c r="F9" s="364">
        <f>F10</f>
        <v>203011578.81905738</v>
      </c>
      <c r="G9" s="365">
        <f>G10</f>
        <v>218311420.7398586</v>
      </c>
      <c r="H9" s="366">
        <f>H10</f>
        <v>235083356.90131798</v>
      </c>
    </row>
    <row r="10" spans="1:11" ht="12.75">
      <c r="A10" s="100">
        <v>3</v>
      </c>
      <c r="B10" s="142">
        <v>4500</v>
      </c>
      <c r="C10" s="143">
        <v>154</v>
      </c>
      <c r="D10" s="144"/>
      <c r="E10" s="248" t="s">
        <v>244</v>
      </c>
      <c r="F10" s="367">
        <f>F11+F12+F13+F14+F15+F16+F17</f>
        <v>203011578.81905738</v>
      </c>
      <c r="G10" s="368">
        <f>G11+G12+G13+G14+G15+G16+G17</f>
        <v>218311420.7398586</v>
      </c>
      <c r="H10" s="369">
        <f>H11+H12+H13+H14+H15+H16+H17</f>
        <v>235083356.90131798</v>
      </c>
      <c r="I10" s="190"/>
      <c r="K10" s="190"/>
    </row>
    <row r="11" spans="1:11" ht="12.75">
      <c r="A11" s="100">
        <v>4</v>
      </c>
      <c r="B11" s="94">
        <v>4500</v>
      </c>
      <c r="C11" s="91">
        <v>154</v>
      </c>
      <c r="D11" s="45" t="s">
        <v>233</v>
      </c>
      <c r="E11" s="249" t="s">
        <v>245</v>
      </c>
      <c r="F11" s="408">
        <v>25555752.797868706</v>
      </c>
      <c r="G11" s="409">
        <v>28053477.920273043</v>
      </c>
      <c r="H11" s="410">
        <v>31437996.27063186</v>
      </c>
      <c r="I11" s="190"/>
      <c r="J11" s="140"/>
      <c r="K11" s="140"/>
    </row>
    <row r="12" spans="1:11" ht="12.75">
      <c r="A12" s="100">
        <v>5</v>
      </c>
      <c r="B12" s="94">
        <v>4500</v>
      </c>
      <c r="C12" s="91">
        <v>154</v>
      </c>
      <c r="D12" s="45" t="s">
        <v>234</v>
      </c>
      <c r="E12" s="249" t="s">
        <v>264</v>
      </c>
      <c r="F12" s="408">
        <v>10319110.408167673</v>
      </c>
      <c r="G12" s="409">
        <v>11883073.563353643</v>
      </c>
      <c r="H12" s="410">
        <v>12081785.714688294</v>
      </c>
      <c r="I12" s="190"/>
      <c r="K12" s="190"/>
    </row>
    <row r="13" spans="1:11" ht="12.75">
      <c r="A13" s="100">
        <v>6</v>
      </c>
      <c r="B13" s="94">
        <v>4500</v>
      </c>
      <c r="C13" s="91">
        <v>154</v>
      </c>
      <c r="D13" s="45" t="s">
        <v>235</v>
      </c>
      <c r="E13" s="249" t="s">
        <v>246</v>
      </c>
      <c r="F13" s="408">
        <v>63889381.99467176</v>
      </c>
      <c r="G13" s="409">
        <v>70133694.8006826</v>
      </c>
      <c r="H13" s="410">
        <v>78594990.67657965</v>
      </c>
      <c r="I13" s="190"/>
      <c r="K13" s="190"/>
    </row>
    <row r="14" spans="1:11" ht="12.75">
      <c r="A14" s="100">
        <v>7</v>
      </c>
      <c r="B14" s="94">
        <v>1110</v>
      </c>
      <c r="C14" s="89">
        <v>154</v>
      </c>
      <c r="D14" s="90" t="s">
        <v>236</v>
      </c>
      <c r="E14" s="250" t="s">
        <v>247</v>
      </c>
      <c r="F14" s="408">
        <v>96972169.76131926</v>
      </c>
      <c r="G14" s="409">
        <v>102266800.56290714</v>
      </c>
      <c r="H14" s="410">
        <v>106624166.16924958</v>
      </c>
      <c r="I14" s="190"/>
      <c r="K14" s="190"/>
    </row>
    <row r="15" spans="1:11" ht="12.75">
      <c r="A15" s="100">
        <v>8</v>
      </c>
      <c r="B15" s="94">
        <v>4500</v>
      </c>
      <c r="C15" s="92">
        <v>154</v>
      </c>
      <c r="D15" s="93" t="s">
        <v>237</v>
      </c>
      <c r="E15" s="251" t="s">
        <v>248</v>
      </c>
      <c r="F15" s="408">
        <v>3156050.4874864477</v>
      </c>
      <c r="G15" s="409">
        <v>2771812.387891007</v>
      </c>
      <c r="H15" s="410">
        <v>2813352.294592429</v>
      </c>
      <c r="I15" s="190"/>
      <c r="K15" s="190"/>
    </row>
    <row r="16" spans="1:11" ht="12.75">
      <c r="A16" s="100">
        <v>9</v>
      </c>
      <c r="B16" s="94">
        <v>4500</v>
      </c>
      <c r="C16" s="92">
        <v>154</v>
      </c>
      <c r="D16" s="93" t="s">
        <v>238</v>
      </c>
      <c r="E16" s="249" t="s">
        <v>265</v>
      </c>
      <c r="F16" s="408"/>
      <c r="G16" s="409"/>
      <c r="H16" s="410"/>
      <c r="I16" s="190"/>
      <c r="K16" s="190"/>
    </row>
    <row r="17" spans="1:11" ht="13.5" thickBot="1">
      <c r="A17" s="100">
        <v>10</v>
      </c>
      <c r="B17" s="99">
        <v>4500</v>
      </c>
      <c r="C17" s="148">
        <v>154</v>
      </c>
      <c r="D17" s="149" t="s">
        <v>127</v>
      </c>
      <c r="E17" s="252" t="s">
        <v>249</v>
      </c>
      <c r="F17" s="411">
        <v>3119113.369543495</v>
      </c>
      <c r="G17" s="412">
        <v>3202561.504751167</v>
      </c>
      <c r="H17" s="413">
        <v>3531065.7755761463</v>
      </c>
      <c r="I17" s="190"/>
      <c r="K17" s="190"/>
    </row>
    <row r="18" spans="1:11" ht="13.5" thickBot="1">
      <c r="A18" s="100">
        <v>11</v>
      </c>
      <c r="B18" s="156">
        <v>4500</v>
      </c>
      <c r="C18" s="146">
        <v>170</v>
      </c>
      <c r="D18" s="147"/>
      <c r="E18" s="247" t="s">
        <v>290</v>
      </c>
      <c r="F18" s="364"/>
      <c r="G18" s="365"/>
      <c r="H18" s="366"/>
      <c r="I18" s="190"/>
      <c r="K18" s="190"/>
    </row>
    <row r="19" spans="1:11" ht="13.5" thickBot="1">
      <c r="A19" s="100">
        <v>12</v>
      </c>
      <c r="B19" s="151">
        <v>4500</v>
      </c>
      <c r="C19" s="152">
        <v>200</v>
      </c>
      <c r="D19" s="153"/>
      <c r="E19" s="253" t="s">
        <v>250</v>
      </c>
      <c r="F19" s="370">
        <f>SUM(F20+F23+F31+F33+F37)</f>
        <v>1143023.7378545855</v>
      </c>
      <c r="G19" s="371">
        <f>SUM(G20+G23+G31+G33+G37)</f>
        <v>1250602.1109094368</v>
      </c>
      <c r="H19" s="372">
        <f>SUM(H20+H23+H31+H33+H37)</f>
        <v>1366222.4894510717</v>
      </c>
      <c r="I19" s="190"/>
      <c r="K19" s="190"/>
    </row>
    <row r="20" spans="1:11" ht="13.5" thickBot="1">
      <c r="A20" s="100">
        <v>13</v>
      </c>
      <c r="B20" s="156">
        <v>4500</v>
      </c>
      <c r="C20" s="146">
        <v>210</v>
      </c>
      <c r="D20" s="147"/>
      <c r="E20" s="247" t="s">
        <v>266</v>
      </c>
      <c r="F20" s="364">
        <f aca="true" t="shared" si="0" ref="F20:H21">F21</f>
        <v>0</v>
      </c>
      <c r="G20" s="365">
        <f t="shared" si="0"/>
        <v>0</v>
      </c>
      <c r="H20" s="366">
        <f t="shared" si="0"/>
        <v>0</v>
      </c>
      <c r="I20" s="190"/>
      <c r="K20" s="190"/>
    </row>
    <row r="21" spans="1:11" s="232" customFormat="1" ht="12.75">
      <c r="A21" s="100">
        <v>14</v>
      </c>
      <c r="B21" s="228">
        <v>4500</v>
      </c>
      <c r="C21" s="229">
        <v>212</v>
      </c>
      <c r="D21" s="230"/>
      <c r="E21" s="229" t="s">
        <v>266</v>
      </c>
      <c r="F21" s="373">
        <f t="shared" si="0"/>
        <v>0</v>
      </c>
      <c r="G21" s="374">
        <f t="shared" si="0"/>
        <v>0</v>
      </c>
      <c r="H21" s="374">
        <f t="shared" si="0"/>
        <v>0</v>
      </c>
      <c r="I21" s="231"/>
      <c r="K21" s="231"/>
    </row>
    <row r="22" spans="1:11" ht="13.5" thickBot="1">
      <c r="A22" s="100">
        <v>15</v>
      </c>
      <c r="B22" s="225">
        <v>4500</v>
      </c>
      <c r="C22" s="226">
        <v>212</v>
      </c>
      <c r="D22" s="227" t="s">
        <v>240</v>
      </c>
      <c r="E22" s="226" t="s">
        <v>267</v>
      </c>
      <c r="F22" s="414"/>
      <c r="G22" s="415"/>
      <c r="H22" s="415"/>
      <c r="I22" s="190"/>
      <c r="K22" s="190"/>
    </row>
    <row r="23" spans="1:11" ht="13.5" thickBot="1">
      <c r="A23" s="100">
        <v>16</v>
      </c>
      <c r="B23" s="145">
        <v>4500</v>
      </c>
      <c r="C23" s="146">
        <v>220</v>
      </c>
      <c r="D23" s="147"/>
      <c r="E23" s="247" t="s">
        <v>268</v>
      </c>
      <c r="F23" s="364">
        <f>SUM(F24,F26,F28)</f>
        <v>95388.61268640723</v>
      </c>
      <c r="G23" s="365">
        <f>SUM(G24,G26,G28)</f>
        <v>106712.02342667671</v>
      </c>
      <c r="H23" s="366">
        <f>SUM(H24,H26,H28)</f>
        <v>117999.55926659807</v>
      </c>
      <c r="I23" s="190"/>
      <c r="K23" s="190"/>
    </row>
    <row r="24" spans="1:11" ht="12.75">
      <c r="A24" s="100">
        <v>17</v>
      </c>
      <c r="B24" s="235">
        <v>4500</v>
      </c>
      <c r="C24" s="236">
        <v>221</v>
      </c>
      <c r="D24" s="237"/>
      <c r="E24" s="254" t="s">
        <v>277</v>
      </c>
      <c r="F24" s="373">
        <f>F25</f>
        <v>0</v>
      </c>
      <c r="G24" s="374">
        <f>G25</f>
        <v>0</v>
      </c>
      <c r="H24" s="375">
        <f>H25</f>
        <v>0</v>
      </c>
      <c r="I24" s="190"/>
      <c r="K24" s="190"/>
    </row>
    <row r="25" spans="1:11" ht="12.75">
      <c r="A25" s="100">
        <v>18</v>
      </c>
      <c r="B25" s="142">
        <v>4500</v>
      </c>
      <c r="C25" s="154">
        <v>221</v>
      </c>
      <c r="D25" s="155" t="s">
        <v>235</v>
      </c>
      <c r="E25" s="251" t="s">
        <v>242</v>
      </c>
      <c r="F25" s="379"/>
      <c r="G25" s="380"/>
      <c r="H25" s="381"/>
      <c r="I25" s="190"/>
      <c r="K25" s="140"/>
    </row>
    <row r="26" spans="1:11" ht="12.75">
      <c r="A26" s="100">
        <v>19</v>
      </c>
      <c r="B26" s="94">
        <v>4500</v>
      </c>
      <c r="C26" s="89">
        <v>222</v>
      </c>
      <c r="D26" s="90"/>
      <c r="E26" s="250" t="s">
        <v>269</v>
      </c>
      <c r="F26" s="408">
        <v>95388.61268640723</v>
      </c>
      <c r="G26" s="409">
        <v>106712.02342667671</v>
      </c>
      <c r="H26" s="410">
        <v>117999.55926659807</v>
      </c>
      <c r="I26" s="190"/>
      <c r="K26" s="190"/>
    </row>
    <row r="27" spans="1:11" ht="12.75">
      <c r="A27" s="100">
        <v>20</v>
      </c>
      <c r="B27" s="94">
        <v>4500</v>
      </c>
      <c r="C27" s="91">
        <v>222</v>
      </c>
      <c r="D27" s="45" t="s">
        <v>240</v>
      </c>
      <c r="E27" s="249" t="s">
        <v>270</v>
      </c>
      <c r="F27" s="408">
        <v>95388.61268640723</v>
      </c>
      <c r="G27" s="409">
        <v>106712.02342667671</v>
      </c>
      <c r="H27" s="410">
        <v>117999.55926659807</v>
      </c>
      <c r="I27" s="190"/>
      <c r="K27" s="190"/>
    </row>
    <row r="28" spans="1:11" ht="12.75">
      <c r="A28" s="100">
        <v>21</v>
      </c>
      <c r="B28" s="94">
        <v>4500</v>
      </c>
      <c r="C28" s="91">
        <v>223</v>
      </c>
      <c r="D28" s="45"/>
      <c r="E28" s="249" t="s">
        <v>251</v>
      </c>
      <c r="F28" s="376">
        <v>0</v>
      </c>
      <c r="G28" s="377">
        <v>0</v>
      </c>
      <c r="H28" s="378">
        <v>0</v>
      </c>
      <c r="I28" s="190"/>
      <c r="K28" s="190"/>
    </row>
    <row r="29" spans="1:11" ht="12.75">
      <c r="A29" s="100">
        <v>22</v>
      </c>
      <c r="B29" s="94">
        <v>4500</v>
      </c>
      <c r="C29" s="91">
        <v>223</v>
      </c>
      <c r="D29" s="45" t="s">
        <v>233</v>
      </c>
      <c r="E29" s="249" t="s">
        <v>271</v>
      </c>
      <c r="F29" s="408"/>
      <c r="G29" s="409"/>
      <c r="H29" s="410"/>
      <c r="I29" s="190"/>
      <c r="K29" s="190"/>
    </row>
    <row r="30" spans="1:11" ht="13.5" thickBot="1">
      <c r="A30" s="100">
        <v>23</v>
      </c>
      <c r="B30" s="99">
        <v>4500</v>
      </c>
      <c r="C30" s="158">
        <v>223</v>
      </c>
      <c r="D30" s="159" t="s">
        <v>235</v>
      </c>
      <c r="E30" s="255" t="s">
        <v>272</v>
      </c>
      <c r="F30" s="411"/>
      <c r="G30" s="412"/>
      <c r="H30" s="413"/>
      <c r="I30" s="190"/>
      <c r="K30" s="190"/>
    </row>
    <row r="31" spans="1:11" ht="13.5" thickBot="1">
      <c r="A31" s="100">
        <v>24</v>
      </c>
      <c r="B31" s="145">
        <v>4500</v>
      </c>
      <c r="C31" s="146">
        <v>230</v>
      </c>
      <c r="D31" s="147"/>
      <c r="E31" s="247" t="s">
        <v>252</v>
      </c>
      <c r="F31" s="364">
        <f>F32</f>
        <v>0</v>
      </c>
      <c r="G31" s="365">
        <f>G32</f>
        <v>0</v>
      </c>
      <c r="H31" s="366">
        <f>H32</f>
        <v>0</v>
      </c>
      <c r="I31" s="190"/>
      <c r="K31" s="190"/>
    </row>
    <row r="32" spans="1:11" ht="13.5" thickBot="1">
      <c r="A32" s="100">
        <v>25</v>
      </c>
      <c r="B32" s="157">
        <v>4500</v>
      </c>
      <c r="C32" s="160">
        <v>231</v>
      </c>
      <c r="D32" s="161"/>
      <c r="E32" s="256" t="s">
        <v>253</v>
      </c>
      <c r="F32" s="416"/>
      <c r="G32" s="417"/>
      <c r="H32" s="418"/>
      <c r="I32" s="190"/>
      <c r="K32" s="190"/>
    </row>
    <row r="33" spans="1:11" ht="13.5" thickBot="1">
      <c r="A33" s="100">
        <v>26</v>
      </c>
      <c r="B33" s="145">
        <v>4500</v>
      </c>
      <c r="C33" s="146">
        <v>240</v>
      </c>
      <c r="D33" s="147"/>
      <c r="E33" s="247" t="s">
        <v>273</v>
      </c>
      <c r="F33" s="364">
        <f>SUM(F34:F36)</f>
        <v>193091.13400104645</v>
      </c>
      <c r="G33" s="365">
        <f>SUM(G34:G36)</f>
        <v>210362.1702481727</v>
      </c>
      <c r="H33" s="366">
        <f>SUM(H34:H36)</f>
        <v>234044.23815423704</v>
      </c>
      <c r="I33" s="190"/>
      <c r="K33" s="190"/>
    </row>
    <row r="34" spans="1:11" ht="12.75">
      <c r="A34" s="100">
        <v>27</v>
      </c>
      <c r="B34" s="142">
        <v>4500</v>
      </c>
      <c r="C34" s="154">
        <v>242</v>
      </c>
      <c r="D34" s="155"/>
      <c r="E34" s="251" t="s">
        <v>254</v>
      </c>
      <c r="F34" s="379"/>
      <c r="G34" s="380"/>
      <c r="H34" s="381"/>
      <c r="I34" s="190"/>
      <c r="K34" s="190"/>
    </row>
    <row r="35" spans="1:11" ht="12.75">
      <c r="A35" s="100">
        <v>28</v>
      </c>
      <c r="B35" s="94">
        <v>4500</v>
      </c>
      <c r="C35" s="91">
        <v>243</v>
      </c>
      <c r="D35" s="45"/>
      <c r="E35" s="249" t="s">
        <v>274</v>
      </c>
      <c r="F35" s="408"/>
      <c r="G35" s="409"/>
      <c r="H35" s="410"/>
      <c r="I35" s="190"/>
      <c r="K35" s="140"/>
    </row>
    <row r="36" spans="1:11" ht="13.5" thickBot="1">
      <c r="A36" s="100">
        <v>29</v>
      </c>
      <c r="B36" s="99">
        <v>4500</v>
      </c>
      <c r="C36" s="162">
        <v>244</v>
      </c>
      <c r="D36" s="163"/>
      <c r="E36" s="257" t="s">
        <v>255</v>
      </c>
      <c r="F36" s="411">
        <v>193091.13400104645</v>
      </c>
      <c r="G36" s="412">
        <v>210362.1702481727</v>
      </c>
      <c r="H36" s="413">
        <v>234044.23815423704</v>
      </c>
      <c r="I36" s="190"/>
      <c r="K36" s="140"/>
    </row>
    <row r="37" spans="1:11" ht="13.5" thickBot="1">
      <c r="A37" s="100">
        <v>30</v>
      </c>
      <c r="B37" s="145">
        <v>4500</v>
      </c>
      <c r="C37" s="146">
        <v>290</v>
      </c>
      <c r="D37" s="147"/>
      <c r="E37" s="247" t="s">
        <v>256</v>
      </c>
      <c r="F37" s="364">
        <f aca="true" t="shared" si="1" ref="F37:H38">F38</f>
        <v>854543.9911671317</v>
      </c>
      <c r="G37" s="365">
        <f t="shared" si="1"/>
        <v>933527.9172345874</v>
      </c>
      <c r="H37" s="366">
        <f t="shared" si="1"/>
        <v>1014178.6920302365</v>
      </c>
      <c r="I37" s="190"/>
      <c r="K37" s="190"/>
    </row>
    <row r="38" spans="1:9" ht="12.75">
      <c r="A38" s="100">
        <v>31</v>
      </c>
      <c r="B38" s="142">
        <v>4500</v>
      </c>
      <c r="C38" s="142">
        <v>292</v>
      </c>
      <c r="D38" s="144"/>
      <c r="E38" s="258" t="s">
        <v>257</v>
      </c>
      <c r="F38" s="367">
        <f t="shared" si="1"/>
        <v>854543.9911671317</v>
      </c>
      <c r="G38" s="368">
        <f t="shared" si="1"/>
        <v>933527.9172345874</v>
      </c>
      <c r="H38" s="369">
        <f t="shared" si="1"/>
        <v>1014178.6920302365</v>
      </c>
      <c r="I38" s="190"/>
    </row>
    <row r="39" spans="1:10" ht="13.5" thickBot="1">
      <c r="A39" s="100">
        <v>32</v>
      </c>
      <c r="B39" s="99">
        <v>4500</v>
      </c>
      <c r="C39" s="95">
        <v>292</v>
      </c>
      <c r="D39" s="159" t="s">
        <v>241</v>
      </c>
      <c r="E39" s="259" t="s">
        <v>278</v>
      </c>
      <c r="F39" s="411">
        <v>854543.9911671317</v>
      </c>
      <c r="G39" s="412">
        <v>933527.9172345874</v>
      </c>
      <c r="H39" s="413">
        <v>1014178.6920302365</v>
      </c>
      <c r="I39" s="265"/>
      <c r="J39" s="198"/>
    </row>
    <row r="40" spans="1:9" ht="13.5" thickBot="1">
      <c r="A40" s="100">
        <v>33</v>
      </c>
      <c r="B40" s="141">
        <v>1110</v>
      </c>
      <c r="C40" s="164">
        <v>300</v>
      </c>
      <c r="D40" s="150"/>
      <c r="E40" s="260" t="s">
        <v>258</v>
      </c>
      <c r="F40" s="361">
        <v>0</v>
      </c>
      <c r="G40" s="362">
        <v>0</v>
      </c>
      <c r="H40" s="363">
        <v>0</v>
      </c>
      <c r="I40" s="190"/>
    </row>
    <row r="41" spans="1:11" ht="13.5" thickBot="1">
      <c r="A41" s="100">
        <v>34</v>
      </c>
      <c r="B41" s="145">
        <v>1110</v>
      </c>
      <c r="C41" s="156">
        <v>310</v>
      </c>
      <c r="D41" s="147"/>
      <c r="E41" s="261" t="s">
        <v>259</v>
      </c>
      <c r="F41" s="364">
        <f aca="true" t="shared" si="2" ref="F41:H42">F42</f>
        <v>0</v>
      </c>
      <c r="G41" s="365">
        <f t="shared" si="2"/>
        <v>0</v>
      </c>
      <c r="H41" s="366">
        <f t="shared" si="2"/>
        <v>0</v>
      </c>
      <c r="I41" s="190"/>
      <c r="K41" s="190"/>
    </row>
    <row r="42" spans="1:11" ht="12.75">
      <c r="A42" s="100">
        <v>35</v>
      </c>
      <c r="B42" s="142">
        <v>1110</v>
      </c>
      <c r="C42" s="142">
        <v>312</v>
      </c>
      <c r="D42" s="144"/>
      <c r="E42" s="258" t="s">
        <v>260</v>
      </c>
      <c r="F42" s="367">
        <f t="shared" si="2"/>
        <v>0</v>
      </c>
      <c r="G42" s="368">
        <f t="shared" si="2"/>
        <v>0</v>
      </c>
      <c r="H42" s="369">
        <f t="shared" si="2"/>
        <v>0</v>
      </c>
      <c r="I42" s="190"/>
      <c r="K42" s="140"/>
    </row>
    <row r="43" spans="1:11" ht="13.5" thickBot="1">
      <c r="A43" s="100">
        <v>36</v>
      </c>
      <c r="B43" s="99">
        <v>1110</v>
      </c>
      <c r="C43" s="95">
        <v>312</v>
      </c>
      <c r="D43" s="96" t="s">
        <v>233</v>
      </c>
      <c r="E43" s="259" t="s">
        <v>275</v>
      </c>
      <c r="F43" s="411"/>
      <c r="G43" s="412"/>
      <c r="H43" s="413"/>
      <c r="I43" s="190"/>
      <c r="K43" s="140"/>
    </row>
    <row r="44" spans="1:9" ht="13.5" thickBot="1">
      <c r="A44" s="100">
        <v>37</v>
      </c>
      <c r="B44" s="141">
        <v>4500</v>
      </c>
      <c r="C44" s="164">
        <v>400</v>
      </c>
      <c r="D44" s="150"/>
      <c r="E44" s="260" t="s">
        <v>291</v>
      </c>
      <c r="F44" s="361">
        <f aca="true" t="shared" si="3" ref="F44:H45">F45</f>
        <v>28210584.715860054</v>
      </c>
      <c r="G44" s="362">
        <f t="shared" si="3"/>
        <v>28400271.37445049</v>
      </c>
      <c r="H44" s="363">
        <f t="shared" si="3"/>
        <v>30099376.622339472</v>
      </c>
      <c r="I44" s="190"/>
    </row>
    <row r="45" spans="1:11" ht="13.5" thickBot="1">
      <c r="A45" s="100">
        <v>38</v>
      </c>
      <c r="B45" s="145">
        <v>4500</v>
      </c>
      <c r="C45" s="156">
        <v>450</v>
      </c>
      <c r="D45" s="147"/>
      <c r="E45" s="261" t="s">
        <v>292</v>
      </c>
      <c r="F45" s="364">
        <f t="shared" si="3"/>
        <v>28210584.715860054</v>
      </c>
      <c r="G45" s="365">
        <f t="shared" si="3"/>
        <v>28400271.37445049</v>
      </c>
      <c r="H45" s="366">
        <f t="shared" si="3"/>
        <v>30099376.622339472</v>
      </c>
      <c r="I45" s="190"/>
      <c r="K45" s="190"/>
    </row>
    <row r="46" spans="1:11" ht="13.5" thickBot="1">
      <c r="A46" s="100">
        <v>39</v>
      </c>
      <c r="B46" s="142">
        <v>4500</v>
      </c>
      <c r="C46" s="142">
        <v>453</v>
      </c>
      <c r="D46" s="144"/>
      <c r="E46" s="258" t="s">
        <v>293</v>
      </c>
      <c r="F46" s="379">
        <v>28210584.715860054</v>
      </c>
      <c r="G46" s="380">
        <v>28400271.37445049</v>
      </c>
      <c r="H46" s="381">
        <v>30099376.622339472</v>
      </c>
      <c r="I46" s="190"/>
      <c r="K46" s="140"/>
    </row>
    <row r="47" spans="1:11" ht="13.5" thickBot="1">
      <c r="A47" s="233"/>
      <c r="B47" s="128"/>
      <c r="C47" s="441" t="s">
        <v>228</v>
      </c>
      <c r="D47" s="442"/>
      <c r="E47" s="443"/>
      <c r="F47" s="382">
        <f>SUM(F40+F19+F8+F44)</f>
        <v>232365187.272772</v>
      </c>
      <c r="G47" s="383">
        <f>SUM(G40+G19+G8+G44)</f>
        <v>247962294.22521853</v>
      </c>
      <c r="H47" s="384">
        <f>SUM(H40+H19+H8+H44)</f>
        <v>266548956.01310855</v>
      </c>
      <c r="I47" s="190"/>
      <c r="K47" s="190"/>
    </row>
    <row r="48" spans="2:11" ht="12.75">
      <c r="B48" s="74"/>
      <c r="C48" s="6"/>
      <c r="D48" s="6"/>
      <c r="E48" s="6"/>
      <c r="F48" s="6"/>
      <c r="G48" s="6"/>
      <c r="H48" s="6"/>
      <c r="K48" s="190"/>
    </row>
    <row r="49" spans="2:11" ht="12.75">
      <c r="B49" s="74"/>
      <c r="C49" s="6"/>
      <c r="D49" s="6"/>
      <c r="E49" s="6"/>
      <c r="F49" s="6"/>
      <c r="G49" s="6"/>
      <c r="H49" s="57"/>
      <c r="K49" s="190"/>
    </row>
    <row r="50" spans="2:11" ht="12.75">
      <c r="B50" s="60" t="s">
        <v>294</v>
      </c>
      <c r="C50" s="60"/>
      <c r="D50" s="60"/>
      <c r="E50" s="60"/>
      <c r="F50" s="61"/>
      <c r="G50" s="61"/>
      <c r="H50" s="97"/>
      <c r="K50" s="190"/>
    </row>
    <row r="51" spans="2:11" ht="12.75">
      <c r="B51" s="60" t="s">
        <v>295</v>
      </c>
      <c r="C51" s="60"/>
      <c r="D51" s="60"/>
      <c r="E51" s="60"/>
      <c r="F51" s="61"/>
      <c r="G51" s="61"/>
      <c r="H51" s="97"/>
      <c r="K51" s="190"/>
    </row>
    <row r="52" spans="2:11" ht="12.75">
      <c r="B52" s="60" t="s">
        <v>296</v>
      </c>
      <c r="C52" s="60"/>
      <c r="D52" s="60"/>
      <c r="E52" s="60"/>
      <c r="F52" s="193"/>
      <c r="G52" s="193"/>
      <c r="H52" s="194"/>
      <c r="I52" s="195"/>
      <c r="K52" s="190"/>
    </row>
    <row r="53" spans="2:9" ht="12.75">
      <c r="B53" s="58"/>
      <c r="C53" s="1"/>
      <c r="D53" s="1"/>
      <c r="E53" s="1"/>
      <c r="F53" s="196"/>
      <c r="G53" s="196"/>
      <c r="H53" s="197"/>
      <c r="I53" s="195"/>
    </row>
    <row r="54" spans="6:9" ht="12.75">
      <c r="F54" s="195"/>
      <c r="G54" s="195"/>
      <c r="H54" s="197"/>
      <c r="I54" s="195"/>
    </row>
    <row r="55" spans="6:9" ht="12.75">
      <c r="F55" s="195"/>
      <c r="G55" s="195"/>
      <c r="H55" s="197"/>
      <c r="I55" s="195"/>
    </row>
    <row r="56" spans="6:9" ht="12.75">
      <c r="F56" s="195"/>
      <c r="G56" s="195"/>
      <c r="H56" s="197"/>
      <c r="I56" s="195"/>
    </row>
    <row r="57" spans="6:9" ht="12.75">
      <c r="F57" s="195"/>
      <c r="G57" s="195"/>
      <c r="H57" s="197"/>
      <c r="I57" s="195"/>
    </row>
    <row r="58" spans="6:9" ht="12.75">
      <c r="F58" s="195"/>
      <c r="G58" s="195"/>
      <c r="H58" s="197"/>
      <c r="I58" s="195"/>
    </row>
    <row r="59" spans="6:9" ht="12.75">
      <c r="F59" s="195"/>
      <c r="G59" s="195"/>
      <c r="H59" s="197"/>
      <c r="I59" s="195"/>
    </row>
    <row r="60" spans="6:9" ht="12.75">
      <c r="F60" s="195"/>
      <c r="G60" s="195"/>
      <c r="H60" s="197"/>
      <c r="I60" s="195"/>
    </row>
    <row r="61" spans="6:9" ht="12.75">
      <c r="F61" s="195"/>
      <c r="G61" s="195"/>
      <c r="H61" s="197"/>
      <c r="I61" s="195"/>
    </row>
    <row r="62" spans="6:9" ht="12.75">
      <c r="F62" s="195"/>
      <c r="G62" s="195"/>
      <c r="H62" s="197"/>
      <c r="I62" s="195"/>
    </row>
    <row r="63" spans="6:9" ht="12.75">
      <c r="F63" s="195"/>
      <c r="G63" s="195"/>
      <c r="H63" s="197"/>
      <c r="I63" s="195"/>
    </row>
    <row r="64" spans="6:9" ht="12.75">
      <c r="F64" s="195"/>
      <c r="G64" s="195"/>
      <c r="H64" s="197"/>
      <c r="I64" s="195"/>
    </row>
    <row r="65" spans="6:9" ht="12.75">
      <c r="F65" s="195"/>
      <c r="G65" s="195"/>
      <c r="H65" s="197"/>
      <c r="I65" s="195"/>
    </row>
    <row r="66" spans="6:9" ht="12.75">
      <c r="F66" s="195"/>
      <c r="G66" s="195"/>
      <c r="H66" s="197"/>
      <c r="I66" s="195"/>
    </row>
    <row r="67" spans="6:9" ht="12.75">
      <c r="F67" s="195"/>
      <c r="G67" s="195"/>
      <c r="H67" s="197"/>
      <c r="I67" s="195"/>
    </row>
    <row r="68" spans="6:9" ht="12.75">
      <c r="F68" s="195"/>
      <c r="G68" s="195"/>
      <c r="H68" s="197"/>
      <c r="I68" s="195"/>
    </row>
    <row r="69" spans="6:9" ht="12.75">
      <c r="F69" s="195"/>
      <c r="G69" s="195"/>
      <c r="H69" s="197"/>
      <c r="I69" s="195"/>
    </row>
    <row r="70" spans="6:9" ht="12.75">
      <c r="F70" s="195"/>
      <c r="G70" s="195"/>
      <c r="H70" s="197"/>
      <c r="I70" s="195"/>
    </row>
    <row r="71" spans="6:9" ht="12.75">
      <c r="F71" s="195"/>
      <c r="G71" s="195"/>
      <c r="H71" s="197"/>
      <c r="I71" s="195"/>
    </row>
    <row r="72" spans="6:9" ht="12.75">
      <c r="F72" s="195"/>
      <c r="G72" s="195"/>
      <c r="H72" s="197"/>
      <c r="I72" s="195"/>
    </row>
    <row r="73" spans="6:9" ht="12.75">
      <c r="F73" s="195"/>
      <c r="G73" s="195"/>
      <c r="H73" s="197"/>
      <c r="I73" s="195"/>
    </row>
    <row r="74" spans="6:9" ht="12.75">
      <c r="F74" s="195"/>
      <c r="G74" s="195"/>
      <c r="H74" s="197"/>
      <c r="I74" s="195"/>
    </row>
    <row r="75" ht="12.75">
      <c r="H75" s="190"/>
    </row>
    <row r="76" ht="12.75">
      <c r="H76" s="190"/>
    </row>
    <row r="77" ht="12.75">
      <c r="H77" s="190"/>
    </row>
    <row r="78" ht="12.75">
      <c r="H78" s="190"/>
    </row>
    <row r="79" ht="12.75">
      <c r="H79" s="190"/>
    </row>
    <row r="80" ht="12.75">
      <c r="H80" s="190"/>
    </row>
    <row r="81" ht="12.75">
      <c r="H81" s="190"/>
    </row>
    <row r="82" ht="12.75">
      <c r="H82" s="190"/>
    </row>
    <row r="83" spans="7:8" ht="12.75">
      <c r="G83" s="190"/>
      <c r="H83" s="190"/>
    </row>
    <row r="84" spans="7:8" ht="12.75">
      <c r="G84" s="190"/>
      <c r="H84" s="190"/>
    </row>
    <row r="85" spans="7:8" ht="12.75">
      <c r="G85" s="190"/>
      <c r="H85" s="190"/>
    </row>
    <row r="86" spans="7:8" ht="12.75">
      <c r="G86" s="190"/>
      <c r="H86" s="190"/>
    </row>
    <row r="87" spans="7:8" ht="12.75">
      <c r="G87" s="190"/>
      <c r="H87" s="190"/>
    </row>
    <row r="88" spans="7:8" ht="12.75">
      <c r="G88" s="190"/>
      <c r="H88" s="190"/>
    </row>
    <row r="89" spans="7:8" ht="12.75">
      <c r="G89" s="190"/>
      <c r="H89" s="190"/>
    </row>
    <row r="90" spans="7:8" ht="12.75">
      <c r="G90" s="190"/>
      <c r="H90" s="190"/>
    </row>
    <row r="91" spans="7:8" ht="12.75">
      <c r="G91" s="190"/>
      <c r="H91" s="190"/>
    </row>
    <row r="92" spans="7:8" ht="12.75">
      <c r="G92" s="190"/>
      <c r="H92" s="190"/>
    </row>
    <row r="93" spans="7:8" ht="12.75">
      <c r="G93" s="192"/>
      <c r="H93" s="190"/>
    </row>
    <row r="94" spans="7:8" ht="12.75">
      <c r="G94" s="190"/>
      <c r="H94" s="190"/>
    </row>
    <row r="95" spans="7:8" ht="12.75">
      <c r="G95" s="190"/>
      <c r="H95" s="190"/>
    </row>
    <row r="96" spans="7:8" ht="12.75">
      <c r="G96" s="190"/>
      <c r="H96" s="190"/>
    </row>
    <row r="97" spans="7:8" ht="12.75">
      <c r="G97" s="190"/>
      <c r="H97" s="190"/>
    </row>
    <row r="98" spans="7:8" ht="12.75">
      <c r="G98" s="190"/>
      <c r="H98" s="190"/>
    </row>
    <row r="99" spans="7:8" ht="12.75">
      <c r="G99" s="190"/>
      <c r="H99" s="190"/>
    </row>
    <row r="100" spans="7:8" ht="12.75">
      <c r="G100" s="190"/>
      <c r="H100" s="190"/>
    </row>
    <row r="101" spans="7:8" ht="12.75">
      <c r="G101" s="190"/>
      <c r="H101" s="190"/>
    </row>
    <row r="102" spans="7:8" ht="12.75">
      <c r="G102" s="190"/>
      <c r="H102" s="190"/>
    </row>
    <row r="103" ht="12.75">
      <c r="H103" s="190"/>
    </row>
    <row r="104" ht="12.75">
      <c r="H104" s="190"/>
    </row>
    <row r="105" ht="12.75">
      <c r="H105" s="190"/>
    </row>
    <row r="106" ht="12.75">
      <c r="H106" s="190"/>
    </row>
    <row r="107" ht="12.75">
      <c r="H107" s="190"/>
    </row>
    <row r="108" ht="12.75">
      <c r="H108" s="190"/>
    </row>
    <row r="109" ht="12.75">
      <c r="H109" s="190"/>
    </row>
    <row r="110" ht="12.75">
      <c r="H110" s="190"/>
    </row>
    <row r="111" ht="12.75">
      <c r="H111" s="190"/>
    </row>
    <row r="112" ht="12.75">
      <c r="H112" s="190"/>
    </row>
    <row r="113" ht="12.75">
      <c r="H113" s="190"/>
    </row>
    <row r="114" ht="12.75">
      <c r="H114" s="190"/>
    </row>
    <row r="115" ht="12.75">
      <c r="H115" s="190"/>
    </row>
    <row r="116" ht="12.75">
      <c r="H116" s="190"/>
    </row>
    <row r="117" ht="12.75">
      <c r="H117" s="190"/>
    </row>
    <row r="118" ht="12.75">
      <c r="H118" s="190"/>
    </row>
    <row r="119" ht="12.75">
      <c r="H119" s="190"/>
    </row>
    <row r="120" ht="12.75">
      <c r="H120" s="190"/>
    </row>
    <row r="121" ht="12.75">
      <c r="H121" s="190"/>
    </row>
    <row r="122" ht="12.75">
      <c r="H122" s="190"/>
    </row>
    <row r="123" ht="12.75">
      <c r="H123" s="190"/>
    </row>
    <row r="124" ht="12.75">
      <c r="H124" s="190"/>
    </row>
    <row r="125" ht="12.75">
      <c r="H125" s="190"/>
    </row>
    <row r="126" ht="12.75">
      <c r="H126" s="190"/>
    </row>
    <row r="127" ht="12.75">
      <c r="H127" s="190"/>
    </row>
    <row r="128" ht="12.75">
      <c r="H128" s="190"/>
    </row>
    <row r="129" ht="12.75">
      <c r="H129" s="190"/>
    </row>
    <row r="130" ht="12.75">
      <c r="H130" s="190"/>
    </row>
    <row r="131" ht="12.75">
      <c r="H131" s="190"/>
    </row>
    <row r="132" ht="12.75">
      <c r="H132" s="190"/>
    </row>
    <row r="133" ht="12.75">
      <c r="H133" s="190"/>
    </row>
    <row r="134" ht="12.75">
      <c r="H134" s="190"/>
    </row>
    <row r="135" ht="12.75">
      <c r="H135" s="190"/>
    </row>
    <row r="136" ht="12.75">
      <c r="H136" s="190"/>
    </row>
    <row r="137" ht="12.75">
      <c r="H137" s="190"/>
    </row>
    <row r="138" ht="12.75">
      <c r="H138" s="190"/>
    </row>
    <row r="139" ht="12.75">
      <c r="H139" s="190"/>
    </row>
    <row r="140" ht="12.75">
      <c r="H140" s="190"/>
    </row>
    <row r="141" ht="12.75">
      <c r="H141" s="190"/>
    </row>
    <row r="142" ht="12.75">
      <c r="H142" s="190"/>
    </row>
    <row r="143" ht="12.75">
      <c r="H143" s="190"/>
    </row>
    <row r="144" ht="12.75">
      <c r="H144" s="190"/>
    </row>
    <row r="145" ht="12.75">
      <c r="H145" s="190"/>
    </row>
    <row r="146" ht="12.75">
      <c r="H146" s="190"/>
    </row>
    <row r="147" ht="12.75">
      <c r="H147" s="190"/>
    </row>
    <row r="148" ht="12.75">
      <c r="H148" s="190"/>
    </row>
    <row r="149" ht="12.75">
      <c r="H149" s="190"/>
    </row>
    <row r="150" ht="12.75">
      <c r="H150" s="190"/>
    </row>
    <row r="151" ht="12.75">
      <c r="H151" s="190"/>
    </row>
    <row r="152" ht="12.75">
      <c r="H152" s="190"/>
    </row>
    <row r="153" ht="12.75">
      <c r="H153" s="190"/>
    </row>
    <row r="154" ht="12.75">
      <c r="H154" s="190"/>
    </row>
    <row r="155" ht="12.75">
      <c r="H155" s="190"/>
    </row>
    <row r="156" ht="12.75">
      <c r="H156" s="190"/>
    </row>
    <row r="157" ht="12.75">
      <c r="H157" s="190"/>
    </row>
    <row r="158" ht="12.75">
      <c r="H158" s="190"/>
    </row>
    <row r="159" ht="12.75">
      <c r="H159" s="190"/>
    </row>
    <row r="160" ht="12.75">
      <c r="H160" s="190"/>
    </row>
    <row r="161" ht="12.75">
      <c r="H161" s="190"/>
    </row>
    <row r="162" ht="12.75">
      <c r="H162" s="190"/>
    </row>
    <row r="163" ht="12.75">
      <c r="H163" s="190"/>
    </row>
    <row r="164" ht="12.75">
      <c r="H164" s="190"/>
    </row>
    <row r="165" ht="12.75">
      <c r="H165" s="190"/>
    </row>
    <row r="166" ht="12.75">
      <c r="H166" s="190"/>
    </row>
    <row r="167" ht="12.75">
      <c r="H167" s="190"/>
    </row>
    <row r="168" ht="12.75">
      <c r="H168" s="190"/>
    </row>
    <row r="169" ht="12.75">
      <c r="H169" s="190"/>
    </row>
    <row r="170" ht="12.75">
      <c r="H170" s="190"/>
    </row>
    <row r="171" ht="12.75">
      <c r="H171" s="190"/>
    </row>
    <row r="172" ht="12.75">
      <c r="H172" s="190"/>
    </row>
    <row r="173" ht="12.75">
      <c r="H173" s="190"/>
    </row>
    <row r="174" ht="12.75">
      <c r="H174" s="190"/>
    </row>
    <row r="175" ht="12.75">
      <c r="H175" s="190"/>
    </row>
    <row r="176" ht="12.75">
      <c r="H176" s="190"/>
    </row>
    <row r="177" ht="12.75">
      <c r="H177" s="190"/>
    </row>
    <row r="178" ht="12.75">
      <c r="H178" s="190"/>
    </row>
    <row r="179" ht="12.75">
      <c r="H179" s="190"/>
    </row>
    <row r="180" ht="12.75">
      <c r="H180" s="190"/>
    </row>
    <row r="181" ht="12.75">
      <c r="H181" s="190"/>
    </row>
    <row r="182" ht="12.75">
      <c r="H182" s="190"/>
    </row>
    <row r="183" ht="12.75">
      <c r="H183" s="190"/>
    </row>
    <row r="184" ht="12.75">
      <c r="H184" s="190"/>
    </row>
    <row r="185" ht="12.75">
      <c r="H185" s="190"/>
    </row>
    <row r="186" ht="12.75">
      <c r="H186" s="190"/>
    </row>
    <row r="187" ht="12.75">
      <c r="H187" s="190"/>
    </row>
    <row r="188" ht="12.75">
      <c r="H188" s="190"/>
    </row>
    <row r="189" ht="12.75">
      <c r="H189" s="190"/>
    </row>
    <row r="190" ht="12.75">
      <c r="H190" s="190"/>
    </row>
    <row r="191" ht="12.75">
      <c r="H191" s="190"/>
    </row>
    <row r="192" ht="12.75">
      <c r="H192" s="190"/>
    </row>
    <row r="193" ht="12.75">
      <c r="H193" s="190"/>
    </row>
    <row r="194" ht="12.75">
      <c r="H194" s="190"/>
    </row>
    <row r="195" ht="12.75">
      <c r="H195" s="190"/>
    </row>
    <row r="196" ht="12.75">
      <c r="H196" s="190"/>
    </row>
    <row r="197" ht="12.75">
      <c r="H197" s="190"/>
    </row>
    <row r="198" ht="12.75">
      <c r="H198" s="190"/>
    </row>
    <row r="199" ht="12.75">
      <c r="H199" s="190"/>
    </row>
    <row r="200" ht="12.75">
      <c r="H200" s="190"/>
    </row>
    <row r="201" ht="12.75">
      <c r="H201" s="190"/>
    </row>
    <row r="202" ht="12.75">
      <c r="H202" s="190"/>
    </row>
    <row r="203" ht="12.75">
      <c r="H203" s="190"/>
    </row>
    <row r="204" ht="12.75">
      <c r="H204" s="190"/>
    </row>
    <row r="205" ht="12.75">
      <c r="H205" s="190"/>
    </row>
    <row r="206" ht="12.75">
      <c r="H206" s="190"/>
    </row>
    <row r="207" ht="12.75">
      <c r="H207" s="190"/>
    </row>
    <row r="208" ht="12.75">
      <c r="H208" s="190"/>
    </row>
    <row r="209" ht="12.75">
      <c r="H209" s="190"/>
    </row>
    <row r="210" ht="12.75">
      <c r="H210" s="190"/>
    </row>
    <row r="211" ht="12.75">
      <c r="H211" s="190"/>
    </row>
    <row r="212" ht="12.75">
      <c r="H212" s="190"/>
    </row>
    <row r="213" ht="12.75">
      <c r="H213" s="190"/>
    </row>
    <row r="214" ht="12.75">
      <c r="H214" s="190"/>
    </row>
    <row r="215" ht="12.75">
      <c r="H215" s="190"/>
    </row>
    <row r="216" ht="12.75">
      <c r="H216" s="190"/>
    </row>
    <row r="217" ht="12.75">
      <c r="H217" s="190"/>
    </row>
    <row r="218" ht="12.75">
      <c r="H218" s="190"/>
    </row>
    <row r="219" ht="12.75">
      <c r="H219" s="190"/>
    </row>
    <row r="220" ht="12.75">
      <c r="H220" s="190"/>
    </row>
    <row r="221" ht="12.75">
      <c r="H221" s="190"/>
    </row>
    <row r="222" ht="12.75">
      <c r="H222" s="190"/>
    </row>
    <row r="223" ht="12.75">
      <c r="H223" s="190"/>
    </row>
    <row r="224" ht="12.75">
      <c r="H224" s="190"/>
    </row>
    <row r="225" ht="12.75">
      <c r="H225" s="190"/>
    </row>
    <row r="226" ht="12.75">
      <c r="H226" s="190"/>
    </row>
    <row r="227" ht="12.75">
      <c r="H227" s="190"/>
    </row>
    <row r="228" ht="12.75">
      <c r="H228" s="190"/>
    </row>
    <row r="229" ht="12.75">
      <c r="H229" s="190"/>
    </row>
    <row r="230" ht="12.75">
      <c r="H230" s="190"/>
    </row>
    <row r="231" ht="12.75">
      <c r="H231" s="190"/>
    </row>
    <row r="232" ht="12.75">
      <c r="H232" s="190"/>
    </row>
    <row r="233" ht="12.75">
      <c r="H233" s="190"/>
    </row>
    <row r="234" ht="12.75">
      <c r="H234" s="190"/>
    </row>
    <row r="235" ht="12.75">
      <c r="H235" s="190"/>
    </row>
    <row r="236" ht="12.75">
      <c r="H236" s="190"/>
    </row>
    <row r="237" ht="12.75">
      <c r="H237" s="190"/>
    </row>
    <row r="238" ht="12.75">
      <c r="H238" s="190"/>
    </row>
    <row r="239" ht="12.75">
      <c r="H239" s="190"/>
    </row>
    <row r="240" ht="12.75">
      <c r="H240" s="190"/>
    </row>
    <row r="241" ht="12.75">
      <c r="H241" s="190"/>
    </row>
    <row r="242" ht="12.75">
      <c r="H242" s="190"/>
    </row>
    <row r="243" ht="12.75">
      <c r="H243" s="190"/>
    </row>
    <row r="244" ht="12.75">
      <c r="H244" s="190"/>
    </row>
    <row r="245" ht="12.75">
      <c r="H245" s="190"/>
    </row>
    <row r="246" ht="12.75">
      <c r="H246" s="190"/>
    </row>
    <row r="247" ht="12.75">
      <c r="H247" s="190"/>
    </row>
    <row r="248" ht="12.75">
      <c r="H248" s="190"/>
    </row>
    <row r="249" ht="12.75">
      <c r="H249" s="190"/>
    </row>
    <row r="250" ht="12.75">
      <c r="H250" s="190"/>
    </row>
    <row r="251" ht="12.75">
      <c r="H251" s="190"/>
    </row>
    <row r="252" ht="12.75">
      <c r="H252" s="190"/>
    </row>
    <row r="253" ht="12.75">
      <c r="H253" s="190"/>
    </row>
    <row r="254" ht="12.75">
      <c r="H254" s="190"/>
    </row>
    <row r="255" ht="12.75">
      <c r="H255" s="190"/>
    </row>
    <row r="256" ht="12.75">
      <c r="H256" s="190"/>
    </row>
    <row r="257" ht="12.75">
      <c r="H257" s="190"/>
    </row>
    <row r="258" ht="12.75">
      <c r="H258" s="190"/>
    </row>
    <row r="259" ht="12.75">
      <c r="H259" s="190"/>
    </row>
    <row r="260" ht="12.75">
      <c r="H260" s="190"/>
    </row>
    <row r="261" ht="12.75">
      <c r="H261" s="190"/>
    </row>
    <row r="262" ht="12.75">
      <c r="H262" s="190"/>
    </row>
    <row r="263" ht="12.75">
      <c r="H263" s="190"/>
    </row>
    <row r="264" ht="12.75">
      <c r="H264" s="190"/>
    </row>
    <row r="265" ht="12.75">
      <c r="H265" s="190"/>
    </row>
    <row r="266" ht="12.75">
      <c r="H266" s="190"/>
    </row>
    <row r="267" ht="12.75">
      <c r="H267" s="190"/>
    </row>
    <row r="268" ht="12.75">
      <c r="H268" s="190"/>
    </row>
    <row r="269" ht="12.75">
      <c r="H269" s="190"/>
    </row>
    <row r="270" ht="12.75">
      <c r="H270" s="190"/>
    </row>
    <row r="271" ht="12.75">
      <c r="H271" s="190"/>
    </row>
    <row r="272" ht="12.75">
      <c r="H272" s="190"/>
    </row>
    <row r="273" ht="12.75">
      <c r="H273" s="190"/>
    </row>
    <row r="274" ht="12.75">
      <c r="H274" s="190"/>
    </row>
    <row r="275" ht="12.75">
      <c r="H275" s="190"/>
    </row>
    <row r="276" ht="12.75">
      <c r="H276" s="190"/>
    </row>
    <row r="277" ht="12.75">
      <c r="H277" s="190"/>
    </row>
    <row r="278" ht="12.75">
      <c r="H278" s="190"/>
    </row>
    <row r="279" ht="12.75">
      <c r="H279" s="190"/>
    </row>
    <row r="280" ht="12.75">
      <c r="H280" s="190"/>
    </row>
    <row r="281" ht="12.75">
      <c r="H281" s="190"/>
    </row>
    <row r="282" ht="12.75">
      <c r="H282" s="190"/>
    </row>
    <row r="283" ht="12.75">
      <c r="H283" s="190"/>
    </row>
    <row r="284" ht="12.75">
      <c r="H284" s="190"/>
    </row>
    <row r="285" ht="12.75">
      <c r="H285" s="190"/>
    </row>
    <row r="286" ht="12.75">
      <c r="H286" s="190"/>
    </row>
    <row r="287" ht="12.75">
      <c r="H287" s="190"/>
    </row>
    <row r="288" ht="12.75">
      <c r="H288" s="190"/>
    </row>
    <row r="289" ht="12.75">
      <c r="H289" s="190"/>
    </row>
    <row r="290" ht="12.75">
      <c r="H290" s="190"/>
    </row>
    <row r="291" ht="12.75">
      <c r="H291" s="190"/>
    </row>
    <row r="292" ht="12.75">
      <c r="H292" s="190"/>
    </row>
    <row r="293" ht="12.75">
      <c r="H293" s="190"/>
    </row>
    <row r="294" ht="12.75">
      <c r="H294" s="190"/>
    </row>
    <row r="295" ht="12.75">
      <c r="H295" s="190"/>
    </row>
    <row r="296" ht="12.75">
      <c r="H296" s="190"/>
    </row>
    <row r="297" ht="12.75">
      <c r="H297" s="190"/>
    </row>
    <row r="298" ht="12.75">
      <c r="H298" s="190"/>
    </row>
    <row r="299" ht="12.75">
      <c r="H299" s="190"/>
    </row>
    <row r="300" ht="12.75">
      <c r="H300" s="190"/>
    </row>
    <row r="301" ht="12.75">
      <c r="H301" s="190"/>
    </row>
    <row r="302" ht="12.75">
      <c r="H302" s="190"/>
    </row>
    <row r="303" ht="12.75">
      <c r="H303" s="190"/>
    </row>
    <row r="304" ht="12.75">
      <c r="H304" s="190"/>
    </row>
    <row r="305" ht="12.75">
      <c r="H305" s="190"/>
    </row>
    <row r="306" ht="12.75">
      <c r="H306" s="190"/>
    </row>
    <row r="307" ht="12.75">
      <c r="H307" s="190"/>
    </row>
    <row r="308" ht="12.75">
      <c r="H308" s="190"/>
    </row>
    <row r="309" ht="12.75">
      <c r="H309" s="190"/>
    </row>
    <row r="310" ht="12.75">
      <c r="H310" s="190"/>
    </row>
    <row r="311" ht="12.75">
      <c r="H311" s="190"/>
    </row>
    <row r="312" ht="12.75">
      <c r="H312" s="190"/>
    </row>
    <row r="313" ht="12.75">
      <c r="H313" s="190"/>
    </row>
    <row r="314" ht="12.75">
      <c r="H314" s="190"/>
    </row>
    <row r="315" ht="12.75">
      <c r="H315" s="190"/>
    </row>
    <row r="316" ht="12.75">
      <c r="H316" s="190"/>
    </row>
    <row r="317" ht="12.75">
      <c r="H317" s="190"/>
    </row>
    <row r="318" ht="12.75">
      <c r="H318" s="190"/>
    </row>
    <row r="319" ht="12.75">
      <c r="H319" s="190"/>
    </row>
    <row r="320" ht="12.75">
      <c r="H320" s="190"/>
    </row>
  </sheetData>
  <mergeCells count="1">
    <mergeCell ref="C47:E47"/>
  </mergeCells>
  <printOptions/>
  <pageMargins left="0.4" right="0.75" top="0.46" bottom="0.33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S264"/>
  <sheetViews>
    <sheetView zoomScale="90" zoomScaleNormal="9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9" sqref="J29"/>
    </sheetView>
  </sheetViews>
  <sheetFormatPr defaultColWidth="9.00390625" defaultRowHeight="12.75"/>
  <cols>
    <col min="1" max="1" width="6.75390625" style="6" bestFit="1" customWidth="1"/>
    <col min="2" max="2" width="5.625" style="58" customWidth="1"/>
    <col min="3" max="3" width="6.125" style="6" customWidth="1"/>
    <col min="4" max="4" width="7.75390625" style="6" customWidth="1"/>
    <col min="5" max="5" width="6.375" style="6" customWidth="1"/>
    <col min="6" max="6" width="6.125" style="6" customWidth="1"/>
    <col min="7" max="7" width="7.375" style="6" bestFit="1" customWidth="1"/>
    <col min="8" max="8" width="6.875" style="6" customWidth="1"/>
    <col min="9" max="9" width="53.625" style="12" customWidth="1"/>
    <col min="10" max="10" width="15.375" style="6" customWidth="1"/>
    <col min="11" max="11" width="18.625" style="6" customWidth="1"/>
    <col min="12" max="12" width="16.00390625" style="65" customWidth="1"/>
    <col min="13" max="13" width="12.75390625" style="6" hidden="1" customWidth="1"/>
    <col min="14" max="14" width="13.875" style="196" customWidth="1"/>
    <col min="15" max="15" width="16.00390625" style="187" bestFit="1" customWidth="1"/>
    <col min="16" max="16" width="16.00390625" style="187" customWidth="1"/>
    <col min="17" max="17" width="18.25390625" style="51" bestFit="1" customWidth="1"/>
    <col min="18" max="18" width="16.00390625" style="51" bestFit="1" customWidth="1"/>
    <col min="19" max="20" width="14.875" style="51" bestFit="1" customWidth="1"/>
    <col min="21" max="21" width="20.125" style="51" customWidth="1"/>
    <col min="22" max="22" width="10.125" style="51" bestFit="1" customWidth="1"/>
    <col min="23" max="75" width="9.125" style="51" customWidth="1"/>
    <col min="76" max="97" width="9.125" style="13" customWidth="1"/>
    <col min="98" max="16384" width="9.125" style="6" customWidth="1"/>
  </cols>
  <sheetData>
    <row r="1" spans="1:13" ht="15.75" customHeight="1">
      <c r="A1" s="271" t="s">
        <v>297</v>
      </c>
      <c r="C1" s="8"/>
      <c r="D1" s="9"/>
      <c r="E1" s="9"/>
      <c r="F1" s="68"/>
      <c r="G1" s="68"/>
      <c r="H1" s="68"/>
      <c r="I1" s="2"/>
      <c r="J1" s="3"/>
      <c r="K1" s="3"/>
      <c r="L1" s="4"/>
      <c r="M1" s="5" t="s">
        <v>20</v>
      </c>
    </row>
    <row r="2" spans="2:12" ht="15.75" customHeight="1">
      <c r="B2" s="7"/>
      <c r="C2" s="1"/>
      <c r="D2" s="1"/>
      <c r="E2" s="1"/>
      <c r="F2" s="1"/>
      <c r="G2" s="1"/>
      <c r="H2" s="1"/>
      <c r="I2" s="2"/>
      <c r="J2" s="3"/>
      <c r="K2" s="3"/>
      <c r="L2" s="4"/>
    </row>
    <row r="3" spans="1:97" s="12" customFormat="1" ht="15.75" customHeight="1">
      <c r="A3" s="7" t="s">
        <v>313</v>
      </c>
      <c r="B3" s="7"/>
      <c r="C3" s="8"/>
      <c r="D3" s="9"/>
      <c r="E3" s="9"/>
      <c r="F3" s="10"/>
      <c r="G3" s="2"/>
      <c r="H3" s="8"/>
      <c r="I3" s="9"/>
      <c r="J3" s="10"/>
      <c r="K3" s="10"/>
      <c r="L3" s="11"/>
      <c r="N3" s="51"/>
      <c r="O3" s="187"/>
      <c r="P3" s="18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2:97" s="12" customFormat="1" ht="15.75" customHeight="1" thickBot="1">
      <c r="B4" s="7"/>
      <c r="C4" s="2"/>
      <c r="D4" s="14"/>
      <c r="E4" s="10"/>
      <c r="F4" s="10"/>
      <c r="G4" s="2"/>
      <c r="H4" s="2"/>
      <c r="I4" s="2"/>
      <c r="J4" s="2"/>
      <c r="K4" s="2"/>
      <c r="L4" s="15" t="s">
        <v>289</v>
      </c>
      <c r="N4" s="51"/>
      <c r="O4" s="187"/>
      <c r="P4" s="18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2" customFormat="1" ht="26.25" thickBot="1">
      <c r="A5" s="67" t="s">
        <v>229</v>
      </c>
      <c r="B5" s="16"/>
      <c r="C5" s="17"/>
      <c r="D5" s="18"/>
      <c r="E5" s="19"/>
      <c r="F5" s="19"/>
      <c r="G5" s="17"/>
      <c r="H5" s="17"/>
      <c r="I5" s="20" t="s">
        <v>21</v>
      </c>
      <c r="J5" s="17"/>
      <c r="K5" s="17"/>
      <c r="L5" s="21"/>
      <c r="M5" s="210"/>
      <c r="N5" s="51"/>
      <c r="O5" s="187"/>
      <c r="P5" s="187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</row>
    <row r="6" spans="1:97" s="12" customFormat="1" ht="19.5" customHeight="1">
      <c r="A6" s="454"/>
      <c r="B6" s="458" t="s">
        <v>231</v>
      </c>
      <c r="C6" s="447" t="s">
        <v>1</v>
      </c>
      <c r="D6" s="447" t="s">
        <v>2</v>
      </c>
      <c r="E6" s="447" t="s">
        <v>3</v>
      </c>
      <c r="F6" s="447" t="s">
        <v>22</v>
      </c>
      <c r="G6" s="447" t="s">
        <v>232</v>
      </c>
      <c r="H6" s="447" t="s">
        <v>23</v>
      </c>
      <c r="I6" s="449" t="s">
        <v>230</v>
      </c>
      <c r="J6" s="456">
        <v>2010</v>
      </c>
      <c r="K6" s="456">
        <v>2011</v>
      </c>
      <c r="L6" s="444">
        <v>2012</v>
      </c>
      <c r="M6" s="446" t="s">
        <v>24</v>
      </c>
      <c r="N6" s="51"/>
      <c r="O6" s="187"/>
      <c r="P6" s="187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s="12" customFormat="1" ht="19.5" customHeight="1">
      <c r="A7" s="455"/>
      <c r="B7" s="459"/>
      <c r="C7" s="448"/>
      <c r="D7" s="448"/>
      <c r="E7" s="448"/>
      <c r="F7" s="448"/>
      <c r="G7" s="448"/>
      <c r="H7" s="448"/>
      <c r="I7" s="450"/>
      <c r="J7" s="457"/>
      <c r="K7" s="457"/>
      <c r="L7" s="445"/>
      <c r="M7" s="446"/>
      <c r="N7" s="51"/>
      <c r="O7" s="187"/>
      <c r="P7" s="187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s="23" customFormat="1" ht="12.75" customHeight="1" thickBot="1">
      <c r="A8" s="455"/>
      <c r="B8" s="111" t="s">
        <v>25</v>
      </c>
      <c r="C8" s="106" t="s">
        <v>26</v>
      </c>
      <c r="D8" s="106" t="s">
        <v>27</v>
      </c>
      <c r="E8" s="106" t="s">
        <v>28</v>
      </c>
      <c r="F8" s="106" t="s">
        <v>29</v>
      </c>
      <c r="G8" s="106" t="s">
        <v>30</v>
      </c>
      <c r="H8" s="106" t="s">
        <v>31</v>
      </c>
      <c r="I8" s="107" t="s">
        <v>32</v>
      </c>
      <c r="J8" s="107">
        <v>1</v>
      </c>
      <c r="K8" s="107">
        <v>2</v>
      </c>
      <c r="L8" s="108">
        <v>3</v>
      </c>
      <c r="M8" s="211">
        <v>4</v>
      </c>
      <c r="N8" s="221"/>
      <c r="O8" s="187"/>
      <c r="P8" s="187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s="24" customFormat="1" ht="12.75" customHeight="1" thickBot="1">
      <c r="A9" s="239">
        <v>1</v>
      </c>
      <c r="B9" s="172">
        <v>4500</v>
      </c>
      <c r="C9" s="173">
        <v>7</v>
      </c>
      <c r="D9" s="173">
        <v>1</v>
      </c>
      <c r="E9" s="174"/>
      <c r="F9" s="174"/>
      <c r="G9" s="173"/>
      <c r="H9" s="175"/>
      <c r="I9" s="173" t="s">
        <v>33</v>
      </c>
      <c r="J9" s="385">
        <v>59772788.870734826</v>
      </c>
      <c r="K9" s="385">
        <v>67081409.58206184</v>
      </c>
      <c r="L9" s="386">
        <v>75607533.69184136</v>
      </c>
      <c r="M9" s="208">
        <v>1374257</v>
      </c>
      <c r="N9" s="350"/>
      <c r="O9" s="350"/>
      <c r="P9" s="350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</row>
    <row r="10" spans="1:75" s="13" customFormat="1" ht="12.75">
      <c r="A10" s="240">
        <v>2</v>
      </c>
      <c r="B10" s="112">
        <v>4500</v>
      </c>
      <c r="C10" s="109" t="s">
        <v>4</v>
      </c>
      <c r="D10" s="109" t="s">
        <v>287</v>
      </c>
      <c r="E10" s="109" t="s">
        <v>287</v>
      </c>
      <c r="F10" s="109"/>
      <c r="G10" s="109" t="s">
        <v>7</v>
      </c>
      <c r="H10" s="109" t="s">
        <v>34</v>
      </c>
      <c r="I10" s="110" t="s">
        <v>35</v>
      </c>
      <c r="J10" s="419">
        <v>47104572.17396689</v>
      </c>
      <c r="K10" s="419">
        <v>52806271.29058462</v>
      </c>
      <c r="L10" s="420">
        <v>59518008.94790731</v>
      </c>
      <c r="M10" s="209">
        <v>1247525</v>
      </c>
      <c r="N10" s="222"/>
      <c r="O10" s="351"/>
      <c r="P10" s="184"/>
      <c r="Q10" s="51"/>
      <c r="R10" s="184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s="13" customFormat="1" ht="12.75">
      <c r="A11" s="241">
        <v>3</v>
      </c>
      <c r="B11" s="113">
        <v>45</v>
      </c>
      <c r="C11" s="25" t="s">
        <v>4</v>
      </c>
      <c r="D11" s="25" t="s">
        <v>287</v>
      </c>
      <c r="E11" s="25" t="s">
        <v>38</v>
      </c>
      <c r="F11" s="25"/>
      <c r="G11" s="25" t="s">
        <v>7</v>
      </c>
      <c r="H11" s="25" t="s">
        <v>34</v>
      </c>
      <c r="I11" s="26" t="s">
        <v>282</v>
      </c>
      <c r="J11" s="400">
        <v>12668216.696767932</v>
      </c>
      <c r="K11" s="400">
        <v>14275138.291477226</v>
      </c>
      <c r="L11" s="401">
        <v>16089524.743934056</v>
      </c>
      <c r="M11" s="209"/>
      <c r="N11" s="222"/>
      <c r="O11" s="184"/>
      <c r="P11" s="184"/>
      <c r="Q11" s="51"/>
      <c r="R11" s="184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s="13" customFormat="1" ht="13.5" thickBot="1">
      <c r="A12" s="240">
        <v>4</v>
      </c>
      <c r="B12" s="176">
        <v>4500</v>
      </c>
      <c r="C12" s="177" t="s">
        <v>4</v>
      </c>
      <c r="D12" s="177" t="s">
        <v>287</v>
      </c>
      <c r="E12" s="177" t="s">
        <v>36</v>
      </c>
      <c r="F12" s="177"/>
      <c r="G12" s="177" t="s">
        <v>7</v>
      </c>
      <c r="H12" s="177" t="s">
        <v>34</v>
      </c>
      <c r="I12" s="178" t="s">
        <v>37</v>
      </c>
      <c r="J12" s="421"/>
      <c r="K12" s="421"/>
      <c r="L12" s="422"/>
      <c r="M12" s="209">
        <v>126732</v>
      </c>
      <c r="N12" s="222"/>
      <c r="O12" s="184"/>
      <c r="P12" s="184"/>
      <c r="Q12" s="184"/>
      <c r="R12" s="184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</row>
    <row r="13" spans="1:97" s="24" customFormat="1" ht="13.5" thickBot="1">
      <c r="A13" s="241">
        <v>5</v>
      </c>
      <c r="B13" s="179">
        <v>4500</v>
      </c>
      <c r="C13" s="175" t="s">
        <v>4</v>
      </c>
      <c r="D13" s="175" t="s">
        <v>38</v>
      </c>
      <c r="E13" s="175"/>
      <c r="F13" s="175"/>
      <c r="G13" s="175"/>
      <c r="H13" s="175"/>
      <c r="I13" s="173" t="s">
        <v>39</v>
      </c>
      <c r="J13" s="387">
        <f>J14+J20+J24+J25</f>
        <v>68385156.56360416</v>
      </c>
      <c r="K13" s="387">
        <f>K14+K20+K24+K25</f>
        <v>73025534.07529488</v>
      </c>
      <c r="L13" s="386">
        <f>L14+L20+L24+L25</f>
        <v>78305339.65732393</v>
      </c>
      <c r="M13" s="212">
        <v>1527565</v>
      </c>
      <c r="N13" s="222"/>
      <c r="O13" s="191"/>
      <c r="P13" s="191"/>
      <c r="Q13" s="183"/>
      <c r="R13" s="183"/>
      <c r="S13" s="51"/>
      <c r="T13" s="51"/>
      <c r="U13" s="51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</row>
    <row r="14" spans="1:97" s="30" customFormat="1" ht="13.5" thickBot="1">
      <c r="A14" s="240">
        <v>6</v>
      </c>
      <c r="B14" s="180">
        <v>4500</v>
      </c>
      <c r="C14" s="181" t="s">
        <v>4</v>
      </c>
      <c r="D14" s="181" t="s">
        <v>38</v>
      </c>
      <c r="E14" s="181" t="s">
        <v>287</v>
      </c>
      <c r="F14" s="181"/>
      <c r="G14" s="181"/>
      <c r="H14" s="181"/>
      <c r="I14" s="182" t="s">
        <v>40</v>
      </c>
      <c r="J14" s="388">
        <f>SUM(J15:J19)</f>
        <v>22108033.973133475</v>
      </c>
      <c r="K14" s="388">
        <f>SUM(K15:K19)</f>
        <v>23235213.12282957</v>
      </c>
      <c r="L14" s="389">
        <f>SUM(L15:L19)</f>
        <v>24570000.380445823</v>
      </c>
      <c r="M14" s="213">
        <v>317876</v>
      </c>
      <c r="N14" s="222"/>
      <c r="O14" s="189"/>
      <c r="P14" s="189"/>
      <c r="Q14" s="185"/>
      <c r="R14" s="185"/>
      <c r="S14" s="51"/>
      <c r="T14" s="51"/>
      <c r="U14" s="51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</row>
    <row r="15" spans="1:75" s="13" customFormat="1" ht="12.75">
      <c r="A15" s="241">
        <v>7</v>
      </c>
      <c r="B15" s="112">
        <v>4500</v>
      </c>
      <c r="C15" s="109" t="s">
        <v>4</v>
      </c>
      <c r="D15" s="109" t="s">
        <v>38</v>
      </c>
      <c r="E15" s="109" t="s">
        <v>287</v>
      </c>
      <c r="F15" s="109" t="s">
        <v>287</v>
      </c>
      <c r="G15" s="109" t="s">
        <v>7</v>
      </c>
      <c r="H15" s="109" t="s">
        <v>34</v>
      </c>
      <c r="I15" s="110" t="s">
        <v>41</v>
      </c>
      <c r="J15" s="419">
        <v>5574955.8792093</v>
      </c>
      <c r="K15" s="419">
        <v>5845257.979445496</v>
      </c>
      <c r="L15" s="420">
        <v>6153754.533892288</v>
      </c>
      <c r="M15" s="209">
        <v>124481</v>
      </c>
      <c r="N15" s="222"/>
      <c r="O15" s="184"/>
      <c r="P15" s="184"/>
      <c r="Q15" s="51"/>
      <c r="R15" s="184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</row>
    <row r="16" spans="1:75" s="13" customFormat="1" ht="12.75">
      <c r="A16" s="240">
        <v>8</v>
      </c>
      <c r="B16" s="113">
        <v>4500</v>
      </c>
      <c r="C16" s="25" t="s">
        <v>4</v>
      </c>
      <c r="D16" s="25" t="s">
        <v>38</v>
      </c>
      <c r="E16" s="25" t="s">
        <v>287</v>
      </c>
      <c r="F16" s="25" t="s">
        <v>38</v>
      </c>
      <c r="G16" s="25" t="s">
        <v>7</v>
      </c>
      <c r="H16" s="25" t="s">
        <v>34</v>
      </c>
      <c r="I16" s="26" t="s">
        <v>42</v>
      </c>
      <c r="J16" s="400">
        <v>5156751.692853208</v>
      </c>
      <c r="K16" s="400">
        <v>5432562.648295786</v>
      </c>
      <c r="L16" s="401">
        <v>5747876.465768148</v>
      </c>
      <c r="M16" s="209">
        <v>135259</v>
      </c>
      <c r="N16" s="222"/>
      <c r="O16" s="184"/>
      <c r="P16" s="202"/>
      <c r="Q16" s="187"/>
      <c r="R16" s="184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</row>
    <row r="17" spans="1:75" s="13" customFormat="1" ht="12.75">
      <c r="A17" s="241">
        <v>9</v>
      </c>
      <c r="B17" s="113">
        <v>4500</v>
      </c>
      <c r="C17" s="25" t="s">
        <v>4</v>
      </c>
      <c r="D17" s="25" t="s">
        <v>38</v>
      </c>
      <c r="E17" s="25" t="s">
        <v>287</v>
      </c>
      <c r="F17" s="25" t="s">
        <v>36</v>
      </c>
      <c r="G17" s="25" t="s">
        <v>7</v>
      </c>
      <c r="H17" s="25" t="s">
        <v>34</v>
      </c>
      <c r="I17" s="26" t="s">
        <v>43</v>
      </c>
      <c r="J17" s="400">
        <v>2695246.9887430803</v>
      </c>
      <c r="K17" s="400">
        <v>2836227.747178211</v>
      </c>
      <c r="L17" s="401">
        <v>2986853.2459023357</v>
      </c>
      <c r="M17" s="209">
        <v>38255</v>
      </c>
      <c r="N17" s="222"/>
      <c r="O17" s="184"/>
      <c r="P17" s="184"/>
      <c r="Q17" s="51"/>
      <c r="R17" s="184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5" s="13" customFormat="1" ht="12.75">
      <c r="A18" s="240">
        <v>10</v>
      </c>
      <c r="B18" s="113">
        <v>4500</v>
      </c>
      <c r="C18" s="25" t="s">
        <v>4</v>
      </c>
      <c r="D18" s="25" t="s">
        <v>38</v>
      </c>
      <c r="E18" s="25" t="s">
        <v>287</v>
      </c>
      <c r="F18" s="25" t="s">
        <v>44</v>
      </c>
      <c r="G18" s="25" t="s">
        <v>7</v>
      </c>
      <c r="H18" s="25" t="s">
        <v>34</v>
      </c>
      <c r="I18" s="26" t="s">
        <v>45</v>
      </c>
      <c r="J18" s="400">
        <v>1029832.1267799694</v>
      </c>
      <c r="K18" s="400">
        <v>1069040.4991507656</v>
      </c>
      <c r="L18" s="401">
        <v>1124566.9597727973</v>
      </c>
      <c r="M18" s="209">
        <v>19881</v>
      </c>
      <c r="N18" s="222"/>
      <c r="O18" s="184"/>
      <c r="P18" s="184"/>
      <c r="Q18" s="51"/>
      <c r="R18" s="184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</row>
    <row r="19" spans="1:75" s="13" customFormat="1" ht="13.5" thickBot="1">
      <c r="A19" s="241">
        <v>11</v>
      </c>
      <c r="B19" s="176">
        <v>4500</v>
      </c>
      <c r="C19" s="177" t="s">
        <v>4</v>
      </c>
      <c r="D19" s="177" t="s">
        <v>38</v>
      </c>
      <c r="E19" s="177" t="s">
        <v>287</v>
      </c>
      <c r="F19" s="177" t="s">
        <v>46</v>
      </c>
      <c r="G19" s="177" t="s">
        <v>7</v>
      </c>
      <c r="H19" s="177" t="s">
        <v>34</v>
      </c>
      <c r="I19" s="178" t="s">
        <v>47</v>
      </c>
      <c r="J19" s="421">
        <v>7651247.285547919</v>
      </c>
      <c r="K19" s="421">
        <v>8052124.248759312</v>
      </c>
      <c r="L19" s="422">
        <v>8556949.175110254</v>
      </c>
      <c r="M19" s="209">
        <v>0</v>
      </c>
      <c r="N19" s="222"/>
      <c r="O19" s="202"/>
      <c r="P19" s="184"/>
      <c r="Q19" s="51"/>
      <c r="R19" s="184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</row>
    <row r="20" spans="1:97" s="30" customFormat="1" ht="13.5" thickBot="1">
      <c r="A20" s="240">
        <v>12</v>
      </c>
      <c r="B20" s="180">
        <v>4500</v>
      </c>
      <c r="C20" s="181" t="s">
        <v>4</v>
      </c>
      <c r="D20" s="181" t="s">
        <v>38</v>
      </c>
      <c r="E20" s="181" t="s">
        <v>38</v>
      </c>
      <c r="F20" s="181"/>
      <c r="G20" s="181"/>
      <c r="H20" s="181"/>
      <c r="I20" s="182" t="s">
        <v>48</v>
      </c>
      <c r="J20" s="388">
        <f>J21+J22+J23</f>
        <v>15930362.009618083</v>
      </c>
      <c r="K20" s="388">
        <f>K21+K22+K23</f>
        <v>17319765.51406314</v>
      </c>
      <c r="L20" s="389">
        <f>L21+L22+L23</f>
        <v>18929308.556294918</v>
      </c>
      <c r="M20" s="213">
        <v>362015</v>
      </c>
      <c r="N20" s="222"/>
      <c r="O20" s="189"/>
      <c r="P20" s="189"/>
      <c r="Q20" s="185"/>
      <c r="R20" s="185"/>
      <c r="S20" s="51"/>
      <c r="T20" s="51"/>
      <c r="U20" s="51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</row>
    <row r="21" spans="1:75" s="13" customFormat="1" ht="12.75">
      <c r="A21" s="241">
        <v>13</v>
      </c>
      <c r="B21" s="112">
        <v>4500</v>
      </c>
      <c r="C21" s="109" t="s">
        <v>4</v>
      </c>
      <c r="D21" s="109" t="s">
        <v>38</v>
      </c>
      <c r="E21" s="109" t="s">
        <v>38</v>
      </c>
      <c r="F21" s="109" t="s">
        <v>287</v>
      </c>
      <c r="G21" s="109" t="s">
        <v>7</v>
      </c>
      <c r="H21" s="109" t="s">
        <v>34</v>
      </c>
      <c r="I21" s="110" t="s">
        <v>49</v>
      </c>
      <c r="J21" s="419">
        <v>761370.5001889691</v>
      </c>
      <c r="K21" s="419">
        <v>790357.8441523863</v>
      </c>
      <c r="L21" s="423">
        <v>831409.3980883724</v>
      </c>
      <c r="M21" s="209">
        <v>0</v>
      </c>
      <c r="N21" s="222"/>
      <c r="O21" s="186"/>
      <c r="P21" s="186"/>
      <c r="Q21" s="51"/>
      <c r="R21" s="186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s="13" customFormat="1" ht="12.75">
      <c r="A22" s="240">
        <v>14</v>
      </c>
      <c r="B22" s="113">
        <v>4500</v>
      </c>
      <c r="C22" s="25" t="s">
        <v>4</v>
      </c>
      <c r="D22" s="25" t="s">
        <v>38</v>
      </c>
      <c r="E22" s="25" t="s">
        <v>38</v>
      </c>
      <c r="F22" s="25" t="s">
        <v>38</v>
      </c>
      <c r="G22" s="25" t="s">
        <v>7</v>
      </c>
      <c r="H22" s="25" t="s">
        <v>34</v>
      </c>
      <c r="I22" s="26" t="s">
        <v>50</v>
      </c>
      <c r="J22" s="400">
        <v>15168991.509429114</v>
      </c>
      <c r="K22" s="400">
        <v>16529407.669910753</v>
      </c>
      <c r="L22" s="401">
        <v>18097899.158206545</v>
      </c>
      <c r="M22" s="209">
        <v>362015</v>
      </c>
      <c r="N22" s="222"/>
      <c r="O22" s="184"/>
      <c r="P22" s="184"/>
      <c r="Q22" s="51"/>
      <c r="R22" s="18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s="13" customFormat="1" ht="13.5" thickBot="1">
      <c r="A23" s="241">
        <v>15</v>
      </c>
      <c r="B23" s="176">
        <v>4500</v>
      </c>
      <c r="C23" s="177" t="s">
        <v>4</v>
      </c>
      <c r="D23" s="177" t="s">
        <v>38</v>
      </c>
      <c r="E23" s="177" t="s">
        <v>38</v>
      </c>
      <c r="F23" s="177" t="s">
        <v>36</v>
      </c>
      <c r="G23" s="177" t="s">
        <v>7</v>
      </c>
      <c r="H23" s="177" t="s">
        <v>34</v>
      </c>
      <c r="I23" s="178" t="s">
        <v>51</v>
      </c>
      <c r="J23" s="421"/>
      <c r="K23" s="421"/>
      <c r="L23" s="422"/>
      <c r="M23" s="209">
        <v>0</v>
      </c>
      <c r="N23" s="222"/>
      <c r="O23" s="187"/>
      <c r="P23" s="187"/>
      <c r="Q23" s="51"/>
      <c r="R23" s="187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97" s="30" customFormat="1" ht="13.5" thickBot="1">
      <c r="A24" s="240">
        <v>16</v>
      </c>
      <c r="B24" s="180">
        <v>4500</v>
      </c>
      <c r="C24" s="181" t="s">
        <v>4</v>
      </c>
      <c r="D24" s="181" t="s">
        <v>38</v>
      </c>
      <c r="E24" s="181" t="s">
        <v>36</v>
      </c>
      <c r="F24" s="181"/>
      <c r="G24" s="181" t="s">
        <v>7</v>
      </c>
      <c r="H24" s="181" t="s">
        <v>34</v>
      </c>
      <c r="I24" s="182" t="s">
        <v>52</v>
      </c>
      <c r="J24" s="388">
        <v>7245106.371749272</v>
      </c>
      <c r="K24" s="388">
        <v>7666307.111805846</v>
      </c>
      <c r="L24" s="424">
        <v>8151627.794741412</v>
      </c>
      <c r="M24" s="213">
        <v>118112</v>
      </c>
      <c r="N24" s="222"/>
      <c r="O24" s="188"/>
      <c r="P24" s="188"/>
      <c r="Q24" s="185"/>
      <c r="R24" s="188"/>
      <c r="S24" s="51"/>
      <c r="T24" s="51"/>
      <c r="U24" s="51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</row>
    <row r="25" spans="1:97" s="30" customFormat="1" ht="13.5" thickBot="1">
      <c r="A25" s="241">
        <v>17</v>
      </c>
      <c r="B25" s="180">
        <v>4500</v>
      </c>
      <c r="C25" s="181" t="s">
        <v>4</v>
      </c>
      <c r="D25" s="181" t="s">
        <v>38</v>
      </c>
      <c r="E25" s="181" t="s">
        <v>44</v>
      </c>
      <c r="F25" s="181"/>
      <c r="G25" s="181"/>
      <c r="H25" s="181"/>
      <c r="I25" s="182" t="s">
        <v>53</v>
      </c>
      <c r="J25" s="388">
        <f>SUM(J26:J29)</f>
        <v>23101654.209103327</v>
      </c>
      <c r="K25" s="388">
        <f>SUM(K26:K29)</f>
        <v>24804248.32659633</v>
      </c>
      <c r="L25" s="389">
        <f>SUM(L26:L29)</f>
        <v>26654402.92584177</v>
      </c>
      <c r="M25" s="213">
        <v>729562</v>
      </c>
      <c r="N25" s="222"/>
      <c r="O25" s="189"/>
      <c r="P25" s="189"/>
      <c r="Q25" s="185"/>
      <c r="R25" s="185"/>
      <c r="S25" s="51"/>
      <c r="T25" s="51"/>
      <c r="U25" s="51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</row>
    <row r="26" spans="1:75" s="13" customFormat="1" ht="12.75">
      <c r="A26" s="240">
        <v>18</v>
      </c>
      <c r="B26" s="112">
        <v>4500</v>
      </c>
      <c r="C26" s="109" t="s">
        <v>4</v>
      </c>
      <c r="D26" s="109" t="s">
        <v>38</v>
      </c>
      <c r="E26" s="109" t="s">
        <v>44</v>
      </c>
      <c r="F26" s="109" t="s">
        <v>287</v>
      </c>
      <c r="G26" s="109" t="s">
        <v>7</v>
      </c>
      <c r="H26" s="109" t="s">
        <v>34</v>
      </c>
      <c r="I26" s="110" t="s">
        <v>54</v>
      </c>
      <c r="J26" s="419">
        <v>471288.8621778525</v>
      </c>
      <c r="K26" s="419">
        <v>510922.74174403463</v>
      </c>
      <c r="L26" s="420">
        <v>556743.5273794108</v>
      </c>
      <c r="M26" s="209">
        <v>5060</v>
      </c>
      <c r="N26" s="222"/>
      <c r="O26" s="184"/>
      <c r="P26" s="184"/>
      <c r="Q26" s="51"/>
      <c r="R26" s="184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s="13" customFormat="1" ht="12.75">
      <c r="A27" s="241">
        <v>19</v>
      </c>
      <c r="B27" s="113">
        <v>4500</v>
      </c>
      <c r="C27" s="25" t="s">
        <v>4</v>
      </c>
      <c r="D27" s="25" t="s">
        <v>38</v>
      </c>
      <c r="E27" s="25" t="s">
        <v>44</v>
      </c>
      <c r="F27" s="25" t="s">
        <v>38</v>
      </c>
      <c r="G27" s="25" t="s">
        <v>7</v>
      </c>
      <c r="H27" s="25" t="s">
        <v>34</v>
      </c>
      <c r="I27" s="26" t="s">
        <v>55</v>
      </c>
      <c r="J27" s="400"/>
      <c r="K27" s="400"/>
      <c r="L27" s="401"/>
      <c r="M27" s="209">
        <v>278852</v>
      </c>
      <c r="N27" s="222"/>
      <c r="O27" s="184"/>
      <c r="P27" s="184"/>
      <c r="Q27" s="51"/>
      <c r="R27" s="18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s="13" customFormat="1" ht="12.75">
      <c r="A28" s="240">
        <v>20</v>
      </c>
      <c r="B28" s="113">
        <v>4500</v>
      </c>
      <c r="C28" s="25" t="s">
        <v>4</v>
      </c>
      <c r="D28" s="25" t="s">
        <v>38</v>
      </c>
      <c r="E28" s="25" t="s">
        <v>44</v>
      </c>
      <c r="F28" s="25" t="s">
        <v>36</v>
      </c>
      <c r="G28" s="25" t="s">
        <v>7</v>
      </c>
      <c r="H28" s="25" t="s">
        <v>34</v>
      </c>
      <c r="I28" s="31" t="s">
        <v>56</v>
      </c>
      <c r="J28" s="400">
        <v>35054.344792145304</v>
      </c>
      <c r="K28" s="400">
        <v>36603.64021898735</v>
      </c>
      <c r="L28" s="401">
        <v>39938.11045089677</v>
      </c>
      <c r="M28" s="209">
        <v>0</v>
      </c>
      <c r="N28" s="222"/>
      <c r="O28" s="184"/>
      <c r="P28" s="184"/>
      <c r="Q28" s="51"/>
      <c r="R28" s="184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s="13" customFormat="1" ht="12.75">
      <c r="A29" s="241">
        <v>21</v>
      </c>
      <c r="B29" s="113">
        <v>4500</v>
      </c>
      <c r="C29" s="25" t="s">
        <v>4</v>
      </c>
      <c r="D29" s="25" t="s">
        <v>38</v>
      </c>
      <c r="E29" s="25" t="s">
        <v>44</v>
      </c>
      <c r="F29" s="25" t="s">
        <v>36</v>
      </c>
      <c r="G29" s="25" t="s">
        <v>7</v>
      </c>
      <c r="H29" s="25" t="s">
        <v>34</v>
      </c>
      <c r="I29" s="26" t="s">
        <v>57</v>
      </c>
      <c r="J29" s="400">
        <v>22595311.00213333</v>
      </c>
      <c r="K29" s="400">
        <v>24256721.94463331</v>
      </c>
      <c r="L29" s="401">
        <v>26057721.288011465</v>
      </c>
      <c r="M29" s="209">
        <v>445650</v>
      </c>
      <c r="N29" s="222"/>
      <c r="O29" s="184"/>
      <c r="P29" s="184"/>
      <c r="Q29" s="51"/>
      <c r="R29" s="184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97" s="24" customFormat="1" ht="12.75">
      <c r="A30" s="240">
        <v>22</v>
      </c>
      <c r="B30" s="114">
        <v>4500</v>
      </c>
      <c r="C30" s="27" t="s">
        <v>4</v>
      </c>
      <c r="D30" s="27" t="s">
        <v>36</v>
      </c>
      <c r="E30" s="27"/>
      <c r="F30" s="27"/>
      <c r="G30" s="27"/>
      <c r="H30" s="27"/>
      <c r="I30" s="28" t="s">
        <v>58</v>
      </c>
      <c r="J30" s="390">
        <f>SUM(J31:J34)</f>
        <v>45877073.64253697</v>
      </c>
      <c r="K30" s="390">
        <f>SUM(K31:K34)</f>
        <v>49968540.87025134</v>
      </c>
      <c r="L30" s="391">
        <f>SUM(L31:L34)</f>
        <v>54467070.26215415</v>
      </c>
      <c r="M30" s="212">
        <v>1203567</v>
      </c>
      <c r="N30" s="222"/>
      <c r="O30" s="191"/>
      <c r="P30" s="191"/>
      <c r="Q30" s="183"/>
      <c r="R30" s="183"/>
      <c r="S30" s="51"/>
      <c r="T30" s="51"/>
      <c r="U30" s="51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</row>
    <row r="31" spans="1:75" s="13" customFormat="1" ht="12.75">
      <c r="A31" s="241">
        <v>23</v>
      </c>
      <c r="B31" s="113">
        <v>4500</v>
      </c>
      <c r="C31" s="25" t="s">
        <v>4</v>
      </c>
      <c r="D31" s="25" t="s">
        <v>36</v>
      </c>
      <c r="E31" s="25" t="s">
        <v>287</v>
      </c>
      <c r="F31" s="25"/>
      <c r="G31" s="25" t="s">
        <v>7</v>
      </c>
      <c r="H31" s="25" t="s">
        <v>34</v>
      </c>
      <c r="I31" s="26" t="s">
        <v>59</v>
      </c>
      <c r="J31" s="400">
        <v>35062812.91118018</v>
      </c>
      <c r="K31" s="400">
        <v>38196751.683993235</v>
      </c>
      <c r="L31" s="401">
        <v>41636008.24238685</v>
      </c>
      <c r="M31" s="209">
        <v>1173774</v>
      </c>
      <c r="N31" s="222"/>
      <c r="O31" s="184"/>
      <c r="P31" s="184"/>
      <c r="Q31" s="51"/>
      <c r="R31" s="184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</row>
    <row r="32" spans="1:75" s="13" customFormat="1" ht="12.75">
      <c r="A32" s="240">
        <v>24</v>
      </c>
      <c r="B32" s="113">
        <v>4500</v>
      </c>
      <c r="C32" s="25" t="s">
        <v>4</v>
      </c>
      <c r="D32" s="25" t="s">
        <v>36</v>
      </c>
      <c r="E32" s="25" t="s">
        <v>38</v>
      </c>
      <c r="F32" s="25"/>
      <c r="G32" s="25" t="s">
        <v>7</v>
      </c>
      <c r="H32" s="25" t="s">
        <v>34</v>
      </c>
      <c r="I32" s="26" t="s">
        <v>60</v>
      </c>
      <c r="J32" s="400">
        <v>9100049.3292802</v>
      </c>
      <c r="K32" s="400">
        <v>9913418.11117987</v>
      </c>
      <c r="L32" s="401">
        <v>10806027.7377011</v>
      </c>
      <c r="M32" s="209"/>
      <c r="N32" s="222"/>
      <c r="O32" s="184"/>
      <c r="P32" s="184"/>
      <c r="Q32" s="51"/>
      <c r="R32" s="18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</row>
    <row r="33" spans="1:75" s="13" customFormat="1" ht="12.75">
      <c r="A33" s="241">
        <v>25</v>
      </c>
      <c r="B33" s="113">
        <v>4500</v>
      </c>
      <c r="C33" s="25" t="s">
        <v>4</v>
      </c>
      <c r="D33" s="25" t="s">
        <v>36</v>
      </c>
      <c r="E33" s="25" t="s">
        <v>36</v>
      </c>
      <c r="F33" s="25"/>
      <c r="G33" s="25" t="s">
        <v>7</v>
      </c>
      <c r="H33" s="25" t="s">
        <v>34</v>
      </c>
      <c r="I33" s="26" t="s">
        <v>61</v>
      </c>
      <c r="J33" s="400"/>
      <c r="K33" s="400"/>
      <c r="L33" s="401"/>
      <c r="M33" s="209"/>
      <c r="N33" s="222"/>
      <c r="O33" s="184"/>
      <c r="P33" s="184"/>
      <c r="Q33" s="184"/>
      <c r="R33" s="18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s="13" customFormat="1" ht="12.75">
      <c r="A34" s="240">
        <v>26</v>
      </c>
      <c r="B34" s="113">
        <v>4500</v>
      </c>
      <c r="C34" s="25" t="s">
        <v>4</v>
      </c>
      <c r="D34" s="25" t="s">
        <v>36</v>
      </c>
      <c r="E34" s="25" t="s">
        <v>44</v>
      </c>
      <c r="F34" s="25"/>
      <c r="G34" s="25" t="s">
        <v>7</v>
      </c>
      <c r="H34" s="25" t="s">
        <v>34</v>
      </c>
      <c r="I34" s="26" t="s">
        <v>62</v>
      </c>
      <c r="J34" s="400">
        <v>1714211.402076585</v>
      </c>
      <c r="K34" s="400">
        <v>1858371.0750782364</v>
      </c>
      <c r="L34" s="401">
        <v>2025034.2820661992</v>
      </c>
      <c r="M34" s="209">
        <v>29793</v>
      </c>
      <c r="N34" s="222"/>
      <c r="O34" s="184"/>
      <c r="P34" s="184"/>
      <c r="Q34" s="51"/>
      <c r="R34" s="184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</row>
    <row r="35" spans="1:97" s="24" customFormat="1" ht="12.75">
      <c r="A35" s="241">
        <v>27</v>
      </c>
      <c r="B35" s="125">
        <v>4500</v>
      </c>
      <c r="C35" s="126" t="s">
        <v>4</v>
      </c>
      <c r="D35" s="126" t="s">
        <v>5</v>
      </c>
      <c r="E35" s="126"/>
      <c r="F35" s="126"/>
      <c r="G35" s="126"/>
      <c r="H35" s="126"/>
      <c r="I35" s="127" t="s">
        <v>63</v>
      </c>
      <c r="J35" s="392">
        <f>J36+J43</f>
        <v>29929896.821445566</v>
      </c>
      <c r="K35" s="392">
        <f>K36+K43</f>
        <v>27787433.07527095</v>
      </c>
      <c r="L35" s="393">
        <f>L36+L43</f>
        <v>25518984.184407372</v>
      </c>
      <c r="M35" s="212">
        <v>1369656</v>
      </c>
      <c r="N35" s="222"/>
      <c r="O35" s="191"/>
      <c r="P35" s="191"/>
      <c r="Q35" s="183"/>
      <c r="R35" s="183"/>
      <c r="S35" s="51"/>
      <c r="T35" s="51"/>
      <c r="U35" s="51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</row>
    <row r="36" spans="1:97" s="30" customFormat="1" ht="12.75">
      <c r="A36" s="240">
        <v>28</v>
      </c>
      <c r="B36" s="120">
        <v>4500</v>
      </c>
      <c r="C36" s="121" t="s">
        <v>4</v>
      </c>
      <c r="D36" s="121" t="s">
        <v>5</v>
      </c>
      <c r="E36" s="121" t="s">
        <v>6</v>
      </c>
      <c r="F36" s="121"/>
      <c r="G36" s="121"/>
      <c r="H36" s="121"/>
      <c r="I36" s="122" t="s">
        <v>63</v>
      </c>
      <c r="J36" s="394">
        <f>SUM(J37:J42)</f>
        <v>1635376.6088398946</v>
      </c>
      <c r="K36" s="394">
        <f>SUM(K37:K42)</f>
        <v>1963018.374762218</v>
      </c>
      <c r="L36" s="395">
        <f>SUM(L37:L42)</f>
        <v>2378263.2480875147</v>
      </c>
      <c r="M36" s="213">
        <v>1119656</v>
      </c>
      <c r="N36" s="222"/>
      <c r="O36" s="189"/>
      <c r="P36" s="189"/>
      <c r="Q36" s="185"/>
      <c r="R36" s="185"/>
      <c r="S36" s="51"/>
      <c r="T36" s="51"/>
      <c r="U36" s="51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</row>
    <row r="37" spans="1:97" s="30" customFormat="1" ht="12.75">
      <c r="A37" s="241">
        <v>29</v>
      </c>
      <c r="B37" s="238">
        <v>4500</v>
      </c>
      <c r="C37" s="25" t="s">
        <v>4</v>
      </c>
      <c r="D37" s="25" t="s">
        <v>5</v>
      </c>
      <c r="E37" s="25" t="s">
        <v>6</v>
      </c>
      <c r="F37" s="25" t="s">
        <v>5</v>
      </c>
      <c r="G37" s="25" t="s">
        <v>7</v>
      </c>
      <c r="H37" s="25" t="s">
        <v>8</v>
      </c>
      <c r="I37" s="26" t="s">
        <v>288</v>
      </c>
      <c r="J37" s="400"/>
      <c r="K37" s="400"/>
      <c r="L37" s="401"/>
      <c r="M37" s="209">
        <v>0</v>
      </c>
      <c r="N37" s="222"/>
      <c r="O37" s="184"/>
      <c r="P37" s="184"/>
      <c r="Q37" s="185"/>
      <c r="R37" s="184"/>
      <c r="S37" s="51"/>
      <c r="T37" s="51"/>
      <c r="U37" s="51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</row>
    <row r="38" spans="1:75" s="13" customFormat="1" ht="12.75">
      <c r="A38" s="240">
        <v>30</v>
      </c>
      <c r="B38" s="113">
        <v>4500</v>
      </c>
      <c r="C38" s="25" t="s">
        <v>4</v>
      </c>
      <c r="D38" s="25" t="s">
        <v>5</v>
      </c>
      <c r="E38" s="25" t="s">
        <v>6</v>
      </c>
      <c r="F38" s="25" t="s">
        <v>5</v>
      </c>
      <c r="G38" s="25" t="s">
        <v>7</v>
      </c>
      <c r="H38" s="25" t="s">
        <v>11</v>
      </c>
      <c r="I38" s="26" t="s">
        <v>66</v>
      </c>
      <c r="J38" s="400"/>
      <c r="K38" s="400"/>
      <c r="L38" s="401"/>
      <c r="M38" s="209">
        <v>1119656</v>
      </c>
      <c r="N38" s="222"/>
      <c r="O38" s="184"/>
      <c r="P38" s="184"/>
      <c r="Q38" s="51"/>
      <c r="R38" s="184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</row>
    <row r="39" spans="1:75" s="13" customFormat="1" ht="12.75">
      <c r="A39" s="241">
        <v>31</v>
      </c>
      <c r="B39" s="113">
        <v>4500</v>
      </c>
      <c r="C39" s="25" t="s">
        <v>4</v>
      </c>
      <c r="D39" s="25" t="s">
        <v>5</v>
      </c>
      <c r="E39" s="25" t="s">
        <v>6</v>
      </c>
      <c r="F39" s="25" t="s">
        <v>5</v>
      </c>
      <c r="G39" s="25" t="s">
        <v>7</v>
      </c>
      <c r="H39" s="25" t="s">
        <v>67</v>
      </c>
      <c r="I39" s="26" t="s">
        <v>68</v>
      </c>
      <c r="J39" s="400"/>
      <c r="K39" s="400"/>
      <c r="L39" s="401"/>
      <c r="M39" s="209">
        <v>0</v>
      </c>
      <c r="N39" s="222"/>
      <c r="O39" s="184"/>
      <c r="P39" s="184"/>
      <c r="Q39" s="51"/>
      <c r="R39" s="184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</row>
    <row r="40" spans="1:75" s="13" customFormat="1" ht="12.75">
      <c r="A40" s="240">
        <v>32</v>
      </c>
      <c r="B40" s="113">
        <v>4500</v>
      </c>
      <c r="C40" s="25" t="s">
        <v>4</v>
      </c>
      <c r="D40" s="25" t="s">
        <v>5</v>
      </c>
      <c r="E40" s="25" t="s">
        <v>6</v>
      </c>
      <c r="F40" s="25" t="s">
        <v>5</v>
      </c>
      <c r="G40" s="25" t="s">
        <v>7</v>
      </c>
      <c r="H40" s="25" t="s">
        <v>34</v>
      </c>
      <c r="I40" s="26" t="s">
        <v>69</v>
      </c>
      <c r="J40" s="400">
        <v>1635376.6088398946</v>
      </c>
      <c r="K40" s="400">
        <v>1963018.374762218</v>
      </c>
      <c r="L40" s="401">
        <v>2378263.2480875147</v>
      </c>
      <c r="M40" s="209"/>
      <c r="N40" s="222"/>
      <c r="O40" s="184"/>
      <c r="P40" s="184"/>
      <c r="Q40" s="51"/>
      <c r="R40" s="184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</row>
    <row r="41" spans="1:75" s="13" customFormat="1" ht="12.75">
      <c r="A41" s="241">
        <v>33</v>
      </c>
      <c r="B41" s="113">
        <v>4500</v>
      </c>
      <c r="C41" s="25" t="s">
        <v>4</v>
      </c>
      <c r="D41" s="25" t="s">
        <v>5</v>
      </c>
      <c r="E41" s="25" t="s">
        <v>6</v>
      </c>
      <c r="F41" s="25" t="s">
        <v>5</v>
      </c>
      <c r="G41" s="25" t="s">
        <v>7</v>
      </c>
      <c r="H41" s="25" t="s">
        <v>34</v>
      </c>
      <c r="I41" s="26" t="s">
        <v>70</v>
      </c>
      <c r="J41" s="400"/>
      <c r="K41" s="400"/>
      <c r="L41" s="401"/>
      <c r="M41" s="209"/>
      <c r="N41" s="222"/>
      <c r="O41" s="187"/>
      <c r="P41" s="187"/>
      <c r="Q41" s="51"/>
      <c r="R41" s="187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</row>
    <row r="42" spans="1:75" s="13" customFormat="1" ht="12.75">
      <c r="A42" s="240">
        <v>34</v>
      </c>
      <c r="B42" s="113">
        <v>4500</v>
      </c>
      <c r="C42" s="25" t="s">
        <v>4</v>
      </c>
      <c r="D42" s="25" t="s">
        <v>5</v>
      </c>
      <c r="E42" s="25" t="s">
        <v>6</v>
      </c>
      <c r="F42" s="25" t="s">
        <v>5</v>
      </c>
      <c r="G42" s="25" t="s">
        <v>7</v>
      </c>
      <c r="H42" s="25" t="s">
        <v>34</v>
      </c>
      <c r="I42" s="26" t="s">
        <v>185</v>
      </c>
      <c r="J42" s="400"/>
      <c r="K42" s="400"/>
      <c r="L42" s="401"/>
      <c r="M42" s="209"/>
      <c r="N42" s="222"/>
      <c r="O42" s="187"/>
      <c r="P42" s="187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</row>
    <row r="43" spans="1:97" s="30" customFormat="1" ht="12.75">
      <c r="A43" s="241">
        <v>35</v>
      </c>
      <c r="B43" s="120">
        <v>4500</v>
      </c>
      <c r="C43" s="122">
        <v>7</v>
      </c>
      <c r="D43" s="122">
        <v>6</v>
      </c>
      <c r="E43" s="122">
        <v>0</v>
      </c>
      <c r="F43" s="122">
        <v>6</v>
      </c>
      <c r="G43" s="122"/>
      <c r="H43" s="123"/>
      <c r="I43" s="122" t="s">
        <v>73</v>
      </c>
      <c r="J43" s="394">
        <f>J44+J148</f>
        <v>28294520.21260567</v>
      </c>
      <c r="K43" s="394">
        <f>K44+K148</f>
        <v>25824414.700508732</v>
      </c>
      <c r="L43" s="395">
        <f>L44+L148</f>
        <v>23140720.936319858</v>
      </c>
      <c r="M43" s="213">
        <v>250000</v>
      </c>
      <c r="N43" s="222"/>
      <c r="O43" s="189"/>
      <c r="P43" s="189"/>
      <c r="Q43" s="51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</row>
    <row r="44" spans="1:75" s="29" customFormat="1" ht="12.75">
      <c r="A44" s="240">
        <v>36</v>
      </c>
      <c r="B44" s="124">
        <v>4500</v>
      </c>
      <c r="C44" s="27" t="s">
        <v>4</v>
      </c>
      <c r="D44" s="27" t="s">
        <v>5</v>
      </c>
      <c r="E44" s="27" t="s">
        <v>6</v>
      </c>
      <c r="F44" s="27" t="s">
        <v>5</v>
      </c>
      <c r="G44" s="27" t="s">
        <v>74</v>
      </c>
      <c r="H44" s="103"/>
      <c r="I44" s="104" t="s">
        <v>75</v>
      </c>
      <c r="J44" s="390">
        <f>J45+J52+J65+J137</f>
        <v>27718135.314511</v>
      </c>
      <c r="K44" s="390">
        <f>K45+K52+K65+K137</f>
        <v>24961231.394859426</v>
      </c>
      <c r="L44" s="391">
        <f>L45+L52+L65+L137</f>
        <v>22551648.72849688</v>
      </c>
      <c r="M44" s="214">
        <v>238000</v>
      </c>
      <c r="N44" s="269"/>
      <c r="O44" s="189"/>
      <c r="P44" s="189"/>
      <c r="Q44" s="189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</row>
    <row r="45" spans="1:97" s="34" customFormat="1" ht="12.75">
      <c r="A45" s="241">
        <v>37</v>
      </c>
      <c r="B45" s="115">
        <v>4500</v>
      </c>
      <c r="C45" s="32" t="s">
        <v>4</v>
      </c>
      <c r="D45" s="32" t="s">
        <v>5</v>
      </c>
      <c r="E45" s="33">
        <v>0</v>
      </c>
      <c r="F45" s="32" t="s">
        <v>5</v>
      </c>
      <c r="G45" s="32" t="s">
        <v>76</v>
      </c>
      <c r="H45" s="32"/>
      <c r="I45" s="33" t="s">
        <v>77</v>
      </c>
      <c r="J45" s="396">
        <f>SUM(J46:J51)</f>
        <v>3633485.89620981</v>
      </c>
      <c r="K45" s="396">
        <f>SUM(K46:K51)</f>
        <v>3828318.727016353</v>
      </c>
      <c r="L45" s="397">
        <f>SUM(L46:L51)</f>
        <v>4046555.9864472123</v>
      </c>
      <c r="M45" s="35">
        <v>87825</v>
      </c>
      <c r="N45" s="270"/>
      <c r="O45" s="189"/>
      <c r="P45" s="189"/>
      <c r="Q45" s="189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</row>
    <row r="46" spans="1:75" s="13" customFormat="1" ht="12.75">
      <c r="A46" s="240">
        <v>38</v>
      </c>
      <c r="B46" s="113">
        <v>4500</v>
      </c>
      <c r="C46" s="25" t="s">
        <v>4</v>
      </c>
      <c r="D46" s="25" t="s">
        <v>5</v>
      </c>
      <c r="E46" s="26">
        <v>0</v>
      </c>
      <c r="F46" s="25" t="s">
        <v>5</v>
      </c>
      <c r="G46" s="25" t="s">
        <v>78</v>
      </c>
      <c r="H46" s="25"/>
      <c r="I46" s="26" t="s">
        <v>79</v>
      </c>
      <c r="J46" s="400">
        <v>3119459.2933048317</v>
      </c>
      <c r="K46" s="400">
        <v>3274881.4582173545</v>
      </c>
      <c r="L46" s="401">
        <v>3465446.8542082636</v>
      </c>
      <c r="M46" s="215">
        <v>87825</v>
      </c>
      <c r="N46" s="222"/>
      <c r="O46" s="266"/>
      <c r="P46" s="266"/>
      <c r="Q46" s="187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</row>
    <row r="47" spans="1:75" s="13" customFormat="1" ht="12.75">
      <c r="A47" s="241">
        <v>39</v>
      </c>
      <c r="B47" s="113">
        <v>4500</v>
      </c>
      <c r="C47" s="25" t="s">
        <v>4</v>
      </c>
      <c r="D47" s="25" t="s">
        <v>5</v>
      </c>
      <c r="E47" s="26">
        <v>0</v>
      </c>
      <c r="F47" s="25" t="s">
        <v>5</v>
      </c>
      <c r="G47" s="25" t="s">
        <v>80</v>
      </c>
      <c r="H47" s="25"/>
      <c r="I47" s="26" t="s">
        <v>81</v>
      </c>
      <c r="J47" s="400"/>
      <c r="K47" s="400"/>
      <c r="L47" s="401"/>
      <c r="M47" s="215"/>
      <c r="N47" s="222"/>
      <c r="O47" s="187"/>
      <c r="P47" s="187"/>
      <c r="Q47" s="187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</row>
    <row r="48" spans="1:75" s="13" customFormat="1" ht="12.75">
      <c r="A48" s="240">
        <v>40</v>
      </c>
      <c r="B48" s="113">
        <v>4500</v>
      </c>
      <c r="C48" s="25" t="s">
        <v>4</v>
      </c>
      <c r="D48" s="25" t="s">
        <v>5</v>
      </c>
      <c r="E48" s="26">
        <v>0</v>
      </c>
      <c r="F48" s="25" t="s">
        <v>5</v>
      </c>
      <c r="G48" s="25" t="s">
        <v>82</v>
      </c>
      <c r="H48" s="25"/>
      <c r="I48" s="26" t="s">
        <v>83</v>
      </c>
      <c r="J48" s="400"/>
      <c r="K48" s="400"/>
      <c r="L48" s="401"/>
      <c r="M48" s="215"/>
      <c r="N48" s="222"/>
      <c r="O48" s="187"/>
      <c r="P48" s="187"/>
      <c r="Q48" s="19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</row>
    <row r="49" spans="1:75" s="13" customFormat="1" ht="12.75">
      <c r="A49" s="241">
        <v>41</v>
      </c>
      <c r="B49" s="113">
        <v>4500</v>
      </c>
      <c r="C49" s="25" t="s">
        <v>4</v>
      </c>
      <c r="D49" s="25" t="s">
        <v>5</v>
      </c>
      <c r="E49" s="26">
        <v>0</v>
      </c>
      <c r="F49" s="25" t="s">
        <v>5</v>
      </c>
      <c r="G49" s="25" t="s">
        <v>84</v>
      </c>
      <c r="H49" s="25"/>
      <c r="I49" s="26" t="s">
        <v>286</v>
      </c>
      <c r="J49" s="400">
        <v>514026.60290497815</v>
      </c>
      <c r="K49" s="400">
        <v>553437.2687989986</v>
      </c>
      <c r="L49" s="401">
        <v>581109.1322389485</v>
      </c>
      <c r="M49" s="215"/>
      <c r="N49" s="222"/>
      <c r="O49" s="266"/>
      <c r="P49" s="187"/>
      <c r="Q49" s="187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</row>
    <row r="50" spans="1:75" s="13" customFormat="1" ht="12.75">
      <c r="A50" s="240">
        <v>42</v>
      </c>
      <c r="B50" s="113">
        <v>4500</v>
      </c>
      <c r="C50" s="25" t="s">
        <v>4</v>
      </c>
      <c r="D50" s="25" t="s">
        <v>5</v>
      </c>
      <c r="E50" s="26">
        <v>0</v>
      </c>
      <c r="F50" s="25" t="s">
        <v>5</v>
      </c>
      <c r="G50" s="25" t="s">
        <v>85</v>
      </c>
      <c r="H50" s="25"/>
      <c r="I50" s="26" t="s">
        <v>86</v>
      </c>
      <c r="J50" s="400"/>
      <c r="K50" s="400"/>
      <c r="L50" s="401"/>
      <c r="M50" s="215"/>
      <c r="N50" s="222"/>
      <c r="O50" s="187"/>
      <c r="P50" s="187"/>
      <c r="Q50" s="187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</row>
    <row r="51" spans="1:75" s="13" customFormat="1" ht="12.75">
      <c r="A51" s="241">
        <v>43</v>
      </c>
      <c r="B51" s="113">
        <v>4500</v>
      </c>
      <c r="C51" s="25" t="s">
        <v>4</v>
      </c>
      <c r="D51" s="25" t="s">
        <v>5</v>
      </c>
      <c r="E51" s="26">
        <v>0</v>
      </c>
      <c r="F51" s="25" t="s">
        <v>5</v>
      </c>
      <c r="G51" s="25" t="s">
        <v>87</v>
      </c>
      <c r="H51" s="25"/>
      <c r="I51" s="26" t="s">
        <v>88</v>
      </c>
      <c r="J51" s="400"/>
      <c r="K51" s="400"/>
      <c r="L51" s="401"/>
      <c r="M51" s="215"/>
      <c r="N51" s="222"/>
      <c r="O51" s="187"/>
      <c r="P51" s="187"/>
      <c r="Q51" s="187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</row>
    <row r="52" spans="1:97" s="34" customFormat="1" ht="12.75">
      <c r="A52" s="240">
        <v>44</v>
      </c>
      <c r="B52" s="115">
        <v>4500</v>
      </c>
      <c r="C52" s="32" t="s">
        <v>4</v>
      </c>
      <c r="D52" s="32" t="s">
        <v>5</v>
      </c>
      <c r="E52" s="33">
        <v>0</v>
      </c>
      <c r="F52" s="32" t="s">
        <v>5</v>
      </c>
      <c r="G52" s="32" t="s">
        <v>89</v>
      </c>
      <c r="H52" s="32"/>
      <c r="I52" s="33" t="s">
        <v>90</v>
      </c>
      <c r="J52" s="396">
        <f>J53+J54+J55+J56+J64</f>
        <v>1075671.2616801895</v>
      </c>
      <c r="K52" s="396">
        <f>K53+K54+K55+K56+K64</f>
        <v>1133525.2427482517</v>
      </c>
      <c r="L52" s="397">
        <f>L53+L54+L55+L56+L64</f>
        <v>1190737.9313472651</v>
      </c>
      <c r="M52" s="35">
        <v>27349</v>
      </c>
      <c r="N52" s="222"/>
      <c r="O52" s="224"/>
      <c r="P52" s="224"/>
      <c r="Q52" s="224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</row>
    <row r="53" spans="1:75" s="13" customFormat="1" ht="12.75">
      <c r="A53" s="241">
        <v>45</v>
      </c>
      <c r="B53" s="113">
        <v>4500</v>
      </c>
      <c r="C53" s="25" t="s">
        <v>4</v>
      </c>
      <c r="D53" s="25" t="s">
        <v>5</v>
      </c>
      <c r="E53" s="26">
        <v>0</v>
      </c>
      <c r="F53" s="25" t="s">
        <v>5</v>
      </c>
      <c r="G53" s="25" t="s">
        <v>91</v>
      </c>
      <c r="H53" s="25"/>
      <c r="I53" s="36" t="s">
        <v>92</v>
      </c>
      <c r="J53" s="400">
        <v>48836.26613857926</v>
      </c>
      <c r="K53" s="400">
        <v>51471.17470838396</v>
      </c>
      <c r="L53" s="401">
        <v>54070.08584322539</v>
      </c>
      <c r="M53" s="215"/>
      <c r="N53" s="222"/>
      <c r="O53" s="266"/>
      <c r="P53" s="266"/>
      <c r="Q53" s="187"/>
      <c r="R53" s="432"/>
      <c r="S53" s="432"/>
      <c r="T53" s="43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</row>
    <row r="54" spans="1:75" s="13" customFormat="1" ht="12.75">
      <c r="A54" s="240">
        <v>46</v>
      </c>
      <c r="B54" s="113">
        <v>4500</v>
      </c>
      <c r="C54" s="25" t="s">
        <v>4</v>
      </c>
      <c r="D54" s="25" t="s">
        <v>5</v>
      </c>
      <c r="E54" s="26">
        <v>0</v>
      </c>
      <c r="F54" s="25" t="s">
        <v>5</v>
      </c>
      <c r="G54" s="25" t="s">
        <v>93</v>
      </c>
      <c r="H54" s="25"/>
      <c r="I54" s="36" t="s">
        <v>94</v>
      </c>
      <c r="J54" s="400">
        <v>16204.689179637555</v>
      </c>
      <c r="K54" s="400">
        <v>17078.995873545882</v>
      </c>
      <c r="L54" s="401">
        <v>17941.358017000894</v>
      </c>
      <c r="M54" s="215"/>
      <c r="N54" s="222"/>
      <c r="O54" s="266"/>
      <c r="P54" s="266"/>
      <c r="Q54" s="187"/>
      <c r="R54" s="51"/>
      <c r="S54" s="51"/>
      <c r="T54" s="183"/>
      <c r="U54" s="183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</row>
    <row r="55" spans="1:75" s="13" customFormat="1" ht="12.75">
      <c r="A55" s="241">
        <v>47</v>
      </c>
      <c r="B55" s="113">
        <v>4500</v>
      </c>
      <c r="C55" s="25" t="s">
        <v>4</v>
      </c>
      <c r="D55" s="25" t="s">
        <v>5</v>
      </c>
      <c r="E55" s="26">
        <v>0</v>
      </c>
      <c r="F55" s="25" t="s">
        <v>5</v>
      </c>
      <c r="G55" s="25" t="s">
        <v>95</v>
      </c>
      <c r="H55" s="25"/>
      <c r="I55" s="36" t="s">
        <v>96</v>
      </c>
      <c r="J55" s="400">
        <v>228515.01203339954</v>
      </c>
      <c r="K55" s="400">
        <v>240844.29539481062</v>
      </c>
      <c r="L55" s="401">
        <v>253005.1392964878</v>
      </c>
      <c r="M55" s="215"/>
      <c r="N55" s="222"/>
      <c r="O55" s="266"/>
      <c r="P55" s="266"/>
      <c r="Q55" s="187"/>
      <c r="R55" s="187"/>
      <c r="S55" s="187"/>
      <c r="T55" s="187"/>
      <c r="U55" s="187"/>
      <c r="V55" s="187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</row>
    <row r="56" spans="1:75" s="13" customFormat="1" ht="12.75">
      <c r="A56" s="240">
        <v>48</v>
      </c>
      <c r="B56" s="113">
        <v>4500</v>
      </c>
      <c r="C56" s="25" t="s">
        <v>4</v>
      </c>
      <c r="D56" s="25" t="s">
        <v>5</v>
      </c>
      <c r="E56" s="26">
        <v>0</v>
      </c>
      <c r="F56" s="25" t="s">
        <v>5</v>
      </c>
      <c r="G56" s="25" t="s">
        <v>97</v>
      </c>
      <c r="H56" s="25"/>
      <c r="I56" s="36" t="s">
        <v>98</v>
      </c>
      <c r="J56" s="398">
        <f>SUM(J57:J63)</f>
        <v>739761.0377260732</v>
      </c>
      <c r="K56" s="398">
        <f>SUM(K57:K63)</f>
        <v>779674.054261386</v>
      </c>
      <c r="L56" s="399">
        <f>SUM(L57:L63)</f>
        <v>819041.7895549196</v>
      </c>
      <c r="M56" s="209"/>
      <c r="N56" s="222"/>
      <c r="O56" s="266"/>
      <c r="P56" s="266"/>
      <c r="Q56" s="187"/>
      <c r="R56" s="51"/>
      <c r="S56" s="51"/>
      <c r="T56" s="187"/>
      <c r="U56" s="187"/>
      <c r="V56" s="187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</row>
    <row r="57" spans="1:75" s="13" customFormat="1" ht="12.75">
      <c r="A57" s="241">
        <v>49</v>
      </c>
      <c r="B57" s="113">
        <v>4500</v>
      </c>
      <c r="C57" s="25" t="s">
        <v>4</v>
      </c>
      <c r="D57" s="25" t="s">
        <v>5</v>
      </c>
      <c r="E57" s="26">
        <v>0</v>
      </c>
      <c r="F57" s="25" t="s">
        <v>5</v>
      </c>
      <c r="G57" s="25" t="s">
        <v>97</v>
      </c>
      <c r="H57" s="25" t="s">
        <v>233</v>
      </c>
      <c r="I57" s="36" t="s">
        <v>99</v>
      </c>
      <c r="J57" s="400">
        <v>41097.83542922629</v>
      </c>
      <c r="K57" s="400">
        <v>43315.22523674367</v>
      </c>
      <c r="L57" s="401">
        <v>45502.321641939976</v>
      </c>
      <c r="M57" s="215"/>
      <c r="N57" s="222"/>
      <c r="O57" s="266"/>
      <c r="P57" s="266"/>
      <c r="Q57" s="187"/>
      <c r="R57" s="187"/>
      <c r="S57" s="51"/>
      <c r="T57" s="187"/>
      <c r="U57" s="187"/>
      <c r="V57" s="187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</row>
    <row r="58" spans="1:75" s="13" customFormat="1" ht="12.75">
      <c r="A58" s="240">
        <v>50</v>
      </c>
      <c r="B58" s="113">
        <v>4500</v>
      </c>
      <c r="C58" s="25" t="s">
        <v>4</v>
      </c>
      <c r="D58" s="25" t="s">
        <v>5</v>
      </c>
      <c r="E58" s="26">
        <v>0</v>
      </c>
      <c r="F58" s="25" t="s">
        <v>5</v>
      </c>
      <c r="G58" s="25" t="s">
        <v>97</v>
      </c>
      <c r="H58" s="25" t="s">
        <v>234</v>
      </c>
      <c r="I58" s="36" t="s">
        <v>100</v>
      </c>
      <c r="J58" s="400">
        <v>410978.35429226287</v>
      </c>
      <c r="K58" s="400">
        <v>433152.2523674367</v>
      </c>
      <c r="L58" s="401">
        <v>455023.2164193998</v>
      </c>
      <c r="M58" s="215"/>
      <c r="N58" s="222"/>
      <c r="O58" s="266"/>
      <c r="P58" s="266"/>
      <c r="Q58" s="187"/>
      <c r="R58" s="187"/>
      <c r="S58" s="51"/>
      <c r="T58" s="187"/>
      <c r="U58" s="187"/>
      <c r="V58" s="187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</row>
    <row r="59" spans="1:75" s="13" customFormat="1" ht="12.75">
      <c r="A59" s="241">
        <v>51</v>
      </c>
      <c r="B59" s="113">
        <v>4500</v>
      </c>
      <c r="C59" s="25" t="s">
        <v>4</v>
      </c>
      <c r="D59" s="25" t="s">
        <v>5</v>
      </c>
      <c r="E59" s="26">
        <v>0</v>
      </c>
      <c r="F59" s="25" t="s">
        <v>5</v>
      </c>
      <c r="G59" s="25" t="s">
        <v>97</v>
      </c>
      <c r="H59" s="25" t="s">
        <v>240</v>
      </c>
      <c r="I59" s="36" t="s">
        <v>101</v>
      </c>
      <c r="J59" s="400">
        <v>23484.477388129304</v>
      </c>
      <c r="K59" s="400">
        <v>24751.55727813924</v>
      </c>
      <c r="L59" s="401">
        <v>26001.326652537125</v>
      </c>
      <c r="M59" s="215"/>
      <c r="N59" s="222"/>
      <c r="O59" s="266"/>
      <c r="P59" s="266"/>
      <c r="Q59" s="187"/>
      <c r="R59" s="187"/>
      <c r="S59" s="51"/>
      <c r="T59" s="187"/>
      <c r="U59" s="187"/>
      <c r="V59" s="18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</row>
    <row r="60" spans="1:75" s="13" customFormat="1" ht="12.75">
      <c r="A60" s="240">
        <v>52</v>
      </c>
      <c r="B60" s="113">
        <v>4500</v>
      </c>
      <c r="C60" s="25" t="s">
        <v>4</v>
      </c>
      <c r="D60" s="25" t="s">
        <v>5</v>
      </c>
      <c r="E60" s="26">
        <v>0</v>
      </c>
      <c r="F60" s="25" t="s">
        <v>5</v>
      </c>
      <c r="G60" s="25" t="s">
        <v>97</v>
      </c>
      <c r="H60" s="25" t="s">
        <v>235</v>
      </c>
      <c r="I60" s="36" t="s">
        <v>102</v>
      </c>
      <c r="J60" s="400">
        <v>88066.7902054849</v>
      </c>
      <c r="K60" s="400">
        <v>92818.33979302214</v>
      </c>
      <c r="L60" s="401">
        <v>97504.97494701423</v>
      </c>
      <c r="M60" s="215"/>
      <c r="N60" s="222"/>
      <c r="O60" s="266"/>
      <c r="P60" s="266"/>
      <c r="Q60" s="187"/>
      <c r="R60" s="187"/>
      <c r="S60" s="51"/>
      <c r="T60" s="187"/>
      <c r="U60" s="187"/>
      <c r="V60" s="187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</row>
    <row r="61" spans="1:75" s="13" customFormat="1" ht="12.75">
      <c r="A61" s="241">
        <v>53</v>
      </c>
      <c r="B61" s="113">
        <v>4500</v>
      </c>
      <c r="C61" s="25" t="s">
        <v>4</v>
      </c>
      <c r="D61" s="25" t="s">
        <v>5</v>
      </c>
      <c r="E61" s="26">
        <v>0</v>
      </c>
      <c r="F61" s="25" t="s">
        <v>5</v>
      </c>
      <c r="G61" s="25" t="s">
        <v>97</v>
      </c>
      <c r="H61" s="25" t="s">
        <v>236</v>
      </c>
      <c r="I61" s="36" t="s">
        <v>103</v>
      </c>
      <c r="J61" s="400">
        <v>29355.59673516163</v>
      </c>
      <c r="K61" s="400">
        <v>30939.44659767405</v>
      </c>
      <c r="L61" s="401">
        <v>32501.658315671408</v>
      </c>
      <c r="M61" s="215"/>
      <c r="N61" s="222"/>
      <c r="O61" s="266"/>
      <c r="P61" s="266"/>
      <c r="Q61" s="187"/>
      <c r="R61" s="187"/>
      <c r="S61" s="51"/>
      <c r="T61" s="187"/>
      <c r="U61" s="187"/>
      <c r="V61" s="187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</row>
    <row r="62" spans="1:75" s="13" customFormat="1" ht="12.75">
      <c r="A62" s="240">
        <v>54</v>
      </c>
      <c r="B62" s="113">
        <v>4500</v>
      </c>
      <c r="C62" s="25" t="s">
        <v>4</v>
      </c>
      <c r="D62" s="25" t="s">
        <v>5</v>
      </c>
      <c r="E62" s="26">
        <v>0</v>
      </c>
      <c r="F62" s="25" t="s">
        <v>5</v>
      </c>
      <c r="G62" s="25" t="s">
        <v>97</v>
      </c>
      <c r="H62" s="25" t="s">
        <v>8</v>
      </c>
      <c r="I62" s="36" t="s">
        <v>104</v>
      </c>
      <c r="J62" s="400">
        <v>7338.899183790408</v>
      </c>
      <c r="K62" s="400">
        <v>7734.861649418513</v>
      </c>
      <c r="L62" s="401">
        <v>8125.414578917852</v>
      </c>
      <c r="M62" s="215"/>
      <c r="N62" s="222"/>
      <c r="O62" s="266"/>
      <c r="P62" s="266"/>
      <c r="Q62" s="187"/>
      <c r="R62" s="187"/>
      <c r="S62" s="51"/>
      <c r="T62" s="187"/>
      <c r="U62" s="187"/>
      <c r="V62" s="187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</row>
    <row r="63" spans="1:75" s="13" customFormat="1" ht="12.75">
      <c r="A63" s="241">
        <v>55</v>
      </c>
      <c r="B63" s="113">
        <v>4500</v>
      </c>
      <c r="C63" s="25" t="s">
        <v>4</v>
      </c>
      <c r="D63" s="25" t="s">
        <v>5</v>
      </c>
      <c r="E63" s="26">
        <v>0</v>
      </c>
      <c r="F63" s="25" t="s">
        <v>5</v>
      </c>
      <c r="G63" s="25" t="s">
        <v>97</v>
      </c>
      <c r="H63" s="25" t="s">
        <v>12</v>
      </c>
      <c r="I63" s="36" t="s">
        <v>105</v>
      </c>
      <c r="J63" s="400">
        <v>139439.08449201775</v>
      </c>
      <c r="K63" s="400">
        <v>146962.37133895172</v>
      </c>
      <c r="L63" s="401">
        <v>154382.8769994392</v>
      </c>
      <c r="M63" s="209"/>
      <c r="N63" s="222"/>
      <c r="O63" s="266"/>
      <c r="P63" s="266"/>
      <c r="Q63" s="187"/>
      <c r="R63" s="187"/>
      <c r="S63" s="51"/>
      <c r="T63" s="187"/>
      <c r="U63" s="187"/>
      <c r="V63" s="187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</row>
    <row r="64" spans="1:75" s="13" customFormat="1" ht="12.75">
      <c r="A64" s="240">
        <v>56</v>
      </c>
      <c r="B64" s="113">
        <v>4500</v>
      </c>
      <c r="C64" s="25" t="s">
        <v>4</v>
      </c>
      <c r="D64" s="25" t="s">
        <v>5</v>
      </c>
      <c r="E64" s="26">
        <v>0</v>
      </c>
      <c r="F64" s="25" t="s">
        <v>5</v>
      </c>
      <c r="G64" s="25" t="s">
        <v>106</v>
      </c>
      <c r="H64" s="25"/>
      <c r="I64" s="36" t="s">
        <v>107</v>
      </c>
      <c r="J64" s="400">
        <v>42354.256602500005</v>
      </c>
      <c r="K64" s="400">
        <v>44456.722510125015</v>
      </c>
      <c r="L64" s="401">
        <v>46679.55863563126</v>
      </c>
      <c r="M64" s="215"/>
      <c r="N64" s="222"/>
      <c r="O64" s="266"/>
      <c r="P64" s="187"/>
      <c r="Q64" s="187"/>
      <c r="R64" s="187"/>
      <c r="S64" s="51"/>
      <c r="T64" s="187"/>
      <c r="U64" s="187"/>
      <c r="V64" s="19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</row>
    <row r="65" spans="1:97" s="34" customFormat="1" ht="12.75">
      <c r="A65" s="241">
        <v>57</v>
      </c>
      <c r="B65" s="115">
        <v>4500</v>
      </c>
      <c r="C65" s="32" t="s">
        <v>4</v>
      </c>
      <c r="D65" s="32" t="s">
        <v>5</v>
      </c>
      <c r="E65" s="33">
        <v>0</v>
      </c>
      <c r="F65" s="32" t="s">
        <v>5</v>
      </c>
      <c r="G65" s="32" t="s">
        <v>64</v>
      </c>
      <c r="H65" s="32"/>
      <c r="I65" s="37" t="s">
        <v>65</v>
      </c>
      <c r="J65" s="396">
        <f>J66+J70+J74+J87+J94+J104+J109</f>
        <v>22382998.60773185</v>
      </c>
      <c r="K65" s="396">
        <f>K66+K70+K74+K87+K94+K104+K109</f>
        <v>19321030.258786652</v>
      </c>
      <c r="L65" s="397">
        <f>L66+L70+L74+L87+L94+L104+L109</f>
        <v>16569901.54916096</v>
      </c>
      <c r="M65" s="35">
        <f>M66+M70+M74+M87+M94+M104+M109</f>
        <v>0</v>
      </c>
      <c r="N65" s="222"/>
      <c r="O65" s="187"/>
      <c r="P65" s="187"/>
      <c r="Q65" s="187"/>
      <c r="R65" s="189"/>
      <c r="S65" s="185"/>
      <c r="T65" s="189"/>
      <c r="U65" s="189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</row>
    <row r="66" spans="1:21" ht="12.75">
      <c r="A66" s="240">
        <v>58</v>
      </c>
      <c r="B66" s="129">
        <v>4500</v>
      </c>
      <c r="C66" s="130" t="s">
        <v>4</v>
      </c>
      <c r="D66" s="130" t="s">
        <v>5</v>
      </c>
      <c r="E66" s="131">
        <v>0</v>
      </c>
      <c r="F66" s="130" t="s">
        <v>5</v>
      </c>
      <c r="G66" s="130" t="s">
        <v>108</v>
      </c>
      <c r="H66" s="133"/>
      <c r="I66" s="132" t="s">
        <v>109</v>
      </c>
      <c r="J66" s="402">
        <v>76990.22892000001</v>
      </c>
      <c r="K66" s="402">
        <v>80146.82830572</v>
      </c>
      <c r="L66" s="403">
        <v>82551.23315489161</v>
      </c>
      <c r="M66" s="209"/>
      <c r="N66" s="222"/>
      <c r="O66" s="266"/>
      <c r="Q66" s="187"/>
      <c r="T66" s="187"/>
      <c r="U66" s="187"/>
    </row>
    <row r="67" spans="1:21" ht="12.75">
      <c r="A67" s="241">
        <v>59</v>
      </c>
      <c r="B67" s="113">
        <v>4500</v>
      </c>
      <c r="C67" s="25" t="s">
        <v>4</v>
      </c>
      <c r="D67" s="25" t="s">
        <v>5</v>
      </c>
      <c r="E67" s="26">
        <v>0</v>
      </c>
      <c r="F67" s="25" t="s">
        <v>5</v>
      </c>
      <c r="G67" s="25" t="s">
        <v>108</v>
      </c>
      <c r="H67" s="25" t="s">
        <v>233</v>
      </c>
      <c r="I67" s="36" t="s">
        <v>110</v>
      </c>
      <c r="J67" s="400">
        <v>0</v>
      </c>
      <c r="K67" s="400">
        <v>0</v>
      </c>
      <c r="L67" s="401">
        <v>0</v>
      </c>
      <c r="M67" s="209"/>
      <c r="N67" s="222"/>
      <c r="Q67" s="187"/>
      <c r="T67" s="187"/>
      <c r="U67" s="187"/>
    </row>
    <row r="68" spans="1:20" ht="12.75">
      <c r="A68" s="240">
        <v>60</v>
      </c>
      <c r="B68" s="113">
        <v>4500</v>
      </c>
      <c r="C68" s="25" t="s">
        <v>4</v>
      </c>
      <c r="D68" s="25" t="s">
        <v>5</v>
      </c>
      <c r="E68" s="26">
        <v>0</v>
      </c>
      <c r="F68" s="25" t="s">
        <v>5</v>
      </c>
      <c r="G68" s="25" t="s">
        <v>108</v>
      </c>
      <c r="H68" s="25" t="s">
        <v>234</v>
      </c>
      <c r="I68" s="36" t="s">
        <v>111</v>
      </c>
      <c r="J68" s="400">
        <v>0</v>
      </c>
      <c r="K68" s="400">
        <v>0</v>
      </c>
      <c r="L68" s="401">
        <v>0</v>
      </c>
      <c r="M68" s="209"/>
      <c r="N68" s="222"/>
      <c r="Q68" s="187"/>
      <c r="R68" s="187"/>
      <c r="T68" s="187"/>
    </row>
    <row r="69" spans="1:20" ht="12.75">
      <c r="A69" s="241">
        <v>61</v>
      </c>
      <c r="B69" s="113">
        <v>4500</v>
      </c>
      <c r="C69" s="25" t="s">
        <v>4</v>
      </c>
      <c r="D69" s="25" t="s">
        <v>5</v>
      </c>
      <c r="E69" s="26">
        <v>0</v>
      </c>
      <c r="F69" s="25" t="s">
        <v>5</v>
      </c>
      <c r="G69" s="25" t="s">
        <v>108</v>
      </c>
      <c r="H69" s="25" t="s">
        <v>240</v>
      </c>
      <c r="I69" s="36" t="s">
        <v>112</v>
      </c>
      <c r="J69" s="400">
        <v>0</v>
      </c>
      <c r="K69" s="400">
        <v>0</v>
      </c>
      <c r="L69" s="401">
        <v>0</v>
      </c>
      <c r="M69" s="209"/>
      <c r="N69" s="222"/>
      <c r="Q69" s="187"/>
      <c r="T69" s="187"/>
    </row>
    <row r="70" spans="1:17" ht="12.75">
      <c r="A70" s="240">
        <v>62</v>
      </c>
      <c r="B70" s="129">
        <v>4500</v>
      </c>
      <c r="C70" s="130" t="s">
        <v>4</v>
      </c>
      <c r="D70" s="130" t="s">
        <v>5</v>
      </c>
      <c r="E70" s="131">
        <v>0</v>
      </c>
      <c r="F70" s="130" t="s">
        <v>5</v>
      </c>
      <c r="G70" s="130" t="s">
        <v>113</v>
      </c>
      <c r="H70" s="130"/>
      <c r="I70" s="132" t="s">
        <v>114</v>
      </c>
      <c r="J70" s="402">
        <f>SUM(J71:J73)</f>
        <v>391264.2576164178</v>
      </c>
      <c r="K70" s="402">
        <f>SUM(K71:K73)</f>
        <v>407815.9156151909</v>
      </c>
      <c r="L70" s="403">
        <f>SUM(L71:L73)</f>
        <v>421239.9811021466</v>
      </c>
      <c r="M70" s="209"/>
      <c r="N70" s="222"/>
      <c r="Q70" s="187"/>
    </row>
    <row r="71" spans="1:17" ht="12.75">
      <c r="A71" s="241">
        <v>63</v>
      </c>
      <c r="B71" s="113">
        <v>4500</v>
      </c>
      <c r="C71" s="25" t="s">
        <v>4</v>
      </c>
      <c r="D71" s="25" t="s">
        <v>5</v>
      </c>
      <c r="E71" s="26">
        <v>0</v>
      </c>
      <c r="F71" s="25" t="s">
        <v>5</v>
      </c>
      <c r="G71" s="25" t="s">
        <v>113</v>
      </c>
      <c r="H71" s="25" t="s">
        <v>233</v>
      </c>
      <c r="I71" s="36" t="s">
        <v>115</v>
      </c>
      <c r="J71" s="400">
        <v>56647.04850000001</v>
      </c>
      <c r="K71" s="400">
        <v>59479.400925000016</v>
      </c>
      <c r="L71" s="401">
        <v>62453.37097125002</v>
      </c>
      <c r="M71" s="209"/>
      <c r="N71" s="222"/>
      <c r="O71" s="266"/>
      <c r="Q71" s="187"/>
    </row>
    <row r="72" spans="1:18" ht="12.75">
      <c r="A72" s="240">
        <v>64</v>
      </c>
      <c r="B72" s="113">
        <v>4500</v>
      </c>
      <c r="C72" s="25" t="s">
        <v>4</v>
      </c>
      <c r="D72" s="25" t="s">
        <v>5</v>
      </c>
      <c r="E72" s="26">
        <v>0</v>
      </c>
      <c r="F72" s="25" t="s">
        <v>5</v>
      </c>
      <c r="G72" s="25" t="s">
        <v>113</v>
      </c>
      <c r="H72" s="25" t="s">
        <v>234</v>
      </c>
      <c r="I72" s="36" t="s">
        <v>116</v>
      </c>
      <c r="J72" s="400"/>
      <c r="K72" s="400"/>
      <c r="L72" s="401"/>
      <c r="M72" s="209"/>
      <c r="N72" s="222"/>
      <c r="Q72" s="187"/>
      <c r="R72" s="187"/>
    </row>
    <row r="73" spans="1:17" ht="12.75">
      <c r="A73" s="241">
        <v>65</v>
      </c>
      <c r="B73" s="113">
        <v>4500</v>
      </c>
      <c r="C73" s="25" t="s">
        <v>4</v>
      </c>
      <c r="D73" s="25" t="s">
        <v>5</v>
      </c>
      <c r="E73" s="26">
        <v>0</v>
      </c>
      <c r="F73" s="25" t="s">
        <v>5</v>
      </c>
      <c r="G73" s="25" t="s">
        <v>113</v>
      </c>
      <c r="H73" s="25" t="s">
        <v>240</v>
      </c>
      <c r="I73" s="36" t="s">
        <v>117</v>
      </c>
      <c r="J73" s="400">
        <v>334617.20911641774</v>
      </c>
      <c r="K73" s="400">
        <v>348336.5146901909</v>
      </c>
      <c r="L73" s="401">
        <v>358786.6101308966</v>
      </c>
      <c r="M73" s="209"/>
      <c r="N73" s="222"/>
      <c r="O73" s="266"/>
      <c r="P73" s="266"/>
      <c r="Q73" s="187"/>
    </row>
    <row r="74" spans="1:17" ht="12.75">
      <c r="A74" s="240">
        <v>66</v>
      </c>
      <c r="B74" s="129">
        <v>4500</v>
      </c>
      <c r="C74" s="130" t="s">
        <v>4</v>
      </c>
      <c r="D74" s="130" t="s">
        <v>5</v>
      </c>
      <c r="E74" s="131">
        <v>0</v>
      </c>
      <c r="F74" s="130" t="s">
        <v>5</v>
      </c>
      <c r="G74" s="130" t="s">
        <v>118</v>
      </c>
      <c r="H74" s="130"/>
      <c r="I74" s="132" t="s">
        <v>119</v>
      </c>
      <c r="J74" s="402">
        <f>SUM(J75:J86)</f>
        <v>902255.1915268797</v>
      </c>
      <c r="K74" s="402">
        <f>SUM(K75:K86)</f>
        <v>939247.6543794816</v>
      </c>
      <c r="L74" s="403">
        <f>SUM(L75:L86)</f>
        <v>967425.084010866</v>
      </c>
      <c r="M74" s="209"/>
      <c r="N74" s="222"/>
      <c r="Q74" s="187"/>
    </row>
    <row r="75" spans="1:17" ht="12.75">
      <c r="A75" s="241">
        <v>67</v>
      </c>
      <c r="B75" s="113">
        <v>4500</v>
      </c>
      <c r="C75" s="25" t="s">
        <v>4</v>
      </c>
      <c r="D75" s="25" t="s">
        <v>5</v>
      </c>
      <c r="E75" s="26">
        <v>0</v>
      </c>
      <c r="F75" s="25" t="s">
        <v>5</v>
      </c>
      <c r="G75" s="25" t="s">
        <v>118</v>
      </c>
      <c r="H75" s="25" t="s">
        <v>233</v>
      </c>
      <c r="I75" s="36" t="s">
        <v>120</v>
      </c>
      <c r="J75" s="400"/>
      <c r="K75" s="400"/>
      <c r="L75" s="401"/>
      <c r="M75" s="209"/>
      <c r="N75" s="222"/>
      <c r="Q75" s="187"/>
    </row>
    <row r="76" spans="1:17" ht="12.75">
      <c r="A76" s="240">
        <v>68</v>
      </c>
      <c r="B76" s="113">
        <v>4500</v>
      </c>
      <c r="C76" s="25" t="s">
        <v>4</v>
      </c>
      <c r="D76" s="25" t="s">
        <v>5</v>
      </c>
      <c r="E76" s="26">
        <v>0</v>
      </c>
      <c r="F76" s="25" t="s">
        <v>5</v>
      </c>
      <c r="G76" s="25" t="s">
        <v>118</v>
      </c>
      <c r="H76" s="25" t="s">
        <v>234</v>
      </c>
      <c r="I76" s="36" t="s">
        <v>121</v>
      </c>
      <c r="J76" s="400">
        <v>71393.18728881497</v>
      </c>
      <c r="K76" s="400">
        <v>74320.30796765638</v>
      </c>
      <c r="L76" s="401">
        <v>76549.91720668608</v>
      </c>
      <c r="M76" s="209"/>
      <c r="N76" s="222"/>
      <c r="O76" s="266"/>
      <c r="Q76" s="187"/>
    </row>
    <row r="77" spans="1:17" ht="12.75">
      <c r="A77" s="241">
        <v>69</v>
      </c>
      <c r="B77" s="113">
        <v>4500</v>
      </c>
      <c r="C77" s="25" t="s">
        <v>4</v>
      </c>
      <c r="D77" s="25" t="s">
        <v>5</v>
      </c>
      <c r="E77" s="26">
        <v>0</v>
      </c>
      <c r="F77" s="25" t="s">
        <v>5</v>
      </c>
      <c r="G77" s="25" t="s">
        <v>118</v>
      </c>
      <c r="H77" s="25" t="s">
        <v>240</v>
      </c>
      <c r="I77" s="36" t="s">
        <v>122</v>
      </c>
      <c r="J77" s="400"/>
      <c r="K77" s="400"/>
      <c r="L77" s="401"/>
      <c r="M77" s="209"/>
      <c r="N77" s="222"/>
      <c r="Q77" s="187"/>
    </row>
    <row r="78" spans="1:17" ht="12.75">
      <c r="A78" s="240">
        <v>70</v>
      </c>
      <c r="B78" s="113">
        <v>4500</v>
      </c>
      <c r="C78" s="25" t="s">
        <v>4</v>
      </c>
      <c r="D78" s="25" t="s">
        <v>5</v>
      </c>
      <c r="E78" s="26">
        <v>0</v>
      </c>
      <c r="F78" s="25" t="s">
        <v>5</v>
      </c>
      <c r="G78" s="25" t="s">
        <v>118</v>
      </c>
      <c r="H78" s="25" t="s">
        <v>235</v>
      </c>
      <c r="I78" s="36" t="s">
        <v>123</v>
      </c>
      <c r="J78" s="400"/>
      <c r="K78" s="400"/>
      <c r="L78" s="401"/>
      <c r="M78" s="209"/>
      <c r="N78" s="222"/>
      <c r="Q78" s="187"/>
    </row>
    <row r="79" spans="1:17" ht="12.75">
      <c r="A79" s="241">
        <v>71</v>
      </c>
      <c r="B79" s="113">
        <v>4500</v>
      </c>
      <c r="C79" s="25" t="s">
        <v>4</v>
      </c>
      <c r="D79" s="25" t="s">
        <v>5</v>
      </c>
      <c r="E79" s="26">
        <v>0</v>
      </c>
      <c r="F79" s="25" t="s">
        <v>5</v>
      </c>
      <c r="G79" s="25" t="s">
        <v>118</v>
      </c>
      <c r="H79" s="25" t="s">
        <v>8</v>
      </c>
      <c r="I79" s="36" t="s">
        <v>124</v>
      </c>
      <c r="J79" s="400">
        <v>130803.86926298945</v>
      </c>
      <c r="K79" s="400">
        <v>136166.82790277203</v>
      </c>
      <c r="L79" s="401">
        <v>140251.8327398552</v>
      </c>
      <c r="M79" s="209"/>
      <c r="N79" s="222"/>
      <c r="O79" s="266"/>
      <c r="Q79" s="187"/>
    </row>
    <row r="80" spans="1:17" ht="12.75">
      <c r="A80" s="240">
        <v>72</v>
      </c>
      <c r="B80" s="113">
        <v>4500</v>
      </c>
      <c r="C80" s="25" t="s">
        <v>4</v>
      </c>
      <c r="D80" s="25" t="s">
        <v>5</v>
      </c>
      <c r="E80" s="26">
        <v>0</v>
      </c>
      <c r="F80" s="25" t="s">
        <v>5</v>
      </c>
      <c r="G80" s="25" t="s">
        <v>118</v>
      </c>
      <c r="H80" s="25" t="s">
        <v>237</v>
      </c>
      <c r="I80" s="36" t="s">
        <v>125</v>
      </c>
      <c r="J80" s="400">
        <v>4239.337320000001</v>
      </c>
      <c r="K80" s="400">
        <v>4413.150150120001</v>
      </c>
      <c r="L80" s="401">
        <v>4545.544654623601</v>
      </c>
      <c r="M80" s="209"/>
      <c r="N80" s="222"/>
      <c r="O80" s="266"/>
      <c r="Q80" s="187"/>
    </row>
    <row r="81" spans="1:22" ht="12.75">
      <c r="A81" s="241">
        <v>73</v>
      </c>
      <c r="B81" s="113">
        <v>4500</v>
      </c>
      <c r="C81" s="25" t="s">
        <v>4</v>
      </c>
      <c r="D81" s="25" t="s">
        <v>5</v>
      </c>
      <c r="E81" s="26">
        <v>0</v>
      </c>
      <c r="F81" s="25" t="s">
        <v>5</v>
      </c>
      <c r="G81" s="25" t="s">
        <v>118</v>
      </c>
      <c r="H81" s="25" t="s">
        <v>238</v>
      </c>
      <c r="I81" s="36" t="s">
        <v>126</v>
      </c>
      <c r="J81" s="400"/>
      <c r="K81" s="400"/>
      <c r="L81" s="401"/>
      <c r="M81" s="209"/>
      <c r="N81" s="222"/>
      <c r="P81" s="191"/>
      <c r="Q81" s="187"/>
      <c r="T81" s="187"/>
      <c r="V81" s="187"/>
    </row>
    <row r="82" spans="1:17" ht="12.75">
      <c r="A82" s="240">
        <v>74</v>
      </c>
      <c r="B82" s="113">
        <v>4500</v>
      </c>
      <c r="C82" s="25" t="s">
        <v>4</v>
      </c>
      <c r="D82" s="25" t="s">
        <v>5</v>
      </c>
      <c r="E82" s="26">
        <v>0</v>
      </c>
      <c r="F82" s="25" t="s">
        <v>5</v>
      </c>
      <c r="G82" s="25" t="s">
        <v>118</v>
      </c>
      <c r="H82" s="25" t="s">
        <v>127</v>
      </c>
      <c r="I82" s="36" t="s">
        <v>128</v>
      </c>
      <c r="J82" s="400"/>
      <c r="K82" s="400"/>
      <c r="L82" s="401"/>
      <c r="M82" s="209"/>
      <c r="N82" s="222"/>
      <c r="Q82" s="187"/>
    </row>
    <row r="83" spans="1:17" ht="12.75">
      <c r="A83" s="241">
        <v>75</v>
      </c>
      <c r="B83" s="113">
        <v>4500</v>
      </c>
      <c r="C83" s="25" t="s">
        <v>4</v>
      </c>
      <c r="D83" s="25" t="s">
        <v>5</v>
      </c>
      <c r="E83" s="26">
        <v>0</v>
      </c>
      <c r="F83" s="25" t="s">
        <v>5</v>
      </c>
      <c r="G83" s="25" t="s">
        <v>118</v>
      </c>
      <c r="H83" s="25" t="s">
        <v>9</v>
      </c>
      <c r="I83" s="36" t="s">
        <v>129</v>
      </c>
      <c r="J83" s="400">
        <v>611599.6116961029</v>
      </c>
      <c r="K83" s="400">
        <v>636675.195775643</v>
      </c>
      <c r="L83" s="401">
        <v>655775.4516489123</v>
      </c>
      <c r="M83" s="209"/>
      <c r="N83" s="222"/>
      <c r="O83" s="266"/>
      <c r="P83" s="266"/>
      <c r="Q83" s="191"/>
    </row>
    <row r="84" spans="1:17" ht="12.75">
      <c r="A84" s="240">
        <v>76</v>
      </c>
      <c r="B84" s="113">
        <v>4500</v>
      </c>
      <c r="C84" s="25" t="s">
        <v>4</v>
      </c>
      <c r="D84" s="25" t="s">
        <v>5</v>
      </c>
      <c r="E84" s="26">
        <v>0</v>
      </c>
      <c r="F84" s="25" t="s">
        <v>5</v>
      </c>
      <c r="G84" s="25" t="s">
        <v>118</v>
      </c>
      <c r="H84" s="25" t="s">
        <v>13</v>
      </c>
      <c r="I84" s="36" t="s">
        <v>130</v>
      </c>
      <c r="J84" s="400"/>
      <c r="K84" s="400"/>
      <c r="L84" s="401"/>
      <c r="M84" s="209"/>
      <c r="N84" s="222"/>
      <c r="Q84" s="187"/>
    </row>
    <row r="85" spans="1:20" ht="12.75">
      <c r="A85" s="241">
        <v>77</v>
      </c>
      <c r="B85" s="113">
        <v>4500</v>
      </c>
      <c r="C85" s="25" t="s">
        <v>4</v>
      </c>
      <c r="D85" s="25" t="s">
        <v>5</v>
      </c>
      <c r="E85" s="26">
        <v>0</v>
      </c>
      <c r="F85" s="25" t="s">
        <v>5</v>
      </c>
      <c r="G85" s="25" t="s">
        <v>118</v>
      </c>
      <c r="H85" s="25" t="s">
        <v>15</v>
      </c>
      <c r="I85" s="36" t="s">
        <v>0</v>
      </c>
      <c r="J85" s="400">
        <v>84219.18595897232</v>
      </c>
      <c r="K85" s="400">
        <v>87672.17258329017</v>
      </c>
      <c r="L85" s="401">
        <v>90302.33776078888</v>
      </c>
      <c r="M85" s="209"/>
      <c r="N85" s="222"/>
      <c r="O85" s="266"/>
      <c r="P85" s="201"/>
      <c r="Q85" s="187"/>
      <c r="S85" s="187"/>
      <c r="T85" s="187"/>
    </row>
    <row r="86" spans="1:20" ht="12.75">
      <c r="A86" s="240">
        <v>78</v>
      </c>
      <c r="B86" s="113">
        <v>4500</v>
      </c>
      <c r="C86" s="25" t="s">
        <v>4</v>
      </c>
      <c r="D86" s="25" t="s">
        <v>5</v>
      </c>
      <c r="E86" s="26">
        <v>0</v>
      </c>
      <c r="F86" s="25" t="s">
        <v>5</v>
      </c>
      <c r="G86" s="25" t="s">
        <v>131</v>
      </c>
      <c r="H86" s="25" t="s">
        <v>132</v>
      </c>
      <c r="I86" s="36" t="s">
        <v>133</v>
      </c>
      <c r="J86" s="400"/>
      <c r="K86" s="400"/>
      <c r="L86" s="401"/>
      <c r="M86" s="209"/>
      <c r="N86" s="222"/>
      <c r="Q86" s="187"/>
      <c r="T86" s="187"/>
    </row>
    <row r="87" spans="1:20" ht="12.75">
      <c r="A87" s="241">
        <v>79</v>
      </c>
      <c r="B87" s="129">
        <v>4500</v>
      </c>
      <c r="C87" s="130" t="s">
        <v>4</v>
      </c>
      <c r="D87" s="130" t="s">
        <v>5</v>
      </c>
      <c r="E87" s="131">
        <v>0</v>
      </c>
      <c r="F87" s="130" t="s">
        <v>5</v>
      </c>
      <c r="G87" s="130" t="s">
        <v>134</v>
      </c>
      <c r="H87" s="130"/>
      <c r="I87" s="132" t="s">
        <v>135</v>
      </c>
      <c r="J87" s="402">
        <f>SUM(J88:J93)</f>
        <v>75821.11448999999</v>
      </c>
      <c r="K87" s="402">
        <f>SUM(K88:K93)</f>
        <v>79772.558247315</v>
      </c>
      <c r="L87" s="403">
        <f>SUM(L88:L93)</f>
        <v>83950.30292835756</v>
      </c>
      <c r="M87" s="209"/>
      <c r="N87" s="222"/>
      <c r="Q87" s="184"/>
      <c r="S87" s="187"/>
      <c r="T87" s="187"/>
    </row>
    <row r="88" spans="1:20" ht="12.75">
      <c r="A88" s="240">
        <v>80</v>
      </c>
      <c r="B88" s="113">
        <v>4500</v>
      </c>
      <c r="C88" s="25" t="s">
        <v>4</v>
      </c>
      <c r="D88" s="25" t="s">
        <v>5</v>
      </c>
      <c r="E88" s="26">
        <v>0</v>
      </c>
      <c r="F88" s="25" t="s">
        <v>5</v>
      </c>
      <c r="G88" s="25" t="s">
        <v>134</v>
      </c>
      <c r="H88" s="25" t="s">
        <v>233</v>
      </c>
      <c r="I88" s="36" t="s">
        <v>136</v>
      </c>
      <c r="J88" s="400">
        <v>33567.137624999996</v>
      </c>
      <c r="K88" s="400">
        <v>35245.49450625</v>
      </c>
      <c r="L88" s="401">
        <v>37007.769231562495</v>
      </c>
      <c r="M88" s="209"/>
      <c r="N88" s="222"/>
      <c r="O88" s="266"/>
      <c r="P88" s="201"/>
      <c r="Q88" s="187"/>
      <c r="T88" s="187"/>
    </row>
    <row r="89" spans="1:20" ht="12.75">
      <c r="A89" s="241">
        <v>81</v>
      </c>
      <c r="B89" s="113">
        <v>4500</v>
      </c>
      <c r="C89" s="25" t="s">
        <v>4</v>
      </c>
      <c r="D89" s="25" t="s">
        <v>5</v>
      </c>
      <c r="E89" s="26">
        <v>0</v>
      </c>
      <c r="F89" s="25" t="s">
        <v>5</v>
      </c>
      <c r="G89" s="25" t="s">
        <v>134</v>
      </c>
      <c r="H89" s="25" t="s">
        <v>234</v>
      </c>
      <c r="I89" s="38" t="s">
        <v>137</v>
      </c>
      <c r="J89" s="400">
        <v>42253.976865</v>
      </c>
      <c r="K89" s="400">
        <v>44527.063741064994</v>
      </c>
      <c r="L89" s="401">
        <v>46942.533696795064</v>
      </c>
      <c r="M89" s="209"/>
      <c r="N89" s="222"/>
      <c r="O89" s="266"/>
      <c r="P89" s="266"/>
      <c r="Q89" s="187"/>
      <c r="R89" s="187"/>
      <c r="T89" s="187"/>
    </row>
    <row r="90" spans="1:20" ht="12.75">
      <c r="A90" s="240">
        <v>82</v>
      </c>
      <c r="B90" s="113">
        <v>4500</v>
      </c>
      <c r="C90" s="25" t="s">
        <v>4</v>
      </c>
      <c r="D90" s="25" t="s">
        <v>5</v>
      </c>
      <c r="E90" s="26">
        <v>0</v>
      </c>
      <c r="F90" s="25" t="s">
        <v>5</v>
      </c>
      <c r="G90" s="25" t="s">
        <v>134</v>
      </c>
      <c r="H90" s="25" t="s">
        <v>240</v>
      </c>
      <c r="I90" s="38" t="s">
        <v>138</v>
      </c>
      <c r="J90" s="400"/>
      <c r="K90" s="400"/>
      <c r="L90" s="401"/>
      <c r="M90" s="209"/>
      <c r="N90" s="222"/>
      <c r="Q90" s="187"/>
      <c r="R90" s="187"/>
      <c r="T90" s="187"/>
    </row>
    <row r="91" spans="1:20" ht="12.75">
      <c r="A91" s="241">
        <v>83</v>
      </c>
      <c r="B91" s="113">
        <v>4500</v>
      </c>
      <c r="C91" s="25" t="s">
        <v>4</v>
      </c>
      <c r="D91" s="25" t="s">
        <v>5</v>
      </c>
      <c r="E91" s="26">
        <v>0</v>
      </c>
      <c r="F91" s="25" t="s">
        <v>5</v>
      </c>
      <c r="G91" s="25" t="s">
        <v>134</v>
      </c>
      <c r="H91" s="25" t="s">
        <v>235</v>
      </c>
      <c r="I91" s="38" t="s">
        <v>139</v>
      </c>
      <c r="J91" s="400"/>
      <c r="K91" s="400"/>
      <c r="L91" s="401"/>
      <c r="M91" s="209"/>
      <c r="N91" s="222"/>
      <c r="Q91" s="184"/>
      <c r="R91" s="184"/>
      <c r="T91" s="187"/>
    </row>
    <row r="92" spans="1:18" ht="12.75">
      <c r="A92" s="240">
        <v>84</v>
      </c>
      <c r="B92" s="113">
        <v>4500</v>
      </c>
      <c r="C92" s="25" t="s">
        <v>4</v>
      </c>
      <c r="D92" s="25" t="s">
        <v>5</v>
      </c>
      <c r="E92" s="26">
        <v>0</v>
      </c>
      <c r="F92" s="25" t="s">
        <v>5</v>
      </c>
      <c r="G92" s="25" t="s">
        <v>134</v>
      </c>
      <c r="H92" s="25" t="s">
        <v>236</v>
      </c>
      <c r="I92" s="38" t="s">
        <v>140</v>
      </c>
      <c r="J92" s="400"/>
      <c r="K92" s="400"/>
      <c r="L92" s="401"/>
      <c r="M92" s="209"/>
      <c r="N92" s="222"/>
      <c r="Q92" s="187"/>
      <c r="R92" s="187"/>
    </row>
    <row r="93" spans="1:18" ht="12.75">
      <c r="A93" s="241">
        <v>85</v>
      </c>
      <c r="B93" s="113">
        <v>4500</v>
      </c>
      <c r="C93" s="25" t="s">
        <v>4</v>
      </c>
      <c r="D93" s="25" t="s">
        <v>5</v>
      </c>
      <c r="E93" s="26">
        <v>0</v>
      </c>
      <c r="F93" s="25" t="s">
        <v>5</v>
      </c>
      <c r="G93" s="25" t="s">
        <v>134</v>
      </c>
      <c r="H93" s="25" t="s">
        <v>8</v>
      </c>
      <c r="I93" s="38" t="s">
        <v>141</v>
      </c>
      <c r="J93" s="400"/>
      <c r="K93" s="400"/>
      <c r="L93" s="401"/>
      <c r="M93" s="209"/>
      <c r="N93" s="222"/>
      <c r="Q93" s="187"/>
      <c r="R93" s="187"/>
    </row>
    <row r="94" spans="1:18" ht="12.75">
      <c r="A94" s="240">
        <v>86</v>
      </c>
      <c r="B94" s="129">
        <v>4500</v>
      </c>
      <c r="C94" s="130" t="s">
        <v>4</v>
      </c>
      <c r="D94" s="130" t="s">
        <v>5</v>
      </c>
      <c r="E94" s="131">
        <v>0</v>
      </c>
      <c r="F94" s="130" t="s">
        <v>5</v>
      </c>
      <c r="G94" s="130" t="s">
        <v>142</v>
      </c>
      <c r="H94" s="130"/>
      <c r="I94" s="132" t="s">
        <v>143</v>
      </c>
      <c r="J94" s="402">
        <f>SUM(J95:J103)</f>
        <v>0</v>
      </c>
      <c r="K94" s="402">
        <f>SUM(K95:K103)</f>
        <v>0</v>
      </c>
      <c r="L94" s="403">
        <f>SUM(L95:L103)</f>
        <v>0</v>
      </c>
      <c r="M94" s="209"/>
      <c r="N94" s="222"/>
      <c r="Q94" s="191"/>
      <c r="R94" s="187"/>
    </row>
    <row r="95" spans="1:14" ht="12.75">
      <c r="A95" s="241">
        <v>87</v>
      </c>
      <c r="B95" s="113">
        <v>4500</v>
      </c>
      <c r="C95" s="25" t="s">
        <v>4</v>
      </c>
      <c r="D95" s="25" t="s">
        <v>5</v>
      </c>
      <c r="E95" s="26">
        <v>0</v>
      </c>
      <c r="F95" s="25" t="s">
        <v>5</v>
      </c>
      <c r="G95" s="25" t="s">
        <v>142</v>
      </c>
      <c r="H95" s="25" t="s">
        <v>233</v>
      </c>
      <c r="I95" s="38" t="s">
        <v>144</v>
      </c>
      <c r="J95" s="400"/>
      <c r="K95" s="400"/>
      <c r="L95" s="401"/>
      <c r="M95" s="209"/>
      <c r="N95" s="222"/>
    </row>
    <row r="96" spans="1:17" ht="12.75">
      <c r="A96" s="240">
        <v>88</v>
      </c>
      <c r="B96" s="113">
        <v>4500</v>
      </c>
      <c r="C96" s="25" t="s">
        <v>4</v>
      </c>
      <c r="D96" s="25" t="s">
        <v>5</v>
      </c>
      <c r="E96" s="26">
        <v>0</v>
      </c>
      <c r="F96" s="25" t="s">
        <v>5</v>
      </c>
      <c r="G96" s="25" t="s">
        <v>142</v>
      </c>
      <c r="H96" s="25" t="s">
        <v>234</v>
      </c>
      <c r="I96" s="39" t="s">
        <v>145</v>
      </c>
      <c r="J96" s="400"/>
      <c r="K96" s="400"/>
      <c r="L96" s="401"/>
      <c r="M96" s="209"/>
      <c r="N96" s="222"/>
      <c r="Q96" s="187"/>
    </row>
    <row r="97" spans="1:14" ht="12.75">
      <c r="A97" s="241">
        <v>89</v>
      </c>
      <c r="B97" s="113">
        <v>4500</v>
      </c>
      <c r="C97" s="25" t="s">
        <v>4</v>
      </c>
      <c r="D97" s="25" t="s">
        <v>5</v>
      </c>
      <c r="E97" s="26">
        <v>0</v>
      </c>
      <c r="F97" s="25" t="s">
        <v>5</v>
      </c>
      <c r="G97" s="25" t="s">
        <v>142</v>
      </c>
      <c r="H97" s="25" t="s">
        <v>240</v>
      </c>
      <c r="I97" s="40" t="s">
        <v>146</v>
      </c>
      <c r="J97" s="400"/>
      <c r="K97" s="400"/>
      <c r="L97" s="401"/>
      <c r="M97" s="209"/>
      <c r="N97" s="222"/>
    </row>
    <row r="98" spans="1:14" ht="12.75" customHeight="1">
      <c r="A98" s="240">
        <v>90</v>
      </c>
      <c r="B98" s="113">
        <v>4500</v>
      </c>
      <c r="C98" s="25" t="s">
        <v>4</v>
      </c>
      <c r="D98" s="25" t="s">
        <v>5</v>
      </c>
      <c r="E98" s="26">
        <v>0</v>
      </c>
      <c r="F98" s="25" t="s">
        <v>5</v>
      </c>
      <c r="G98" s="25" t="s">
        <v>142</v>
      </c>
      <c r="H98" s="25" t="s">
        <v>235</v>
      </c>
      <c r="I98" s="40" t="s">
        <v>147</v>
      </c>
      <c r="J98" s="400"/>
      <c r="K98" s="400"/>
      <c r="L98" s="401"/>
      <c r="M98" s="209"/>
      <c r="N98" s="222"/>
    </row>
    <row r="99" spans="1:14" ht="12.75" customHeight="1">
      <c r="A99" s="241">
        <v>91</v>
      </c>
      <c r="B99" s="113">
        <v>4500</v>
      </c>
      <c r="C99" s="25" t="s">
        <v>4</v>
      </c>
      <c r="D99" s="25" t="s">
        <v>5</v>
      </c>
      <c r="E99" s="26">
        <v>0</v>
      </c>
      <c r="F99" s="25" t="s">
        <v>5</v>
      </c>
      <c r="G99" s="25" t="s">
        <v>142</v>
      </c>
      <c r="H99" s="25" t="s">
        <v>236</v>
      </c>
      <c r="I99" s="41" t="s">
        <v>148</v>
      </c>
      <c r="J99" s="400"/>
      <c r="K99" s="400"/>
      <c r="L99" s="425"/>
      <c r="M99" s="209"/>
      <c r="N99" s="222"/>
    </row>
    <row r="100" spans="1:17" ht="12.75">
      <c r="A100" s="240">
        <v>92</v>
      </c>
      <c r="B100" s="113">
        <v>4500</v>
      </c>
      <c r="C100" s="25" t="s">
        <v>4</v>
      </c>
      <c r="D100" s="25" t="s">
        <v>5</v>
      </c>
      <c r="E100" s="26">
        <v>0</v>
      </c>
      <c r="F100" s="25" t="s">
        <v>5</v>
      </c>
      <c r="G100" s="25" t="s">
        <v>142</v>
      </c>
      <c r="H100" s="25" t="s">
        <v>8</v>
      </c>
      <c r="I100" s="42" t="s">
        <v>149</v>
      </c>
      <c r="J100" s="400"/>
      <c r="K100" s="400"/>
      <c r="L100" s="401"/>
      <c r="M100" s="209"/>
      <c r="N100" s="222"/>
      <c r="Q100" s="187"/>
    </row>
    <row r="101" spans="1:17" ht="12.75">
      <c r="A101" s="241">
        <v>93</v>
      </c>
      <c r="B101" s="113">
        <v>4500</v>
      </c>
      <c r="C101" s="25" t="s">
        <v>4</v>
      </c>
      <c r="D101" s="25" t="s">
        <v>5</v>
      </c>
      <c r="E101" s="26">
        <v>0</v>
      </c>
      <c r="F101" s="25" t="s">
        <v>5</v>
      </c>
      <c r="G101" s="25" t="s">
        <v>142</v>
      </c>
      <c r="H101" s="25" t="s">
        <v>12</v>
      </c>
      <c r="I101" s="42" t="s">
        <v>150</v>
      </c>
      <c r="J101" s="400"/>
      <c r="K101" s="400"/>
      <c r="L101" s="401"/>
      <c r="M101" s="209"/>
      <c r="N101" s="222"/>
      <c r="Q101" s="187"/>
    </row>
    <row r="102" spans="1:17" ht="12" customHeight="1">
      <c r="A102" s="240">
        <v>94</v>
      </c>
      <c r="B102" s="113">
        <v>4500</v>
      </c>
      <c r="C102" s="25" t="s">
        <v>4</v>
      </c>
      <c r="D102" s="25" t="s">
        <v>5</v>
      </c>
      <c r="E102" s="26">
        <v>0</v>
      </c>
      <c r="F102" s="25" t="s">
        <v>5</v>
      </c>
      <c r="G102" s="25" t="s">
        <v>142</v>
      </c>
      <c r="H102" s="25" t="s">
        <v>151</v>
      </c>
      <c r="I102" s="42" t="s">
        <v>152</v>
      </c>
      <c r="J102" s="400"/>
      <c r="K102" s="400"/>
      <c r="L102" s="401"/>
      <c r="M102" s="209"/>
      <c r="N102" s="222"/>
      <c r="Q102" s="187"/>
    </row>
    <row r="103" spans="1:17" ht="12.75">
      <c r="A103" s="241">
        <v>95</v>
      </c>
      <c r="B103" s="113">
        <v>4500</v>
      </c>
      <c r="C103" s="25" t="s">
        <v>4</v>
      </c>
      <c r="D103" s="25" t="s">
        <v>5</v>
      </c>
      <c r="E103" s="26">
        <v>0</v>
      </c>
      <c r="F103" s="25" t="s">
        <v>5</v>
      </c>
      <c r="G103" s="25" t="s">
        <v>142</v>
      </c>
      <c r="H103" s="25" t="s">
        <v>10</v>
      </c>
      <c r="I103" s="42" t="s">
        <v>153</v>
      </c>
      <c r="J103" s="400"/>
      <c r="K103" s="400"/>
      <c r="L103" s="401"/>
      <c r="M103" s="209"/>
      <c r="N103" s="222"/>
      <c r="Q103" s="187"/>
    </row>
    <row r="104" spans="1:14" ht="12.75">
      <c r="A104" s="240">
        <v>96</v>
      </c>
      <c r="B104" s="129">
        <v>4500</v>
      </c>
      <c r="C104" s="130" t="s">
        <v>4</v>
      </c>
      <c r="D104" s="130" t="s">
        <v>5</v>
      </c>
      <c r="E104" s="131">
        <v>0</v>
      </c>
      <c r="F104" s="130" t="s">
        <v>5</v>
      </c>
      <c r="G104" s="130" t="s">
        <v>154</v>
      </c>
      <c r="H104" s="130"/>
      <c r="I104" s="132" t="s">
        <v>155</v>
      </c>
      <c r="J104" s="402">
        <f>SUM(J105:J108)</f>
        <v>375850.85817360005</v>
      </c>
      <c r="K104" s="402">
        <f>SUM(K105:K108)</f>
        <v>412569.41667159175</v>
      </c>
      <c r="L104" s="403">
        <f>SUM(L105:L108)</f>
        <v>455188.43836405734</v>
      </c>
      <c r="M104" s="209"/>
      <c r="N104" s="222"/>
    </row>
    <row r="105" spans="1:17" ht="12.75">
      <c r="A105" s="241">
        <v>97</v>
      </c>
      <c r="B105" s="113">
        <v>4500</v>
      </c>
      <c r="C105" s="25" t="s">
        <v>4</v>
      </c>
      <c r="D105" s="25" t="s">
        <v>5</v>
      </c>
      <c r="E105" s="26">
        <v>0</v>
      </c>
      <c r="F105" s="25" t="s">
        <v>5</v>
      </c>
      <c r="G105" s="25" t="s">
        <v>154</v>
      </c>
      <c r="H105" s="25" t="s">
        <v>233</v>
      </c>
      <c r="I105" s="42" t="s">
        <v>149</v>
      </c>
      <c r="J105" s="400">
        <v>375850.85817360005</v>
      </c>
      <c r="K105" s="400">
        <v>412569.41667159175</v>
      </c>
      <c r="L105" s="401">
        <v>455188.43836405734</v>
      </c>
      <c r="M105" s="209"/>
      <c r="N105" s="222"/>
      <c r="O105" s="266"/>
      <c r="Q105" s="187"/>
    </row>
    <row r="106" spans="1:17" ht="12.75">
      <c r="A106" s="240">
        <v>98</v>
      </c>
      <c r="B106" s="113">
        <v>4500</v>
      </c>
      <c r="C106" s="25" t="s">
        <v>4</v>
      </c>
      <c r="D106" s="25" t="s">
        <v>5</v>
      </c>
      <c r="E106" s="26">
        <v>0</v>
      </c>
      <c r="F106" s="25" t="s">
        <v>5</v>
      </c>
      <c r="G106" s="25" t="s">
        <v>154</v>
      </c>
      <c r="H106" s="25" t="s">
        <v>234</v>
      </c>
      <c r="I106" s="42" t="s">
        <v>156</v>
      </c>
      <c r="J106" s="400"/>
      <c r="K106" s="400"/>
      <c r="L106" s="401"/>
      <c r="M106" s="209"/>
      <c r="N106" s="222"/>
      <c r="Q106" s="187"/>
    </row>
    <row r="107" spans="1:17" ht="14.25" customHeight="1">
      <c r="A107" s="241">
        <v>99</v>
      </c>
      <c r="B107" s="113">
        <v>4500</v>
      </c>
      <c r="C107" s="25" t="s">
        <v>4</v>
      </c>
      <c r="D107" s="25" t="s">
        <v>5</v>
      </c>
      <c r="E107" s="26">
        <v>0</v>
      </c>
      <c r="F107" s="25" t="s">
        <v>5</v>
      </c>
      <c r="G107" s="25" t="s">
        <v>154</v>
      </c>
      <c r="H107" s="25" t="s">
        <v>240</v>
      </c>
      <c r="I107" s="43" t="s">
        <v>157</v>
      </c>
      <c r="J107" s="400"/>
      <c r="K107" s="400"/>
      <c r="L107" s="425"/>
      <c r="M107" s="209"/>
      <c r="N107" s="222"/>
      <c r="Q107" s="187"/>
    </row>
    <row r="108" spans="1:17" ht="14.25" customHeight="1">
      <c r="A108" s="240">
        <v>100</v>
      </c>
      <c r="B108" s="113">
        <v>4500</v>
      </c>
      <c r="C108" s="25" t="s">
        <v>4</v>
      </c>
      <c r="D108" s="25" t="s">
        <v>5</v>
      </c>
      <c r="E108" s="26">
        <v>0</v>
      </c>
      <c r="F108" s="25" t="s">
        <v>5</v>
      </c>
      <c r="G108" s="25" t="s">
        <v>154</v>
      </c>
      <c r="H108" s="25" t="s">
        <v>235</v>
      </c>
      <c r="I108" s="43" t="s">
        <v>280</v>
      </c>
      <c r="J108" s="400"/>
      <c r="K108" s="400"/>
      <c r="L108" s="401"/>
      <c r="M108" s="209"/>
      <c r="N108" s="222"/>
      <c r="Q108" s="187"/>
    </row>
    <row r="109" spans="1:97" s="44" customFormat="1" ht="12.75">
      <c r="A109" s="241">
        <v>101</v>
      </c>
      <c r="B109" s="129">
        <v>4500</v>
      </c>
      <c r="C109" s="130" t="s">
        <v>4</v>
      </c>
      <c r="D109" s="130" t="s">
        <v>5</v>
      </c>
      <c r="E109" s="131">
        <v>0</v>
      </c>
      <c r="F109" s="130" t="s">
        <v>5</v>
      </c>
      <c r="G109" s="130" t="s">
        <v>7</v>
      </c>
      <c r="H109" s="130"/>
      <c r="I109" s="132" t="s">
        <v>158</v>
      </c>
      <c r="J109" s="402">
        <f>SUM(J110:J136)</f>
        <v>20560816.95700495</v>
      </c>
      <c r="K109" s="402">
        <f>SUM(K110:K136)</f>
        <v>17401477.885567352</v>
      </c>
      <c r="L109" s="403">
        <f>SUM(L110:L136)</f>
        <v>14559546.50960064</v>
      </c>
      <c r="M109" s="216"/>
      <c r="N109" s="222"/>
      <c r="O109" s="187"/>
      <c r="P109" s="187"/>
      <c r="Q109" s="187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</row>
    <row r="110" spans="1:17" ht="12.75">
      <c r="A110" s="240">
        <v>102</v>
      </c>
      <c r="B110" s="113">
        <v>4500</v>
      </c>
      <c r="C110" s="25" t="s">
        <v>4</v>
      </c>
      <c r="D110" s="25" t="s">
        <v>5</v>
      </c>
      <c r="E110" s="26">
        <v>0</v>
      </c>
      <c r="F110" s="25" t="s">
        <v>5</v>
      </c>
      <c r="G110" s="25" t="s">
        <v>7</v>
      </c>
      <c r="H110" s="25" t="s">
        <v>233</v>
      </c>
      <c r="I110" s="42" t="s">
        <v>159</v>
      </c>
      <c r="J110" s="400">
        <v>27772.00995</v>
      </c>
      <c r="K110" s="400">
        <v>29577.19059675</v>
      </c>
      <c r="L110" s="401">
        <v>31795.47989150625</v>
      </c>
      <c r="M110" s="209"/>
      <c r="N110" s="222"/>
      <c r="O110" s="200"/>
      <c r="Q110" s="187"/>
    </row>
    <row r="111" spans="1:17" ht="12.75">
      <c r="A111" s="241">
        <v>103</v>
      </c>
      <c r="B111" s="113">
        <v>4500</v>
      </c>
      <c r="C111" s="25" t="s">
        <v>4</v>
      </c>
      <c r="D111" s="25" t="s">
        <v>5</v>
      </c>
      <c r="E111" s="26">
        <v>0</v>
      </c>
      <c r="F111" s="25" t="s">
        <v>5</v>
      </c>
      <c r="G111" s="25" t="s">
        <v>7</v>
      </c>
      <c r="H111" s="25" t="s">
        <v>234</v>
      </c>
      <c r="I111" s="40" t="s">
        <v>160</v>
      </c>
      <c r="J111" s="400"/>
      <c r="K111" s="400"/>
      <c r="L111" s="401"/>
      <c r="M111" s="209"/>
      <c r="N111" s="222"/>
      <c r="Q111" s="187"/>
    </row>
    <row r="112" spans="1:17" ht="12.75">
      <c r="A112" s="240">
        <v>104</v>
      </c>
      <c r="B112" s="113">
        <v>4500</v>
      </c>
      <c r="C112" s="25" t="s">
        <v>4</v>
      </c>
      <c r="D112" s="25" t="s">
        <v>5</v>
      </c>
      <c r="E112" s="26">
        <v>0</v>
      </c>
      <c r="F112" s="25" t="s">
        <v>5</v>
      </c>
      <c r="G112" s="25" t="s">
        <v>7</v>
      </c>
      <c r="H112" s="25" t="s">
        <v>240</v>
      </c>
      <c r="I112" s="42" t="s">
        <v>161</v>
      </c>
      <c r="J112" s="400">
        <v>522804.2222664807</v>
      </c>
      <c r="K112" s="400">
        <v>522804.2222664807</v>
      </c>
      <c r="L112" s="401">
        <v>522804.2222664807</v>
      </c>
      <c r="M112" s="209"/>
      <c r="N112" s="222"/>
      <c r="O112" s="200"/>
      <c r="Q112" s="187"/>
    </row>
    <row r="113" spans="1:17" ht="12.75">
      <c r="A113" s="241">
        <v>105</v>
      </c>
      <c r="B113" s="113">
        <v>4500</v>
      </c>
      <c r="C113" s="25" t="s">
        <v>4</v>
      </c>
      <c r="D113" s="25" t="s">
        <v>5</v>
      </c>
      <c r="E113" s="26">
        <v>0</v>
      </c>
      <c r="F113" s="25" t="s">
        <v>5</v>
      </c>
      <c r="G113" s="25" t="s">
        <v>7</v>
      </c>
      <c r="H113" s="25" t="s">
        <v>235</v>
      </c>
      <c r="I113" s="42" t="s">
        <v>162</v>
      </c>
      <c r="J113" s="400">
        <v>191553.89407417568</v>
      </c>
      <c r="K113" s="400">
        <v>215808.86873289882</v>
      </c>
      <c r="L113" s="401">
        <v>239220.5379881121</v>
      </c>
      <c r="M113" s="209"/>
      <c r="N113" s="222"/>
      <c r="O113" s="267"/>
      <c r="P113" s="268"/>
      <c r="Q113" s="200"/>
    </row>
    <row r="114" spans="1:17" ht="12.75">
      <c r="A114" s="240">
        <v>106</v>
      </c>
      <c r="B114" s="113">
        <v>4500</v>
      </c>
      <c r="C114" s="25" t="s">
        <v>4</v>
      </c>
      <c r="D114" s="25" t="s">
        <v>5</v>
      </c>
      <c r="E114" s="26">
        <v>0</v>
      </c>
      <c r="F114" s="25" t="s">
        <v>5</v>
      </c>
      <c r="G114" s="25" t="s">
        <v>7</v>
      </c>
      <c r="H114" s="25" t="s">
        <v>236</v>
      </c>
      <c r="I114" s="42" t="s">
        <v>163</v>
      </c>
      <c r="J114" s="400">
        <v>99640.61136</v>
      </c>
      <c r="K114" s="400">
        <v>103725.87642576</v>
      </c>
      <c r="L114" s="401">
        <v>106837.65271853279</v>
      </c>
      <c r="M114" s="209"/>
      <c r="N114" s="222"/>
      <c r="O114" s="266"/>
      <c r="P114" s="266"/>
      <c r="Q114" s="266"/>
    </row>
    <row r="115" spans="1:17" ht="12.75">
      <c r="A115" s="241">
        <v>107</v>
      </c>
      <c r="B115" s="113">
        <v>4500</v>
      </c>
      <c r="C115" s="25" t="s">
        <v>4</v>
      </c>
      <c r="D115" s="25" t="s">
        <v>5</v>
      </c>
      <c r="E115" s="26">
        <v>0</v>
      </c>
      <c r="F115" s="25" t="s">
        <v>5</v>
      </c>
      <c r="G115" s="25" t="s">
        <v>7</v>
      </c>
      <c r="H115" s="25" t="s">
        <v>8</v>
      </c>
      <c r="I115" s="42" t="s">
        <v>164</v>
      </c>
      <c r="J115" s="400"/>
      <c r="K115" s="400"/>
      <c r="L115" s="401"/>
      <c r="M115" s="209"/>
      <c r="N115" s="222"/>
      <c r="Q115" s="187"/>
    </row>
    <row r="116" spans="1:17" ht="12.75">
      <c r="A116" s="240">
        <v>108</v>
      </c>
      <c r="B116" s="113">
        <v>4500</v>
      </c>
      <c r="C116" s="25" t="s">
        <v>4</v>
      </c>
      <c r="D116" s="25" t="s">
        <v>5</v>
      </c>
      <c r="E116" s="26">
        <v>0</v>
      </c>
      <c r="F116" s="25" t="s">
        <v>5</v>
      </c>
      <c r="G116" s="25" t="s">
        <v>7</v>
      </c>
      <c r="H116" s="25" t="s">
        <v>237</v>
      </c>
      <c r="I116" s="36" t="s">
        <v>165</v>
      </c>
      <c r="J116" s="400"/>
      <c r="K116" s="400"/>
      <c r="L116" s="401"/>
      <c r="M116" s="209"/>
      <c r="N116" s="222"/>
      <c r="Q116" s="187"/>
    </row>
    <row r="117" spans="1:17" ht="12.75">
      <c r="A117" s="241">
        <v>109</v>
      </c>
      <c r="B117" s="113">
        <v>4500</v>
      </c>
      <c r="C117" s="25" t="s">
        <v>4</v>
      </c>
      <c r="D117" s="25" t="s">
        <v>5</v>
      </c>
      <c r="E117" s="26">
        <v>0</v>
      </c>
      <c r="F117" s="25" t="s">
        <v>5</v>
      </c>
      <c r="G117" s="25" t="s">
        <v>7</v>
      </c>
      <c r="H117" s="25" t="s">
        <v>127</v>
      </c>
      <c r="I117" s="42" t="s">
        <v>166</v>
      </c>
      <c r="J117" s="400"/>
      <c r="K117" s="400"/>
      <c r="L117" s="401"/>
      <c r="M117" s="209"/>
      <c r="N117" s="222"/>
      <c r="Q117" s="187"/>
    </row>
    <row r="118" spans="1:97" s="44" customFormat="1" ht="12.75">
      <c r="A118" s="240">
        <v>110</v>
      </c>
      <c r="B118" s="113">
        <v>4500</v>
      </c>
      <c r="C118" s="25" t="s">
        <v>4</v>
      </c>
      <c r="D118" s="25" t="s">
        <v>5</v>
      </c>
      <c r="E118" s="26">
        <v>0</v>
      </c>
      <c r="F118" s="25" t="s">
        <v>5</v>
      </c>
      <c r="G118" s="25" t="s">
        <v>7</v>
      </c>
      <c r="H118" s="25" t="s">
        <v>11</v>
      </c>
      <c r="I118" s="42" t="s">
        <v>167</v>
      </c>
      <c r="J118" s="400">
        <v>77983.06046606228</v>
      </c>
      <c r="K118" s="400">
        <v>68586.22863776924</v>
      </c>
      <c r="L118" s="401">
        <v>72581.57552365556</v>
      </c>
      <c r="M118" s="216"/>
      <c r="N118" s="222"/>
      <c r="O118" s="200"/>
      <c r="P118" s="200"/>
      <c r="Q118" s="200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</row>
    <row r="119" spans="1:97" s="44" customFormat="1" ht="12.75">
      <c r="A119" s="241">
        <v>111</v>
      </c>
      <c r="B119" s="113">
        <v>4500</v>
      </c>
      <c r="C119" s="25" t="s">
        <v>4</v>
      </c>
      <c r="D119" s="25" t="s">
        <v>5</v>
      </c>
      <c r="E119" s="26">
        <v>0</v>
      </c>
      <c r="F119" s="25" t="s">
        <v>5</v>
      </c>
      <c r="G119" s="25" t="s">
        <v>7</v>
      </c>
      <c r="H119" s="25" t="s">
        <v>11</v>
      </c>
      <c r="I119" s="138" t="s">
        <v>284</v>
      </c>
      <c r="J119" s="400">
        <v>18498384.163971756</v>
      </c>
      <c r="K119" s="400">
        <v>15232281.534617702</v>
      </c>
      <c r="L119" s="431">
        <v>12250762.039051628</v>
      </c>
      <c r="M119" s="216"/>
      <c r="N119" s="222"/>
      <c r="O119" s="426"/>
      <c r="P119" s="140"/>
      <c r="Q119" s="187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</row>
    <row r="120" spans="1:97" s="44" customFormat="1" ht="12.75">
      <c r="A120" s="240">
        <v>112</v>
      </c>
      <c r="B120" s="113">
        <v>4500</v>
      </c>
      <c r="C120" s="25" t="s">
        <v>4</v>
      </c>
      <c r="D120" s="25" t="s">
        <v>5</v>
      </c>
      <c r="E120" s="26">
        <v>0</v>
      </c>
      <c r="F120" s="25" t="s">
        <v>5</v>
      </c>
      <c r="G120" s="25" t="s">
        <v>7</v>
      </c>
      <c r="H120" s="25" t="s">
        <v>11</v>
      </c>
      <c r="I120" s="138" t="s">
        <v>285</v>
      </c>
      <c r="J120" s="400">
        <v>804830.8485717672</v>
      </c>
      <c r="K120" s="400">
        <v>872173.4995390744</v>
      </c>
      <c r="L120" s="425">
        <v>957154.1934104236</v>
      </c>
      <c r="M120" s="216"/>
      <c r="N120" s="222"/>
      <c r="O120" s="140"/>
      <c r="P120" s="186"/>
      <c r="Q120" s="187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</row>
    <row r="121" spans="1:17" ht="12.75">
      <c r="A121" s="241">
        <v>113</v>
      </c>
      <c r="B121" s="113">
        <v>4500</v>
      </c>
      <c r="C121" s="25" t="s">
        <v>4</v>
      </c>
      <c r="D121" s="25" t="s">
        <v>5</v>
      </c>
      <c r="E121" s="26">
        <v>0</v>
      </c>
      <c r="F121" s="25" t="s">
        <v>5</v>
      </c>
      <c r="G121" s="25" t="s">
        <v>7</v>
      </c>
      <c r="H121" s="25" t="s">
        <v>14</v>
      </c>
      <c r="I121" s="42" t="s">
        <v>168</v>
      </c>
      <c r="J121" s="400">
        <v>110945.32961561444</v>
      </c>
      <c r="K121" s="400">
        <v>116492.59609639517</v>
      </c>
      <c r="L121" s="401">
        <v>122317.22590121493</v>
      </c>
      <c r="M121" s="209"/>
      <c r="N121" s="222"/>
      <c r="O121" s="266"/>
      <c r="Q121" s="187"/>
    </row>
    <row r="122" spans="1:17" ht="12.75">
      <c r="A122" s="240">
        <v>114</v>
      </c>
      <c r="B122" s="113">
        <v>4500</v>
      </c>
      <c r="C122" s="25" t="s">
        <v>4</v>
      </c>
      <c r="D122" s="25" t="s">
        <v>5</v>
      </c>
      <c r="E122" s="26">
        <v>0</v>
      </c>
      <c r="F122" s="25" t="s">
        <v>5</v>
      </c>
      <c r="G122" s="25" t="s">
        <v>7</v>
      </c>
      <c r="H122" s="25" t="s">
        <v>13</v>
      </c>
      <c r="I122" s="42" t="s">
        <v>239</v>
      </c>
      <c r="J122" s="400">
        <v>17924.1888</v>
      </c>
      <c r="K122" s="400">
        <v>18659.080540799998</v>
      </c>
      <c r="L122" s="401">
        <v>19218.852957024</v>
      </c>
      <c r="M122" s="209"/>
      <c r="N122" s="222"/>
      <c r="O122" s="266"/>
      <c r="Q122" s="187"/>
    </row>
    <row r="123" spans="1:17" ht="12.75">
      <c r="A123" s="241">
        <v>115</v>
      </c>
      <c r="B123" s="113">
        <v>4500</v>
      </c>
      <c r="C123" s="25" t="s">
        <v>4</v>
      </c>
      <c r="D123" s="25" t="s">
        <v>5</v>
      </c>
      <c r="E123" s="26">
        <v>0</v>
      </c>
      <c r="F123" s="25" t="s">
        <v>5</v>
      </c>
      <c r="G123" s="25" t="s">
        <v>7</v>
      </c>
      <c r="H123" s="25" t="s">
        <v>15</v>
      </c>
      <c r="I123" s="38" t="s">
        <v>169</v>
      </c>
      <c r="J123" s="400">
        <v>22966.80729761321</v>
      </c>
      <c r="K123" s="400">
        <v>24151.20855217611</v>
      </c>
      <c r="L123" s="401">
        <v>25559.64498077874</v>
      </c>
      <c r="M123" s="209"/>
      <c r="N123" s="222"/>
      <c r="O123" s="266"/>
      <c r="Q123" s="187"/>
    </row>
    <row r="124" spans="1:17" ht="12.75">
      <c r="A124" s="240">
        <v>116</v>
      </c>
      <c r="B124" s="113">
        <v>4500</v>
      </c>
      <c r="C124" s="25" t="s">
        <v>4</v>
      </c>
      <c r="D124" s="25" t="s">
        <v>5</v>
      </c>
      <c r="E124" s="26">
        <v>0</v>
      </c>
      <c r="F124" s="25" t="s">
        <v>5</v>
      </c>
      <c r="G124" s="25" t="s">
        <v>7</v>
      </c>
      <c r="H124" s="25" t="s">
        <v>279</v>
      </c>
      <c r="I124" s="38" t="s">
        <v>281</v>
      </c>
      <c r="J124" s="400"/>
      <c r="K124" s="400"/>
      <c r="L124" s="401"/>
      <c r="M124" s="209"/>
      <c r="N124" s="222"/>
      <c r="Q124" s="187"/>
    </row>
    <row r="125" spans="1:17" ht="12.75">
      <c r="A125" s="241">
        <v>117</v>
      </c>
      <c r="B125" s="113">
        <v>4500</v>
      </c>
      <c r="C125" s="25" t="s">
        <v>4</v>
      </c>
      <c r="D125" s="25" t="s">
        <v>5</v>
      </c>
      <c r="E125" s="26">
        <v>0</v>
      </c>
      <c r="F125" s="25" t="s">
        <v>5</v>
      </c>
      <c r="G125" s="25" t="s">
        <v>7</v>
      </c>
      <c r="H125" s="25" t="s">
        <v>170</v>
      </c>
      <c r="I125" s="36" t="s">
        <v>171</v>
      </c>
      <c r="J125" s="400"/>
      <c r="K125" s="400"/>
      <c r="L125" s="401"/>
      <c r="M125" s="209"/>
      <c r="N125" s="222"/>
      <c r="Q125" s="187"/>
    </row>
    <row r="126" spans="1:17" ht="12.75">
      <c r="A126" s="240">
        <v>118</v>
      </c>
      <c r="B126" s="113">
        <v>4500</v>
      </c>
      <c r="C126" s="25" t="s">
        <v>4</v>
      </c>
      <c r="D126" s="25" t="s">
        <v>5</v>
      </c>
      <c r="E126" s="26">
        <v>0</v>
      </c>
      <c r="F126" s="25" t="s">
        <v>5</v>
      </c>
      <c r="G126" s="25" t="s">
        <v>7</v>
      </c>
      <c r="H126" s="25" t="s">
        <v>67</v>
      </c>
      <c r="I126" s="36" t="s">
        <v>172</v>
      </c>
      <c r="J126" s="400"/>
      <c r="K126" s="400"/>
      <c r="L126" s="401"/>
      <c r="M126" s="209"/>
      <c r="N126" s="222"/>
      <c r="Q126" s="187"/>
    </row>
    <row r="127" spans="1:17" ht="12.75">
      <c r="A127" s="241">
        <v>119</v>
      </c>
      <c r="B127" s="113">
        <v>4500</v>
      </c>
      <c r="C127" s="25" t="s">
        <v>4</v>
      </c>
      <c r="D127" s="25" t="s">
        <v>5</v>
      </c>
      <c r="E127" s="26">
        <v>0</v>
      </c>
      <c r="F127" s="25" t="s">
        <v>5</v>
      </c>
      <c r="G127" s="25" t="s">
        <v>7</v>
      </c>
      <c r="H127" s="25" t="s">
        <v>19</v>
      </c>
      <c r="I127" s="36" t="s">
        <v>173</v>
      </c>
      <c r="J127" s="400"/>
      <c r="K127" s="400"/>
      <c r="L127" s="401"/>
      <c r="M127" s="209"/>
      <c r="N127" s="222"/>
      <c r="Q127" s="187"/>
    </row>
    <row r="128" spans="1:17" ht="12.75">
      <c r="A128" s="240">
        <v>120</v>
      </c>
      <c r="B128" s="113">
        <v>4500</v>
      </c>
      <c r="C128" s="25" t="s">
        <v>4</v>
      </c>
      <c r="D128" s="25" t="s">
        <v>5</v>
      </c>
      <c r="E128" s="26">
        <v>0</v>
      </c>
      <c r="F128" s="25" t="s">
        <v>5</v>
      </c>
      <c r="G128" s="25" t="s">
        <v>7</v>
      </c>
      <c r="H128" s="25" t="s">
        <v>174</v>
      </c>
      <c r="I128" s="36" t="s">
        <v>175</v>
      </c>
      <c r="J128" s="400"/>
      <c r="K128" s="400"/>
      <c r="L128" s="401"/>
      <c r="M128" s="209"/>
      <c r="N128" s="222"/>
      <c r="Q128" s="187"/>
    </row>
    <row r="129" spans="1:14" ht="12.75">
      <c r="A129" s="241">
        <v>121</v>
      </c>
      <c r="B129" s="113">
        <v>4500</v>
      </c>
      <c r="C129" s="25" t="s">
        <v>4</v>
      </c>
      <c r="D129" s="25" t="s">
        <v>5</v>
      </c>
      <c r="E129" s="26">
        <v>0</v>
      </c>
      <c r="F129" s="25" t="s">
        <v>5</v>
      </c>
      <c r="G129" s="25" t="s">
        <v>7</v>
      </c>
      <c r="H129" s="25" t="s">
        <v>176</v>
      </c>
      <c r="I129" s="36" t="s">
        <v>177</v>
      </c>
      <c r="J129" s="400"/>
      <c r="K129" s="400"/>
      <c r="L129" s="401"/>
      <c r="M129" s="209"/>
      <c r="N129" s="222"/>
    </row>
    <row r="130" spans="1:15" ht="12.75">
      <c r="A130" s="240">
        <v>122</v>
      </c>
      <c r="B130" s="113">
        <v>4500</v>
      </c>
      <c r="C130" s="25" t="s">
        <v>4</v>
      </c>
      <c r="D130" s="25" t="s">
        <v>5</v>
      </c>
      <c r="E130" s="26">
        <v>0</v>
      </c>
      <c r="F130" s="25" t="s">
        <v>5</v>
      </c>
      <c r="G130" s="25" t="s">
        <v>7</v>
      </c>
      <c r="H130" s="25" t="s">
        <v>241</v>
      </c>
      <c r="I130" s="38" t="s">
        <v>178</v>
      </c>
      <c r="J130" s="400">
        <v>170286.44680001307</v>
      </c>
      <c r="K130" s="400">
        <v>181355.06584201392</v>
      </c>
      <c r="L130" s="401">
        <v>194956.69578016494</v>
      </c>
      <c r="M130" s="209"/>
      <c r="N130" s="222"/>
      <c r="O130" s="266"/>
    </row>
    <row r="131" spans="1:14" ht="12.75">
      <c r="A131" s="241">
        <v>123</v>
      </c>
      <c r="B131" s="113">
        <v>4500</v>
      </c>
      <c r="C131" s="25" t="s">
        <v>4</v>
      </c>
      <c r="D131" s="25" t="s">
        <v>5</v>
      </c>
      <c r="E131" s="26">
        <v>0</v>
      </c>
      <c r="F131" s="25" t="s">
        <v>5</v>
      </c>
      <c r="G131" s="25" t="s">
        <v>7</v>
      </c>
      <c r="H131" s="25" t="s">
        <v>179</v>
      </c>
      <c r="I131" s="38" t="s">
        <v>180</v>
      </c>
      <c r="J131" s="400"/>
      <c r="K131" s="400"/>
      <c r="L131" s="401"/>
      <c r="M131" s="209"/>
      <c r="N131" s="222"/>
    </row>
    <row r="132" spans="1:14" ht="12.75">
      <c r="A132" s="240">
        <v>124</v>
      </c>
      <c r="B132" s="113">
        <v>4500</v>
      </c>
      <c r="C132" s="25" t="s">
        <v>4</v>
      </c>
      <c r="D132" s="25" t="s">
        <v>5</v>
      </c>
      <c r="E132" s="26">
        <v>0</v>
      </c>
      <c r="F132" s="25" t="s">
        <v>5</v>
      </c>
      <c r="G132" s="25" t="s">
        <v>7</v>
      </c>
      <c r="H132" s="25" t="s">
        <v>17</v>
      </c>
      <c r="I132" s="38" t="s">
        <v>181</v>
      </c>
      <c r="J132" s="400"/>
      <c r="K132" s="400"/>
      <c r="L132" s="401"/>
      <c r="M132" s="209"/>
      <c r="N132" s="222"/>
    </row>
    <row r="133" spans="1:14" ht="12.75">
      <c r="A133" s="241">
        <v>125</v>
      </c>
      <c r="B133" s="113">
        <v>4500</v>
      </c>
      <c r="C133" s="25" t="s">
        <v>4</v>
      </c>
      <c r="D133" s="25" t="s">
        <v>5</v>
      </c>
      <c r="E133" s="26">
        <v>0</v>
      </c>
      <c r="F133" s="25" t="s">
        <v>5</v>
      </c>
      <c r="G133" s="25" t="s">
        <v>7</v>
      </c>
      <c r="H133" s="25" t="s">
        <v>16</v>
      </c>
      <c r="I133" s="38" t="s">
        <v>182</v>
      </c>
      <c r="J133" s="400"/>
      <c r="K133" s="400"/>
      <c r="L133" s="401"/>
      <c r="M133" s="209"/>
      <c r="N133" s="222"/>
    </row>
    <row r="134" spans="1:14" ht="12.75">
      <c r="A134" s="240">
        <v>126</v>
      </c>
      <c r="B134" s="113">
        <v>4500</v>
      </c>
      <c r="C134" s="25" t="s">
        <v>4</v>
      </c>
      <c r="D134" s="25" t="s">
        <v>5</v>
      </c>
      <c r="E134" s="26">
        <v>0</v>
      </c>
      <c r="F134" s="25" t="s">
        <v>5</v>
      </c>
      <c r="G134" s="25" t="s">
        <v>7</v>
      </c>
      <c r="H134" s="25" t="s">
        <v>18</v>
      </c>
      <c r="I134" s="38" t="s">
        <v>183</v>
      </c>
      <c r="J134" s="400"/>
      <c r="K134" s="400"/>
      <c r="L134" s="401"/>
      <c r="M134" s="209"/>
      <c r="N134" s="222"/>
    </row>
    <row r="135" spans="1:15" ht="12.75">
      <c r="A135" s="241">
        <v>127</v>
      </c>
      <c r="B135" s="113">
        <v>4500</v>
      </c>
      <c r="C135" s="25" t="s">
        <v>4</v>
      </c>
      <c r="D135" s="25" t="s">
        <v>5</v>
      </c>
      <c r="E135" s="26">
        <v>0</v>
      </c>
      <c r="F135" s="25" t="s">
        <v>5</v>
      </c>
      <c r="G135" s="25" t="s">
        <v>7</v>
      </c>
      <c r="H135" s="25" t="s">
        <v>71</v>
      </c>
      <c r="I135" s="36" t="s">
        <v>184</v>
      </c>
      <c r="J135" s="400">
        <v>15725.373831467834</v>
      </c>
      <c r="K135" s="400">
        <v>15862.513719532959</v>
      </c>
      <c r="L135" s="401">
        <v>16338.389131118947</v>
      </c>
      <c r="M135" s="217"/>
      <c r="N135" s="184"/>
      <c r="O135" s="268"/>
    </row>
    <row r="136" spans="1:17" ht="12.75">
      <c r="A136" s="240">
        <v>128</v>
      </c>
      <c r="B136" s="113">
        <v>4500</v>
      </c>
      <c r="C136" s="25" t="s">
        <v>4</v>
      </c>
      <c r="D136" s="25" t="s">
        <v>5</v>
      </c>
      <c r="E136" s="26">
        <v>0</v>
      </c>
      <c r="F136" s="25" t="s">
        <v>5</v>
      </c>
      <c r="G136" s="25" t="s">
        <v>7</v>
      </c>
      <c r="H136" s="25" t="s">
        <v>10</v>
      </c>
      <c r="I136" s="36" t="s">
        <v>185</v>
      </c>
      <c r="J136" s="400"/>
      <c r="K136" s="400"/>
      <c r="L136" s="401"/>
      <c r="M136" s="217"/>
      <c r="N136" s="222"/>
      <c r="O136" s="203"/>
      <c r="P136" s="203"/>
      <c r="Q136" s="199"/>
    </row>
    <row r="137" spans="1:97" s="34" customFormat="1" ht="12.75">
      <c r="A137" s="241">
        <v>129</v>
      </c>
      <c r="B137" s="115">
        <v>4500</v>
      </c>
      <c r="C137" s="32" t="s">
        <v>4</v>
      </c>
      <c r="D137" s="32" t="s">
        <v>5</v>
      </c>
      <c r="E137" s="32" t="s">
        <v>6</v>
      </c>
      <c r="F137" s="32" t="s">
        <v>5</v>
      </c>
      <c r="G137" s="32" t="s">
        <v>186</v>
      </c>
      <c r="H137" s="32"/>
      <c r="I137" s="33" t="s">
        <v>187</v>
      </c>
      <c r="J137" s="396">
        <f>J138+J141+J146</f>
        <v>625979.5488891524</v>
      </c>
      <c r="K137" s="396">
        <f>K138+K141+K146</f>
        <v>678357.166308169</v>
      </c>
      <c r="L137" s="397">
        <f>L138+L141+L146</f>
        <v>744453.2615414406</v>
      </c>
      <c r="M137" s="218">
        <v>25747</v>
      </c>
      <c r="N137" s="222"/>
      <c r="O137" s="189"/>
      <c r="P137" s="189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185"/>
      <c r="BO137" s="185"/>
      <c r="BP137" s="185"/>
      <c r="BQ137" s="185"/>
      <c r="BR137" s="185"/>
      <c r="BS137" s="185"/>
      <c r="BT137" s="185"/>
      <c r="BU137" s="185"/>
      <c r="BV137" s="185"/>
      <c r="BW137" s="185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</row>
    <row r="138" spans="1:97" s="22" customFormat="1" ht="12.75">
      <c r="A138" s="240">
        <v>130</v>
      </c>
      <c r="B138" s="136">
        <v>4500</v>
      </c>
      <c r="C138" s="134" t="s">
        <v>4</v>
      </c>
      <c r="D138" s="134" t="s">
        <v>5</v>
      </c>
      <c r="E138" s="134" t="s">
        <v>6</v>
      </c>
      <c r="F138" s="134" t="s">
        <v>5</v>
      </c>
      <c r="G138" s="134" t="s">
        <v>72</v>
      </c>
      <c r="H138" s="134"/>
      <c r="I138" s="135" t="s">
        <v>188</v>
      </c>
      <c r="J138" s="402">
        <f>J140+J139</f>
        <v>625979.5488891524</v>
      </c>
      <c r="K138" s="402">
        <f>K140+K139</f>
        <v>678357.166308169</v>
      </c>
      <c r="L138" s="403">
        <f>L140+L139</f>
        <v>744453.2615414406</v>
      </c>
      <c r="M138" s="219">
        <v>25747</v>
      </c>
      <c r="N138" s="222"/>
      <c r="O138" s="187"/>
      <c r="P138" s="187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</row>
    <row r="139" spans="1:97" s="22" customFormat="1" ht="12.75">
      <c r="A139" s="241">
        <v>131</v>
      </c>
      <c r="B139" s="113">
        <v>4500</v>
      </c>
      <c r="C139" s="25" t="s">
        <v>4</v>
      </c>
      <c r="D139" s="25" t="s">
        <v>5</v>
      </c>
      <c r="E139" s="25" t="s">
        <v>6</v>
      </c>
      <c r="F139" s="25"/>
      <c r="G139" s="25" t="s">
        <v>72</v>
      </c>
      <c r="H139" s="25" t="s">
        <v>8</v>
      </c>
      <c r="I139" s="26" t="s">
        <v>189</v>
      </c>
      <c r="J139" s="400">
        <v>625979.5488891524</v>
      </c>
      <c r="K139" s="400">
        <v>678357.166308169</v>
      </c>
      <c r="L139" s="427">
        <v>744453.2615414406</v>
      </c>
      <c r="M139" s="219"/>
      <c r="N139" s="222"/>
      <c r="O139" s="187"/>
      <c r="P139" s="187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</row>
    <row r="140" spans="1:97" s="22" customFormat="1" ht="12.75">
      <c r="A140" s="240">
        <v>132</v>
      </c>
      <c r="B140" s="116">
        <v>4500</v>
      </c>
      <c r="C140" s="45" t="s">
        <v>4</v>
      </c>
      <c r="D140" s="45" t="s">
        <v>5</v>
      </c>
      <c r="E140" s="45" t="s">
        <v>6</v>
      </c>
      <c r="F140" s="45" t="s">
        <v>5</v>
      </c>
      <c r="G140" s="45" t="s">
        <v>72</v>
      </c>
      <c r="H140" s="45" t="s">
        <v>11</v>
      </c>
      <c r="I140" s="46" t="s">
        <v>190</v>
      </c>
      <c r="J140" s="400"/>
      <c r="K140" s="400"/>
      <c r="L140" s="425"/>
      <c r="M140" s="219"/>
      <c r="N140" s="222"/>
      <c r="O140" s="187"/>
      <c r="P140" s="187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</row>
    <row r="141" spans="1:97" s="22" customFormat="1" ht="12.75">
      <c r="A141" s="241">
        <v>133</v>
      </c>
      <c r="B141" s="129">
        <v>4500</v>
      </c>
      <c r="C141" s="134" t="s">
        <v>4</v>
      </c>
      <c r="D141" s="134" t="s">
        <v>5</v>
      </c>
      <c r="E141" s="134" t="s">
        <v>6</v>
      </c>
      <c r="F141" s="134" t="s">
        <v>5</v>
      </c>
      <c r="G141" s="134" t="s">
        <v>191</v>
      </c>
      <c r="H141" s="134"/>
      <c r="I141" s="135" t="s">
        <v>192</v>
      </c>
      <c r="J141" s="402">
        <f>J142+J143+J144+J145</f>
        <v>0</v>
      </c>
      <c r="K141" s="402">
        <f>K142+K143+K144+K145</f>
        <v>0</v>
      </c>
      <c r="L141" s="403">
        <f>L142+L143+L144+L145</f>
        <v>0</v>
      </c>
      <c r="M141" s="219"/>
      <c r="N141" s="222"/>
      <c r="O141" s="187"/>
      <c r="P141" s="187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</row>
    <row r="142" spans="1:97" s="22" customFormat="1" ht="12.75">
      <c r="A142" s="240">
        <v>134</v>
      </c>
      <c r="B142" s="113">
        <v>4500</v>
      </c>
      <c r="C142" s="45" t="s">
        <v>4</v>
      </c>
      <c r="D142" s="45" t="s">
        <v>5</v>
      </c>
      <c r="E142" s="45" t="s">
        <v>6</v>
      </c>
      <c r="F142" s="45" t="s">
        <v>5</v>
      </c>
      <c r="G142" s="45" t="s">
        <v>191</v>
      </c>
      <c r="H142" s="45" t="s">
        <v>8</v>
      </c>
      <c r="I142" s="46" t="s">
        <v>193</v>
      </c>
      <c r="J142" s="400"/>
      <c r="K142" s="400"/>
      <c r="L142" s="401"/>
      <c r="M142" s="219"/>
      <c r="N142" s="222"/>
      <c r="O142" s="187"/>
      <c r="P142" s="187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</row>
    <row r="143" spans="1:97" s="22" customFormat="1" ht="12.75">
      <c r="A143" s="241">
        <v>135</v>
      </c>
      <c r="B143" s="113">
        <v>4500</v>
      </c>
      <c r="C143" s="45" t="s">
        <v>4</v>
      </c>
      <c r="D143" s="45" t="s">
        <v>5</v>
      </c>
      <c r="E143" s="45" t="s">
        <v>6</v>
      </c>
      <c r="F143" s="45" t="s">
        <v>5</v>
      </c>
      <c r="G143" s="45" t="s">
        <v>191</v>
      </c>
      <c r="H143" s="45" t="s">
        <v>11</v>
      </c>
      <c r="I143" s="46" t="s">
        <v>194</v>
      </c>
      <c r="J143" s="400"/>
      <c r="K143" s="400"/>
      <c r="L143" s="401"/>
      <c r="M143" s="219"/>
      <c r="N143" s="222"/>
      <c r="O143" s="187"/>
      <c r="P143" s="187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</row>
    <row r="144" spans="1:97" s="22" customFormat="1" ht="12.75">
      <c r="A144" s="240">
        <v>136</v>
      </c>
      <c r="B144" s="113">
        <v>4500</v>
      </c>
      <c r="C144" s="45" t="s">
        <v>4</v>
      </c>
      <c r="D144" s="45" t="s">
        <v>5</v>
      </c>
      <c r="E144" s="45" t="s">
        <v>6</v>
      </c>
      <c r="F144" s="45" t="s">
        <v>5</v>
      </c>
      <c r="G144" s="45" t="s">
        <v>191</v>
      </c>
      <c r="H144" s="45" t="s">
        <v>9</v>
      </c>
      <c r="I144" s="46" t="s">
        <v>195</v>
      </c>
      <c r="J144" s="400"/>
      <c r="K144" s="400"/>
      <c r="L144" s="401"/>
      <c r="M144" s="219"/>
      <c r="N144" s="222"/>
      <c r="O144" s="187"/>
      <c r="P144" s="187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</row>
    <row r="145" spans="1:97" s="22" customFormat="1" ht="12.75">
      <c r="A145" s="241">
        <v>137</v>
      </c>
      <c r="B145" s="113">
        <v>4500</v>
      </c>
      <c r="C145" s="45" t="s">
        <v>4</v>
      </c>
      <c r="D145" s="45" t="s">
        <v>5</v>
      </c>
      <c r="E145" s="45" t="s">
        <v>6</v>
      </c>
      <c r="F145" s="45" t="s">
        <v>5</v>
      </c>
      <c r="G145" s="45" t="s">
        <v>191</v>
      </c>
      <c r="H145" s="45" t="s">
        <v>13</v>
      </c>
      <c r="I145" s="46" t="s">
        <v>196</v>
      </c>
      <c r="J145" s="400"/>
      <c r="K145" s="400"/>
      <c r="L145" s="401"/>
      <c r="M145" s="219"/>
      <c r="N145" s="222"/>
      <c r="O145" s="187"/>
      <c r="P145" s="187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</row>
    <row r="146" spans="1:97" s="22" customFormat="1" ht="12.75">
      <c r="A146" s="240">
        <v>138</v>
      </c>
      <c r="B146" s="129">
        <v>4500</v>
      </c>
      <c r="C146" s="134" t="s">
        <v>4</v>
      </c>
      <c r="D146" s="134" t="s">
        <v>5</v>
      </c>
      <c r="E146" s="134" t="s">
        <v>6</v>
      </c>
      <c r="F146" s="134" t="s">
        <v>5</v>
      </c>
      <c r="G146" s="134" t="s">
        <v>197</v>
      </c>
      <c r="H146" s="134"/>
      <c r="I146" s="135" t="s">
        <v>198</v>
      </c>
      <c r="J146" s="402">
        <f>J147</f>
        <v>0</v>
      </c>
      <c r="K146" s="402">
        <f>K147</f>
        <v>0</v>
      </c>
      <c r="L146" s="403">
        <f>L147</f>
        <v>0</v>
      </c>
      <c r="M146" s="219"/>
      <c r="N146" s="222"/>
      <c r="O146" s="191"/>
      <c r="P146" s="187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</row>
    <row r="147" spans="1:75" s="13" customFormat="1" ht="12.75">
      <c r="A147" s="241">
        <v>139</v>
      </c>
      <c r="B147" s="113">
        <v>4500</v>
      </c>
      <c r="C147" s="45" t="s">
        <v>4</v>
      </c>
      <c r="D147" s="45" t="s">
        <v>5</v>
      </c>
      <c r="E147" s="45" t="s">
        <v>6</v>
      </c>
      <c r="F147" s="45" t="s">
        <v>5</v>
      </c>
      <c r="G147" s="45" t="s">
        <v>197</v>
      </c>
      <c r="H147" s="45" t="s">
        <v>234</v>
      </c>
      <c r="I147" s="47" t="s">
        <v>199</v>
      </c>
      <c r="J147" s="400"/>
      <c r="K147" s="400"/>
      <c r="L147" s="425"/>
      <c r="M147" s="218">
        <v>12000</v>
      </c>
      <c r="N147" s="222"/>
      <c r="O147" s="187"/>
      <c r="P147" s="187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</row>
    <row r="148" spans="1:97" s="48" customFormat="1" ht="12.75">
      <c r="A148" s="240">
        <v>140</v>
      </c>
      <c r="B148" s="137">
        <v>4500</v>
      </c>
      <c r="C148" s="105" t="s">
        <v>4</v>
      </c>
      <c r="D148" s="105" t="s">
        <v>5</v>
      </c>
      <c r="E148" s="105" t="s">
        <v>6</v>
      </c>
      <c r="F148" s="105" t="s">
        <v>5</v>
      </c>
      <c r="G148" s="105" t="s">
        <v>200</v>
      </c>
      <c r="H148" s="105"/>
      <c r="I148" s="104" t="s">
        <v>201</v>
      </c>
      <c r="J148" s="390">
        <f>J149</f>
        <v>576384.8980946691</v>
      </c>
      <c r="K148" s="390">
        <f>K149</f>
        <v>863183.3056493083</v>
      </c>
      <c r="L148" s="391">
        <f>L149</f>
        <v>589072.2078229768</v>
      </c>
      <c r="M148" s="218">
        <v>12000</v>
      </c>
      <c r="N148" s="269"/>
      <c r="O148" s="189"/>
      <c r="P148" s="189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</row>
    <row r="149" spans="1:97" s="12" customFormat="1" ht="12.75">
      <c r="A149" s="241">
        <v>141</v>
      </c>
      <c r="B149" s="115">
        <v>4500</v>
      </c>
      <c r="C149" s="32" t="s">
        <v>4</v>
      </c>
      <c r="D149" s="32" t="s">
        <v>5</v>
      </c>
      <c r="E149" s="32" t="s">
        <v>6</v>
      </c>
      <c r="F149" s="32" t="s">
        <v>5</v>
      </c>
      <c r="G149" s="32" t="s">
        <v>202</v>
      </c>
      <c r="H149" s="32"/>
      <c r="I149" s="37" t="s">
        <v>203</v>
      </c>
      <c r="J149" s="396">
        <f>J150+J154+J156+J161+J163+J164+J168</f>
        <v>576384.8980946691</v>
      </c>
      <c r="K149" s="396">
        <f>K150+K154+K156+K161+K163+K164+K168</f>
        <v>863183.3056493083</v>
      </c>
      <c r="L149" s="397">
        <f>L150+L154+L156+L161+L163+L164+L168</f>
        <v>589072.2078229768</v>
      </c>
      <c r="M149" s="215"/>
      <c r="N149" s="222"/>
      <c r="O149" s="187"/>
      <c r="P149" s="187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</row>
    <row r="150" spans="1:97" s="12" customFormat="1" ht="12.75">
      <c r="A150" s="240">
        <v>142</v>
      </c>
      <c r="B150" s="129">
        <v>4500</v>
      </c>
      <c r="C150" s="130" t="s">
        <v>4</v>
      </c>
      <c r="D150" s="130" t="s">
        <v>5</v>
      </c>
      <c r="E150" s="130" t="s">
        <v>6</v>
      </c>
      <c r="F150" s="130" t="s">
        <v>5</v>
      </c>
      <c r="G150" s="130" t="s">
        <v>204</v>
      </c>
      <c r="H150" s="130"/>
      <c r="I150" s="132" t="s">
        <v>205</v>
      </c>
      <c r="J150" s="402">
        <f>J151+J152+J153</f>
        <v>546397.8935139083</v>
      </c>
      <c r="K150" s="402">
        <f>K151+K152+K153</f>
        <v>564860.9174799176</v>
      </c>
      <c r="L150" s="403">
        <f>L151+L152+L153</f>
        <v>564860.9174799176</v>
      </c>
      <c r="M150" s="215"/>
      <c r="N150" s="222"/>
      <c r="O150" s="187"/>
      <c r="P150" s="187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</row>
    <row r="151" spans="1:97" s="12" customFormat="1" ht="12.75">
      <c r="A151" s="241">
        <v>143</v>
      </c>
      <c r="B151" s="113">
        <v>4500</v>
      </c>
      <c r="C151" s="25" t="s">
        <v>4</v>
      </c>
      <c r="D151" s="25" t="s">
        <v>5</v>
      </c>
      <c r="E151" s="25" t="s">
        <v>6</v>
      </c>
      <c r="F151" s="25" t="s">
        <v>5</v>
      </c>
      <c r="G151" s="25" t="s">
        <v>204</v>
      </c>
      <c r="H151" s="25" t="s">
        <v>233</v>
      </c>
      <c r="I151" s="36" t="s">
        <v>206</v>
      </c>
      <c r="J151" s="400"/>
      <c r="K151" s="400"/>
      <c r="L151" s="428"/>
      <c r="M151" s="215"/>
      <c r="N151" s="222"/>
      <c r="O151" s="187"/>
      <c r="P151" s="187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</row>
    <row r="152" spans="1:97" s="12" customFormat="1" ht="12.75">
      <c r="A152" s="240">
        <v>144</v>
      </c>
      <c r="B152" s="113">
        <v>4500</v>
      </c>
      <c r="C152" s="25" t="s">
        <v>4</v>
      </c>
      <c r="D152" s="25" t="s">
        <v>5</v>
      </c>
      <c r="E152" s="25" t="s">
        <v>6</v>
      </c>
      <c r="F152" s="25" t="s">
        <v>5</v>
      </c>
      <c r="G152" s="25" t="s">
        <v>204</v>
      </c>
      <c r="H152" s="25" t="s">
        <v>240</v>
      </c>
      <c r="I152" s="36" t="s">
        <v>207</v>
      </c>
      <c r="J152" s="400">
        <v>546397.8935139083</v>
      </c>
      <c r="K152" s="400">
        <v>564860.9174799176</v>
      </c>
      <c r="L152" s="401">
        <v>564860.9174799176</v>
      </c>
      <c r="M152" s="215"/>
      <c r="N152" s="222"/>
      <c r="O152" s="187"/>
      <c r="P152" s="187"/>
      <c r="Q152" s="51"/>
      <c r="R152" s="51"/>
      <c r="S152" s="187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</row>
    <row r="153" spans="1:97" s="12" customFormat="1" ht="12.75">
      <c r="A153" s="241">
        <v>145</v>
      </c>
      <c r="B153" s="113">
        <v>4500</v>
      </c>
      <c r="C153" s="25" t="s">
        <v>4</v>
      </c>
      <c r="D153" s="25" t="s">
        <v>5</v>
      </c>
      <c r="E153" s="25" t="s">
        <v>6</v>
      </c>
      <c r="F153" s="25" t="s">
        <v>5</v>
      </c>
      <c r="G153" s="25" t="s">
        <v>204</v>
      </c>
      <c r="H153" s="25" t="s">
        <v>235</v>
      </c>
      <c r="I153" s="36" t="s">
        <v>208</v>
      </c>
      <c r="J153" s="400"/>
      <c r="K153" s="400"/>
      <c r="L153" s="401"/>
      <c r="M153" s="215"/>
      <c r="N153" s="222"/>
      <c r="O153" s="187"/>
      <c r="P153" s="187"/>
      <c r="Q153" s="51"/>
      <c r="R153" s="51"/>
      <c r="S153" s="187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</row>
    <row r="154" spans="1:19" ht="12.75">
      <c r="A154" s="240">
        <v>146</v>
      </c>
      <c r="B154" s="129">
        <v>4500</v>
      </c>
      <c r="C154" s="130" t="s">
        <v>4</v>
      </c>
      <c r="D154" s="130" t="s">
        <v>5</v>
      </c>
      <c r="E154" s="130" t="s">
        <v>6</v>
      </c>
      <c r="F154" s="130" t="s">
        <v>5</v>
      </c>
      <c r="G154" s="130" t="s">
        <v>209</v>
      </c>
      <c r="H154" s="130"/>
      <c r="I154" s="132" t="s">
        <v>210</v>
      </c>
      <c r="J154" s="402">
        <f>SUM(J155)</f>
        <v>0</v>
      </c>
      <c r="K154" s="402">
        <f>SUM(K155)</f>
        <v>0</v>
      </c>
      <c r="L154" s="403">
        <f>SUM(L155)</f>
        <v>0</v>
      </c>
      <c r="M154" s="215"/>
      <c r="N154" s="222"/>
      <c r="O154" s="191"/>
      <c r="S154" s="187"/>
    </row>
    <row r="155" spans="1:19" ht="12.75">
      <c r="A155" s="241">
        <v>147</v>
      </c>
      <c r="B155" s="113">
        <v>4500</v>
      </c>
      <c r="C155" s="25" t="s">
        <v>4</v>
      </c>
      <c r="D155" s="25" t="s">
        <v>5</v>
      </c>
      <c r="E155" s="25" t="s">
        <v>6</v>
      </c>
      <c r="F155" s="49" t="s">
        <v>5</v>
      </c>
      <c r="G155" s="49" t="s">
        <v>209</v>
      </c>
      <c r="H155" s="49" t="s">
        <v>233</v>
      </c>
      <c r="I155" s="50" t="s">
        <v>211</v>
      </c>
      <c r="J155" s="400"/>
      <c r="K155" s="400"/>
      <c r="L155" s="401"/>
      <c r="M155" s="215"/>
      <c r="N155" s="222"/>
      <c r="S155" s="187"/>
    </row>
    <row r="156" spans="1:19" ht="12.75">
      <c r="A156" s="240">
        <v>148</v>
      </c>
      <c r="B156" s="129">
        <v>4500</v>
      </c>
      <c r="C156" s="130" t="s">
        <v>4</v>
      </c>
      <c r="D156" s="130" t="s">
        <v>5</v>
      </c>
      <c r="E156" s="130" t="s">
        <v>6</v>
      </c>
      <c r="F156" s="130" t="s">
        <v>5</v>
      </c>
      <c r="G156" s="130" t="s">
        <v>212</v>
      </c>
      <c r="H156" s="130"/>
      <c r="I156" s="132" t="s">
        <v>213</v>
      </c>
      <c r="J156" s="402">
        <f>SUM(J157:J160)</f>
        <v>29987.004580760804</v>
      </c>
      <c r="K156" s="402">
        <f>SUM(K157:K160)</f>
        <v>75108.67730531767</v>
      </c>
      <c r="L156" s="403">
        <f>SUM(L157:L160)</f>
        <v>24211.29034305915</v>
      </c>
      <c r="M156" s="215"/>
      <c r="N156" s="222"/>
      <c r="S156" s="187"/>
    </row>
    <row r="157" spans="1:19" ht="12.75">
      <c r="A157" s="241">
        <v>149</v>
      </c>
      <c r="B157" s="113">
        <v>4500</v>
      </c>
      <c r="C157" s="25" t="s">
        <v>4</v>
      </c>
      <c r="D157" s="25" t="s">
        <v>5</v>
      </c>
      <c r="E157" s="25" t="s">
        <v>6</v>
      </c>
      <c r="F157" s="25" t="s">
        <v>5</v>
      </c>
      <c r="G157" s="25" t="s">
        <v>212</v>
      </c>
      <c r="H157" s="25" t="s">
        <v>233</v>
      </c>
      <c r="I157" s="36" t="s">
        <v>214</v>
      </c>
      <c r="J157" s="400"/>
      <c r="K157" s="400"/>
      <c r="L157" s="401"/>
      <c r="M157" s="215"/>
      <c r="N157" s="222"/>
      <c r="S157" s="187"/>
    </row>
    <row r="158" spans="1:19" ht="12.75">
      <c r="A158" s="240">
        <v>150</v>
      </c>
      <c r="B158" s="113">
        <v>4500</v>
      </c>
      <c r="C158" s="25" t="s">
        <v>4</v>
      </c>
      <c r="D158" s="25" t="s">
        <v>5</v>
      </c>
      <c r="E158" s="25" t="s">
        <v>6</v>
      </c>
      <c r="F158" s="25" t="s">
        <v>5</v>
      </c>
      <c r="G158" s="25" t="s">
        <v>212</v>
      </c>
      <c r="H158" s="25" t="s">
        <v>234</v>
      </c>
      <c r="I158" s="36" t="s">
        <v>145</v>
      </c>
      <c r="J158" s="400">
        <v>29987.004580760804</v>
      </c>
      <c r="K158" s="400">
        <v>75108.67730531767</v>
      </c>
      <c r="L158" s="401">
        <v>24211.29034305915</v>
      </c>
      <c r="M158" s="209"/>
      <c r="N158" s="222"/>
      <c r="S158" s="187"/>
    </row>
    <row r="159" spans="1:19" ht="12.75">
      <c r="A159" s="241">
        <v>151</v>
      </c>
      <c r="B159" s="113">
        <v>4500</v>
      </c>
      <c r="C159" s="25" t="s">
        <v>4</v>
      </c>
      <c r="D159" s="25" t="s">
        <v>5</v>
      </c>
      <c r="E159" s="25" t="s">
        <v>6</v>
      </c>
      <c r="F159" s="25" t="s">
        <v>5</v>
      </c>
      <c r="G159" s="25" t="s">
        <v>212</v>
      </c>
      <c r="H159" s="25" t="s">
        <v>240</v>
      </c>
      <c r="I159" s="36" t="s">
        <v>146</v>
      </c>
      <c r="J159" s="400"/>
      <c r="K159" s="400"/>
      <c r="L159" s="401"/>
      <c r="M159" s="215"/>
      <c r="N159" s="222"/>
      <c r="S159" s="187"/>
    </row>
    <row r="160" spans="1:19" ht="12.75">
      <c r="A160" s="240">
        <v>152</v>
      </c>
      <c r="B160" s="113">
        <v>4500</v>
      </c>
      <c r="C160" s="25" t="s">
        <v>4</v>
      </c>
      <c r="D160" s="25" t="s">
        <v>5</v>
      </c>
      <c r="E160" s="25" t="s">
        <v>6</v>
      </c>
      <c r="F160" s="25" t="s">
        <v>5</v>
      </c>
      <c r="G160" s="25" t="s">
        <v>212</v>
      </c>
      <c r="H160" s="25" t="s">
        <v>235</v>
      </c>
      <c r="I160" s="36" t="s">
        <v>215</v>
      </c>
      <c r="J160" s="400"/>
      <c r="K160" s="400"/>
      <c r="L160" s="401"/>
      <c r="M160" s="215"/>
      <c r="N160" s="222"/>
      <c r="S160" s="187"/>
    </row>
    <row r="161" spans="1:19" ht="12.75">
      <c r="A161" s="241">
        <v>153</v>
      </c>
      <c r="B161" s="129">
        <v>4500</v>
      </c>
      <c r="C161" s="130" t="s">
        <v>4</v>
      </c>
      <c r="D161" s="130" t="s">
        <v>5</v>
      </c>
      <c r="E161" s="130" t="s">
        <v>6</v>
      </c>
      <c r="F161" s="130" t="s">
        <v>5</v>
      </c>
      <c r="G161" s="130" t="s">
        <v>216</v>
      </c>
      <c r="H161" s="130"/>
      <c r="I161" s="132" t="s">
        <v>217</v>
      </c>
      <c r="J161" s="402">
        <f>SUM(J162)</f>
        <v>0</v>
      </c>
      <c r="K161" s="402">
        <f>SUM(K162)</f>
        <v>223213.71086407287</v>
      </c>
      <c r="L161" s="403">
        <f>SUM(L162)</f>
        <v>0</v>
      </c>
      <c r="M161" s="209"/>
      <c r="N161" s="222"/>
      <c r="S161" s="187"/>
    </row>
    <row r="162" spans="1:19" ht="12.75">
      <c r="A162" s="240">
        <v>154</v>
      </c>
      <c r="B162" s="113">
        <v>4500</v>
      </c>
      <c r="C162" s="25" t="s">
        <v>4</v>
      </c>
      <c r="D162" s="25" t="s">
        <v>5</v>
      </c>
      <c r="E162" s="25" t="s">
        <v>6</v>
      </c>
      <c r="F162" s="25" t="s">
        <v>5</v>
      </c>
      <c r="G162" s="25" t="s">
        <v>216</v>
      </c>
      <c r="H162" s="25" t="s">
        <v>233</v>
      </c>
      <c r="I162" s="36" t="s">
        <v>218</v>
      </c>
      <c r="J162" s="400">
        <v>0</v>
      </c>
      <c r="K162" s="400">
        <v>223213.71086407287</v>
      </c>
      <c r="L162" s="401">
        <v>0</v>
      </c>
      <c r="M162" s="215"/>
      <c r="N162" s="222"/>
      <c r="S162" s="187"/>
    </row>
    <row r="163" spans="1:14" ht="12.75">
      <c r="A163" s="241">
        <v>155</v>
      </c>
      <c r="B163" s="129">
        <v>4500</v>
      </c>
      <c r="C163" s="130" t="s">
        <v>4</v>
      </c>
      <c r="D163" s="130" t="s">
        <v>5</v>
      </c>
      <c r="E163" s="130" t="s">
        <v>6</v>
      </c>
      <c r="F163" s="130" t="s">
        <v>5</v>
      </c>
      <c r="G163" s="130" t="s">
        <v>219</v>
      </c>
      <c r="H163" s="130"/>
      <c r="I163" s="132" t="s">
        <v>220</v>
      </c>
      <c r="J163" s="404">
        <v>0</v>
      </c>
      <c r="K163" s="404">
        <v>0</v>
      </c>
      <c r="L163" s="405">
        <v>0</v>
      </c>
      <c r="M163" s="215"/>
      <c r="N163" s="222"/>
    </row>
    <row r="164" spans="1:14" ht="12.75">
      <c r="A164" s="240">
        <v>156</v>
      </c>
      <c r="B164" s="129">
        <v>4500</v>
      </c>
      <c r="C164" s="130" t="s">
        <v>4</v>
      </c>
      <c r="D164" s="130" t="s">
        <v>5</v>
      </c>
      <c r="E164" s="130" t="s">
        <v>6</v>
      </c>
      <c r="F164" s="130" t="s">
        <v>5</v>
      </c>
      <c r="G164" s="130" t="s">
        <v>221</v>
      </c>
      <c r="H164" s="130"/>
      <c r="I164" s="132" t="s">
        <v>222</v>
      </c>
      <c r="J164" s="402">
        <f>SUM(J165:J167)</f>
        <v>0</v>
      </c>
      <c r="K164" s="402">
        <f>SUM(K165:K167)</f>
        <v>0</v>
      </c>
      <c r="L164" s="403">
        <f>SUM(L165:L167)</f>
        <v>0</v>
      </c>
      <c r="M164" s="215"/>
      <c r="N164" s="222"/>
    </row>
    <row r="165" spans="1:14" ht="12.75">
      <c r="A165" s="241">
        <v>157</v>
      </c>
      <c r="B165" s="113">
        <v>4500</v>
      </c>
      <c r="C165" s="25" t="s">
        <v>4</v>
      </c>
      <c r="D165" s="25" t="s">
        <v>5</v>
      </c>
      <c r="E165" s="25" t="s">
        <v>6</v>
      </c>
      <c r="F165" s="25" t="s">
        <v>5</v>
      </c>
      <c r="G165" s="25" t="s">
        <v>221</v>
      </c>
      <c r="H165" s="25" t="s">
        <v>233</v>
      </c>
      <c r="I165" s="36" t="s">
        <v>223</v>
      </c>
      <c r="J165" s="400"/>
      <c r="K165" s="400"/>
      <c r="L165" s="401"/>
      <c r="M165" s="209"/>
      <c r="N165" s="222"/>
    </row>
    <row r="166" spans="1:14" ht="12.75">
      <c r="A166" s="240">
        <v>158</v>
      </c>
      <c r="B166" s="113">
        <v>4500</v>
      </c>
      <c r="C166" s="25" t="s">
        <v>4</v>
      </c>
      <c r="D166" s="25" t="s">
        <v>5</v>
      </c>
      <c r="E166" s="25" t="s">
        <v>6</v>
      </c>
      <c r="F166" s="25" t="s">
        <v>5</v>
      </c>
      <c r="G166" s="25" t="s">
        <v>221</v>
      </c>
      <c r="H166" s="25" t="s">
        <v>234</v>
      </c>
      <c r="I166" s="36" t="s">
        <v>224</v>
      </c>
      <c r="J166" s="400"/>
      <c r="K166" s="400"/>
      <c r="L166" s="401"/>
      <c r="M166" s="215"/>
      <c r="N166" s="222"/>
    </row>
    <row r="167" spans="1:14" ht="12.75" customHeight="1">
      <c r="A167" s="241">
        <v>159</v>
      </c>
      <c r="B167" s="113">
        <v>4500</v>
      </c>
      <c r="C167" s="25" t="s">
        <v>4</v>
      </c>
      <c r="D167" s="25" t="s">
        <v>5</v>
      </c>
      <c r="E167" s="25" t="s">
        <v>6</v>
      </c>
      <c r="F167" s="25" t="s">
        <v>5</v>
      </c>
      <c r="G167" s="25" t="s">
        <v>221</v>
      </c>
      <c r="H167" s="25" t="s">
        <v>240</v>
      </c>
      <c r="I167" s="36" t="s">
        <v>225</v>
      </c>
      <c r="J167" s="400"/>
      <c r="K167" s="400"/>
      <c r="L167" s="401"/>
      <c r="M167" s="215"/>
      <c r="N167" s="222"/>
    </row>
    <row r="168" spans="1:14" ht="12.75" customHeight="1">
      <c r="A168" s="240">
        <v>160</v>
      </c>
      <c r="B168" s="129">
        <v>4500</v>
      </c>
      <c r="C168" s="130" t="s">
        <v>4</v>
      </c>
      <c r="D168" s="130" t="s">
        <v>5</v>
      </c>
      <c r="E168" s="130" t="s">
        <v>6</v>
      </c>
      <c r="F168" s="130" t="s">
        <v>5</v>
      </c>
      <c r="G168" s="130" t="s">
        <v>226</v>
      </c>
      <c r="H168" s="130"/>
      <c r="I168" s="132" t="s">
        <v>227</v>
      </c>
      <c r="J168" s="402">
        <f>SUM(J169:J171)</f>
        <v>0</v>
      </c>
      <c r="K168" s="402">
        <f>SUM(K169:K171)</f>
        <v>0</v>
      </c>
      <c r="L168" s="403">
        <f>SUM(L169:L171)</f>
        <v>0</v>
      </c>
      <c r="M168" s="215"/>
      <c r="N168" s="222"/>
    </row>
    <row r="169" spans="1:14" ht="12.75" customHeight="1">
      <c r="A169" s="241">
        <v>161</v>
      </c>
      <c r="B169" s="113">
        <v>4500</v>
      </c>
      <c r="C169" s="25" t="s">
        <v>4</v>
      </c>
      <c r="D169" s="25" t="s">
        <v>5</v>
      </c>
      <c r="E169" s="25" t="s">
        <v>6</v>
      </c>
      <c r="F169" s="25" t="s">
        <v>5</v>
      </c>
      <c r="G169" s="25" t="s">
        <v>226</v>
      </c>
      <c r="H169" s="25" t="s">
        <v>234</v>
      </c>
      <c r="I169" s="36" t="s">
        <v>145</v>
      </c>
      <c r="J169" s="400"/>
      <c r="K169" s="400"/>
      <c r="L169" s="401"/>
      <c r="M169" s="215"/>
      <c r="N169" s="222"/>
    </row>
    <row r="170" spans="1:14" ht="12.75" customHeight="1">
      <c r="A170" s="240">
        <v>162</v>
      </c>
      <c r="B170" s="113">
        <v>4500</v>
      </c>
      <c r="C170" s="25" t="s">
        <v>4</v>
      </c>
      <c r="D170" s="25" t="s">
        <v>5</v>
      </c>
      <c r="E170" s="25" t="s">
        <v>6</v>
      </c>
      <c r="F170" s="25" t="s">
        <v>5</v>
      </c>
      <c r="G170" s="25" t="s">
        <v>226</v>
      </c>
      <c r="H170" s="25" t="s">
        <v>240</v>
      </c>
      <c r="I170" s="36" t="s">
        <v>146</v>
      </c>
      <c r="J170" s="400"/>
      <c r="K170" s="400"/>
      <c r="L170" s="401"/>
      <c r="M170" s="215"/>
      <c r="N170" s="222"/>
    </row>
    <row r="171" spans="1:14" ht="13.5" thickBot="1">
      <c r="A171" s="241">
        <v>163</v>
      </c>
      <c r="B171" s="117">
        <v>4500</v>
      </c>
      <c r="C171" s="118" t="s">
        <v>4</v>
      </c>
      <c r="D171" s="118" t="s">
        <v>5</v>
      </c>
      <c r="E171" s="118" t="s">
        <v>6</v>
      </c>
      <c r="F171" s="118" t="s">
        <v>5</v>
      </c>
      <c r="G171" s="118" t="s">
        <v>226</v>
      </c>
      <c r="H171" s="118" t="s">
        <v>235</v>
      </c>
      <c r="I171" s="119" t="s">
        <v>215</v>
      </c>
      <c r="J171" s="429"/>
      <c r="K171" s="429"/>
      <c r="L171" s="430"/>
      <c r="M171" s="220">
        <v>5475045</v>
      </c>
      <c r="N171" s="222"/>
    </row>
    <row r="172" spans="1:97" s="53" customFormat="1" ht="13.5" thickBot="1">
      <c r="A172" s="66"/>
      <c r="B172" s="128"/>
      <c r="C172" s="451" t="s">
        <v>228</v>
      </c>
      <c r="D172" s="452"/>
      <c r="E172" s="452"/>
      <c r="F172" s="452"/>
      <c r="G172" s="452"/>
      <c r="H172" s="452"/>
      <c r="I172" s="453"/>
      <c r="J172" s="406">
        <f>J9+J13+J30+J35</f>
        <v>203964915.8983215</v>
      </c>
      <c r="K172" s="406">
        <f>K9+K13+K30+K35</f>
        <v>217862917.60287905</v>
      </c>
      <c r="L172" s="407">
        <f>L9+L13+L30+L35</f>
        <v>233898927.7957268</v>
      </c>
      <c r="M172" s="52"/>
      <c r="N172" s="222"/>
      <c r="O172" s="187"/>
      <c r="P172" s="187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</row>
    <row r="173" spans="2:14" ht="12.75">
      <c r="B173" s="54"/>
      <c r="C173" s="55"/>
      <c r="D173" s="56"/>
      <c r="E173" s="56"/>
      <c r="F173" s="204"/>
      <c r="G173" s="56"/>
      <c r="H173" s="56"/>
      <c r="I173" s="56"/>
      <c r="J173" s="52"/>
      <c r="K173" s="52"/>
      <c r="L173" s="52"/>
      <c r="M173" s="57"/>
      <c r="N173" s="223"/>
    </row>
    <row r="174" spans="3:12" ht="12.75">
      <c r="C174" s="1"/>
      <c r="D174" s="1"/>
      <c r="E174" s="1"/>
      <c r="F174" s="1"/>
      <c r="G174" s="1"/>
      <c r="H174" s="1"/>
      <c r="I174" s="2"/>
      <c r="J174" s="59"/>
      <c r="K174" s="59"/>
      <c r="L174" s="57"/>
    </row>
    <row r="175" spans="2:12" ht="12.75">
      <c r="B175" s="60" t="s">
        <v>294</v>
      </c>
      <c r="C175" s="206"/>
      <c r="D175" s="206"/>
      <c r="E175" s="206"/>
      <c r="F175" s="205"/>
      <c r="G175" s="205"/>
      <c r="H175" s="205"/>
      <c r="I175" s="183"/>
      <c r="J175" s="463"/>
      <c r="K175" s="463"/>
      <c r="L175" s="463"/>
    </row>
    <row r="176" spans="2:12" ht="12.75">
      <c r="B176" s="60" t="s">
        <v>295</v>
      </c>
      <c r="C176" s="60"/>
      <c r="D176" s="60"/>
      <c r="E176" s="60"/>
      <c r="F176" s="61"/>
      <c r="G176" s="61"/>
      <c r="H176" s="61"/>
      <c r="I176" s="2"/>
      <c r="J176" s="59"/>
      <c r="K176" s="59"/>
      <c r="L176" s="207"/>
    </row>
    <row r="177" spans="2:12" ht="12.75">
      <c r="B177" s="60" t="s">
        <v>296</v>
      </c>
      <c r="C177" s="60"/>
      <c r="D177" s="60"/>
      <c r="E177" s="60"/>
      <c r="F177" s="61"/>
      <c r="G177" s="61"/>
      <c r="H177" s="61"/>
      <c r="I177" s="2"/>
      <c r="J177" s="59"/>
      <c r="K177" s="59"/>
      <c r="L177" s="207"/>
    </row>
    <row r="178" spans="3:12" ht="12.75">
      <c r="C178" s="1"/>
      <c r="D178" s="1"/>
      <c r="E178" s="1"/>
      <c r="F178" s="1"/>
      <c r="G178" s="1"/>
      <c r="H178" s="1"/>
      <c r="I178" s="2"/>
      <c r="J178" s="59"/>
      <c r="K178" s="59"/>
      <c r="L178" s="207"/>
    </row>
    <row r="179" spans="3:12" ht="12.75">
      <c r="C179" s="1"/>
      <c r="D179" s="1"/>
      <c r="E179" s="1"/>
      <c r="F179" s="1"/>
      <c r="G179" s="1"/>
      <c r="H179" s="1"/>
      <c r="I179" s="2"/>
      <c r="J179" s="59"/>
      <c r="K179" s="59"/>
      <c r="L179" s="207"/>
    </row>
    <row r="180" spans="3:12" ht="12.75">
      <c r="C180" s="1"/>
      <c r="D180" s="1"/>
      <c r="E180" s="1"/>
      <c r="F180" s="1"/>
      <c r="G180" s="1"/>
      <c r="H180" s="1"/>
      <c r="I180" s="2"/>
      <c r="J180" s="59"/>
      <c r="K180" s="59"/>
      <c r="L180" s="207"/>
    </row>
    <row r="181" spans="3:12" ht="12.75">
      <c r="C181" s="1"/>
      <c r="D181" s="1"/>
      <c r="E181" s="1"/>
      <c r="F181" s="1"/>
      <c r="G181" s="1"/>
      <c r="H181" s="1"/>
      <c r="I181" s="2"/>
      <c r="J181" s="59"/>
      <c r="K181" s="59"/>
      <c r="L181" s="207"/>
    </row>
    <row r="182" spans="3:12" ht="12.75">
      <c r="C182" s="1"/>
      <c r="D182" s="1"/>
      <c r="E182" s="1"/>
      <c r="F182" s="1"/>
      <c r="G182" s="1"/>
      <c r="H182" s="1"/>
      <c r="I182" s="2"/>
      <c r="J182" s="59"/>
      <c r="K182" s="59"/>
      <c r="L182" s="62"/>
    </row>
    <row r="183" spans="3:12" ht="12.75">
      <c r="C183" s="1"/>
      <c r="D183" s="1"/>
      <c r="E183" s="1"/>
      <c r="F183" s="1"/>
      <c r="G183" s="1"/>
      <c r="H183" s="1"/>
      <c r="I183" s="2"/>
      <c r="J183" s="59"/>
      <c r="K183" s="59"/>
      <c r="L183" s="62"/>
    </row>
    <row r="184" spans="3:12" ht="12.75">
      <c r="C184" s="1"/>
      <c r="D184" s="1"/>
      <c r="E184" s="1"/>
      <c r="F184" s="1"/>
      <c r="G184" s="1"/>
      <c r="H184" s="1"/>
      <c r="I184" s="2"/>
      <c r="J184" s="59"/>
      <c r="K184" s="59"/>
      <c r="L184" s="62"/>
    </row>
    <row r="185" spans="3:12" ht="12.75">
      <c r="C185" s="1"/>
      <c r="D185" s="1"/>
      <c r="E185" s="1"/>
      <c r="F185" s="1"/>
      <c r="G185" s="1"/>
      <c r="H185" s="1"/>
      <c r="I185" s="2"/>
      <c r="J185" s="59"/>
      <c r="K185" s="59"/>
      <c r="L185" s="62"/>
    </row>
    <row r="186" spans="3:12" ht="12.75">
      <c r="C186" s="1"/>
      <c r="D186" s="1"/>
      <c r="E186" s="1"/>
      <c r="F186" s="1"/>
      <c r="G186" s="1"/>
      <c r="H186" s="1"/>
      <c r="I186" s="2"/>
      <c r="J186" s="59"/>
      <c r="K186" s="59"/>
      <c r="L186" s="62"/>
    </row>
    <row r="187" spans="3:12" ht="12.75">
      <c r="C187" s="1"/>
      <c r="D187" s="1"/>
      <c r="E187" s="1"/>
      <c r="F187" s="1"/>
      <c r="G187" s="1"/>
      <c r="H187" s="1"/>
      <c r="I187" s="2"/>
      <c r="J187" s="59"/>
      <c r="K187" s="59"/>
      <c r="L187" s="62"/>
    </row>
    <row r="188" spans="10:12" ht="12.75">
      <c r="J188" s="63"/>
      <c r="K188" s="63"/>
      <c r="L188" s="64"/>
    </row>
    <row r="189" spans="10:12" ht="12.75">
      <c r="J189" s="63"/>
      <c r="K189" s="63"/>
      <c r="L189" s="64"/>
    </row>
    <row r="190" spans="10:12" ht="12.75">
      <c r="J190" s="63"/>
      <c r="K190" s="63"/>
      <c r="L190" s="64"/>
    </row>
    <row r="191" spans="10:12" ht="12.75">
      <c r="J191" s="63"/>
      <c r="K191" s="63"/>
      <c r="L191" s="64"/>
    </row>
    <row r="192" spans="10:12" ht="12.75">
      <c r="J192" s="63"/>
      <c r="K192" s="63"/>
      <c r="L192" s="64"/>
    </row>
    <row r="193" spans="10:12" ht="12.75">
      <c r="J193" s="63"/>
      <c r="K193" s="63"/>
      <c r="L193" s="64"/>
    </row>
    <row r="194" spans="10:12" ht="12.75">
      <c r="J194" s="63"/>
      <c r="K194" s="63"/>
      <c r="L194" s="64"/>
    </row>
    <row r="195" spans="10:12" ht="12.75">
      <c r="J195" s="63"/>
      <c r="K195" s="63"/>
      <c r="L195" s="64"/>
    </row>
    <row r="196" spans="10:12" ht="12.75">
      <c r="J196" s="63"/>
      <c r="K196" s="63"/>
      <c r="L196" s="64"/>
    </row>
    <row r="197" spans="10:12" ht="12.75">
      <c r="J197" s="63"/>
      <c r="K197" s="63"/>
      <c r="L197" s="64"/>
    </row>
    <row r="198" spans="10:12" ht="12.75">
      <c r="J198" s="63"/>
      <c r="K198" s="63"/>
      <c r="L198" s="64"/>
    </row>
    <row r="199" spans="10:12" ht="12.75">
      <c r="J199" s="63"/>
      <c r="K199" s="63"/>
      <c r="L199" s="64"/>
    </row>
    <row r="200" spans="10:12" ht="12.75">
      <c r="J200" s="63"/>
      <c r="K200" s="63"/>
      <c r="L200" s="64"/>
    </row>
    <row r="201" spans="10:12" ht="12.75">
      <c r="J201" s="63"/>
      <c r="K201" s="63"/>
      <c r="L201" s="64"/>
    </row>
    <row r="202" spans="10:12" ht="12.75">
      <c r="J202" s="63"/>
      <c r="K202" s="63"/>
      <c r="L202" s="64"/>
    </row>
    <row r="203" spans="10:12" ht="12.75">
      <c r="J203" s="63"/>
      <c r="K203" s="63"/>
      <c r="L203" s="64"/>
    </row>
    <row r="204" spans="10:12" ht="12.75">
      <c r="J204" s="63"/>
      <c r="K204" s="63"/>
      <c r="L204" s="64"/>
    </row>
    <row r="205" spans="10:12" ht="12.75">
      <c r="J205" s="63"/>
      <c r="K205" s="63"/>
      <c r="L205" s="64"/>
    </row>
    <row r="206" spans="10:12" ht="12.75">
      <c r="J206" s="63"/>
      <c r="K206" s="63"/>
      <c r="L206" s="64"/>
    </row>
    <row r="207" spans="10:12" ht="12.75">
      <c r="J207" s="63"/>
      <c r="K207" s="63"/>
      <c r="L207" s="64"/>
    </row>
    <row r="208" spans="10:12" ht="12.75">
      <c r="J208" s="63"/>
      <c r="K208" s="63"/>
      <c r="L208" s="64"/>
    </row>
    <row r="209" spans="10:12" ht="12.75">
      <c r="J209" s="63"/>
      <c r="K209" s="63"/>
      <c r="L209" s="64"/>
    </row>
    <row r="210" spans="10:12" ht="12.75">
      <c r="J210" s="63"/>
      <c r="K210" s="63"/>
      <c r="L210" s="64"/>
    </row>
    <row r="211" spans="10:12" ht="12.75">
      <c r="J211" s="63"/>
      <c r="K211" s="63"/>
      <c r="L211" s="64"/>
    </row>
    <row r="212" spans="10:12" ht="12.75">
      <c r="J212" s="63"/>
      <c r="K212" s="63"/>
      <c r="L212" s="64"/>
    </row>
    <row r="213" spans="10:12" ht="12.75">
      <c r="J213" s="63"/>
      <c r="K213" s="63"/>
      <c r="L213" s="64"/>
    </row>
    <row r="214" spans="10:12" ht="12.75">
      <c r="J214" s="63"/>
      <c r="K214" s="63"/>
      <c r="L214" s="64"/>
    </row>
    <row r="215" spans="10:12" ht="12.75">
      <c r="J215" s="63"/>
      <c r="K215" s="63"/>
      <c r="L215" s="64"/>
    </row>
    <row r="216" spans="10:12" ht="12.75">
      <c r="J216" s="63"/>
      <c r="K216" s="63"/>
      <c r="L216" s="64"/>
    </row>
    <row r="217" spans="10:12" ht="12.75">
      <c r="J217" s="63"/>
      <c r="K217" s="63"/>
      <c r="L217" s="64"/>
    </row>
    <row r="218" spans="10:12" ht="12.75">
      <c r="J218" s="63"/>
      <c r="K218" s="63"/>
      <c r="L218" s="64"/>
    </row>
    <row r="219" spans="10:12" ht="12.75">
      <c r="J219" s="63"/>
      <c r="K219" s="63"/>
      <c r="L219" s="64"/>
    </row>
    <row r="220" spans="10:12" ht="12.75">
      <c r="J220" s="63"/>
      <c r="K220" s="63"/>
      <c r="L220" s="64"/>
    </row>
    <row r="221" spans="10:12" ht="12.75">
      <c r="J221" s="63"/>
      <c r="K221" s="63"/>
      <c r="L221" s="64"/>
    </row>
    <row r="222" spans="10:12" ht="12.75">
      <c r="J222" s="63"/>
      <c r="K222" s="63"/>
      <c r="L222" s="64"/>
    </row>
    <row r="223" spans="10:12" ht="12.75">
      <c r="J223" s="63"/>
      <c r="K223" s="63"/>
      <c r="L223" s="64"/>
    </row>
    <row r="224" spans="10:12" ht="12.75">
      <c r="J224" s="63"/>
      <c r="K224" s="63"/>
      <c r="L224" s="64"/>
    </row>
    <row r="225" spans="10:12" ht="12.75">
      <c r="J225" s="63"/>
      <c r="K225" s="63"/>
      <c r="L225" s="64"/>
    </row>
    <row r="226" spans="10:12" ht="12.75">
      <c r="J226" s="63"/>
      <c r="K226" s="63"/>
      <c r="L226" s="64"/>
    </row>
    <row r="227" spans="10:12" ht="12.75">
      <c r="J227" s="63"/>
      <c r="K227" s="63"/>
      <c r="L227" s="64"/>
    </row>
    <row r="228" spans="10:12" ht="12.75">
      <c r="J228" s="63"/>
      <c r="K228" s="63"/>
      <c r="L228" s="64"/>
    </row>
    <row r="229" spans="10:12" ht="12.75">
      <c r="J229" s="63"/>
      <c r="K229" s="63"/>
      <c r="L229" s="64"/>
    </row>
    <row r="230" spans="10:12" ht="12.75">
      <c r="J230" s="63"/>
      <c r="K230" s="63"/>
      <c r="L230" s="64"/>
    </row>
    <row r="231" spans="10:12" ht="12.75">
      <c r="J231" s="63"/>
      <c r="K231" s="63"/>
      <c r="L231" s="64"/>
    </row>
    <row r="232" spans="10:12" ht="12.75">
      <c r="J232" s="63"/>
      <c r="K232" s="63"/>
      <c r="L232" s="64"/>
    </row>
    <row r="233" spans="10:12" ht="12.75">
      <c r="J233" s="63"/>
      <c r="K233" s="63"/>
      <c r="L233" s="64"/>
    </row>
    <row r="234" spans="10:12" ht="12.75">
      <c r="J234" s="63"/>
      <c r="K234" s="63"/>
      <c r="L234" s="64"/>
    </row>
    <row r="235" spans="10:12" ht="12.75">
      <c r="J235" s="63"/>
      <c r="K235" s="63"/>
      <c r="L235" s="64"/>
    </row>
    <row r="236" spans="10:12" ht="12.75">
      <c r="J236" s="63"/>
      <c r="K236" s="63"/>
      <c r="L236" s="64"/>
    </row>
    <row r="237" spans="10:12" ht="12.75">
      <c r="J237" s="63"/>
      <c r="K237" s="63"/>
      <c r="L237" s="64"/>
    </row>
    <row r="238" spans="10:12" ht="12.75">
      <c r="J238" s="63"/>
      <c r="K238" s="63"/>
      <c r="L238" s="64"/>
    </row>
    <row r="239" spans="10:12" ht="12.75">
      <c r="J239" s="63"/>
      <c r="K239" s="63"/>
      <c r="L239" s="64"/>
    </row>
    <row r="240" spans="10:12" ht="12.75">
      <c r="J240" s="63"/>
      <c r="K240" s="63"/>
      <c r="L240" s="64"/>
    </row>
    <row r="241" spans="10:12" ht="12.75">
      <c r="J241" s="63"/>
      <c r="K241" s="63"/>
      <c r="L241" s="64"/>
    </row>
    <row r="242" spans="10:12" ht="12.75">
      <c r="J242" s="63"/>
      <c r="K242" s="63"/>
      <c r="L242" s="64"/>
    </row>
    <row r="243" spans="10:12" ht="12.75">
      <c r="J243" s="63"/>
      <c r="K243" s="63"/>
      <c r="L243" s="64"/>
    </row>
    <row r="244" spans="10:12" ht="12.75">
      <c r="J244" s="63"/>
      <c r="K244" s="63"/>
      <c r="L244" s="64"/>
    </row>
    <row r="245" spans="10:12" ht="12.75">
      <c r="J245" s="63"/>
      <c r="K245" s="63"/>
      <c r="L245" s="64"/>
    </row>
    <row r="246" spans="10:12" ht="12.75">
      <c r="J246" s="63"/>
      <c r="K246" s="63"/>
      <c r="L246" s="64"/>
    </row>
    <row r="247" spans="10:12" ht="12.75">
      <c r="J247" s="63"/>
      <c r="K247" s="63"/>
      <c r="L247" s="64"/>
    </row>
    <row r="248" spans="10:12" ht="12.75">
      <c r="J248" s="63"/>
      <c r="K248" s="63"/>
      <c r="L248" s="64"/>
    </row>
    <row r="249" spans="10:12" ht="12.75">
      <c r="J249" s="63"/>
      <c r="K249" s="63"/>
      <c r="L249" s="64"/>
    </row>
    <row r="250" spans="10:12" ht="12.75">
      <c r="J250" s="63"/>
      <c r="K250" s="63"/>
      <c r="L250" s="64"/>
    </row>
    <row r="251" spans="10:12" ht="12.75">
      <c r="J251" s="63"/>
      <c r="K251" s="63"/>
      <c r="L251" s="64"/>
    </row>
    <row r="252" spans="10:12" ht="12.75">
      <c r="J252" s="63"/>
      <c r="K252" s="63"/>
      <c r="L252" s="64"/>
    </row>
    <row r="253" spans="10:12" ht="12.75">
      <c r="J253" s="63"/>
      <c r="K253" s="63"/>
      <c r="L253" s="64"/>
    </row>
    <row r="254" spans="10:12" ht="12.75">
      <c r="J254" s="63"/>
      <c r="K254" s="63"/>
      <c r="L254" s="64"/>
    </row>
    <row r="255" spans="10:12" ht="12.75">
      <c r="J255" s="63"/>
      <c r="K255" s="63"/>
      <c r="L255" s="64"/>
    </row>
    <row r="256" spans="10:12" ht="12.75">
      <c r="J256" s="63"/>
      <c r="K256" s="63"/>
      <c r="L256" s="64"/>
    </row>
    <row r="257" spans="10:12" ht="12.75">
      <c r="J257" s="63"/>
      <c r="K257" s="63"/>
      <c r="L257" s="64"/>
    </row>
    <row r="258" spans="10:12" ht="12.75">
      <c r="J258" s="63"/>
      <c r="K258" s="63"/>
      <c r="L258" s="64"/>
    </row>
    <row r="259" spans="10:12" ht="12.75">
      <c r="J259" s="63"/>
      <c r="K259" s="63"/>
      <c r="L259" s="64"/>
    </row>
    <row r="260" spans="10:12" ht="12.75">
      <c r="J260" s="63"/>
      <c r="K260" s="63"/>
      <c r="L260" s="64"/>
    </row>
    <row r="261" spans="10:12" ht="12.75">
      <c r="J261" s="63"/>
      <c r="K261" s="63"/>
      <c r="L261" s="64"/>
    </row>
    <row r="262" spans="10:12" ht="12.75">
      <c r="J262" s="63"/>
      <c r="K262" s="63"/>
      <c r="L262" s="64"/>
    </row>
    <row r="263" spans="10:12" ht="12.75">
      <c r="J263" s="63"/>
      <c r="K263" s="63"/>
      <c r="L263" s="64"/>
    </row>
    <row r="264" spans="10:12" ht="12.75">
      <c r="J264" s="63"/>
      <c r="K264" s="63"/>
      <c r="L264" s="64"/>
    </row>
  </sheetData>
  <mergeCells count="14">
    <mergeCell ref="C172:I172"/>
    <mergeCell ref="A6:A8"/>
    <mergeCell ref="J6:J7"/>
    <mergeCell ref="K6:K7"/>
    <mergeCell ref="B6:B7"/>
    <mergeCell ref="C6:C7"/>
    <mergeCell ref="D6:D7"/>
    <mergeCell ref="E6:E7"/>
    <mergeCell ref="L6:L7"/>
    <mergeCell ref="M6:M7"/>
    <mergeCell ref="F6:F7"/>
    <mergeCell ref="G6:G7"/>
    <mergeCell ref="H6:H7"/>
    <mergeCell ref="I6:I7"/>
  </mergeCells>
  <printOptions/>
  <pageMargins left="0.36" right="0.3" top="1" bottom="1" header="0.5" footer="0.5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 topLeftCell="A1">
      <selection activeCell="A30" sqref="A30"/>
    </sheetView>
  </sheetViews>
  <sheetFormatPr defaultColWidth="9.00390625" defaultRowHeight="12.75"/>
  <cols>
    <col min="1" max="1" width="29.75390625" style="273" customWidth="1"/>
    <col min="2" max="2" width="8.25390625" style="273" customWidth="1"/>
    <col min="3" max="4" width="9.25390625" style="273" customWidth="1"/>
    <col min="5" max="5" width="1.875" style="329" customWidth="1"/>
    <col min="6" max="8" width="8.25390625" style="273" customWidth="1"/>
    <col min="9" max="14" width="9.125" style="273" hidden="1" customWidth="1"/>
    <col min="15" max="16384" width="9.125" style="273" customWidth="1"/>
  </cols>
  <sheetData>
    <row r="1" ht="15.75">
      <c r="A1" s="272" t="s">
        <v>315</v>
      </c>
    </row>
    <row r="2" ht="6.75" customHeight="1">
      <c r="A2" s="272"/>
    </row>
    <row r="3" spans="1:8" ht="15.75">
      <c r="A3" s="7" t="s">
        <v>314</v>
      </c>
      <c r="B3" s="437"/>
      <c r="C3" s="438"/>
      <c r="D3" s="439"/>
      <c r="E3" s="439"/>
      <c r="F3" s="440"/>
      <c r="G3" s="1"/>
      <c r="H3" s="438"/>
    </row>
    <row r="4" spans="1:8" ht="5.25" customHeight="1">
      <c r="A4" s="7"/>
      <c r="B4" s="437"/>
      <c r="C4" s="438"/>
      <c r="D4" s="439"/>
      <c r="E4" s="439"/>
      <c r="F4" s="440"/>
      <c r="G4" s="1"/>
      <c r="H4" s="438"/>
    </row>
    <row r="5" ht="24" customHeight="1">
      <c r="A5" s="274" t="s">
        <v>298</v>
      </c>
    </row>
    <row r="7" ht="15" customHeight="1" thickBot="1"/>
    <row r="8" spans="1:8" ht="15" customHeight="1" thickBot="1">
      <c r="A8" s="275"/>
      <c r="B8" s="326"/>
      <c r="C8" s="319" t="s">
        <v>311</v>
      </c>
      <c r="D8" s="327"/>
      <c r="E8" s="330"/>
      <c r="F8" s="326" t="s">
        <v>299</v>
      </c>
      <c r="G8" s="325"/>
      <c r="H8" s="327"/>
    </row>
    <row r="9" spans="1:14" ht="15" customHeight="1" thickBot="1">
      <c r="A9" s="276"/>
      <c r="B9" s="277">
        <v>2010</v>
      </c>
      <c r="C9" s="278">
        <v>2011</v>
      </c>
      <c r="D9" s="279">
        <v>2012</v>
      </c>
      <c r="E9" s="331"/>
      <c r="F9" s="277">
        <f>B9</f>
        <v>2010</v>
      </c>
      <c r="G9" s="278">
        <v>2011</v>
      </c>
      <c r="H9" s="279">
        <v>2012</v>
      </c>
      <c r="I9" s="462" t="s">
        <v>300</v>
      </c>
      <c r="J9" s="461"/>
      <c r="K9" s="460" t="s">
        <v>300</v>
      </c>
      <c r="L9" s="461"/>
      <c r="M9" s="460" t="s">
        <v>301</v>
      </c>
      <c r="N9" s="461"/>
    </row>
    <row r="10" spans="1:14" s="275" customFormat="1" ht="4.5" customHeight="1" thickBot="1">
      <c r="A10" s="276"/>
      <c r="B10" s="328"/>
      <c r="C10" s="328"/>
      <c r="D10" s="328"/>
      <c r="E10" s="331"/>
      <c r="F10" s="328"/>
      <c r="G10" s="328"/>
      <c r="H10" s="328"/>
      <c r="I10" s="348"/>
      <c r="J10" s="348"/>
      <c r="K10" s="348"/>
      <c r="L10" s="348"/>
      <c r="M10" s="348"/>
      <c r="N10" s="348"/>
    </row>
    <row r="11" spans="1:14" ht="15" customHeight="1" thickBot="1">
      <c r="A11" s="349" t="s">
        <v>302</v>
      </c>
      <c r="B11" s="280">
        <f>B13+B17</f>
        <v>369771</v>
      </c>
      <c r="C11" s="320">
        <f>C13+C17</f>
        <v>380132.37109966634</v>
      </c>
      <c r="D11" s="339">
        <f>D13+D17</f>
        <v>390520.68740482756</v>
      </c>
      <c r="E11" s="332"/>
      <c r="F11" s="345">
        <f>SUM(F13,F17)</f>
        <v>1</v>
      </c>
      <c r="G11" s="281">
        <f>SUM(G13,G17)</f>
        <v>1</v>
      </c>
      <c r="H11" s="282">
        <f>SUM(H13,H17)</f>
        <v>1</v>
      </c>
      <c r="I11" s="283" t="s">
        <v>303</v>
      </c>
      <c r="J11" s="284" t="s">
        <v>304</v>
      </c>
      <c r="K11" s="283" t="s">
        <v>303</v>
      </c>
      <c r="L11" s="284" t="s">
        <v>304</v>
      </c>
      <c r="M11" s="283" t="s">
        <v>303</v>
      </c>
      <c r="N11" s="284" t="s">
        <v>304</v>
      </c>
    </row>
    <row r="12" spans="1:14" ht="7.5" customHeight="1">
      <c r="A12" s="285"/>
      <c r="B12" s="286"/>
      <c r="C12" s="287"/>
      <c r="D12" s="288"/>
      <c r="E12" s="333"/>
      <c r="F12" s="286"/>
      <c r="G12" s="287"/>
      <c r="H12" s="288"/>
      <c r="I12" s="289">
        <v>32227.19</v>
      </c>
      <c r="J12" s="290">
        <v>26624.55</v>
      </c>
      <c r="K12" s="291">
        <v>2172.39</v>
      </c>
      <c r="L12" s="290">
        <v>1739.51</v>
      </c>
      <c r="M12" s="291">
        <v>34399.58</v>
      </c>
      <c r="N12" s="290">
        <v>28364.06</v>
      </c>
    </row>
    <row r="13" spans="1:14" ht="15" customHeight="1">
      <c r="A13" s="292" t="s">
        <v>305</v>
      </c>
      <c r="B13" s="293">
        <f>SUM(B14:B15)</f>
        <v>127077.37049864906</v>
      </c>
      <c r="C13" s="321">
        <f>SUM(C14:C15)</f>
        <v>133485.91240818042</v>
      </c>
      <c r="D13" s="340">
        <f>SUM(D14:D15)</f>
        <v>137307.41796270836</v>
      </c>
      <c r="E13" s="334"/>
      <c r="F13" s="352">
        <f>B13/B$11</f>
        <v>0.3436650535024355</v>
      </c>
      <c r="G13" s="353">
        <f aca="true" t="shared" si="0" ref="G13:H15">C13/C$11</f>
        <v>0.3511563932901204</v>
      </c>
      <c r="H13" s="354">
        <f t="shared" si="0"/>
        <v>0.35160088156961233</v>
      </c>
      <c r="I13" s="289">
        <v>18123.82</v>
      </c>
      <c r="J13" s="290">
        <v>14841.18</v>
      </c>
      <c r="K13" s="291">
        <v>1331.33</v>
      </c>
      <c r="L13" s="290">
        <v>1051.65</v>
      </c>
      <c r="M13" s="291">
        <v>19455.15</v>
      </c>
      <c r="N13" s="290">
        <v>15892.83</v>
      </c>
    </row>
    <row r="14" spans="1:14" ht="15" customHeight="1">
      <c r="A14" s="294" t="s">
        <v>306</v>
      </c>
      <c r="B14" s="295">
        <v>102600.7616780079</v>
      </c>
      <c r="C14" s="322">
        <v>106094.26720431134</v>
      </c>
      <c r="D14" s="341">
        <v>110249.14761795365</v>
      </c>
      <c r="E14" s="335"/>
      <c r="F14" s="355">
        <f>B14/B$11</f>
        <v>0.2774710879923193</v>
      </c>
      <c r="G14" s="356">
        <f t="shared" si="0"/>
        <v>0.2790982175430007</v>
      </c>
      <c r="H14" s="357">
        <f t="shared" si="0"/>
        <v>0.28231320688951234</v>
      </c>
      <c r="I14" s="289">
        <v>23188.62</v>
      </c>
      <c r="J14" s="290">
        <v>22531.12</v>
      </c>
      <c r="K14" s="298">
        <v>957.63</v>
      </c>
      <c r="L14" s="299">
        <v>984.64</v>
      </c>
      <c r="M14" s="291">
        <v>24146.25</v>
      </c>
      <c r="N14" s="290">
        <v>23515.76</v>
      </c>
    </row>
    <row r="15" spans="1:14" ht="15" customHeight="1">
      <c r="A15" s="294" t="s">
        <v>307</v>
      </c>
      <c r="B15" s="300">
        <v>24476.608820641166</v>
      </c>
      <c r="C15" s="323">
        <v>27391.645203869066</v>
      </c>
      <c r="D15" s="342">
        <v>27058.270344754717</v>
      </c>
      <c r="E15" s="336"/>
      <c r="F15" s="355">
        <f>B15/B$11</f>
        <v>0.06619396551011617</v>
      </c>
      <c r="G15" s="356">
        <f t="shared" si="0"/>
        <v>0.07205817574711966</v>
      </c>
      <c r="H15" s="357">
        <f t="shared" si="0"/>
        <v>0.0692876746801</v>
      </c>
      <c r="I15" s="289">
        <v>21832.68</v>
      </c>
      <c r="J15" s="290">
        <v>24962.18</v>
      </c>
      <c r="K15" s="298">
        <v>747.72</v>
      </c>
      <c r="L15" s="299">
        <v>931.52</v>
      </c>
      <c r="M15" s="291">
        <v>22580.4</v>
      </c>
      <c r="N15" s="290">
        <v>25893.7</v>
      </c>
    </row>
    <row r="16" spans="1:14" ht="7.5" customHeight="1">
      <c r="A16" s="301"/>
      <c r="B16" s="302"/>
      <c r="C16" s="276"/>
      <c r="D16" s="343"/>
      <c r="E16" s="337"/>
      <c r="F16" s="358"/>
      <c r="G16" s="359"/>
      <c r="H16" s="360"/>
      <c r="I16" s="289">
        <v>15436</v>
      </c>
      <c r="J16" s="290">
        <v>23568.51</v>
      </c>
      <c r="K16" s="298">
        <v>573</v>
      </c>
      <c r="L16" s="299">
        <v>890.82</v>
      </c>
      <c r="M16" s="291">
        <v>16009</v>
      </c>
      <c r="N16" s="290">
        <v>24459.33</v>
      </c>
    </row>
    <row r="17" spans="1:14" ht="15" customHeight="1">
      <c r="A17" s="292" t="s">
        <v>308</v>
      </c>
      <c r="B17" s="293">
        <f>SUM(B18:B19)</f>
        <v>242693.62950135092</v>
      </c>
      <c r="C17" s="321">
        <f>SUM(C18:C19)</f>
        <v>246646.45869148592</v>
      </c>
      <c r="D17" s="340">
        <f>SUM(D18:D19)</f>
        <v>253213.26944211917</v>
      </c>
      <c r="E17" s="334"/>
      <c r="F17" s="352">
        <f>B17/B$11</f>
        <v>0.6563349464975645</v>
      </c>
      <c r="G17" s="353">
        <f aca="true" t="shared" si="1" ref="G17:H19">C17/C$11</f>
        <v>0.6488436067098796</v>
      </c>
      <c r="H17" s="354">
        <f t="shared" si="1"/>
        <v>0.6483991184303877</v>
      </c>
      <c r="I17" s="289">
        <v>17233.63</v>
      </c>
      <c r="J17" s="290">
        <v>27347.58</v>
      </c>
      <c r="K17" s="298">
        <v>536.75</v>
      </c>
      <c r="L17" s="290">
        <v>1077.06</v>
      </c>
      <c r="M17" s="291">
        <v>17770.38</v>
      </c>
      <c r="N17" s="290">
        <v>28424.64</v>
      </c>
    </row>
    <row r="18" spans="1:14" ht="15" customHeight="1">
      <c r="A18" s="294" t="s">
        <v>309</v>
      </c>
      <c r="B18" s="300">
        <v>229149.25134280586</v>
      </c>
      <c r="C18" s="323">
        <v>235527.21759955352</v>
      </c>
      <c r="D18" s="342">
        <v>241932.84704594524</v>
      </c>
      <c r="E18" s="336"/>
      <c r="F18" s="346">
        <f>B18/B$11</f>
        <v>0.6197058486003658</v>
      </c>
      <c r="G18" s="296">
        <f t="shared" si="1"/>
        <v>0.6195926353712218</v>
      </c>
      <c r="H18" s="297">
        <f t="shared" si="1"/>
        <v>0.619513523479869</v>
      </c>
      <c r="I18" s="289">
        <v>18668.2</v>
      </c>
      <c r="J18" s="290">
        <v>25976.46</v>
      </c>
      <c r="K18" s="298">
        <v>513.36</v>
      </c>
      <c r="L18" s="299">
        <v>967.44</v>
      </c>
      <c r="M18" s="291">
        <v>19181.56</v>
      </c>
      <c r="N18" s="290">
        <v>26943.9</v>
      </c>
    </row>
    <row r="19" spans="1:14" ht="15" customHeight="1" thickBot="1">
      <c r="A19" s="303" t="s">
        <v>310</v>
      </c>
      <c r="B19" s="304">
        <v>13544.37815854507</v>
      </c>
      <c r="C19" s="324">
        <v>11119.241091932412</v>
      </c>
      <c r="D19" s="344">
        <v>11280.422396173919</v>
      </c>
      <c r="E19" s="336"/>
      <c r="F19" s="347">
        <f>B19/B$11</f>
        <v>0.036629097897198724</v>
      </c>
      <c r="G19" s="305">
        <f t="shared" si="1"/>
        <v>0.029250971338657908</v>
      </c>
      <c r="H19" s="306">
        <f t="shared" si="1"/>
        <v>0.028885594950518546</v>
      </c>
      <c r="I19" s="289">
        <v>19942.78</v>
      </c>
      <c r="J19" s="290">
        <v>25383.99</v>
      </c>
      <c r="K19" s="298">
        <v>600.6</v>
      </c>
      <c r="L19" s="299">
        <v>864.57</v>
      </c>
      <c r="M19" s="291">
        <v>20543.38</v>
      </c>
      <c r="N19" s="290">
        <v>26248.56</v>
      </c>
    </row>
    <row r="20" spans="8:14" ht="12.75">
      <c r="H20" s="307"/>
      <c r="I20" s="308">
        <v>24207.56</v>
      </c>
      <c r="J20" s="290">
        <v>30468.4</v>
      </c>
      <c r="K20" s="298">
        <v>601.64</v>
      </c>
      <c r="L20" s="299">
        <v>983.26</v>
      </c>
      <c r="M20" s="291">
        <v>24809.2</v>
      </c>
      <c r="N20" s="290">
        <v>31451.66</v>
      </c>
    </row>
    <row r="21" spans="8:14" ht="12.75">
      <c r="H21" s="307"/>
      <c r="I21" s="308">
        <v>31673.9</v>
      </c>
      <c r="J21" s="290">
        <v>38705.94</v>
      </c>
      <c r="K21" s="298">
        <v>806.82</v>
      </c>
      <c r="L21" s="290">
        <v>1141.14</v>
      </c>
      <c r="M21" s="291">
        <v>32480.72</v>
      </c>
      <c r="N21" s="290">
        <v>39847.08</v>
      </c>
    </row>
    <row r="22" spans="8:14" ht="12.75">
      <c r="H22" s="307"/>
      <c r="I22" s="308">
        <v>40735.56</v>
      </c>
      <c r="J22" s="290">
        <v>45247.41</v>
      </c>
      <c r="K22" s="298">
        <v>739.44</v>
      </c>
      <c r="L22" s="290">
        <v>1045.98</v>
      </c>
      <c r="M22" s="291">
        <v>41475</v>
      </c>
      <c r="N22" s="290">
        <v>46293.39</v>
      </c>
    </row>
    <row r="23" spans="1:14" ht="12.75">
      <c r="A23" s="60" t="s">
        <v>294</v>
      </c>
      <c r="B23" s="434"/>
      <c r="C23" s="434"/>
      <c r="D23" s="434"/>
      <c r="E23" s="435"/>
      <c r="F23" s="435"/>
      <c r="G23" s="435"/>
      <c r="H23" s="307"/>
      <c r="I23" s="308">
        <v>39971.84</v>
      </c>
      <c r="J23" s="290">
        <v>41145</v>
      </c>
      <c r="K23" s="298">
        <v>666.76</v>
      </c>
      <c r="L23" s="299">
        <v>789.14</v>
      </c>
      <c r="M23" s="291">
        <v>40638.6</v>
      </c>
      <c r="N23" s="290">
        <v>41934.14</v>
      </c>
    </row>
    <row r="24" spans="1:14" ht="12.75">
      <c r="A24" s="60" t="s">
        <v>295</v>
      </c>
      <c r="B24" s="433"/>
      <c r="C24" s="433"/>
      <c r="D24" s="433"/>
      <c r="E24" s="436"/>
      <c r="F24" s="436"/>
      <c r="G24" s="436"/>
      <c r="H24" s="307"/>
      <c r="I24" s="308">
        <v>33385.55</v>
      </c>
      <c r="J24" s="290">
        <v>38290</v>
      </c>
      <c r="K24" s="298">
        <v>525.2</v>
      </c>
      <c r="L24" s="299">
        <v>740</v>
      </c>
      <c r="M24" s="291">
        <v>33910.75</v>
      </c>
      <c r="N24" s="290">
        <v>39030</v>
      </c>
    </row>
    <row r="25" spans="1:14" ht="12.75">
      <c r="A25" s="60" t="s">
        <v>296</v>
      </c>
      <c r="B25" s="433"/>
      <c r="C25" s="433"/>
      <c r="D25" s="433"/>
      <c r="E25" s="436"/>
      <c r="F25" s="436"/>
      <c r="G25" s="436"/>
      <c r="H25" s="307"/>
      <c r="I25" s="308">
        <v>28637.18</v>
      </c>
      <c r="J25" s="290">
        <v>38662.65</v>
      </c>
      <c r="K25" s="298">
        <v>418.19</v>
      </c>
      <c r="L25" s="299">
        <v>737.1</v>
      </c>
      <c r="M25" s="291">
        <v>29055.37</v>
      </c>
      <c r="N25" s="290">
        <v>39399.75</v>
      </c>
    </row>
    <row r="26" spans="8:14" ht="12.75">
      <c r="H26" s="307"/>
      <c r="I26" s="308">
        <v>25685.38</v>
      </c>
      <c r="J26" s="290">
        <v>36180.08</v>
      </c>
      <c r="K26" s="298">
        <v>392.66</v>
      </c>
      <c r="L26" s="299">
        <v>584.97</v>
      </c>
      <c r="M26" s="291">
        <v>26078.04</v>
      </c>
      <c r="N26" s="290">
        <v>36765.05</v>
      </c>
    </row>
    <row r="27" spans="8:14" ht="12.75">
      <c r="H27" s="307"/>
      <c r="I27" s="308">
        <v>16944.2</v>
      </c>
      <c r="J27" s="290">
        <v>28268.1</v>
      </c>
      <c r="K27" s="298">
        <v>150.92</v>
      </c>
      <c r="L27" s="299">
        <v>434.7</v>
      </c>
      <c r="M27" s="291">
        <v>17095.12</v>
      </c>
      <c r="N27" s="290">
        <v>28702.8</v>
      </c>
    </row>
    <row r="28" spans="8:14" ht="13.5" thickBot="1">
      <c r="H28" s="307"/>
      <c r="I28" s="309">
        <v>11430.72</v>
      </c>
      <c r="J28" s="310">
        <v>24131.46</v>
      </c>
      <c r="K28" s="311">
        <v>85.05</v>
      </c>
      <c r="L28" s="312">
        <v>320.4</v>
      </c>
      <c r="M28" s="313">
        <v>11515.77</v>
      </c>
      <c r="N28" s="310">
        <v>24451.86</v>
      </c>
    </row>
    <row r="29" spans="8:14" ht="14.25" thickBot="1" thickTop="1">
      <c r="H29" s="307"/>
      <c r="I29" s="314">
        <v>419324.81</v>
      </c>
      <c r="J29" s="315">
        <v>512334.61</v>
      </c>
      <c r="K29" s="316">
        <v>11819.46</v>
      </c>
      <c r="L29" s="315">
        <v>15283.9</v>
      </c>
      <c r="M29" s="316">
        <v>431144.27</v>
      </c>
      <c r="N29" s="315">
        <v>527618.51</v>
      </c>
    </row>
    <row r="30" spans="1:14" ht="12.75">
      <c r="A30" s="307"/>
      <c r="B30" s="307"/>
      <c r="C30" s="307"/>
      <c r="D30" s="307"/>
      <c r="E30" s="338"/>
      <c r="F30" s="307"/>
      <c r="G30" s="307"/>
      <c r="H30" s="307"/>
      <c r="I30" s="307"/>
      <c r="J30" s="317">
        <v>931659.42</v>
      </c>
      <c r="K30" s="307"/>
      <c r="L30" s="317">
        <v>27103.36</v>
      </c>
      <c r="M30" s="307"/>
      <c r="N30" s="317">
        <v>958762.78</v>
      </c>
    </row>
    <row r="31" spans="9:14" ht="12.75">
      <c r="I31" s="307"/>
      <c r="J31" s="318">
        <v>2.37415</v>
      </c>
      <c r="K31" s="307"/>
      <c r="L31" s="318">
        <v>1.97921</v>
      </c>
      <c r="M31" s="307"/>
      <c r="N31" s="318">
        <v>2.36083</v>
      </c>
    </row>
  </sheetData>
  <mergeCells count="3">
    <mergeCell ref="M9:N9"/>
    <mergeCell ref="I9:J9"/>
    <mergeCell ref="K9:L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Poistovna Dovera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Parajková</dc:creator>
  <cp:keywords/>
  <dc:description/>
  <cp:lastModifiedBy>klucovska</cp:lastModifiedBy>
  <cp:lastPrinted>2009-11-20T11:42:41Z</cp:lastPrinted>
  <dcterms:created xsi:type="dcterms:W3CDTF">2004-10-21T13:17:39Z</dcterms:created>
  <dcterms:modified xsi:type="dcterms:W3CDTF">2009-11-20T11:43:38Z</dcterms:modified>
  <cp:category/>
  <cp:version/>
  <cp:contentType/>
  <cp:contentStatus/>
</cp:coreProperties>
</file>