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190" activeTab="0"/>
  </bookViews>
  <sheets>
    <sheet name="Davk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<sst xmlns="http://schemas.openxmlformats.org/spreadsheetml/2006/main" count="139" uniqueCount="71">
  <si>
    <t>(v tis. Sk)</t>
  </si>
  <si>
    <t>Schválený rozpočet</t>
  </si>
  <si>
    <t>Upravený rozpočet</t>
  </si>
  <si>
    <t>R. č.</t>
  </si>
  <si>
    <t>Rozdiel
v Sk</t>
  </si>
  <si>
    <t>Čerpanie dávok sociálnej pomoci a štátnych sociálnych dávok - program 07C</t>
  </si>
  <si>
    <t>Údaje za Ústredie a úrady práce, sociálnych vecí a rodiny</t>
  </si>
  <si>
    <t>Kód
programu /
podprogramu /
prvku</t>
  </si>
  <si>
    <t>Názov
programu /
podprogramu /
prvku</t>
  </si>
  <si>
    <t>Funkčná 
klasifikácia</t>
  </si>
  <si>
    <t>Ekonomická 
klasifikácia</t>
  </si>
  <si>
    <t>Čerpanie 
za december 2005</t>
  </si>
  <si>
    <t>Čerpanie 
k 31.12.2005</t>
  </si>
  <si>
    <t>Skutočnosť
podľa výkazov</t>
  </si>
  <si>
    <t>Rozdiel
v tis. Sk</t>
  </si>
  <si>
    <t>07C</t>
  </si>
  <si>
    <t>0101</t>
  </si>
  <si>
    <t>0102</t>
  </si>
  <si>
    <t>Dotácia na výkon
osobitného príjemcu</t>
  </si>
  <si>
    <t>10.</t>
  </si>
  <si>
    <t>7.</t>
  </si>
  <si>
    <t>0.</t>
  </si>
  <si>
    <t>1</t>
  </si>
  <si>
    <t>0103</t>
  </si>
  <si>
    <t>Dotácia na stravu pre
dieťa v hmotnej núdzi</t>
  </si>
  <si>
    <t>0104</t>
  </si>
  <si>
    <t>Dotácia na školské potreby 
pre dieťa v hmotnej núdzi</t>
  </si>
  <si>
    <t>0105</t>
  </si>
  <si>
    <t>Dotácia na štipendium 
pre dieťa v hmotnej núdzi</t>
  </si>
  <si>
    <t>01</t>
  </si>
  <si>
    <t>Pomoc v hmotnej núdzi
(r. č. 1 + 2 + 3 + 4 + 5)</t>
  </si>
  <si>
    <t>0201</t>
  </si>
  <si>
    <t>Prídavok na dieťa</t>
  </si>
  <si>
    <t>4.</t>
  </si>
  <si>
    <t>5</t>
  </si>
  <si>
    <t>0202</t>
  </si>
  <si>
    <t>Rodičovský príspevok</t>
  </si>
  <si>
    <t>0206</t>
  </si>
  <si>
    <t xml:space="preserve"> - Príspevok pri narodení dieťaťa</t>
  </si>
  <si>
    <t xml:space="preserve"> - Príspevok rodičom, ktorým sa 
 narodili súčasne tri alebo viac detí</t>
  </si>
  <si>
    <t xml:space="preserve"> - Príspevok na pohreb</t>
  </si>
  <si>
    <t>3.</t>
  </si>
  <si>
    <t>0</t>
  </si>
  <si>
    <t xml:space="preserve"> - Zaopatrovací príspevok</t>
  </si>
  <si>
    <t>Ostatné príspevky 
na podporu rodiny
(r. č. 9 + 10 + 11 + 12)</t>
  </si>
  <si>
    <t>0207</t>
  </si>
  <si>
    <t>Príspevok na služby</t>
  </si>
  <si>
    <t>0208</t>
  </si>
  <si>
    <t>Náhradné výživné</t>
  </si>
  <si>
    <t>02</t>
  </si>
  <si>
    <t>Podpora rodiny
(r. č. 7 + 8 + 13 + 14 + 15)</t>
  </si>
  <si>
    <t>03</t>
  </si>
  <si>
    <t>Kompenzácia sociálnych dôsledkov
ťažkého zdravotného postihnutia</t>
  </si>
  <si>
    <t>1.</t>
  </si>
  <si>
    <t>2.</t>
  </si>
  <si>
    <r>
      <t>04</t>
    </r>
    <r>
      <rPr>
        <sz val="10"/>
        <rFont val="Arial"/>
        <family val="2"/>
      </rPr>
      <t>01</t>
    </r>
  </si>
  <si>
    <t>Náhradná starostlivosť o deti
(pestúnska starostlivosť)</t>
  </si>
  <si>
    <t>Sociálna inklúzia 
(r. č. 6 + 16 + 17 + 18)</t>
  </si>
  <si>
    <t>07C
07C
07C</t>
  </si>
  <si>
    <t>01
02
03</t>
  </si>
  <si>
    <t>Strava - došlo k zúčtovaniu dotácie a táto dotácia sa v mesiaci december neposkytovala</t>
  </si>
  <si>
    <t>Školské potreby - došlo k zúčtovaniu dotácie a táto dotácia sa v mesiaci december neposkytovala</t>
  </si>
  <si>
    <t>( v tis. Sk)</t>
  </si>
  <si>
    <t>Účelové prostriedky
(r. č. 6 + 16 + 17)</t>
  </si>
  <si>
    <t>Príloha č. 2</t>
  </si>
  <si>
    <t>Dávka v hmotnej núdzi
(vrátane Resocializečného príspevku)</t>
  </si>
  <si>
    <t>10.
10.</t>
  </si>
  <si>
    <t>7.
7.</t>
  </si>
  <si>
    <t>0.
0.</t>
  </si>
  <si>
    <t>1
1</t>
  </si>
  <si>
    <t>642026
(RP:642014)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</si>
</sst>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</numFmts>
  <fonts count="18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 Black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7.5"/>
      <color indexed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" fontId="9" fillId="2" borderId="1" applyNumberFormat="0" applyProtection="0">
      <alignment horizontal="left" vertical="center" indent="1"/>
    </xf>
  </cellStyleXfs>
  <cellXfs count="152">
    <xf numFmtId="0" fontId="0" fillId="0" borderId="0" xfId="0" applyAlignment="1">
      <alignment/>
    </xf>
    <xf numFmtId="0" fontId="0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4" fontId="12" fillId="0" borderId="8" xfId="0" applyNumberFormat="1" applyFont="1" applyBorder="1" applyAlignment="1">
      <alignment horizontal="right"/>
    </xf>
    <xf numFmtId="4" fontId="12" fillId="0" borderId="9" xfId="0" applyNumberFormat="1" applyFont="1" applyBorder="1" applyAlignment="1">
      <alignment horizontal="right"/>
    </xf>
    <xf numFmtId="3" fontId="12" fillId="0" borderId="9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49" fontId="12" fillId="0" borderId="13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right"/>
    </xf>
    <xf numFmtId="4" fontId="12" fillId="0" borderId="14" xfId="0" applyNumberFormat="1" applyFont="1" applyBorder="1" applyAlignment="1">
      <alignment horizontal="right"/>
    </xf>
    <xf numFmtId="3" fontId="12" fillId="3" borderId="15" xfId="0" applyNumberFormat="1" applyFont="1" applyFill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4" fontId="12" fillId="4" borderId="3" xfId="0" applyNumberFormat="1" applyFont="1" applyFill="1" applyBorder="1" applyAlignment="1">
      <alignment horizontal="right"/>
    </xf>
    <xf numFmtId="3" fontId="12" fillId="3" borderId="16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4" fontId="12" fillId="4" borderId="17" xfId="0" applyNumberFormat="1" applyFont="1" applyFill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4" fontId="12" fillId="4" borderId="8" xfId="0" applyNumberFormat="1" applyFont="1" applyFill="1" applyBorder="1" applyAlignment="1">
      <alignment horizontal="right"/>
    </xf>
    <xf numFmtId="4" fontId="12" fillId="4" borderId="9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13" fillId="0" borderId="19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11" fillId="0" borderId="20" xfId="0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4" fontId="12" fillId="0" borderId="19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0" fontId="11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right"/>
    </xf>
    <xf numFmtId="49" fontId="0" fillId="0" borderId="29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9" fontId="12" fillId="0" borderId="28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3" fontId="12" fillId="0" borderId="13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center"/>
    </xf>
    <xf numFmtId="3" fontId="12" fillId="0" borderId="34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49" fontId="4" fillId="0" borderId="35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 wrapText="1"/>
    </xf>
    <xf numFmtId="0" fontId="0" fillId="0" borderId="16" xfId="0" applyFont="1" applyBorder="1" applyAlignment="1">
      <alignment/>
    </xf>
    <xf numFmtId="3" fontId="13" fillId="0" borderId="37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4" fontId="12" fillId="0" borderId="17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4" fillId="0" borderId="39" xfId="0" applyNumberFormat="1" applyFont="1" applyBorder="1" applyAlignment="1">
      <alignment horizontal="right"/>
    </xf>
    <xf numFmtId="49" fontId="4" fillId="0" borderId="40" xfId="0" applyNumberFormat="1" applyFont="1" applyBorder="1" applyAlignment="1">
      <alignment/>
    </xf>
    <xf numFmtId="0" fontId="3" fillId="0" borderId="41" xfId="0" applyFont="1" applyBorder="1" applyAlignment="1">
      <alignment wrapText="1"/>
    </xf>
    <xf numFmtId="49" fontId="12" fillId="0" borderId="39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3" fontId="12" fillId="0" borderId="38" xfId="0" applyNumberFormat="1" applyFont="1" applyBorder="1" applyAlignment="1">
      <alignment horizontal="center"/>
    </xf>
    <xf numFmtId="3" fontId="12" fillId="0" borderId="41" xfId="0" applyNumberFormat="1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3" fontId="12" fillId="0" borderId="42" xfId="0" applyNumberFormat="1" applyFont="1" applyBorder="1" applyAlignment="1">
      <alignment horizontal="right"/>
    </xf>
    <xf numFmtId="4" fontId="12" fillId="0" borderId="42" xfId="0" applyNumberFormat="1" applyFont="1" applyBorder="1" applyAlignment="1">
      <alignment horizontal="right"/>
    </xf>
    <xf numFmtId="0" fontId="0" fillId="0" borderId="41" xfId="0" applyFont="1" applyBorder="1" applyAlignment="1">
      <alignment wrapText="1"/>
    </xf>
    <xf numFmtId="49" fontId="13" fillId="0" borderId="39" xfId="0" applyNumberFormat="1" applyFont="1" applyBorder="1" applyAlignment="1">
      <alignment horizontal="right"/>
    </xf>
    <xf numFmtId="0" fontId="0" fillId="0" borderId="40" xfId="0" applyFont="1" applyBorder="1" applyAlignment="1">
      <alignment/>
    </xf>
    <xf numFmtId="0" fontId="13" fillId="0" borderId="41" xfId="0" applyFont="1" applyBorder="1" applyAlignment="1">
      <alignment wrapText="1"/>
    </xf>
    <xf numFmtId="0" fontId="0" fillId="0" borderId="38" xfId="0" applyFont="1" applyBorder="1" applyAlignment="1">
      <alignment/>
    </xf>
    <xf numFmtId="4" fontId="13" fillId="0" borderId="42" xfId="0" applyNumberFormat="1" applyFont="1" applyBorder="1" applyAlignment="1">
      <alignment horizontal="right"/>
    </xf>
    <xf numFmtId="0" fontId="13" fillId="0" borderId="18" xfId="0" applyFont="1" applyBorder="1" applyAlignment="1">
      <alignment wrapText="1"/>
    </xf>
    <xf numFmtId="0" fontId="0" fillId="0" borderId="32" xfId="0" applyFont="1" applyBorder="1" applyAlignment="1">
      <alignment horizontal="right" wrapText="1"/>
    </xf>
    <xf numFmtId="0" fontId="0" fillId="0" borderId="33" xfId="0" applyFont="1" applyBorder="1" applyAlignment="1">
      <alignment horizontal="left" wrapText="1"/>
    </xf>
    <xf numFmtId="3" fontId="8" fillId="0" borderId="11" xfId="0" applyNumberFormat="1" applyFont="1" applyBorder="1" applyAlignment="1">
      <alignment horizontal="right"/>
    </xf>
    <xf numFmtId="3" fontId="12" fillId="0" borderId="43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13" fillId="0" borderId="41" xfId="0" applyNumberFormat="1" applyFont="1" applyBorder="1" applyAlignment="1">
      <alignment horizontal="right"/>
    </xf>
    <xf numFmtId="3" fontId="13" fillId="0" borderId="38" xfId="0" applyNumberFormat="1" applyFont="1" applyBorder="1" applyAlignment="1">
      <alignment horizontal="right"/>
    </xf>
    <xf numFmtId="3" fontId="13" fillId="0" borderId="42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1" fillId="0" borderId="13" xfId="0" applyFont="1" applyBorder="1" applyAlignment="1">
      <alignment wrapText="1"/>
    </xf>
    <xf numFmtId="49" fontId="14" fillId="0" borderId="26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 wrapText="1"/>
    </xf>
    <xf numFmtId="3" fontId="14" fillId="0" borderId="22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3" fontId="12" fillId="0" borderId="34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Február" xfId="20"/>
    <cellStyle name="Percent" xfId="21"/>
    <cellStyle name="SAPBEXstdItem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16</xdr:row>
      <xdr:rowOff>9525</xdr:rowOff>
    </xdr:from>
    <xdr:to>
      <xdr:col>13</xdr:col>
      <xdr:colOff>0</xdr:colOff>
      <xdr:row>17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7210425" y="5657850"/>
          <a:ext cx="0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16</xdr:row>
      <xdr:rowOff>142875</xdr:rowOff>
    </xdr:from>
    <xdr:to>
      <xdr:col>17</xdr:col>
      <xdr:colOff>180975</xdr:colOff>
      <xdr:row>17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7315200" y="5791200"/>
          <a:ext cx="7620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447675</xdr:colOff>
      <xdr:row>16</xdr:row>
      <xdr:rowOff>333375</xdr:rowOff>
    </xdr:from>
    <xdr:ext cx="95250" cy="219075"/>
    <xdr:sp>
      <xdr:nvSpPr>
        <xdr:cNvPr id="3" name="TextBox 3"/>
        <xdr:cNvSpPr txBox="1">
          <a:spLocks noChangeArrowheads="1"/>
        </xdr:cNvSpPr>
      </xdr:nvSpPr>
      <xdr:spPr>
        <a:xfrm>
          <a:off x="7658100" y="5981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390525</xdr:colOff>
      <xdr:row>16</xdr:row>
      <xdr:rowOff>295275</xdr:rowOff>
    </xdr:from>
    <xdr:ext cx="600075" cy="333375"/>
    <xdr:sp>
      <xdr:nvSpPr>
        <xdr:cNvPr id="4" name="TextBox 4"/>
        <xdr:cNvSpPr txBox="1">
          <a:spLocks noChangeArrowheads="1"/>
        </xdr:cNvSpPr>
      </xdr:nvSpPr>
      <xdr:spPr>
        <a:xfrm>
          <a:off x="7600950" y="5943600"/>
          <a:ext cx="600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234 106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5\Soc_inkluzia\SI_12_2005\SI_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PSVR"/>
      <sheetName val="12_mesiac_vzorec"/>
      <sheetName val="SI_12_kumulativ_2005"/>
      <sheetName val="11_kumulativ_kopia"/>
    </sheetNames>
    <sheetDataSet>
      <sheetData sheetId="1">
        <row r="6">
          <cell r="J6">
            <v>626559</v>
          </cell>
        </row>
        <row r="7">
          <cell r="J7">
            <v>54</v>
          </cell>
        </row>
        <row r="8">
          <cell r="J8">
            <v>-12728</v>
          </cell>
        </row>
        <row r="9">
          <cell r="J9">
            <v>-299</v>
          </cell>
        </row>
        <row r="10">
          <cell r="J10">
            <v>987</v>
          </cell>
        </row>
        <row r="12">
          <cell r="J12">
            <v>714268</v>
          </cell>
        </row>
        <row r="13">
          <cell r="J13">
            <v>580643</v>
          </cell>
        </row>
        <row r="14">
          <cell r="J14">
            <v>18802</v>
          </cell>
        </row>
        <row r="15">
          <cell r="J15">
            <v>29</v>
          </cell>
        </row>
        <row r="16">
          <cell r="J16">
            <v>9981</v>
          </cell>
        </row>
        <row r="17">
          <cell r="J17">
            <v>46</v>
          </cell>
        </row>
        <row r="19">
          <cell r="J19">
            <v>0</v>
          </cell>
        </row>
        <row r="20">
          <cell r="J20">
            <v>5823</v>
          </cell>
        </row>
        <row r="22">
          <cell r="J22">
            <v>433297</v>
          </cell>
        </row>
        <row r="23">
          <cell r="J23">
            <v>12772</v>
          </cell>
        </row>
      </sheetData>
      <sheetData sheetId="2">
        <row r="6">
          <cell r="J6">
            <v>7042830</v>
          </cell>
        </row>
        <row r="7">
          <cell r="J7">
            <v>2017</v>
          </cell>
        </row>
        <row r="8">
          <cell r="J8">
            <v>281108</v>
          </cell>
        </row>
        <row r="9">
          <cell r="J9">
            <v>72266</v>
          </cell>
        </row>
        <row r="10">
          <cell r="J10">
            <v>73894</v>
          </cell>
        </row>
        <row r="12">
          <cell r="J12">
            <v>8673775</v>
          </cell>
        </row>
        <row r="13">
          <cell r="J13">
            <v>6528381</v>
          </cell>
        </row>
        <row r="14">
          <cell r="J14">
            <v>233647</v>
          </cell>
        </row>
        <row r="15">
          <cell r="J15">
            <v>462</v>
          </cell>
        </row>
        <row r="16">
          <cell r="J16">
            <v>120100</v>
          </cell>
        </row>
        <row r="17">
          <cell r="J17">
            <v>1027</v>
          </cell>
        </row>
        <row r="19">
          <cell r="J19">
            <v>0</v>
          </cell>
        </row>
        <row r="20">
          <cell r="J20">
            <v>38463</v>
          </cell>
        </row>
        <row r="22">
          <cell r="J22">
            <v>5049142</v>
          </cell>
        </row>
        <row r="23">
          <cell r="J23">
            <v>155398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75" zoomScaleNormal="75" workbookViewId="0" topLeftCell="A1">
      <selection activeCell="T32" sqref="T31:T32"/>
    </sheetView>
  </sheetViews>
  <sheetFormatPr defaultColWidth="9.140625" defaultRowHeight="12.75"/>
  <cols>
    <col min="1" max="1" width="5.28125" style="32" customWidth="1"/>
    <col min="2" max="2" width="6.57421875" style="3" customWidth="1"/>
    <col min="3" max="3" width="5.7109375" style="3" customWidth="1"/>
    <col min="4" max="4" width="28.57421875" style="3" customWidth="1"/>
    <col min="5" max="5" width="4.57421875" style="32" customWidth="1"/>
    <col min="6" max="8" width="3.28125" style="32" customWidth="1"/>
    <col min="9" max="9" width="14.57421875" style="3" customWidth="1"/>
    <col min="10" max="10" width="17.140625" style="3" bestFit="1" customWidth="1"/>
    <col min="11" max="11" width="15.8515625" style="3" customWidth="1"/>
    <col min="12" max="12" width="17.8515625" style="3" hidden="1" customWidth="1"/>
    <col min="13" max="14" width="18.00390625" style="3" hidden="1" customWidth="1"/>
    <col min="15" max="15" width="21.28125" style="3" hidden="1" customWidth="1"/>
    <col min="16" max="16" width="20.7109375" style="3" hidden="1" customWidth="1"/>
    <col min="17" max="17" width="12.140625" style="3" hidden="1" customWidth="1"/>
    <col min="18" max="18" width="16.28125" style="3" customWidth="1"/>
    <col min="19" max="16384" width="9.140625" style="3" customWidth="1"/>
  </cols>
  <sheetData>
    <row r="1" ht="15">
      <c r="R1" s="123" t="s">
        <v>64</v>
      </c>
    </row>
    <row r="2" ht="15">
      <c r="R2" s="123"/>
    </row>
    <row r="3" spans="1:18" ht="27.75" customHeight="1">
      <c r="A3" s="139" t="s">
        <v>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ht="20.2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0.25" customHeight="1">
      <c r="A5" s="141" t="s">
        <v>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18" ht="16.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77"/>
      <c r="L6" s="5"/>
      <c r="M6" s="5" t="s">
        <v>0</v>
      </c>
      <c r="N6" s="5"/>
      <c r="R6" s="37" t="s">
        <v>62</v>
      </c>
    </row>
    <row r="7" spans="1:18" ht="47.25" customHeight="1">
      <c r="A7" s="43" t="s">
        <v>3</v>
      </c>
      <c r="B7" s="144" t="s">
        <v>7</v>
      </c>
      <c r="C7" s="145"/>
      <c r="D7" s="55" t="s">
        <v>8</v>
      </c>
      <c r="E7" s="146" t="s">
        <v>9</v>
      </c>
      <c r="F7" s="147"/>
      <c r="G7" s="147"/>
      <c r="H7" s="148"/>
      <c r="I7" s="43" t="s">
        <v>10</v>
      </c>
      <c r="J7" s="38" t="s">
        <v>1</v>
      </c>
      <c r="K7" s="43" t="s">
        <v>2</v>
      </c>
      <c r="L7" s="76" t="s">
        <v>11</v>
      </c>
      <c r="M7" s="2" t="s">
        <v>12</v>
      </c>
      <c r="N7" s="2"/>
      <c r="O7" s="2" t="s">
        <v>13</v>
      </c>
      <c r="P7" s="2" t="s">
        <v>4</v>
      </c>
      <c r="Q7" s="2" t="s">
        <v>14</v>
      </c>
      <c r="R7" s="43" t="s">
        <v>13</v>
      </c>
    </row>
    <row r="8" spans="1:18" ht="12.75" customHeight="1" thickBot="1">
      <c r="A8" s="44"/>
      <c r="B8" s="48"/>
      <c r="C8" s="49"/>
      <c r="D8" s="7"/>
      <c r="E8" s="48"/>
      <c r="F8" s="7"/>
      <c r="G8" s="7"/>
      <c r="H8" s="49"/>
      <c r="I8" s="44"/>
      <c r="J8" s="7">
        <v>1</v>
      </c>
      <c r="K8" s="44">
        <v>2</v>
      </c>
      <c r="L8" s="6">
        <v>3</v>
      </c>
      <c r="M8" s="8">
        <v>4</v>
      </c>
      <c r="N8" s="8"/>
      <c r="O8" s="8"/>
      <c r="P8" s="8"/>
      <c r="Q8" s="8"/>
      <c r="R8" s="8"/>
    </row>
    <row r="9" spans="1:18" ht="33.75" customHeight="1" thickTop="1">
      <c r="A9" s="45">
        <v>1</v>
      </c>
      <c r="B9" s="50" t="s">
        <v>15</v>
      </c>
      <c r="C9" s="51" t="s">
        <v>16</v>
      </c>
      <c r="D9" s="124" t="s">
        <v>65</v>
      </c>
      <c r="E9" s="125" t="s">
        <v>66</v>
      </c>
      <c r="F9" s="126" t="s">
        <v>67</v>
      </c>
      <c r="G9" s="126" t="s">
        <v>68</v>
      </c>
      <c r="H9" s="127" t="s">
        <v>69</v>
      </c>
      <c r="I9" s="128" t="s">
        <v>70</v>
      </c>
      <c r="J9" s="69">
        <v>8956309</v>
      </c>
      <c r="K9" s="78">
        <v>8487384</v>
      </c>
      <c r="L9" s="69">
        <f>'[1]12_mesiac_vzorec'!J6</f>
        <v>626559</v>
      </c>
      <c r="M9" s="10">
        <f>'[1]SI_12_kumulativ_2005'!J6</f>
        <v>7042830</v>
      </c>
      <c r="N9" s="10"/>
      <c r="O9" s="11">
        <v>7041720367.5</v>
      </c>
      <c r="P9" s="12">
        <f aca="true" t="shared" si="0" ref="P9:P25">M9*1000-O9</f>
        <v>1109632.5</v>
      </c>
      <c r="Q9" s="13">
        <f>ROUND(P9/1000,0)</f>
        <v>1110</v>
      </c>
      <c r="R9" s="10">
        <f>ROUND(O9/1000,0)</f>
        <v>7041720</v>
      </c>
    </row>
    <row r="10" spans="1:18" ht="33.75" customHeight="1">
      <c r="A10" s="1">
        <v>2</v>
      </c>
      <c r="B10" s="52" t="s">
        <v>15</v>
      </c>
      <c r="C10" s="53" t="s">
        <v>17</v>
      </c>
      <c r="D10" s="56" t="s">
        <v>18</v>
      </c>
      <c r="E10" s="61" t="s">
        <v>19</v>
      </c>
      <c r="F10" s="14" t="s">
        <v>20</v>
      </c>
      <c r="G10" s="14" t="s">
        <v>21</v>
      </c>
      <c r="H10" s="62" t="s">
        <v>22</v>
      </c>
      <c r="I10" s="71">
        <v>642026</v>
      </c>
      <c r="J10" s="70">
        <v>81920</v>
      </c>
      <c r="K10" s="39">
        <v>39665</v>
      </c>
      <c r="L10" s="69">
        <f>'[1]12_mesiac_vzorec'!J7</f>
        <v>54</v>
      </c>
      <c r="M10" s="10">
        <f>'[1]SI_12_kumulativ_2005'!J7</f>
        <v>2017</v>
      </c>
      <c r="N10" s="10"/>
      <c r="O10" s="11">
        <v>2018603</v>
      </c>
      <c r="P10" s="12">
        <f t="shared" si="0"/>
        <v>-1603</v>
      </c>
      <c r="Q10" s="13">
        <f aca="true" t="shared" si="1" ref="Q10:Q28">ROUND(P10/1000,0)</f>
        <v>-2</v>
      </c>
      <c r="R10" s="10">
        <f aca="true" t="shared" si="2" ref="R10:R30">ROUND(O10/1000,0)</f>
        <v>2019</v>
      </c>
    </row>
    <row r="11" spans="1:18" ht="33.75" customHeight="1">
      <c r="A11" s="1">
        <v>3</v>
      </c>
      <c r="B11" s="52" t="s">
        <v>15</v>
      </c>
      <c r="C11" s="53" t="s">
        <v>23</v>
      </c>
      <c r="D11" s="47" t="s">
        <v>24</v>
      </c>
      <c r="E11" s="61" t="s">
        <v>19</v>
      </c>
      <c r="F11" s="14" t="s">
        <v>20</v>
      </c>
      <c r="G11" s="14" t="s">
        <v>21</v>
      </c>
      <c r="H11" s="62" t="s">
        <v>22</v>
      </c>
      <c r="I11" s="71">
        <v>642026</v>
      </c>
      <c r="J11" s="70">
        <v>375587</v>
      </c>
      <c r="K11" s="39">
        <v>375587</v>
      </c>
      <c r="L11" s="69">
        <f>'[1]12_mesiac_vzorec'!J8</f>
        <v>-12728</v>
      </c>
      <c r="M11" s="10">
        <f>'[1]SI_12_kumulativ_2005'!J8</f>
        <v>281108</v>
      </c>
      <c r="N11" s="10"/>
      <c r="O11" s="11">
        <v>281134087.16</v>
      </c>
      <c r="P11" s="12">
        <f t="shared" si="0"/>
        <v>-26087.160000026226</v>
      </c>
      <c r="Q11" s="13">
        <f t="shared" si="1"/>
        <v>-26</v>
      </c>
      <c r="R11" s="10">
        <f t="shared" si="2"/>
        <v>281134</v>
      </c>
    </row>
    <row r="12" spans="1:18" ht="33.75" customHeight="1">
      <c r="A12" s="1">
        <v>4</v>
      </c>
      <c r="B12" s="52" t="s">
        <v>15</v>
      </c>
      <c r="C12" s="53" t="s">
        <v>25</v>
      </c>
      <c r="D12" s="47" t="s">
        <v>26</v>
      </c>
      <c r="E12" s="61" t="s">
        <v>19</v>
      </c>
      <c r="F12" s="14" t="s">
        <v>20</v>
      </c>
      <c r="G12" s="14" t="s">
        <v>21</v>
      </c>
      <c r="H12" s="62" t="s">
        <v>22</v>
      </c>
      <c r="I12" s="71">
        <v>642026</v>
      </c>
      <c r="J12" s="70">
        <v>60000</v>
      </c>
      <c r="K12" s="39">
        <v>78630</v>
      </c>
      <c r="L12" s="69">
        <f>'[1]12_mesiac_vzorec'!J9</f>
        <v>-299</v>
      </c>
      <c r="M12" s="10">
        <f>'[1]SI_12_kumulativ_2005'!J9</f>
        <v>72266</v>
      </c>
      <c r="N12" s="10"/>
      <c r="O12" s="11">
        <v>72272608.44</v>
      </c>
      <c r="P12" s="12">
        <f t="shared" si="0"/>
        <v>-6608.439999997616</v>
      </c>
      <c r="Q12" s="13">
        <f t="shared" si="1"/>
        <v>-7</v>
      </c>
      <c r="R12" s="10">
        <f t="shared" si="2"/>
        <v>72273</v>
      </c>
    </row>
    <row r="13" spans="1:18" ht="33.75" customHeight="1">
      <c r="A13" s="1">
        <v>5</v>
      </c>
      <c r="B13" s="52" t="s">
        <v>15</v>
      </c>
      <c r="C13" s="53" t="s">
        <v>27</v>
      </c>
      <c r="D13" s="57" t="s">
        <v>28</v>
      </c>
      <c r="E13" s="63" t="s">
        <v>19</v>
      </c>
      <c r="F13" s="16" t="s">
        <v>20</v>
      </c>
      <c r="G13" s="16" t="s">
        <v>21</v>
      </c>
      <c r="H13" s="64" t="s">
        <v>22</v>
      </c>
      <c r="I13" s="72">
        <v>642026</v>
      </c>
      <c r="J13" s="70">
        <v>167000</v>
      </c>
      <c r="K13" s="39">
        <v>167000</v>
      </c>
      <c r="L13" s="69">
        <f>'[1]12_mesiac_vzorec'!J10</f>
        <v>987</v>
      </c>
      <c r="M13" s="10">
        <f>'[1]SI_12_kumulativ_2005'!J10</f>
        <v>73894</v>
      </c>
      <c r="N13" s="10"/>
      <c r="O13" s="11">
        <v>73900250</v>
      </c>
      <c r="P13" s="12">
        <f t="shared" si="0"/>
        <v>-6250</v>
      </c>
      <c r="Q13" s="13">
        <f t="shared" si="1"/>
        <v>-6</v>
      </c>
      <c r="R13" s="10">
        <f t="shared" si="2"/>
        <v>73900</v>
      </c>
    </row>
    <row r="14" spans="1:18" ht="33.75" customHeight="1" thickBot="1">
      <c r="A14" s="80">
        <v>6</v>
      </c>
      <c r="B14" s="81" t="s">
        <v>15</v>
      </c>
      <c r="C14" s="82" t="s">
        <v>29</v>
      </c>
      <c r="D14" s="83" t="s">
        <v>30</v>
      </c>
      <c r="E14" s="149"/>
      <c r="F14" s="150"/>
      <c r="G14" s="150"/>
      <c r="H14" s="151"/>
      <c r="I14" s="84"/>
      <c r="J14" s="85">
        <v>9640816</v>
      </c>
      <c r="K14" s="86">
        <f>K9+K10+K11+K12+K13</f>
        <v>9148266</v>
      </c>
      <c r="L14" s="85">
        <f>L9+L10+L11+L12+L13</f>
        <v>614573</v>
      </c>
      <c r="M14" s="87">
        <f>M9+M10+M11+M12+M13</f>
        <v>7472115</v>
      </c>
      <c r="N14" s="87"/>
      <c r="O14" s="88">
        <f>SUM(O9:O13)</f>
        <v>7471045916.099999</v>
      </c>
      <c r="P14" s="89">
        <f t="shared" si="0"/>
        <v>1069083.9000005722</v>
      </c>
      <c r="Q14" s="25">
        <f t="shared" si="1"/>
        <v>1069</v>
      </c>
      <c r="R14" s="87">
        <f t="shared" si="2"/>
        <v>7471046</v>
      </c>
    </row>
    <row r="15" spans="1:18" ht="33.75" customHeight="1">
      <c r="A15" s="45">
        <v>7</v>
      </c>
      <c r="B15" s="50" t="s">
        <v>15</v>
      </c>
      <c r="C15" s="79" t="s">
        <v>31</v>
      </c>
      <c r="D15" s="58" t="s">
        <v>32</v>
      </c>
      <c r="E15" s="65" t="s">
        <v>19</v>
      </c>
      <c r="F15" s="18" t="s">
        <v>33</v>
      </c>
      <c r="G15" s="18" t="s">
        <v>21</v>
      </c>
      <c r="H15" s="66" t="s">
        <v>34</v>
      </c>
      <c r="I15" s="73">
        <v>642019</v>
      </c>
      <c r="J15" s="69">
        <v>9240008</v>
      </c>
      <c r="K15" s="78">
        <v>8780499</v>
      </c>
      <c r="L15" s="69">
        <f>'[1]12_mesiac_vzorec'!J12</f>
        <v>714268</v>
      </c>
      <c r="M15" s="10">
        <f>'[1]SI_12_kumulativ_2005'!J12</f>
        <v>8673775</v>
      </c>
      <c r="N15" s="10"/>
      <c r="O15" s="11">
        <v>8673715047</v>
      </c>
      <c r="P15" s="11">
        <f t="shared" si="0"/>
        <v>59953</v>
      </c>
      <c r="Q15" s="9">
        <f t="shared" si="1"/>
        <v>60</v>
      </c>
      <c r="R15" s="114">
        <f t="shared" si="2"/>
        <v>8673715</v>
      </c>
    </row>
    <row r="16" spans="1:18" ht="33.75" customHeight="1" thickBot="1">
      <c r="A16" s="1">
        <v>8</v>
      </c>
      <c r="B16" s="52" t="s">
        <v>15</v>
      </c>
      <c r="C16" s="54" t="s">
        <v>35</v>
      </c>
      <c r="D16" s="59" t="s">
        <v>36</v>
      </c>
      <c r="E16" s="63" t="s">
        <v>19</v>
      </c>
      <c r="F16" s="16" t="s">
        <v>33</v>
      </c>
      <c r="G16" s="16" t="s">
        <v>21</v>
      </c>
      <c r="H16" s="64" t="s">
        <v>34</v>
      </c>
      <c r="I16" s="71">
        <v>642024</v>
      </c>
      <c r="J16" s="70">
        <v>6069435</v>
      </c>
      <c r="K16" s="39">
        <v>6576964</v>
      </c>
      <c r="L16" s="70">
        <f>'[1]12_mesiac_vzorec'!J13</f>
        <v>580643</v>
      </c>
      <c r="M16" s="19">
        <f>'[1]SI_12_kumulativ_2005'!J13</f>
        <v>6528381</v>
      </c>
      <c r="N16" s="19"/>
      <c r="O16" s="20">
        <v>6528272412.86</v>
      </c>
      <c r="P16" s="12">
        <f t="shared" si="0"/>
        <v>108587.14000034332</v>
      </c>
      <c r="Q16" s="15">
        <f t="shared" si="1"/>
        <v>109</v>
      </c>
      <c r="R16" s="39">
        <f t="shared" si="2"/>
        <v>6528272</v>
      </c>
    </row>
    <row r="17" spans="1:18" ht="33.75" customHeight="1">
      <c r="A17" s="1">
        <v>9</v>
      </c>
      <c r="B17" s="52" t="s">
        <v>15</v>
      </c>
      <c r="C17" s="54" t="s">
        <v>37</v>
      </c>
      <c r="D17" s="59" t="s">
        <v>38</v>
      </c>
      <c r="E17" s="61" t="s">
        <v>19</v>
      </c>
      <c r="F17" s="14" t="s">
        <v>33</v>
      </c>
      <c r="G17" s="14" t="s">
        <v>21</v>
      </c>
      <c r="H17" s="62" t="s">
        <v>22</v>
      </c>
      <c r="I17" s="71">
        <v>642022</v>
      </c>
      <c r="J17" s="70"/>
      <c r="K17" s="39"/>
      <c r="L17" s="70">
        <f>'[1]12_mesiac_vzorec'!J14</f>
        <v>18802</v>
      </c>
      <c r="M17" s="21">
        <f>'[1]SI_12_kumulativ_2005'!J14</f>
        <v>233647</v>
      </c>
      <c r="N17" s="22">
        <f>SUM(M17:M18)</f>
        <v>234109</v>
      </c>
      <c r="O17" s="23"/>
      <c r="P17" s="12"/>
      <c r="Q17" s="15"/>
      <c r="R17" s="142"/>
    </row>
    <row r="18" spans="1:18" ht="33.75" customHeight="1" thickBot="1">
      <c r="A18" s="1">
        <v>10</v>
      </c>
      <c r="B18" s="52" t="s">
        <v>15</v>
      </c>
      <c r="C18" s="54" t="s">
        <v>37</v>
      </c>
      <c r="D18" s="56" t="s">
        <v>39</v>
      </c>
      <c r="E18" s="61" t="s">
        <v>19</v>
      </c>
      <c r="F18" s="14" t="s">
        <v>33</v>
      </c>
      <c r="G18" s="14" t="s">
        <v>21</v>
      </c>
      <c r="H18" s="62" t="s">
        <v>22</v>
      </c>
      <c r="I18" s="71">
        <v>642022</v>
      </c>
      <c r="J18" s="70"/>
      <c r="K18" s="39"/>
      <c r="L18" s="70">
        <f>'[1]12_mesiac_vzorec'!J15</f>
        <v>29</v>
      </c>
      <c r="M18" s="24">
        <f>'[1]SI_12_kumulativ_2005'!J15</f>
        <v>462</v>
      </c>
      <c r="N18" s="25">
        <v>234109000</v>
      </c>
      <c r="O18" s="26">
        <v>234106228</v>
      </c>
      <c r="P18" s="27">
        <f>N18-O18</f>
        <v>2772</v>
      </c>
      <c r="Q18" s="112">
        <f t="shared" si="1"/>
        <v>3</v>
      </c>
      <c r="R18" s="143"/>
    </row>
    <row r="19" spans="1:18" ht="33.75" customHeight="1">
      <c r="A19" s="1">
        <v>11</v>
      </c>
      <c r="B19" s="52" t="s">
        <v>15</v>
      </c>
      <c r="C19" s="54" t="s">
        <v>37</v>
      </c>
      <c r="D19" s="59" t="s">
        <v>40</v>
      </c>
      <c r="E19" s="61" t="s">
        <v>19</v>
      </c>
      <c r="F19" s="14" t="s">
        <v>41</v>
      </c>
      <c r="G19" s="14" t="s">
        <v>42</v>
      </c>
      <c r="H19" s="62"/>
      <c r="I19" s="71">
        <v>642023</v>
      </c>
      <c r="J19" s="70"/>
      <c r="K19" s="39"/>
      <c r="L19" s="70">
        <f>'[1]12_mesiac_vzorec'!J16</f>
        <v>9981</v>
      </c>
      <c r="M19" s="10">
        <f>'[1]SI_12_kumulativ_2005'!J16</f>
        <v>120100</v>
      </c>
      <c r="N19" s="10"/>
      <c r="O19" s="28">
        <v>120098971</v>
      </c>
      <c r="P19" s="12">
        <f t="shared" si="0"/>
        <v>1029</v>
      </c>
      <c r="Q19" s="15">
        <f t="shared" si="1"/>
        <v>1</v>
      </c>
      <c r="R19" s="115">
        <f t="shared" si="2"/>
        <v>120099</v>
      </c>
    </row>
    <row r="20" spans="1:18" ht="33.75" customHeight="1">
      <c r="A20" s="1">
        <v>12</v>
      </c>
      <c r="B20" s="52" t="s">
        <v>15</v>
      </c>
      <c r="C20" s="54" t="s">
        <v>37</v>
      </c>
      <c r="D20" s="60" t="s">
        <v>43</v>
      </c>
      <c r="E20" s="63" t="s">
        <v>19</v>
      </c>
      <c r="F20" s="16" t="s">
        <v>33</v>
      </c>
      <c r="G20" s="16" t="s">
        <v>21</v>
      </c>
      <c r="H20" s="64" t="s">
        <v>22</v>
      </c>
      <c r="I20" s="72">
        <v>642024</v>
      </c>
      <c r="J20" s="70"/>
      <c r="K20" s="39"/>
      <c r="L20" s="70">
        <f>'[1]12_mesiac_vzorec'!J17</f>
        <v>46</v>
      </c>
      <c r="M20" s="13">
        <f>'[1]SI_12_kumulativ_2005'!J17</f>
        <v>1027</v>
      </c>
      <c r="N20" s="13"/>
      <c r="O20" s="29">
        <v>1029400</v>
      </c>
      <c r="P20" s="12">
        <f t="shared" si="0"/>
        <v>-2400</v>
      </c>
      <c r="Q20" s="15">
        <f t="shared" si="1"/>
        <v>-2</v>
      </c>
      <c r="R20" s="40">
        <v>1030</v>
      </c>
    </row>
    <row r="21" spans="1:18" ht="40.5" customHeight="1">
      <c r="A21" s="1">
        <v>13</v>
      </c>
      <c r="B21" s="52" t="s">
        <v>15</v>
      </c>
      <c r="C21" s="54" t="s">
        <v>37</v>
      </c>
      <c r="D21" s="47" t="s">
        <v>44</v>
      </c>
      <c r="E21" s="129"/>
      <c r="F21" s="130"/>
      <c r="G21" s="130"/>
      <c r="H21" s="131"/>
      <c r="I21" s="74"/>
      <c r="J21" s="70">
        <v>357813</v>
      </c>
      <c r="K21" s="39">
        <v>379538</v>
      </c>
      <c r="L21" s="70">
        <f>L17+L18+L19+L20</f>
        <v>28858</v>
      </c>
      <c r="M21" s="13">
        <f>M17+M18+M19+M20</f>
        <v>355236</v>
      </c>
      <c r="N21" s="13"/>
      <c r="O21" s="29">
        <v>355234599</v>
      </c>
      <c r="P21" s="12">
        <f t="shared" si="0"/>
        <v>1401</v>
      </c>
      <c r="Q21" s="15">
        <f t="shared" si="1"/>
        <v>1</v>
      </c>
      <c r="R21" s="40">
        <f t="shared" si="2"/>
        <v>355235</v>
      </c>
    </row>
    <row r="22" spans="1:18" ht="33.75" customHeight="1">
      <c r="A22" s="1">
        <v>14</v>
      </c>
      <c r="B22" s="52" t="s">
        <v>15</v>
      </c>
      <c r="C22" s="54" t="s">
        <v>45</v>
      </c>
      <c r="D22" s="58" t="s">
        <v>46</v>
      </c>
      <c r="E22" s="65" t="s">
        <v>19</v>
      </c>
      <c r="F22" s="18" t="s">
        <v>33</v>
      </c>
      <c r="G22" s="18" t="s">
        <v>21</v>
      </c>
      <c r="H22" s="66" t="s">
        <v>34</v>
      </c>
      <c r="I22" s="73">
        <v>642024</v>
      </c>
      <c r="J22" s="70">
        <v>243900</v>
      </c>
      <c r="K22" s="39">
        <v>243900</v>
      </c>
      <c r="L22" s="70">
        <f>'[1]12_mesiac_vzorec'!J19</f>
        <v>0</v>
      </c>
      <c r="M22" s="13">
        <f>'[1]SI_12_kumulativ_2005'!J19</f>
        <v>0</v>
      </c>
      <c r="N22" s="13"/>
      <c r="O22" s="12">
        <v>0</v>
      </c>
      <c r="P22" s="12">
        <f t="shared" si="0"/>
        <v>0</v>
      </c>
      <c r="Q22" s="15">
        <f t="shared" si="1"/>
        <v>0</v>
      </c>
      <c r="R22" s="39">
        <f t="shared" si="2"/>
        <v>0</v>
      </c>
    </row>
    <row r="23" spans="1:18" ht="33.75" customHeight="1">
      <c r="A23" s="1">
        <v>15</v>
      </c>
      <c r="B23" s="52" t="s">
        <v>15</v>
      </c>
      <c r="C23" s="54" t="s">
        <v>47</v>
      </c>
      <c r="D23" s="60" t="s">
        <v>48</v>
      </c>
      <c r="E23" s="63" t="s">
        <v>19</v>
      </c>
      <c r="F23" s="16" t="s">
        <v>33</v>
      </c>
      <c r="G23" s="16" t="s">
        <v>21</v>
      </c>
      <c r="H23" s="64" t="s">
        <v>34</v>
      </c>
      <c r="I23" s="72">
        <v>642037</v>
      </c>
      <c r="J23" s="70">
        <v>23400</v>
      </c>
      <c r="K23" s="39">
        <v>40250</v>
      </c>
      <c r="L23" s="70">
        <f>'[1]12_mesiac_vzorec'!J20</f>
        <v>5823</v>
      </c>
      <c r="M23" s="13">
        <f>'[1]SI_12_kumulativ_2005'!J20</f>
        <v>38463</v>
      </c>
      <c r="N23" s="13"/>
      <c r="O23" s="12">
        <v>38437014</v>
      </c>
      <c r="P23" s="12">
        <f t="shared" si="0"/>
        <v>25986</v>
      </c>
      <c r="Q23" s="15">
        <f t="shared" si="1"/>
        <v>26</v>
      </c>
      <c r="R23" s="39">
        <f t="shared" si="2"/>
        <v>38437</v>
      </c>
    </row>
    <row r="24" spans="1:18" ht="33.75" customHeight="1" thickBot="1">
      <c r="A24" s="80">
        <v>16</v>
      </c>
      <c r="B24" s="81" t="s">
        <v>15</v>
      </c>
      <c r="C24" s="82" t="s">
        <v>49</v>
      </c>
      <c r="D24" s="83" t="s">
        <v>50</v>
      </c>
      <c r="E24" s="132"/>
      <c r="F24" s="133"/>
      <c r="G24" s="133"/>
      <c r="H24" s="134"/>
      <c r="I24" s="90"/>
      <c r="J24" s="85">
        <v>15934556</v>
      </c>
      <c r="K24" s="86">
        <f>K15+K16+K21+K22+K23</f>
        <v>16021151</v>
      </c>
      <c r="L24" s="85">
        <f>L15+L16+L21+L22+L23</f>
        <v>1329592</v>
      </c>
      <c r="M24" s="87">
        <f>M15+M16+M21+M22+M23</f>
        <v>15595855</v>
      </c>
      <c r="N24" s="87"/>
      <c r="O24" s="88">
        <v>15595659072.86</v>
      </c>
      <c r="P24" s="89">
        <f t="shared" si="0"/>
        <v>195927.13999938965</v>
      </c>
      <c r="Q24" s="113">
        <f t="shared" si="1"/>
        <v>196</v>
      </c>
      <c r="R24" s="86">
        <f t="shared" si="2"/>
        <v>15595659</v>
      </c>
    </row>
    <row r="25" spans="1:18" ht="30.75" customHeight="1" thickBot="1">
      <c r="A25" s="91">
        <v>17</v>
      </c>
      <c r="B25" s="92" t="s">
        <v>15</v>
      </c>
      <c r="C25" s="93" t="s">
        <v>51</v>
      </c>
      <c r="D25" s="94" t="s">
        <v>52</v>
      </c>
      <c r="E25" s="95" t="s">
        <v>19</v>
      </c>
      <c r="F25" s="96" t="s">
        <v>53</v>
      </c>
      <c r="G25" s="96" t="s">
        <v>54</v>
      </c>
      <c r="H25" s="97" t="s">
        <v>22</v>
      </c>
      <c r="I25" s="98">
        <v>642027</v>
      </c>
      <c r="J25" s="99">
        <v>5713101</v>
      </c>
      <c r="K25" s="100">
        <v>5320371</v>
      </c>
      <c r="L25" s="99">
        <f>'[1]12_mesiac_vzorec'!J22</f>
        <v>433297</v>
      </c>
      <c r="M25" s="101">
        <f>'[1]SI_12_kumulativ_2005'!J22</f>
        <v>5049142</v>
      </c>
      <c r="N25" s="101"/>
      <c r="O25" s="102">
        <v>5048974687.15</v>
      </c>
      <c r="P25" s="102">
        <f t="shared" si="0"/>
        <v>167312.85000038147</v>
      </c>
      <c r="Q25" s="101">
        <f t="shared" si="1"/>
        <v>167</v>
      </c>
      <c r="R25" s="101">
        <f t="shared" si="2"/>
        <v>5048975</v>
      </c>
    </row>
    <row r="26" spans="1:18" ht="33.75" customHeight="1" thickBot="1">
      <c r="A26" s="91">
        <v>18</v>
      </c>
      <c r="B26" s="92" t="s">
        <v>15</v>
      </c>
      <c r="C26" s="93" t="s">
        <v>55</v>
      </c>
      <c r="D26" s="103" t="s">
        <v>56</v>
      </c>
      <c r="E26" s="95" t="s">
        <v>19</v>
      </c>
      <c r="F26" s="96" t="s">
        <v>33</v>
      </c>
      <c r="G26" s="96" t="s">
        <v>21</v>
      </c>
      <c r="H26" s="97" t="s">
        <v>22</v>
      </c>
      <c r="I26" s="98">
        <v>642024</v>
      </c>
      <c r="J26" s="99">
        <v>200873</v>
      </c>
      <c r="K26" s="100">
        <v>200873</v>
      </c>
      <c r="L26" s="99">
        <f>'[1]12_mesiac_vzorec'!J23</f>
        <v>12772</v>
      </c>
      <c r="M26" s="101">
        <f>'[1]SI_12_kumulativ_2005'!J23</f>
        <v>155398</v>
      </c>
      <c r="N26" s="101"/>
      <c r="O26" s="102">
        <v>155396075.2</v>
      </c>
      <c r="P26" s="102">
        <f>M26*1000-O26</f>
        <v>1924.800000011921</v>
      </c>
      <c r="Q26" s="101">
        <f t="shared" si="1"/>
        <v>2</v>
      </c>
      <c r="R26" s="101">
        <f t="shared" si="2"/>
        <v>155396</v>
      </c>
    </row>
    <row r="27" spans="1:18" ht="36" customHeight="1" thickBot="1">
      <c r="A27" s="91">
        <v>19</v>
      </c>
      <c r="B27" s="104" t="s">
        <v>15</v>
      </c>
      <c r="C27" s="105"/>
      <c r="D27" s="106" t="s">
        <v>57</v>
      </c>
      <c r="E27" s="135"/>
      <c r="F27" s="136"/>
      <c r="G27" s="136"/>
      <c r="H27" s="137"/>
      <c r="I27" s="107"/>
      <c r="J27" s="117">
        <f>J14+J24+J25+J26</f>
        <v>31489346</v>
      </c>
      <c r="K27" s="118">
        <f>K14+K24+K25+K26</f>
        <v>30690661</v>
      </c>
      <c r="L27" s="117">
        <f>L14+L24+L25+L26</f>
        <v>2390234</v>
      </c>
      <c r="M27" s="119">
        <f>M14+M24+M25+M26</f>
        <v>28272510</v>
      </c>
      <c r="N27" s="119"/>
      <c r="O27" s="108">
        <v>28271075751.31</v>
      </c>
      <c r="P27" s="102">
        <f>M27*1000-O27</f>
        <v>1434248.6899986267</v>
      </c>
      <c r="Q27" s="101">
        <f t="shared" si="1"/>
        <v>1434</v>
      </c>
      <c r="R27" s="118">
        <f t="shared" si="2"/>
        <v>28271076</v>
      </c>
    </row>
    <row r="28" spans="1:18" ht="54.75" customHeight="1" thickBot="1">
      <c r="A28" s="46">
        <v>20</v>
      </c>
      <c r="B28" s="110" t="s">
        <v>58</v>
      </c>
      <c r="C28" s="111" t="s">
        <v>59</v>
      </c>
      <c r="D28" s="109" t="s">
        <v>63</v>
      </c>
      <c r="E28" s="67"/>
      <c r="F28" s="30"/>
      <c r="G28" s="30"/>
      <c r="H28" s="68"/>
      <c r="I28" s="75"/>
      <c r="J28" s="120">
        <f>J14+J24+J25</f>
        <v>31288473</v>
      </c>
      <c r="K28" s="121">
        <f>K14+K24+K25</f>
        <v>30489788</v>
      </c>
      <c r="L28" s="120">
        <f>L14+L24+L25</f>
        <v>2377462</v>
      </c>
      <c r="M28" s="122">
        <f>M14+M24+M25</f>
        <v>28117112</v>
      </c>
      <c r="N28" s="122"/>
      <c r="O28" s="31">
        <f>O27-O26</f>
        <v>28115679676.11</v>
      </c>
      <c r="P28" s="41">
        <f>M28*1000-O28</f>
        <v>1432323.8899993896</v>
      </c>
      <c r="Q28" s="42">
        <f t="shared" si="1"/>
        <v>1432</v>
      </c>
      <c r="R28" s="121">
        <f t="shared" si="2"/>
        <v>28115680</v>
      </c>
    </row>
    <row r="29" spans="13:18" ht="15" hidden="1">
      <c r="M29" s="17" t="e">
        <f>#REF!-#REF!</f>
        <v>#REF!</v>
      </c>
      <c r="N29" s="17"/>
      <c r="P29" s="11" t="e">
        <f>M29*1000-O29</f>
        <v>#REF!</v>
      </c>
      <c r="R29" s="33">
        <f t="shared" si="2"/>
        <v>0</v>
      </c>
    </row>
    <row r="30" spans="1:18" ht="15" customHeight="1" hidden="1">
      <c r="A30" s="34"/>
      <c r="E30" s="138"/>
      <c r="F30" s="138"/>
      <c r="G30" s="138"/>
      <c r="H30" s="138"/>
      <c r="I30" s="35"/>
      <c r="J30" s="35"/>
      <c r="K30" s="35"/>
      <c r="L30" s="35"/>
      <c r="M30" s="36">
        <f>M14+M24+M25</f>
        <v>28117112</v>
      </c>
      <c r="N30" s="36"/>
      <c r="P30" s="12">
        <f>M30*1000-O30</f>
        <v>28117112000</v>
      </c>
      <c r="R30" s="33">
        <f t="shared" si="2"/>
        <v>0</v>
      </c>
    </row>
    <row r="31" spans="1:11" ht="12.75">
      <c r="A31" s="116" t="s">
        <v>60</v>
      </c>
      <c r="K31" s="17"/>
    </row>
    <row r="32" ht="12.75">
      <c r="A32" s="116" t="s">
        <v>61</v>
      </c>
    </row>
  </sheetData>
  <mergeCells count="11">
    <mergeCell ref="A3:R3"/>
    <mergeCell ref="A4:R4"/>
    <mergeCell ref="A5:R5"/>
    <mergeCell ref="R17:R18"/>
    <mergeCell ref="B7:C7"/>
    <mergeCell ref="E7:H7"/>
    <mergeCell ref="E14:H14"/>
    <mergeCell ref="E21:H21"/>
    <mergeCell ref="E24:H24"/>
    <mergeCell ref="E27:H27"/>
    <mergeCell ref="E30:H30"/>
  </mergeCells>
  <printOptions horizontalCentered="1" verticalCentered="1"/>
  <pageMargins left="0.4330708661417323" right="0.3937007874015748" top="0.3937007874015748" bottom="0.2362204724409449" header="0" footer="0.1574803149606299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UPSVaR</dc:creator>
  <cp:keywords/>
  <dc:description/>
  <cp:lastModifiedBy>masarykova</cp:lastModifiedBy>
  <cp:lastPrinted>2006-02-24T10:25:04Z</cp:lastPrinted>
  <dcterms:created xsi:type="dcterms:W3CDTF">2006-02-06T09:09:01Z</dcterms:created>
  <dcterms:modified xsi:type="dcterms:W3CDTF">2006-03-27T05:38:46Z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