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763" activeTab="0"/>
  </bookViews>
  <sheets>
    <sheet name="Príloha č. 1" sheetId="1" r:id="rId1"/>
    <sheet name="Príloha č. 2" sheetId="2" r:id="rId2"/>
    <sheet name="Príloha č. 3" sheetId="3" r:id="rId3"/>
    <sheet name="Príloha č. 4" sheetId="4" r:id="rId4"/>
    <sheet name="Príloha č. 8" sheetId="5" r:id="rId5"/>
    <sheet name="Príloha č. 10" sheetId="6" r:id="rId6"/>
    <sheet name="Príloha č. 11" sheetId="7" r:id="rId7"/>
    <sheet name="Príloha č. 12" sheetId="8" r:id="rId8"/>
    <sheet name="Príloha č. 13" sheetId="9" r:id="rId9"/>
    <sheet name="Príloha č. 14" sheetId="10" r:id="rId10"/>
    <sheet name="Príloha č. 15" sheetId="11" r:id="rId11"/>
    <sheet name="Príloha č. 16" sheetId="12" r:id="rId12"/>
    <sheet name="Príloha č. 17" sheetId="13" r:id="rId13"/>
    <sheet name="Príloha č. 18" sheetId="14" r:id="rId14"/>
    <sheet name="Príloha č. 19" sheetId="15" r:id="rId15"/>
    <sheet name="Príloha č. 20" sheetId="16" r:id="rId16"/>
    <sheet name="Príloha č. 21" sheetId="17" r:id="rId17"/>
    <sheet name=" Príloha č. 22" sheetId="18" r:id="rId18"/>
  </sheets>
  <definedNames>
    <definedName name="_xlnm.Print_Area" localSheetId="0">'Príloha č. 1'!$A$1:$AD$39</definedName>
    <definedName name="_xlnm.Print_Area" localSheetId="11">'Príloha č. 16'!$A$1:$U$40</definedName>
    <definedName name="_xlnm.Print_Area" localSheetId="4">'Príloha č. 8'!$A$1:$Q$40</definedName>
  </definedNames>
  <calcPr fullCalcOnLoad="1"/>
</workbook>
</file>

<file path=xl/sharedStrings.xml><?xml version="1.0" encoding="utf-8"?>
<sst xmlns="http://schemas.openxmlformats.org/spreadsheetml/2006/main" count="1446" uniqueCount="231">
  <si>
    <t>Štatistické vyhodnotenie verejného obstarávania za rok 2008</t>
  </si>
  <si>
    <t>Príloha č. 1</t>
  </si>
  <si>
    <t>Klasický sektor, vybrané odvetvia a iné subjekty</t>
  </si>
  <si>
    <t>Členská krajina: Slovensko</t>
  </si>
  <si>
    <t xml:space="preserve">Národná mena: Sk </t>
  </si>
  <si>
    <t>Zákazky</t>
  </si>
  <si>
    <t>Nadlimitné zákazky</t>
  </si>
  <si>
    <t>Podlimitné zákazky</t>
  </si>
  <si>
    <t xml:space="preserve">Spolu tovary, služby a stavebné práce </t>
  </si>
  <si>
    <t>Subjekt</t>
  </si>
  <si>
    <t>Hodnota</t>
  </si>
  <si>
    <t>Z</t>
  </si>
  <si>
    <t>RD</t>
  </si>
  <si>
    <t>DNS</t>
  </si>
  <si>
    <t xml:space="preserve">Spolu </t>
  </si>
  <si>
    <t>DkZ</t>
  </si>
  <si>
    <t>Zruš.</t>
  </si>
  <si>
    <t>Zahr.</t>
  </si>
  <si>
    <t>Merná jednotka</t>
  </si>
  <si>
    <t>v %</t>
  </si>
  <si>
    <t>počet</t>
  </si>
  <si>
    <t>A</t>
  </si>
  <si>
    <t>Smernica 2004/18/EC (Klasická smernica)</t>
  </si>
  <si>
    <t>Štátna správa</t>
  </si>
  <si>
    <t>Územná samospráva</t>
  </si>
  <si>
    <t>Klasický sektor</t>
  </si>
  <si>
    <t>Smernica 2004/17/EC (Vybrané odvetvia)</t>
  </si>
  <si>
    <t>Výbrané odvetvia</t>
  </si>
  <si>
    <t>Spolu</t>
  </si>
  <si>
    <t>Iný subjekt</t>
  </si>
  <si>
    <t>Celkove</t>
  </si>
  <si>
    <t>Vysvetlivky</t>
  </si>
  <si>
    <t>Národná mena: Sk (v tis. bez DPH, v bežných cenách)</t>
  </si>
  <si>
    <t>Hodnota (Sk) nezahŕňa hodnotu zákaziek: uzavretých na základe rámcovej dohody, čiastkovej zmluvy, súťaže návrhov a koncesie</t>
  </si>
  <si>
    <t>Z - ukončené zákazky bez RD, bez DNS a bez DkZ</t>
  </si>
  <si>
    <t>RD - rámcová dohoda</t>
  </si>
  <si>
    <t>DNS - dynamický nákupný systém</t>
  </si>
  <si>
    <t>DkZ - dodatok k zmluve</t>
  </si>
  <si>
    <t>Zahr. - počet zákaziek, v ktorých boli úspešní uchádzači so sídlom v zahraničí</t>
  </si>
  <si>
    <t>Iný subjekt - subjekt, ktorý nie je verejný obstarávateľ ani obstarávateľ podľa zákona</t>
  </si>
  <si>
    <t>Príloha č. 2</t>
  </si>
  <si>
    <t>Spolu  tovary</t>
  </si>
  <si>
    <t>Subjekty</t>
  </si>
  <si>
    <t>Príloha č. 3</t>
  </si>
  <si>
    <t>Spolu služby</t>
  </si>
  <si>
    <t>Príloha č. 4</t>
  </si>
  <si>
    <t>Spolu stavebné práce</t>
  </si>
  <si>
    <t xml:space="preserve"> Iný subjekt</t>
  </si>
  <si>
    <t>Počet a hodnota verejného obstarávania podľa predmetu zákazky a čerpania prostriedkov z fondov EÚ</t>
  </si>
  <si>
    <t>Nadlimitné a podlimitné zákazky spolu</t>
  </si>
  <si>
    <t>Predmet</t>
  </si>
  <si>
    <t>Tovary</t>
  </si>
  <si>
    <t>Služby</t>
  </si>
  <si>
    <t xml:space="preserve">Stavebné práce </t>
  </si>
  <si>
    <t>Počet</t>
  </si>
  <si>
    <t>Z - ukončené zákazky bez RD a bez DNS</t>
  </si>
  <si>
    <t>Úspešní uchádzači so sídlom v zahraničí za rok 2008</t>
  </si>
  <si>
    <t>Príloha č. 10</t>
  </si>
  <si>
    <t>Úspešní uchádzači so sídlom v zahraničí za rok 2007 a 2008 podľa jednotlivých zoskupení EÚ, OECD a svet</t>
  </si>
  <si>
    <t>Rok</t>
  </si>
  <si>
    <t>Zoskupenie</t>
  </si>
  <si>
    <t>Krajina uchádzača</t>
  </si>
  <si>
    <t>Postupy</t>
  </si>
  <si>
    <t>Porovnanie k r. 2007</t>
  </si>
  <si>
    <t xml:space="preserve">Hodnota </t>
  </si>
  <si>
    <t>Porovnanie         k r. 2007</t>
  </si>
  <si>
    <t>v tis. Sk</t>
  </si>
  <si>
    <t>EÚ (26)</t>
  </si>
  <si>
    <t>Belgicko</t>
  </si>
  <si>
    <t>Česká republika</t>
  </si>
  <si>
    <t>Dánsko</t>
  </si>
  <si>
    <t>Fínsko</t>
  </si>
  <si>
    <t>Francúzsko</t>
  </si>
  <si>
    <t>Holandsko</t>
  </si>
  <si>
    <t>Írsko</t>
  </si>
  <si>
    <t>Maďarsko</t>
  </si>
  <si>
    <t>Nemecko</t>
  </si>
  <si>
    <t>Poľsko</t>
  </si>
  <si>
    <t>Portugalsko</t>
  </si>
  <si>
    <t>Rakúsko</t>
  </si>
  <si>
    <t>Slovinsko</t>
  </si>
  <si>
    <t>Taliansko</t>
  </si>
  <si>
    <t>Veľká Británia</t>
  </si>
  <si>
    <t>EÚ-26</t>
  </si>
  <si>
    <t>OECD</t>
  </si>
  <si>
    <t>Kanada</t>
  </si>
  <si>
    <t>USA</t>
  </si>
  <si>
    <t>Švajčiarsko  /EFTA/</t>
  </si>
  <si>
    <t>Svet</t>
  </si>
  <si>
    <t>Lichtenštajnsko</t>
  </si>
  <si>
    <t>Rusko</t>
  </si>
  <si>
    <t>Hodnota (Sk) nezahŕňa hodnotu zákaziek uzavretých na základe rámcovej dohody, čiastkovej zmluvy, súťaže návrhov a koncesie</t>
  </si>
  <si>
    <t>Príloha č. 11</t>
  </si>
  <si>
    <t>Klasický sektor a iné subjekty</t>
  </si>
  <si>
    <t>Príloha IV Smernice 2004/18/EC</t>
  </si>
  <si>
    <t>Minist. al. iný štátny orgán vrát. útvarov (§ 6,1a)</t>
  </si>
  <si>
    <t>Štátna agentúra/úrad</t>
  </si>
  <si>
    <t>Org. riadená verejným právom (§ 6,1d)</t>
  </si>
  <si>
    <t>Príloha III Smernice 2004/18/EC</t>
  </si>
  <si>
    <t>Obec a vyšší územný celok (§ 6,1b; § 6,1c)</t>
  </si>
  <si>
    <t>Iný VO (§ 6,1e)</t>
  </si>
  <si>
    <t>Miestna samospráva</t>
  </si>
  <si>
    <t>VO poskytuje dotáciu (§ 7)</t>
  </si>
  <si>
    <t>Dobrovoľne postupuje podľa zákona</t>
  </si>
  <si>
    <t>VO - verejný obstarávateľ</t>
  </si>
  <si>
    <t>Príloha č. 12</t>
  </si>
  <si>
    <t>Spolu tovary</t>
  </si>
  <si>
    <t>Príloha č. 13</t>
  </si>
  <si>
    <t>Príloha č. 14</t>
  </si>
  <si>
    <t xml:space="preserve">Spolu stavebné práce </t>
  </si>
  <si>
    <t>Príloha č. 15</t>
  </si>
  <si>
    <t>Národná mena: Sk</t>
  </si>
  <si>
    <t>Spolu bez "ČZ"</t>
  </si>
  <si>
    <t>Minist. al. iný štátny orgán (§ 6,1a)</t>
  </si>
  <si>
    <t>Príloha III - Zoznam inštitúcií a kategórie inštitúcií, ktoré sa spravujú verejným právom, uvedené v druhom pododseku čl. 1 ods. 9 Smernice 2004/18/EC</t>
  </si>
  <si>
    <t>Príloha IV - Orgány ústrednej štátnej správy podľa Smernice 2004/18/EC</t>
  </si>
  <si>
    <t>RKBZ bez "ČZ" - rokovacie konanie bez zverejnenia bez zákaziek uzavretých na základe rámcovej dohody a čiastkových zmlúv</t>
  </si>
  <si>
    <r>
      <t xml:space="preserve">Rokovacie konanie bez zverejnenia (RKBZ) </t>
    </r>
    <r>
      <rPr>
        <sz val="12"/>
        <rFont val="Arial Narrow"/>
        <family val="2"/>
      </rPr>
      <t xml:space="preserve">podľa odôvodnenia použitia a </t>
    </r>
    <r>
      <rPr>
        <sz val="12"/>
        <rFont val="Arial Narrow"/>
        <family val="2"/>
      </rPr>
      <t>podľa subjektu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</si>
  <si>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a)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</si>
  <si>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b)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</si>
  <si>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c)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</si>
  <si>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d)</t>
    </r>
  </si>
  <si>
    <r>
      <t>ods.</t>
    </r>
    <r>
      <rPr>
        <b/>
        <sz val="9"/>
        <rFont val="Arial Narrow"/>
        <family val="2"/>
      </rPr>
      <t xml:space="preserve"> 1</t>
    </r>
    <r>
      <rPr>
        <sz val="9"/>
        <rFont val="Arial Narrow"/>
        <family val="2"/>
      </rPr>
      <t xml:space="preserve"> písm.</t>
    </r>
    <r>
      <rPr>
        <b/>
        <sz val="9"/>
        <rFont val="Arial Narrow"/>
        <family val="2"/>
      </rPr>
      <t xml:space="preserve"> e)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</si>
  <si>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h)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</si>
  <si>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i)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</si>
  <si>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j)</t>
    </r>
  </si>
  <si>
    <t>Príloha č. 16</t>
  </si>
  <si>
    <t>Spolu Iný subjekt</t>
  </si>
  <si>
    <t>Hodnota (Sk) nezahŕňa hodnotu zákaziek: uzavretých na základe rámcovej dohody, čiastkovej zmluvy, súťaže návrhov a koncesie.</t>
  </si>
  <si>
    <t>Príloha IV - Orgány ústrednej štátnej správy</t>
  </si>
  <si>
    <t>Príloha č. 17</t>
  </si>
  <si>
    <t>Klasický sektor podľa krajiny, predmetu zákazky, zákazky a zoskupení EÚ, OECD a svet</t>
  </si>
  <si>
    <t>Predmet/Zákazky</t>
  </si>
  <si>
    <t>Stavebné práce</t>
  </si>
  <si>
    <t xml:space="preserve">Nadlimitné </t>
  </si>
  <si>
    <t xml:space="preserve">Podlimitné </t>
  </si>
  <si>
    <t xml:space="preserve">  Spolu tovary, služby a stavebné práce </t>
  </si>
  <si>
    <t>Postup</t>
  </si>
  <si>
    <t>EÚ- 26</t>
  </si>
  <si>
    <t>Švajčiarsko</t>
  </si>
  <si>
    <t xml:space="preserve"> OECD</t>
  </si>
  <si>
    <t>Z - ukončené zákazky bez RD</t>
  </si>
  <si>
    <t>Príloha č. 18</t>
  </si>
  <si>
    <t xml:space="preserve">Vybrané odvetvia </t>
  </si>
  <si>
    <t xml:space="preserve">Počet a hodnota verejného obstarávania podľa zákazky a predmetu zákazky </t>
  </si>
  <si>
    <t>Nadlimitné</t>
  </si>
  <si>
    <t>Podlimitné</t>
  </si>
  <si>
    <t>v  tis. Sk</t>
  </si>
  <si>
    <t>Prílohy I až X Smernice 2004/17/EC (Vybrané odvetvia)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</si>
  <si>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</si>
  <si>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</si>
  <si>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</si>
  <si>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</si>
  <si>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</si>
  <si>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</si>
  <si>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</si>
  <si>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</si>
  <si>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</si>
  <si>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</si>
  <si>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Výroba, preprava a distribúcia plynu a tepla</t>
  </si>
  <si>
    <t>Poštové služby</t>
  </si>
  <si>
    <t>Výroba, preprava a rozvod elektrickej energie</t>
  </si>
  <si>
    <t>Prieskum a ťažba ropy a plynu</t>
  </si>
  <si>
    <t>Výroba, preprava a distribúcia  pitnej vody</t>
  </si>
  <si>
    <t>Prieskum a ťažba uhlia a iných tuhých palív</t>
  </si>
  <si>
    <t>Železničné služby</t>
  </si>
  <si>
    <t>Prístavy námorné a vnútrozemské alebo iné terminálové zariadenia</t>
  </si>
  <si>
    <t>Mestská doprava (železničná, električková, trolejbusová a autobusová)</t>
  </si>
  <si>
    <t>Letiskové zariadenia</t>
  </si>
  <si>
    <t>Zahr. - počet postupov v ktorých boli úspešní uchádzači so sídlom v zahraničí</t>
  </si>
  <si>
    <t>Príloha č. 19</t>
  </si>
  <si>
    <t>Mestská doprava (želez., električ., trolej. a autobus.)</t>
  </si>
  <si>
    <t>Prístavy námor. a vnútrozem. al. iné terminál. zar.</t>
  </si>
  <si>
    <t>I až X: prílohy Smernice 2004/17/EC</t>
  </si>
  <si>
    <r>
      <t>ods.</t>
    </r>
    <r>
      <rPr>
        <b/>
        <sz val="9"/>
        <rFont val="Arial Narrow"/>
        <family val="2"/>
      </rPr>
      <t xml:space="preserve"> 1</t>
    </r>
    <r>
      <rPr>
        <sz val="9"/>
        <rFont val="Arial Narrow"/>
        <family val="2"/>
      </rPr>
      <t xml:space="preserve"> písm.</t>
    </r>
    <r>
      <rPr>
        <b/>
        <sz val="9"/>
        <rFont val="Arial Narrow"/>
        <family val="2"/>
      </rPr>
      <t xml:space="preserve"> a)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</si>
  <si>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c)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</si>
  <si>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</t>
    </r>
    <r>
      <rPr>
        <b/>
        <sz val="9"/>
        <rFont val="Arial Narrow"/>
        <family val="2"/>
      </rPr>
      <t>. d)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</si>
  <si>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e)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</si>
  <si>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f)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</si>
  <si>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g)</t>
    </r>
  </si>
  <si>
    <t>Úspešní uchádzači so sídlom v zahraničí za rok  2008</t>
  </si>
  <si>
    <t>Príloha č. 20</t>
  </si>
  <si>
    <t>Počet a hodnota verejného obstarávania podľa predmetu zákazky a zákazky</t>
  </si>
  <si>
    <t>Príloha č. 21</t>
  </si>
  <si>
    <t>Vybrané odvetvia podľa krajiny, predmetu zákazky, zákazky a zoskupenia EÚ, OECD a svet</t>
  </si>
  <si>
    <t xml:space="preserve">    Spolu tovary, služby a stavebné práce </t>
  </si>
  <si>
    <t xml:space="preserve">Krajina uchádzača </t>
  </si>
  <si>
    <t>Príloha č. 8</t>
  </si>
  <si>
    <t xml:space="preserve">Počet a hodnota verejného obstarávania podľa subjektu, postupu verejného obstarávnia </t>
  </si>
  <si>
    <t>Vybrané odvetvia</t>
  </si>
  <si>
    <t>Verejná súťaž</t>
  </si>
  <si>
    <t>Užšia súťaž</t>
  </si>
  <si>
    <t>Rokovacie konanie so zverejnením</t>
  </si>
  <si>
    <t>Rokovacie konanie bez zverejnenie bez "ČZ"</t>
  </si>
  <si>
    <t>Súťažný dialóg</t>
  </si>
  <si>
    <t>Spolu postupy</t>
  </si>
  <si>
    <t>Podprahové zákazky</t>
  </si>
  <si>
    <t>Neprioritné služby (len PP postup*)</t>
  </si>
  <si>
    <t>ČZ</t>
  </si>
  <si>
    <t>Súťaž návrhov</t>
  </si>
  <si>
    <t>Koncesie</t>
  </si>
  <si>
    <t>* len PP postup – len podprahový postup</t>
  </si>
  <si>
    <t>ČZ - zákazky uzavreté na základe rámcovej dohody a čiastkové zmluvy</t>
  </si>
  <si>
    <t>Príloha č. 22</t>
  </si>
  <si>
    <t xml:space="preserve"> </t>
  </si>
  <si>
    <t>125 (3)*</t>
  </si>
  <si>
    <t>168 (3)*</t>
  </si>
  <si>
    <t>179 (3)*</t>
  </si>
  <si>
    <t>181 (3)*</t>
  </si>
  <si>
    <t>* Údaj v zátvorke je počet postupov, v ktorých boli úspešní viacerí uchádzači so sídlom v zahraničí. Boli to uchádzači z Českej republiky a Nemecka, z Českej republiky a Rakúska, z Českej republiky a Maďarska.</t>
  </si>
  <si>
    <t>12 (1)*</t>
  </si>
  <si>
    <t>4 (1)*</t>
  </si>
  <si>
    <t>16 (2)*</t>
  </si>
  <si>
    <t>20 (1)*</t>
  </si>
  <si>
    <t>6 (1)*</t>
  </si>
  <si>
    <t>26 (2)*</t>
  </si>
  <si>
    <t>21 (1)*</t>
  </si>
  <si>
    <t>27 (2)*</t>
  </si>
  <si>
    <t>22 (1)*</t>
  </si>
  <si>
    <t>28 (2)*</t>
  </si>
  <si>
    <t>* Údaj v zátvorke je počet postupov, v ktorých boli úspešní viacerí uchádzači so sídlom v zahraničí. Boli to uchádzači z Českej republiky a Nemecka, z Českej republiky a Rakúska.</t>
  </si>
  <si>
    <r>
      <t xml:space="preserve">Rokovacie konanie bez zverejnenia (RKBZ) </t>
    </r>
    <r>
      <rPr>
        <sz val="12"/>
        <rFont val="Arial Narrow"/>
        <family val="2"/>
      </rPr>
      <t>podľa odôvodnenia použitia a podľa subjektu</t>
    </r>
  </si>
  <si>
    <t>Zruš. - počet oznámení o zrušení vyhlásených postupov zadávania zákazky</t>
  </si>
  <si>
    <t>Podmienky použitia rokovacieho konania bez zverejnenia (RKBZ) podľa § 58 ods. 1 písm. a) až j) zákona</t>
  </si>
  <si>
    <t>Podmienky použitia rokovacieho konania bez zverejnenia (RKBZ) podľa § 88 ods. 1 písm. a) až l)  podľa zákona</t>
  </si>
  <si>
    <t>Zákon č. 25/2006 Z. z. § 58</t>
  </si>
  <si>
    <t xml:space="preserve">Zákon č. 25/2006 Z.z. § 88 </t>
  </si>
  <si>
    <t>Počet a hodnota verejného obstarávania podľa subjektu, zákazky a predmetu zákazky - SPOLU</t>
  </si>
  <si>
    <t>Počet a hodnota verejného obstarávania podľa subjektu, zákazky a predmetu zákazky - TOVARY</t>
  </si>
  <si>
    <t>Počet a hodnota verejného obstarávania podľa subjektu, zákazky a predmetu zákazky - SLUŽBY</t>
  </si>
  <si>
    <t>Počet a hodnota verejného obstarávania podľa subjektu, zákazky a predmetu zákazky - STAVEBNÉ PRÁCE</t>
  </si>
</sst>
</file>

<file path=xl/styles.xml><?xml version="1.0" encoding="utf-8"?>
<styleSheet xmlns="http://schemas.openxmlformats.org/spreadsheetml/2006/main">
  <numFmts count="5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#,##0"/>
    <numFmt numFmtId="169" formatCode="0.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E+00"/>
    <numFmt numFmtId="175" formatCode="\(000\)"/>
    <numFmt numFmtId="176" formatCode="\(000\)\ &quot;Sk&quot;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ECU&quot;;\-#,##0\ &quot;ECU&quot;"/>
    <numFmt numFmtId="197" formatCode="#,##0\ &quot;ECU&quot;;[Red]\-#,##0\ &quot;ECU&quot;"/>
    <numFmt numFmtId="198" formatCode="#,##0.00\ &quot;ECU&quot;;\-#,##0.00\ &quot;ECU&quot;"/>
    <numFmt numFmtId="199" formatCode="#,##0.00\ &quot;ECU&quot;;[Red]\-#,##0.00\ &quot;ECU&quot;"/>
    <numFmt numFmtId="200" formatCode="_-* #,##0\ &quot;ECU&quot;_-;\-* #,##0\ &quot;ECU&quot;_-;_-* &quot;-&quot;\ &quot;ECU&quot;_-;_-@_-"/>
    <numFmt numFmtId="201" formatCode="_-* #,##0\ _E_C_U_-;\-* #,##0\ _E_C_U_-;_-* &quot;-&quot;\ _E_C_U_-;_-@_-"/>
    <numFmt numFmtId="202" formatCode="_-* #,##0.00\ &quot;ECU&quot;_-;\-* #,##0.00\ &quot;ECU&quot;_-;_-* &quot;-&quot;??\ &quot;ECU&quot;_-;_-@_-"/>
    <numFmt numFmtId="203" formatCode="_-* #,##0.00\ _E_C_U_-;\-* #,##0.00\ _E_C_U_-;_-* &quot;-&quot;??\ _E_C_U_-;_-@_-"/>
    <numFmt numFmtId="204" formatCode="0.0%"/>
    <numFmt numFmtId="205" formatCode="[$-41B]d\.\ mmmm\ yyyy"/>
    <numFmt numFmtId="206" formatCode="0.0000000"/>
    <numFmt numFmtId="207" formatCode="0.0000"/>
  </numFmts>
  <fonts count="31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46"/>
      <name val="Arial Narrow"/>
      <family val="2"/>
    </font>
    <font>
      <b/>
      <i/>
      <sz val="9"/>
      <color indexed="46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 CE"/>
      <family val="0"/>
    </font>
    <font>
      <b/>
      <i/>
      <sz val="9"/>
      <name val="Arial Narrow"/>
      <family val="2"/>
    </font>
    <font>
      <sz val="8"/>
      <name val="Arial CE"/>
      <family val="0"/>
    </font>
    <font>
      <sz val="13"/>
      <name val="Arial CE"/>
      <family val="0"/>
    </font>
    <font>
      <b/>
      <i/>
      <sz val="13"/>
      <color indexed="46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.5"/>
      <name val="Arial Narrow"/>
      <family val="2"/>
    </font>
    <font>
      <sz val="8.5"/>
      <name val="Arial Narrow"/>
      <family val="2"/>
    </font>
    <font>
      <b/>
      <sz val="8"/>
      <name val="Arial Narrow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double"/>
      <top style="medium"/>
      <bottom style="medium"/>
    </border>
    <border>
      <left style="hair"/>
      <right style="thin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hair"/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27" applyFont="1" applyAlignment="1">
      <alignment vertical="center"/>
      <protection/>
    </xf>
    <xf numFmtId="0" fontId="5" fillId="0" borderId="0" xfId="27" applyFont="1" applyAlignment="1">
      <alignment horizontal="left" vertical="center"/>
      <protection/>
    </xf>
    <xf numFmtId="0" fontId="4" fillId="0" borderId="0" xfId="27" applyFont="1" applyAlignment="1">
      <alignment horizontal="left" vertical="center"/>
      <protection/>
    </xf>
    <xf numFmtId="0" fontId="6" fillId="0" borderId="0" xfId="27" applyFont="1" applyAlignment="1">
      <alignment horizontal="right" vertical="center"/>
      <protection/>
    </xf>
    <xf numFmtId="0" fontId="6" fillId="0" borderId="0" xfId="27" applyFont="1" applyBorder="1" applyAlignment="1">
      <alignment horizontal="center" vertical="center"/>
      <protection/>
    </xf>
    <xf numFmtId="0" fontId="6" fillId="0" borderId="0" xfId="27" applyFont="1" applyAlignment="1">
      <alignment horizontal="left" vertical="center"/>
      <protection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27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27" applyFont="1" applyAlignment="1">
      <alignment horizontal="left" vertical="center"/>
      <protection/>
    </xf>
    <xf numFmtId="0" fontId="10" fillId="0" borderId="0" xfId="27" applyFont="1" applyBorder="1" applyAlignment="1">
      <alignment horizontal="center" vertical="center"/>
      <protection/>
    </xf>
    <xf numFmtId="0" fontId="11" fillId="0" borderId="0" xfId="27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27" applyFont="1" applyBorder="1" applyAlignment="1">
      <alignment vertical="center"/>
      <protection/>
    </xf>
    <xf numFmtId="0" fontId="9" fillId="0" borderId="0" xfId="27" applyFont="1" applyBorder="1" applyAlignment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6" fillId="0" borderId="0" xfId="27" applyFont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6" fillId="0" borderId="0" xfId="27" applyFont="1" applyBorder="1" applyAlignment="1">
      <alignment horizontal="right" vertical="center"/>
      <protection/>
    </xf>
    <xf numFmtId="0" fontId="6" fillId="0" borderId="0" xfId="27" applyFont="1" applyBorder="1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9" fillId="0" borderId="1" xfId="27" applyFont="1" applyBorder="1" applyAlignment="1">
      <alignment horizontal="left" vertical="center"/>
      <protection/>
    </xf>
    <xf numFmtId="0" fontId="10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0" fillId="0" borderId="3" xfId="27" applyFont="1" applyBorder="1" applyAlignment="1">
      <alignment horizontal="center" vertical="center"/>
      <protection/>
    </xf>
    <xf numFmtId="0" fontId="10" fillId="0" borderId="4" xfId="27" applyFont="1" applyBorder="1" applyAlignment="1">
      <alignment horizontal="center" vertical="center"/>
      <protection/>
    </xf>
    <xf numFmtId="0" fontId="10" fillId="0" borderId="2" xfId="27" applyFont="1" applyBorder="1" applyAlignment="1">
      <alignment horizontal="center" vertical="center"/>
      <protection/>
    </xf>
    <xf numFmtId="0" fontId="10" fillId="0" borderId="5" xfId="27" applyFont="1" applyBorder="1" applyAlignment="1">
      <alignment horizontal="left" vertical="center" indent="1"/>
      <protection/>
    </xf>
    <xf numFmtId="0" fontId="10" fillId="0" borderId="5" xfId="27" applyFont="1" applyBorder="1" applyAlignment="1">
      <alignment horizontal="center" vertical="center"/>
      <protection/>
    </xf>
    <xf numFmtId="0" fontId="10" fillId="0" borderId="6" xfId="27" applyFont="1" applyBorder="1" applyAlignment="1">
      <alignment horizontal="left" vertical="center"/>
      <protection/>
    </xf>
    <xf numFmtId="0" fontId="10" fillId="0" borderId="7" xfId="27" applyFont="1" applyBorder="1" applyAlignment="1">
      <alignment horizontal="center" vertical="center"/>
      <protection/>
    </xf>
    <xf numFmtId="0" fontId="10" fillId="0" borderId="6" xfId="27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176" fontId="9" fillId="0" borderId="8" xfId="27" applyNumberFormat="1" applyFont="1" applyFill="1" applyBorder="1" applyAlignment="1">
      <alignment horizontal="center" vertical="center"/>
      <protection/>
    </xf>
    <xf numFmtId="0" fontId="9" fillId="0" borderId="2" xfId="27" applyFont="1" applyBorder="1" applyAlignment="1">
      <alignment horizontal="center" vertical="center"/>
      <protection/>
    </xf>
    <xf numFmtId="0" fontId="9" fillId="0" borderId="3" xfId="27" applyFont="1" applyBorder="1" applyAlignment="1">
      <alignment horizontal="center" vertical="center"/>
      <protection/>
    </xf>
    <xf numFmtId="0" fontId="9" fillId="0" borderId="4" xfId="27" applyFont="1" applyBorder="1" applyAlignment="1">
      <alignment horizontal="center" vertical="center"/>
      <protection/>
    </xf>
    <xf numFmtId="0" fontId="9" fillId="0" borderId="1" xfId="27" applyFont="1" applyBorder="1" applyAlignment="1">
      <alignment horizontal="center" vertical="center"/>
      <protection/>
    </xf>
    <xf numFmtId="0" fontId="9" fillId="0" borderId="5" xfId="27" applyFont="1" applyBorder="1" applyAlignment="1">
      <alignment horizontal="center" vertical="center"/>
      <protection/>
    </xf>
    <xf numFmtId="0" fontId="9" fillId="0" borderId="6" xfId="27" applyFont="1" applyBorder="1" applyAlignment="1">
      <alignment horizontal="center" vertical="center"/>
      <protection/>
    </xf>
    <xf numFmtId="0" fontId="9" fillId="0" borderId="7" xfId="27" applyFont="1" applyBorder="1" applyAlignment="1">
      <alignment horizontal="center" vertical="center"/>
      <protection/>
    </xf>
    <xf numFmtId="0" fontId="16" fillId="0" borderId="9" xfId="0" applyFont="1" applyBorder="1" applyAlignment="1">
      <alignment vertical="center"/>
    </xf>
    <xf numFmtId="0" fontId="16" fillId="0" borderId="10" xfId="27" applyFont="1" applyBorder="1" applyAlignment="1">
      <alignment horizontal="center" vertical="center"/>
      <protection/>
    </xf>
    <xf numFmtId="0" fontId="16" fillId="0" borderId="11" xfId="27" applyFont="1" applyBorder="1" applyAlignment="1">
      <alignment horizontal="center" vertical="center"/>
      <protection/>
    </xf>
    <xf numFmtId="0" fontId="16" fillId="0" borderId="12" xfId="27" applyFont="1" applyBorder="1" applyAlignment="1">
      <alignment horizontal="center" vertical="center"/>
      <protection/>
    </xf>
    <xf numFmtId="0" fontId="16" fillId="0" borderId="13" xfId="27" applyFont="1" applyBorder="1" applyAlignment="1">
      <alignment horizontal="center" vertical="center"/>
      <protection/>
    </xf>
    <xf numFmtId="0" fontId="16" fillId="0" borderId="11" xfId="27" applyFont="1" applyFill="1" applyBorder="1" applyAlignment="1">
      <alignment horizontal="center" vertical="center"/>
      <protection/>
    </xf>
    <xf numFmtId="0" fontId="16" fillId="0" borderId="14" xfId="27" applyFont="1" applyBorder="1" applyAlignment="1">
      <alignment horizontal="center" vertical="center"/>
      <protection/>
    </xf>
    <xf numFmtId="0" fontId="16" fillId="0" borderId="9" xfId="27" applyFont="1" applyBorder="1" applyAlignment="1">
      <alignment horizontal="center" vertical="center"/>
      <protection/>
    </xf>
    <xf numFmtId="0" fontId="16" fillId="0" borderId="15" xfId="27" applyFont="1" applyBorder="1" applyAlignment="1">
      <alignment horizontal="center" vertical="center"/>
      <protection/>
    </xf>
    <xf numFmtId="0" fontId="16" fillId="0" borderId="16" xfId="27" applyFont="1" applyFill="1" applyBorder="1" applyAlignment="1">
      <alignment horizontal="center" vertical="center"/>
      <protection/>
    </xf>
    <xf numFmtId="0" fontId="16" fillId="0" borderId="17" xfId="27" applyFont="1" applyBorder="1" applyAlignment="1">
      <alignment horizontal="center" vertical="center"/>
      <protection/>
    </xf>
    <xf numFmtId="0" fontId="16" fillId="0" borderId="15" xfId="27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27" applyFont="1" applyBorder="1" applyAlignment="1">
      <alignment vertical="center"/>
      <protection/>
    </xf>
    <xf numFmtId="3" fontId="9" fillId="0" borderId="20" xfId="27" applyNumberFormat="1" applyFont="1" applyBorder="1" applyAlignment="1">
      <alignment vertical="center"/>
      <protection/>
    </xf>
    <xf numFmtId="170" fontId="9" fillId="0" borderId="19" xfId="27" applyNumberFormat="1" applyFont="1" applyBorder="1" applyAlignment="1">
      <alignment vertical="center"/>
      <protection/>
    </xf>
    <xf numFmtId="3" fontId="9" fillId="0" borderId="21" xfId="27" applyNumberFormat="1" applyFont="1" applyBorder="1" applyAlignment="1">
      <alignment vertical="center"/>
      <protection/>
    </xf>
    <xf numFmtId="3" fontId="9" fillId="0" borderId="22" xfId="27" applyNumberFormat="1" applyFont="1" applyBorder="1" applyAlignment="1">
      <alignment vertical="center"/>
      <protection/>
    </xf>
    <xf numFmtId="3" fontId="9" fillId="0" borderId="20" xfId="27" applyNumberFormat="1" applyFont="1" applyFill="1" applyBorder="1" applyAlignment="1">
      <alignment vertical="center"/>
      <protection/>
    </xf>
    <xf numFmtId="3" fontId="9" fillId="0" borderId="23" xfId="27" applyNumberFormat="1" applyFont="1" applyBorder="1" applyAlignment="1">
      <alignment vertical="center"/>
      <protection/>
    </xf>
    <xf numFmtId="3" fontId="9" fillId="0" borderId="24" xfId="27" applyNumberFormat="1" applyFont="1" applyFill="1" applyBorder="1" applyAlignment="1">
      <alignment vertical="center"/>
      <protection/>
    </xf>
    <xf numFmtId="3" fontId="9" fillId="0" borderId="25" xfId="27" applyNumberFormat="1" applyFont="1" applyBorder="1" applyAlignment="1">
      <alignment vertical="center"/>
      <protection/>
    </xf>
    <xf numFmtId="3" fontId="9" fillId="0" borderId="19" xfId="27" applyNumberFormat="1" applyFont="1" applyBorder="1" applyAlignment="1">
      <alignment vertical="center"/>
      <protection/>
    </xf>
    <xf numFmtId="3" fontId="9" fillId="0" borderId="23" xfId="27" applyNumberFormat="1" applyFont="1" applyFill="1" applyBorder="1" applyAlignment="1">
      <alignment vertical="center"/>
      <protection/>
    </xf>
    <xf numFmtId="0" fontId="10" fillId="2" borderId="5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170" fontId="9" fillId="2" borderId="1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170" fontId="10" fillId="2" borderId="1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26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5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170" fontId="9" fillId="0" borderId="1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170" fontId="9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170" fontId="10" fillId="3" borderId="1" xfId="0" applyNumberFormat="1" applyFont="1" applyFill="1" applyBorder="1" applyAlignment="1">
      <alignment horizontal="right" vertical="center"/>
    </xf>
    <xf numFmtId="3" fontId="10" fillId="3" borderId="4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/>
    </xf>
    <xf numFmtId="3" fontId="10" fillId="3" borderId="26" xfId="0" applyNumberFormat="1" applyFont="1" applyFill="1" applyBorder="1" applyAlignment="1">
      <alignment horizontal="right" vertical="center"/>
    </xf>
    <xf numFmtId="170" fontId="10" fillId="3" borderId="1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3" fontId="10" fillId="3" borderId="7" xfId="0" applyNumberFormat="1" applyFont="1" applyFill="1" applyBorder="1" applyAlignment="1">
      <alignment vertical="center"/>
    </xf>
    <xf numFmtId="3" fontId="10" fillId="3" borderId="28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right" vertical="center"/>
    </xf>
    <xf numFmtId="170" fontId="10" fillId="2" borderId="1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70" fontId="10" fillId="2" borderId="1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9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170" fontId="9" fillId="0" borderId="14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170" fontId="9" fillId="0" borderId="14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right" vertical="center"/>
    </xf>
    <xf numFmtId="3" fontId="10" fillId="2" borderId="31" xfId="0" applyNumberFormat="1" applyFont="1" applyFill="1" applyBorder="1" applyAlignment="1">
      <alignment vertical="center"/>
    </xf>
    <xf numFmtId="170" fontId="10" fillId="2" borderId="32" xfId="0" applyNumberFormat="1" applyFont="1" applyFill="1" applyBorder="1" applyAlignment="1">
      <alignment vertical="center"/>
    </xf>
    <xf numFmtId="3" fontId="10" fillId="2" borderId="33" xfId="0" applyNumberFormat="1" applyFont="1" applyFill="1" applyBorder="1" applyAlignment="1">
      <alignment vertical="center"/>
    </xf>
    <xf numFmtId="3" fontId="10" fillId="2" borderId="32" xfId="0" applyNumberFormat="1" applyFont="1" applyFill="1" applyBorder="1" applyAlignment="1">
      <alignment vertical="center"/>
    </xf>
    <xf numFmtId="3" fontId="10" fillId="2" borderId="31" xfId="0" applyNumberFormat="1" applyFont="1" applyFill="1" applyBorder="1" applyAlignment="1">
      <alignment horizontal="right" vertical="center"/>
    </xf>
    <xf numFmtId="170" fontId="10" fillId="2" borderId="30" xfId="0" applyNumberFormat="1" applyFont="1" applyFill="1" applyBorder="1" applyAlignment="1">
      <alignment horizontal="right" vertical="center"/>
    </xf>
    <xf numFmtId="3" fontId="10" fillId="2" borderId="34" xfId="0" applyNumberFormat="1" applyFont="1" applyFill="1" applyBorder="1" applyAlignment="1">
      <alignment horizontal="right" vertical="center"/>
    </xf>
    <xf numFmtId="3" fontId="10" fillId="2" borderId="35" xfId="0" applyNumberFormat="1" applyFont="1" applyFill="1" applyBorder="1" applyAlignment="1">
      <alignment horizontal="right" vertical="center"/>
    </xf>
    <xf numFmtId="3" fontId="10" fillId="2" borderId="36" xfId="0" applyNumberFormat="1" applyFont="1" applyFill="1" applyBorder="1" applyAlignment="1">
      <alignment horizontal="right" vertical="center"/>
    </xf>
    <xf numFmtId="170" fontId="10" fillId="2" borderId="30" xfId="0" applyNumberFormat="1" applyFont="1" applyFill="1" applyBorder="1" applyAlignment="1">
      <alignment vertical="center"/>
    </xf>
    <xf numFmtId="3" fontId="10" fillId="2" borderId="37" xfId="0" applyNumberFormat="1" applyFont="1" applyFill="1" applyBorder="1" applyAlignment="1">
      <alignment vertical="center"/>
    </xf>
    <xf numFmtId="170" fontId="10" fillId="2" borderId="33" xfId="0" applyNumberFormat="1" applyFont="1" applyFill="1" applyBorder="1" applyAlignment="1">
      <alignment vertical="center"/>
    </xf>
    <xf numFmtId="3" fontId="10" fillId="2" borderId="34" xfId="0" applyNumberFormat="1" applyFont="1" applyFill="1" applyBorder="1" applyAlignment="1">
      <alignment vertical="center"/>
    </xf>
    <xf numFmtId="3" fontId="10" fillId="2" borderId="35" xfId="0" applyNumberFormat="1" applyFont="1" applyFill="1" applyBorder="1" applyAlignment="1">
      <alignment vertical="center"/>
    </xf>
    <xf numFmtId="3" fontId="10" fillId="2" borderId="32" xfId="0" applyNumberFormat="1" applyFont="1" applyFill="1" applyBorder="1" applyAlignment="1">
      <alignment horizontal="right" vertical="center"/>
    </xf>
    <xf numFmtId="3" fontId="10" fillId="2" borderId="30" xfId="0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3" fontId="9" fillId="0" borderId="40" xfId="0" applyNumberFormat="1" applyFont="1" applyBorder="1" applyAlignment="1">
      <alignment horizontal="right" vertical="center"/>
    </xf>
    <xf numFmtId="170" fontId="9" fillId="0" borderId="39" xfId="0" applyNumberFormat="1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170" fontId="9" fillId="0" borderId="39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170" fontId="9" fillId="0" borderId="39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1" xfId="0" applyFont="1" applyBorder="1" applyAlignment="1">
      <alignment horizontal="right" vertical="center"/>
    </xf>
    <xf numFmtId="3" fontId="10" fillId="2" borderId="3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6" fontId="9" fillId="0" borderId="3" xfId="27" applyNumberFormat="1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left" vertical="center"/>
    </xf>
    <xf numFmtId="3" fontId="10" fillId="2" borderId="37" xfId="0" applyNumberFormat="1" applyFont="1" applyFill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0" fontId="10" fillId="3" borderId="38" xfId="0" applyFont="1" applyFill="1" applyBorder="1" applyAlignment="1">
      <alignment horizontal="right" vertical="center"/>
    </xf>
    <xf numFmtId="3" fontId="10" fillId="2" borderId="33" xfId="0" applyNumberFormat="1" applyFont="1" applyFill="1" applyBorder="1" applyAlignment="1">
      <alignment horizontal="right" vertical="center"/>
    </xf>
    <xf numFmtId="170" fontId="10" fillId="2" borderId="32" xfId="0" applyNumberFormat="1" applyFont="1" applyFill="1" applyBorder="1" applyAlignment="1">
      <alignment horizontal="right" vertical="center"/>
    </xf>
    <xf numFmtId="3" fontId="10" fillId="2" borderId="45" xfId="0" applyNumberFormat="1" applyFont="1" applyFill="1" applyBorder="1" applyAlignment="1">
      <alignment horizontal="right" vertical="center"/>
    </xf>
    <xf numFmtId="0" fontId="14" fillId="0" borderId="0" xfId="27" applyFont="1" applyAlignment="1">
      <alignment vertical="center"/>
      <protection/>
    </xf>
    <xf numFmtId="0" fontId="14" fillId="0" borderId="0" xfId="0" applyFont="1" applyAlignment="1">
      <alignment horizontal="right" vertical="center" indent="1"/>
    </xf>
    <xf numFmtId="0" fontId="10" fillId="0" borderId="0" xfId="27" applyFont="1" applyAlignment="1">
      <alignment horizontal="left" vertical="center"/>
      <protection/>
    </xf>
    <xf numFmtId="0" fontId="4" fillId="0" borderId="0" xfId="27" applyFont="1" applyBorder="1" applyAlignment="1">
      <alignment horizontal="right" vertical="center"/>
      <protection/>
    </xf>
    <xf numFmtId="0" fontId="14" fillId="0" borderId="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0" fillId="0" borderId="5" xfId="0" applyFont="1" applyBorder="1" applyAlignment="1">
      <alignment horizontal="left" vertical="center" indent="1"/>
    </xf>
    <xf numFmtId="0" fontId="10" fillId="0" borderId="1" xfId="27" applyFont="1" applyBorder="1" applyAlignment="1">
      <alignment horizontal="center" vertical="center"/>
      <protection/>
    </xf>
    <xf numFmtId="0" fontId="10" fillId="0" borderId="5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 indent="1"/>
    </xf>
    <xf numFmtId="0" fontId="10" fillId="0" borderId="47" xfId="27" applyFont="1" applyBorder="1" applyAlignment="1">
      <alignment vertical="center"/>
      <protection/>
    </xf>
    <xf numFmtId="0" fontId="10" fillId="0" borderId="47" xfId="0" applyFont="1" applyBorder="1" applyAlignment="1">
      <alignment horizontal="left" vertical="center"/>
    </xf>
    <xf numFmtId="0" fontId="10" fillId="0" borderId="47" xfId="27" applyFont="1" applyBorder="1" applyAlignment="1">
      <alignment horizontal="center" vertical="center"/>
      <protection/>
    </xf>
    <xf numFmtId="0" fontId="10" fillId="0" borderId="47" xfId="27" applyFont="1" applyBorder="1" applyAlignment="1">
      <alignment horizontal="right" vertical="center"/>
      <protection/>
    </xf>
    <xf numFmtId="0" fontId="10" fillId="0" borderId="48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indent="1"/>
    </xf>
    <xf numFmtId="0" fontId="10" fillId="0" borderId="49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5" xfId="27" applyFont="1" applyBorder="1" applyAlignment="1">
      <alignment horizontal="center" vertical="center"/>
      <protection/>
    </xf>
    <xf numFmtId="0" fontId="16" fillId="0" borderId="5" xfId="0" applyFont="1" applyBorder="1" applyAlignment="1">
      <alignment horizontal="left" vertical="center" indent="2"/>
    </xf>
    <xf numFmtId="0" fontId="16" fillId="0" borderId="2" xfId="0" applyFont="1" applyBorder="1" applyAlignment="1">
      <alignment horizontal="center" vertical="center"/>
    </xf>
    <xf numFmtId="0" fontId="16" fillId="0" borderId="3" xfId="27" applyFont="1" applyBorder="1" applyAlignment="1">
      <alignment horizontal="center" vertical="center"/>
      <protection/>
    </xf>
    <xf numFmtId="0" fontId="16" fillId="0" borderId="4" xfId="27" applyFont="1" applyBorder="1" applyAlignment="1">
      <alignment horizontal="center" vertical="center"/>
      <protection/>
    </xf>
    <xf numFmtId="0" fontId="16" fillId="0" borderId="2" xfId="27" applyFont="1" applyBorder="1" applyAlignment="1">
      <alignment horizontal="center" vertical="center"/>
      <protection/>
    </xf>
    <xf numFmtId="0" fontId="16" fillId="0" borderId="5" xfId="27" applyFont="1" applyBorder="1" applyAlignment="1">
      <alignment horizontal="left" vertical="center" indent="1"/>
      <protection/>
    </xf>
    <xf numFmtId="0" fontId="16" fillId="0" borderId="6" xfId="27" applyFont="1" applyBorder="1" applyAlignment="1">
      <alignment horizontal="left" vertical="center"/>
      <protection/>
    </xf>
    <xf numFmtId="0" fontId="16" fillId="0" borderId="7" xfId="27" applyFont="1" applyBorder="1" applyAlignment="1">
      <alignment horizontal="center" vertical="center"/>
      <protection/>
    </xf>
    <xf numFmtId="0" fontId="16" fillId="0" borderId="6" xfId="0" applyFont="1" applyBorder="1" applyAlignment="1">
      <alignment horizontal="center" vertical="center"/>
    </xf>
    <xf numFmtId="0" fontId="16" fillId="0" borderId="6" xfId="27" applyFont="1" applyBorder="1" applyAlignment="1">
      <alignment horizontal="center" vertical="center"/>
      <protection/>
    </xf>
    <xf numFmtId="0" fontId="16" fillId="0" borderId="38" xfId="0" applyFont="1" applyBorder="1" applyAlignment="1">
      <alignment horizontal="right" vertical="center" indent="1"/>
    </xf>
    <xf numFmtId="176" fontId="16" fillId="0" borderId="6" xfId="27" applyNumberFormat="1" applyFont="1" applyFill="1" applyBorder="1" applyAlignment="1">
      <alignment horizontal="center" vertical="center"/>
      <protection/>
    </xf>
    <xf numFmtId="0" fontId="16" fillId="0" borderId="8" xfId="27" applyFont="1" applyBorder="1" applyAlignment="1">
      <alignment horizontal="center" vertical="center"/>
      <protection/>
    </xf>
    <xf numFmtId="176" fontId="16" fillId="0" borderId="3" xfId="27" applyNumberFormat="1" applyFont="1" applyFill="1" applyBorder="1" applyAlignment="1">
      <alignment horizontal="center" vertical="center"/>
      <protection/>
    </xf>
    <xf numFmtId="0" fontId="16" fillId="0" borderId="1" xfId="27" applyFont="1" applyBorder="1" applyAlignment="1">
      <alignment horizontal="center" vertical="center"/>
      <protection/>
    </xf>
    <xf numFmtId="176" fontId="16" fillId="0" borderId="50" xfId="27" applyNumberFormat="1" applyFont="1" applyFill="1" applyBorder="1" applyAlignment="1">
      <alignment horizontal="center" vertical="center"/>
      <protection/>
    </xf>
    <xf numFmtId="176" fontId="16" fillId="0" borderId="1" xfId="27" applyNumberFormat="1" applyFont="1" applyFill="1" applyBorder="1" applyAlignment="1">
      <alignment horizontal="center" vertical="center"/>
      <protection/>
    </xf>
    <xf numFmtId="0" fontId="16" fillId="0" borderId="51" xfId="27" applyFont="1" applyBorder="1" applyAlignment="1">
      <alignment horizontal="center" vertical="center"/>
      <protection/>
    </xf>
    <xf numFmtId="0" fontId="9" fillId="0" borderId="23" xfId="27" applyFont="1" applyBorder="1" applyAlignment="1">
      <alignment vertical="center"/>
      <protection/>
    </xf>
    <xf numFmtId="3" fontId="9" fillId="0" borderId="19" xfId="27" applyNumberFormat="1" applyFont="1" applyFill="1" applyBorder="1" applyAlignment="1">
      <alignment vertical="center"/>
      <protection/>
    </xf>
    <xf numFmtId="3" fontId="9" fillId="0" borderId="52" xfId="27" applyNumberFormat="1" applyFont="1" applyBorder="1" applyAlignment="1">
      <alignment vertical="center"/>
      <protection/>
    </xf>
    <xf numFmtId="3" fontId="10" fillId="2" borderId="2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10" fillId="2" borderId="34" xfId="0" applyFont="1" applyFill="1" applyBorder="1" applyAlignment="1">
      <alignment horizontal="right" vertical="center"/>
    </xf>
    <xf numFmtId="3" fontId="10" fillId="2" borderId="53" xfId="0" applyNumberFormat="1" applyFont="1" applyFill="1" applyBorder="1" applyAlignment="1">
      <alignment horizontal="right" vertical="center"/>
    </xf>
    <xf numFmtId="3" fontId="10" fillId="2" borderId="54" xfId="0" applyNumberFormat="1" applyFont="1" applyFill="1" applyBorder="1" applyAlignment="1">
      <alignment horizontal="right" vertical="center"/>
    </xf>
    <xf numFmtId="170" fontId="10" fillId="2" borderId="55" xfId="0" applyNumberFormat="1" applyFont="1" applyFill="1" applyBorder="1" applyAlignment="1">
      <alignment horizontal="right" vertical="center"/>
    </xf>
    <xf numFmtId="3" fontId="10" fillId="2" borderId="55" xfId="0" applyNumberFormat="1" applyFont="1" applyFill="1" applyBorder="1" applyAlignment="1">
      <alignment horizontal="right" vertical="center"/>
    </xf>
    <xf numFmtId="3" fontId="10" fillId="2" borderId="56" xfId="0" applyNumberFormat="1" applyFont="1" applyFill="1" applyBorder="1" applyAlignment="1">
      <alignment horizontal="right" vertical="center"/>
    </xf>
    <xf numFmtId="170" fontId="10" fillId="2" borderId="54" xfId="0" applyNumberFormat="1" applyFont="1" applyFill="1" applyBorder="1" applyAlignment="1">
      <alignment horizontal="right" vertical="center"/>
    </xf>
    <xf numFmtId="0" fontId="9" fillId="0" borderId="43" xfId="0" applyFont="1" applyBorder="1" applyAlignment="1">
      <alignment vertical="center"/>
    </xf>
    <xf numFmtId="3" fontId="9" fillId="0" borderId="38" xfId="0" applyNumberFormat="1" applyFont="1" applyBorder="1" applyAlignment="1">
      <alignment horizontal="center" vertical="center"/>
    </xf>
    <xf numFmtId="0" fontId="10" fillId="3" borderId="43" xfId="0" applyFont="1" applyFill="1" applyBorder="1" applyAlignment="1">
      <alignment horizontal="right" vertical="center"/>
    </xf>
    <xf numFmtId="170" fontId="10" fillId="2" borderId="37" xfId="0" applyNumberFormat="1" applyFont="1" applyFill="1" applyBorder="1" applyAlignment="1">
      <alignment horizontal="right" vertical="center"/>
    </xf>
    <xf numFmtId="3" fontId="10" fillId="2" borderId="5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1" fontId="16" fillId="0" borderId="34" xfId="27" applyNumberFormat="1" applyFont="1" applyBorder="1" applyAlignment="1">
      <alignment horizontal="center" vertical="center"/>
      <protection/>
    </xf>
    <xf numFmtId="1" fontId="16" fillId="0" borderId="33" xfId="27" applyNumberFormat="1" applyFont="1" applyBorder="1" applyAlignment="1">
      <alignment horizontal="center" vertical="center"/>
      <protection/>
    </xf>
    <xf numFmtId="1" fontId="16" fillId="0" borderId="13" xfId="27" applyNumberFormat="1" applyFont="1" applyBorder="1" applyAlignment="1">
      <alignment horizontal="center" vertical="center"/>
      <protection/>
    </xf>
    <xf numFmtId="1" fontId="16" fillId="0" borderId="31" xfId="27" applyNumberFormat="1" applyFont="1" applyBorder="1" applyAlignment="1">
      <alignment horizontal="center" vertical="center"/>
      <protection/>
    </xf>
    <xf numFmtId="1" fontId="16" fillId="0" borderId="60" xfId="27" applyNumberFormat="1" applyFont="1" applyBorder="1" applyAlignment="1">
      <alignment horizontal="center" vertical="center"/>
      <protection/>
    </xf>
    <xf numFmtId="1" fontId="16" fillId="0" borderId="61" xfId="27" applyNumberFormat="1" applyFont="1" applyBorder="1" applyAlignment="1">
      <alignment horizontal="center" vertical="center"/>
      <protection/>
    </xf>
    <xf numFmtId="1" fontId="16" fillId="0" borderId="15" xfId="27" applyNumberFormat="1" applyFont="1" applyBorder="1" applyAlignment="1">
      <alignment horizontal="center" vertical="center"/>
      <protection/>
    </xf>
    <xf numFmtId="1" fontId="16" fillId="0" borderId="0" xfId="27" applyNumberFormat="1" applyFont="1" applyBorder="1" applyAlignment="1">
      <alignment horizontal="center" vertical="center"/>
      <protection/>
    </xf>
    <xf numFmtId="1" fontId="16" fillId="0" borderId="0" xfId="27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3" fontId="9" fillId="0" borderId="23" xfId="27" applyNumberFormat="1" applyFont="1" applyFill="1" applyBorder="1" applyAlignment="1">
      <alignment horizontal="right" vertical="center"/>
      <protection/>
    </xf>
    <xf numFmtId="3" fontId="9" fillId="0" borderId="20" xfId="27" applyNumberFormat="1" applyFont="1" applyFill="1" applyBorder="1" applyAlignment="1">
      <alignment horizontal="right" vertical="center"/>
      <protection/>
    </xf>
    <xf numFmtId="3" fontId="9" fillId="0" borderId="22" xfId="27" applyNumberFormat="1" applyFont="1" applyFill="1" applyBorder="1" applyAlignment="1">
      <alignment horizontal="right" vertical="center"/>
      <protection/>
    </xf>
    <xf numFmtId="3" fontId="9" fillId="0" borderId="62" xfId="27" applyNumberFormat="1" applyFont="1" applyFill="1" applyBorder="1" applyAlignment="1">
      <alignment horizontal="center" vertical="center"/>
      <protection/>
    </xf>
    <xf numFmtId="3" fontId="9" fillId="0" borderId="63" xfId="27" applyNumberFormat="1" applyFont="1" applyFill="1" applyBorder="1" applyAlignment="1">
      <alignment horizontal="right" vertical="center"/>
      <protection/>
    </xf>
    <xf numFmtId="3" fontId="9" fillId="0" borderId="22" xfId="27" applyNumberFormat="1" applyFont="1" applyFill="1" applyBorder="1" applyAlignment="1">
      <alignment horizontal="right" vertical="center" indent="1"/>
      <protection/>
    </xf>
    <xf numFmtId="3" fontId="9" fillId="0" borderId="0" xfId="27" applyNumberFormat="1" applyFont="1" applyFill="1" applyBorder="1" applyAlignment="1">
      <alignment horizontal="right" vertical="center"/>
      <protection/>
    </xf>
    <xf numFmtId="169" fontId="9" fillId="0" borderId="0" xfId="27" applyNumberFormat="1" applyFont="1" applyFill="1" applyBorder="1" applyAlignment="1">
      <alignment horizontal="right" vertical="center"/>
      <protection/>
    </xf>
    <xf numFmtId="3" fontId="9" fillId="0" borderId="40" xfId="0" applyNumberFormat="1" applyFont="1" applyFill="1" applyBorder="1" applyAlignment="1">
      <alignment horizontal="right" vertical="center" indent="2"/>
    </xf>
    <xf numFmtId="170" fontId="9" fillId="0" borderId="64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170" fontId="9" fillId="0" borderId="65" xfId="0" applyNumberFormat="1" applyFont="1" applyBorder="1" applyAlignment="1">
      <alignment horizontal="right" vertical="center"/>
    </xf>
    <xf numFmtId="3" fontId="9" fillId="0" borderId="66" xfId="0" applyNumberFormat="1" applyFont="1" applyFill="1" applyBorder="1" applyAlignment="1">
      <alignment horizontal="right" vertical="center" indent="2"/>
    </xf>
    <xf numFmtId="3" fontId="9" fillId="0" borderId="42" xfId="0" applyNumberFormat="1" applyFont="1" applyBorder="1" applyAlignment="1">
      <alignment horizontal="right" vertical="center" indent="2"/>
    </xf>
    <xf numFmtId="169" fontId="9" fillId="0" borderId="64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170" fontId="9" fillId="0" borderId="43" xfId="0" applyNumberFormat="1" applyFont="1" applyBorder="1" applyAlignment="1">
      <alignment vertical="center"/>
    </xf>
    <xf numFmtId="3" fontId="9" fillId="0" borderId="3" xfId="0" applyNumberFormat="1" applyFont="1" applyFill="1" applyBorder="1" applyAlignment="1">
      <alignment horizontal="right" vertical="center" indent="2"/>
    </xf>
    <xf numFmtId="170" fontId="9" fillId="0" borderId="67" xfId="0" applyNumberFormat="1" applyFont="1" applyBorder="1" applyAlignment="1">
      <alignment vertical="center"/>
    </xf>
    <xf numFmtId="170" fontId="9" fillId="0" borderId="68" xfId="0" applyNumberFormat="1" applyFont="1" applyBorder="1" applyAlignment="1">
      <alignment horizontal="right" vertical="center"/>
    </xf>
    <xf numFmtId="3" fontId="9" fillId="0" borderId="69" xfId="0" applyNumberFormat="1" applyFont="1" applyFill="1" applyBorder="1" applyAlignment="1">
      <alignment horizontal="right" vertical="center" indent="2"/>
    </xf>
    <xf numFmtId="3" fontId="9" fillId="0" borderId="3" xfId="0" applyNumberFormat="1" applyFont="1" applyFill="1" applyBorder="1" applyAlignment="1">
      <alignment vertical="center"/>
    </xf>
    <xf numFmtId="169" fontId="9" fillId="0" borderId="67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 indent="2"/>
    </xf>
    <xf numFmtId="3" fontId="9" fillId="0" borderId="13" xfId="0" applyNumberFormat="1" applyFont="1" applyBorder="1" applyAlignment="1">
      <alignment vertical="center"/>
    </xf>
    <xf numFmtId="170" fontId="9" fillId="0" borderId="70" xfId="0" applyNumberFormat="1" applyFont="1" applyBorder="1" applyAlignment="1">
      <alignment horizontal="right" vertical="center"/>
    </xf>
    <xf numFmtId="3" fontId="9" fillId="0" borderId="71" xfId="0" applyNumberFormat="1" applyFont="1" applyFill="1" applyBorder="1" applyAlignment="1">
      <alignment horizontal="right" vertical="center" indent="2"/>
    </xf>
    <xf numFmtId="170" fontId="9" fillId="0" borderId="7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 indent="2"/>
    </xf>
    <xf numFmtId="169" fontId="9" fillId="0" borderId="72" xfId="0" applyNumberFormat="1" applyFont="1" applyBorder="1" applyAlignment="1">
      <alignment vertical="center"/>
    </xf>
    <xf numFmtId="170" fontId="9" fillId="0" borderId="15" xfId="0" applyNumberFormat="1" applyFont="1" applyBorder="1" applyAlignment="1">
      <alignment vertical="center"/>
    </xf>
    <xf numFmtId="3" fontId="10" fillId="3" borderId="31" xfId="0" applyNumberFormat="1" applyFont="1" applyFill="1" applyBorder="1" applyAlignment="1">
      <alignment horizontal="right" vertical="center" indent="2"/>
    </xf>
    <xf numFmtId="170" fontId="10" fillId="3" borderId="32" xfId="0" applyNumberFormat="1" applyFont="1" applyFill="1" applyBorder="1" applyAlignment="1">
      <alignment vertical="center"/>
    </xf>
    <xf numFmtId="3" fontId="10" fillId="3" borderId="33" xfId="0" applyNumberFormat="1" applyFont="1" applyFill="1" applyBorder="1" applyAlignment="1">
      <alignment vertical="center"/>
    </xf>
    <xf numFmtId="170" fontId="10" fillId="3" borderId="73" xfId="0" applyNumberFormat="1" applyFont="1" applyFill="1" applyBorder="1" applyAlignment="1">
      <alignment horizontal="right" vertical="center"/>
    </xf>
    <xf numFmtId="169" fontId="10" fillId="3" borderId="55" xfId="25" applyNumberFormat="1" applyFont="1" applyFill="1" applyBorder="1" applyAlignment="1">
      <alignment vertical="center"/>
      <protection/>
    </xf>
    <xf numFmtId="3" fontId="10" fillId="3" borderId="33" xfId="0" applyNumberFormat="1" applyFont="1" applyFill="1" applyBorder="1" applyAlignment="1">
      <alignment horizontal="right" vertical="center" indent="2"/>
    </xf>
    <xf numFmtId="169" fontId="10" fillId="3" borderId="30" xfId="0" applyNumberFormat="1" applyFont="1" applyFill="1" applyBorder="1" applyAlignment="1">
      <alignment vertical="center"/>
    </xf>
    <xf numFmtId="3" fontId="10" fillId="3" borderId="31" xfId="0" applyNumberFormat="1" applyFont="1" applyFill="1" applyBorder="1" applyAlignment="1">
      <alignment vertical="center"/>
    </xf>
    <xf numFmtId="170" fontId="10" fillId="3" borderId="30" xfId="0" applyNumberFormat="1" applyFont="1" applyFill="1" applyBorder="1" applyAlignment="1">
      <alignment vertical="center"/>
    </xf>
    <xf numFmtId="170" fontId="10" fillId="3" borderId="34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3" fontId="9" fillId="0" borderId="8" xfId="0" applyNumberFormat="1" applyFont="1" applyBorder="1" applyAlignment="1">
      <alignment horizontal="right" vertical="center" indent="2"/>
    </xf>
    <xf numFmtId="3" fontId="9" fillId="0" borderId="3" xfId="0" applyNumberFormat="1" applyFont="1" applyBorder="1" applyAlignment="1">
      <alignment horizontal="right" vertical="center" indent="2"/>
    </xf>
    <xf numFmtId="169" fontId="9" fillId="0" borderId="58" xfId="0" applyNumberFormat="1" applyFont="1" applyBorder="1" applyAlignment="1">
      <alignment vertical="center"/>
    </xf>
    <xf numFmtId="170" fontId="9" fillId="0" borderId="6" xfId="0" applyNumberFormat="1" applyFont="1" applyBorder="1" applyAlignment="1">
      <alignment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right" vertical="center" wrapText="1"/>
    </xf>
    <xf numFmtId="0" fontId="9" fillId="0" borderId="23" xfId="0" applyFont="1" applyBorder="1" applyAlignment="1">
      <alignment vertical="center"/>
    </xf>
    <xf numFmtId="3" fontId="9" fillId="0" borderId="20" xfId="0" applyNumberFormat="1" applyFont="1" applyFill="1" applyBorder="1" applyAlignment="1">
      <alignment horizontal="right" vertical="center" indent="2"/>
    </xf>
    <xf numFmtId="170" fontId="9" fillId="0" borderId="74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70" fontId="9" fillId="0" borderId="75" xfId="0" applyNumberFormat="1" applyFont="1" applyBorder="1" applyAlignment="1">
      <alignment horizontal="right" vertical="center"/>
    </xf>
    <xf numFmtId="3" fontId="9" fillId="0" borderId="63" xfId="0" applyNumberFormat="1" applyFont="1" applyFill="1" applyBorder="1" applyAlignment="1">
      <alignment horizontal="right" vertical="center" indent="2"/>
    </xf>
    <xf numFmtId="170" fontId="9" fillId="0" borderId="19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horizontal="right" vertical="center" indent="2"/>
    </xf>
    <xf numFmtId="169" fontId="9" fillId="0" borderId="52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170" fontId="9" fillId="0" borderId="23" xfId="0" applyNumberFormat="1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3" fontId="9" fillId="0" borderId="76" xfId="0" applyNumberFormat="1" applyFont="1" applyFill="1" applyBorder="1" applyAlignment="1">
      <alignment horizontal="right" vertical="center" indent="2"/>
    </xf>
    <xf numFmtId="170" fontId="9" fillId="0" borderId="77" xfId="0" applyNumberFormat="1" applyFont="1" applyBorder="1" applyAlignment="1">
      <alignment vertical="center"/>
    </xf>
    <xf numFmtId="3" fontId="9" fillId="0" borderId="76" xfId="0" applyNumberFormat="1" applyFont="1" applyBorder="1" applyAlignment="1">
      <alignment vertical="center"/>
    </xf>
    <xf numFmtId="170" fontId="9" fillId="0" borderId="78" xfId="0" applyNumberFormat="1" applyFont="1" applyBorder="1" applyAlignment="1">
      <alignment horizontal="right" vertical="center"/>
    </xf>
    <xf numFmtId="170" fontId="9" fillId="0" borderId="55" xfId="0" applyNumberFormat="1" applyFont="1" applyBorder="1" applyAlignment="1">
      <alignment vertical="center"/>
    </xf>
    <xf numFmtId="3" fontId="9" fillId="0" borderId="76" xfId="0" applyNumberFormat="1" applyFont="1" applyBorder="1" applyAlignment="1">
      <alignment horizontal="right" vertical="center" indent="2"/>
    </xf>
    <xf numFmtId="169" fontId="9" fillId="0" borderId="79" xfId="0" applyNumberFormat="1" applyFont="1" applyBorder="1" applyAlignment="1">
      <alignment vertical="center"/>
    </xf>
    <xf numFmtId="3" fontId="9" fillId="0" borderId="54" xfId="0" applyNumberFormat="1" applyFont="1" applyBorder="1" applyAlignment="1">
      <alignment vertical="center"/>
    </xf>
    <xf numFmtId="170" fontId="9" fillId="0" borderId="53" xfId="0" applyNumberFormat="1" applyFont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right" vertical="center" wrapText="1"/>
    </xf>
    <xf numFmtId="3" fontId="10" fillId="3" borderId="76" xfId="0" applyNumberFormat="1" applyFont="1" applyFill="1" applyBorder="1" applyAlignment="1">
      <alignment horizontal="right" vertical="center" indent="2"/>
    </xf>
    <xf numFmtId="170" fontId="10" fillId="3" borderId="77" xfId="0" applyNumberFormat="1" applyFont="1" applyFill="1" applyBorder="1" applyAlignment="1">
      <alignment vertical="center"/>
    </xf>
    <xf numFmtId="3" fontId="10" fillId="3" borderId="76" xfId="0" applyNumberFormat="1" applyFont="1" applyFill="1" applyBorder="1" applyAlignment="1">
      <alignment vertical="center"/>
    </xf>
    <xf numFmtId="170" fontId="10" fillId="3" borderId="78" xfId="0" applyNumberFormat="1" applyFont="1" applyFill="1" applyBorder="1" applyAlignment="1">
      <alignment horizontal="right" vertical="center"/>
    </xf>
    <xf numFmtId="170" fontId="10" fillId="3" borderId="55" xfId="0" applyNumberFormat="1" applyFont="1" applyFill="1" applyBorder="1" applyAlignment="1">
      <alignment vertical="center"/>
    </xf>
    <xf numFmtId="3" fontId="10" fillId="3" borderId="54" xfId="0" applyNumberFormat="1" applyFont="1" applyFill="1" applyBorder="1" applyAlignment="1">
      <alignment horizontal="right" vertical="center" indent="2"/>
    </xf>
    <xf numFmtId="169" fontId="10" fillId="3" borderId="55" xfId="0" applyNumberFormat="1" applyFont="1" applyFill="1" applyBorder="1" applyAlignment="1">
      <alignment vertical="center"/>
    </xf>
    <xf numFmtId="3" fontId="10" fillId="3" borderId="54" xfId="0" applyNumberFormat="1" applyFont="1" applyFill="1" applyBorder="1" applyAlignment="1">
      <alignment vertical="center"/>
    </xf>
    <xf numFmtId="170" fontId="10" fillId="3" borderId="53" xfId="0" applyNumberFormat="1" applyFont="1" applyFill="1" applyBorder="1" applyAlignment="1">
      <alignment vertical="center"/>
    </xf>
    <xf numFmtId="3" fontId="10" fillId="2" borderId="33" xfId="0" applyNumberFormat="1" applyFont="1" applyFill="1" applyBorder="1" applyAlignment="1">
      <alignment horizontal="right" vertical="center" indent="2"/>
    </xf>
    <xf numFmtId="170" fontId="10" fillId="2" borderId="73" xfId="0" applyNumberFormat="1" applyFont="1" applyFill="1" applyBorder="1" applyAlignment="1">
      <alignment horizontal="right" vertical="center"/>
    </xf>
    <xf numFmtId="3" fontId="10" fillId="2" borderId="31" xfId="0" applyNumberFormat="1" applyFont="1" applyFill="1" applyBorder="1" applyAlignment="1">
      <alignment horizontal="right" vertical="center" indent="2"/>
    </xf>
    <xf numFmtId="169" fontId="10" fillId="2" borderId="30" xfId="0" applyNumberFormat="1" applyFont="1" applyFill="1" applyBorder="1" applyAlignment="1">
      <alignment vertical="center"/>
    </xf>
    <xf numFmtId="170" fontId="10" fillId="2" borderId="3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7" xfId="27" applyFont="1" applyBorder="1" applyAlignment="1">
      <alignment vertical="center"/>
      <protection/>
    </xf>
    <xf numFmtId="0" fontId="9" fillId="0" borderId="2" xfId="0" applyFont="1" applyBorder="1" applyAlignment="1">
      <alignment horizontal="right" vertical="center" indent="1"/>
    </xf>
    <xf numFmtId="0" fontId="9" fillId="0" borderId="5" xfId="27" applyFont="1" applyBorder="1" applyAlignment="1">
      <alignment horizontal="left" vertical="center" indent="1"/>
      <protection/>
    </xf>
    <xf numFmtId="0" fontId="9" fillId="0" borderId="7" xfId="27" applyFont="1" applyBorder="1" applyAlignment="1">
      <alignment horizontal="left" vertical="center"/>
      <protection/>
    </xf>
    <xf numFmtId="0" fontId="9" fillId="0" borderId="6" xfId="27" applyFont="1" applyBorder="1" applyAlignment="1">
      <alignment horizontal="left" vertical="center"/>
      <protection/>
    </xf>
    <xf numFmtId="0" fontId="9" fillId="0" borderId="44" xfId="0" applyFont="1" applyBorder="1" applyAlignment="1">
      <alignment horizontal="right" vertical="center" indent="1"/>
    </xf>
    <xf numFmtId="0" fontId="16" fillId="0" borderId="16" xfId="27" applyFont="1" applyBorder="1" applyAlignment="1">
      <alignment horizontal="center" vertical="center"/>
      <protection/>
    </xf>
    <xf numFmtId="0" fontId="9" fillId="0" borderId="24" xfId="27" applyFont="1" applyBorder="1" applyAlignment="1">
      <alignment vertical="center"/>
      <protection/>
    </xf>
    <xf numFmtId="3" fontId="9" fillId="0" borderId="20" xfId="27" applyNumberFormat="1" applyFont="1" applyBorder="1" applyAlignment="1">
      <alignment horizontal="center" vertical="center"/>
      <protection/>
    </xf>
    <xf numFmtId="3" fontId="9" fillId="0" borderId="24" xfId="27" applyNumberFormat="1" applyFont="1" applyBorder="1" applyAlignment="1">
      <alignment vertical="center"/>
      <protection/>
    </xf>
    <xf numFmtId="0" fontId="10" fillId="2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3" fontId="9" fillId="0" borderId="81" xfId="0" applyNumberFormat="1" applyFont="1" applyBorder="1" applyAlignment="1">
      <alignment vertical="center"/>
    </xf>
    <xf numFmtId="170" fontId="9" fillId="0" borderId="49" xfId="0" applyNumberFormat="1" applyFont="1" applyBorder="1" applyAlignment="1">
      <alignment vertical="center"/>
    </xf>
    <xf numFmtId="3" fontId="9" fillId="0" borderId="82" xfId="0" applyNumberFormat="1" applyFont="1" applyBorder="1" applyAlignment="1">
      <alignment horizontal="right" vertical="center"/>
    </xf>
    <xf numFmtId="3" fontId="9" fillId="0" borderId="83" xfId="0" applyNumberFormat="1" applyFont="1" applyBorder="1" applyAlignment="1">
      <alignment horizontal="right" vertical="center"/>
    </xf>
    <xf numFmtId="3" fontId="9" fillId="0" borderId="84" xfId="0" applyNumberFormat="1" applyFont="1" applyBorder="1" applyAlignment="1">
      <alignment horizontal="right" vertical="center"/>
    </xf>
    <xf numFmtId="3" fontId="9" fillId="0" borderId="85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0" fontId="9" fillId="0" borderId="56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10" fillId="3" borderId="56" xfId="0" applyFont="1" applyFill="1" applyBorder="1" applyAlignment="1">
      <alignment horizontal="right" vertical="center" indent="1"/>
    </xf>
    <xf numFmtId="3" fontId="10" fillId="3" borderId="86" xfId="0" applyNumberFormat="1" applyFont="1" applyFill="1" applyBorder="1" applyAlignment="1">
      <alignment vertical="center"/>
    </xf>
    <xf numFmtId="3" fontId="10" fillId="3" borderId="54" xfId="0" applyNumberFormat="1" applyFont="1" applyFill="1" applyBorder="1" applyAlignment="1">
      <alignment horizontal="right" vertical="center"/>
    </xf>
    <xf numFmtId="3" fontId="10" fillId="3" borderId="87" xfId="0" applyNumberFormat="1" applyFont="1" applyFill="1" applyBorder="1" applyAlignment="1">
      <alignment horizontal="right" vertical="center"/>
    </xf>
    <xf numFmtId="3" fontId="10" fillId="3" borderId="76" xfId="0" applyNumberFormat="1" applyFont="1" applyFill="1" applyBorder="1" applyAlignment="1">
      <alignment horizontal="right" vertical="center"/>
    </xf>
    <xf numFmtId="3" fontId="10" fillId="3" borderId="53" xfId="0" applyNumberFormat="1" applyFont="1" applyFill="1" applyBorder="1" applyAlignment="1">
      <alignment horizontal="right" vertical="center"/>
    </xf>
    <xf numFmtId="3" fontId="10" fillId="3" borderId="55" xfId="0" applyNumberFormat="1" applyFont="1" applyFill="1" applyBorder="1" applyAlignment="1">
      <alignment horizontal="right" vertical="center"/>
    </xf>
    <xf numFmtId="0" fontId="10" fillId="0" borderId="88" xfId="0" applyFont="1" applyFill="1" applyBorder="1" applyAlignment="1">
      <alignment horizontal="right" vertical="center" indent="1"/>
    </xf>
    <xf numFmtId="3" fontId="10" fillId="0" borderId="89" xfId="0" applyNumberFormat="1" applyFont="1" applyFill="1" applyBorder="1" applyAlignment="1">
      <alignment vertical="center"/>
    </xf>
    <xf numFmtId="170" fontId="10" fillId="0" borderId="90" xfId="0" applyNumberFormat="1" applyFont="1" applyFill="1" applyBorder="1" applyAlignment="1">
      <alignment vertical="center"/>
    </xf>
    <xf numFmtId="3" fontId="10" fillId="0" borderId="91" xfId="0" applyNumberFormat="1" applyFont="1" applyFill="1" applyBorder="1" applyAlignment="1">
      <alignment horizontal="right" vertical="center"/>
    </xf>
    <xf numFmtId="3" fontId="10" fillId="0" borderId="92" xfId="0" applyNumberFormat="1" applyFont="1" applyFill="1" applyBorder="1" applyAlignment="1">
      <alignment horizontal="right" vertical="center"/>
    </xf>
    <xf numFmtId="3" fontId="10" fillId="0" borderId="93" xfId="0" applyNumberFormat="1" applyFont="1" applyFill="1" applyBorder="1" applyAlignment="1">
      <alignment horizontal="right" vertical="center"/>
    </xf>
    <xf numFmtId="3" fontId="10" fillId="0" borderId="94" xfId="0" applyNumberFormat="1" applyFont="1" applyFill="1" applyBorder="1" applyAlignment="1">
      <alignment horizontal="right" vertical="center"/>
    </xf>
    <xf numFmtId="3" fontId="10" fillId="0" borderId="90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0" fillId="0" borderId="56" xfId="0" applyFont="1" applyFill="1" applyBorder="1" applyAlignment="1">
      <alignment horizontal="right" vertical="center" indent="1"/>
    </xf>
    <xf numFmtId="3" fontId="10" fillId="0" borderId="86" xfId="0" applyNumberFormat="1" applyFont="1" applyFill="1" applyBorder="1" applyAlignment="1">
      <alignment vertical="center"/>
    </xf>
    <xf numFmtId="170" fontId="10" fillId="0" borderId="55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horizontal="right" vertical="center"/>
    </xf>
    <xf numFmtId="3" fontId="10" fillId="0" borderId="87" xfId="0" applyNumberFormat="1" applyFont="1" applyFill="1" applyBorder="1" applyAlignment="1">
      <alignment horizontal="right" vertical="center"/>
    </xf>
    <xf numFmtId="3" fontId="10" fillId="0" borderId="76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right" vertical="center"/>
    </xf>
    <xf numFmtId="0" fontId="10" fillId="2" borderId="56" xfId="0" applyFont="1" applyFill="1" applyBorder="1" applyAlignment="1">
      <alignment horizontal="right" vertical="center" indent="1"/>
    </xf>
    <xf numFmtId="3" fontId="10" fillId="2" borderId="86" xfId="0" applyNumberFormat="1" applyFont="1" applyFill="1" applyBorder="1" applyAlignment="1">
      <alignment vertical="center"/>
    </xf>
    <xf numFmtId="170" fontId="10" fillId="2" borderId="55" xfId="0" applyNumberFormat="1" applyFont="1" applyFill="1" applyBorder="1" applyAlignment="1">
      <alignment vertical="center"/>
    </xf>
    <xf numFmtId="3" fontId="10" fillId="2" borderId="87" xfId="0" applyNumberFormat="1" applyFont="1" applyFill="1" applyBorder="1" applyAlignment="1">
      <alignment horizontal="right" vertical="center"/>
    </xf>
    <xf numFmtId="3" fontId="10" fillId="2" borderId="76" xfId="0" applyNumberFormat="1" applyFont="1" applyFill="1" applyBorder="1" applyAlignment="1">
      <alignment horizontal="right" vertical="center"/>
    </xf>
    <xf numFmtId="0" fontId="9" fillId="0" borderId="44" xfId="0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95" xfId="0" applyNumberFormat="1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10" fillId="3" borderId="35" xfId="0" applyFont="1" applyFill="1" applyBorder="1" applyAlignment="1">
      <alignment horizontal="right" vertical="center" indent="1"/>
    </xf>
    <xf numFmtId="3" fontId="10" fillId="3" borderId="36" xfId="0" applyNumberFormat="1" applyFont="1" applyFill="1" applyBorder="1" applyAlignment="1">
      <alignment vertical="center"/>
    </xf>
    <xf numFmtId="3" fontId="10" fillId="3" borderId="31" xfId="0" applyNumberFormat="1" applyFont="1" applyFill="1" applyBorder="1" applyAlignment="1">
      <alignment horizontal="right" vertical="center"/>
    </xf>
    <xf numFmtId="3" fontId="10" fillId="3" borderId="37" xfId="0" applyNumberFormat="1" applyFont="1" applyFill="1" applyBorder="1" applyAlignment="1">
      <alignment horizontal="right" vertical="center"/>
    </xf>
    <xf numFmtId="3" fontId="10" fillId="3" borderId="33" xfId="0" applyNumberFormat="1" applyFont="1" applyFill="1" applyBorder="1" applyAlignment="1">
      <alignment horizontal="right" vertical="center"/>
    </xf>
    <xf numFmtId="3" fontId="10" fillId="3" borderId="34" xfId="0" applyNumberFormat="1" applyFont="1" applyFill="1" applyBorder="1" applyAlignment="1">
      <alignment horizontal="right" vertical="center"/>
    </xf>
    <xf numFmtId="3" fontId="10" fillId="3" borderId="30" xfId="0" applyNumberFormat="1" applyFont="1" applyFill="1" applyBorder="1" applyAlignment="1">
      <alignment horizontal="right" vertical="center"/>
    </xf>
    <xf numFmtId="3" fontId="9" fillId="0" borderId="54" xfId="0" applyNumberFormat="1" applyFont="1" applyBorder="1" applyAlignment="1">
      <alignment horizontal="right" vertical="center"/>
    </xf>
    <xf numFmtId="3" fontId="9" fillId="0" borderId="86" xfId="0" applyNumberFormat="1" applyFont="1" applyBorder="1" applyAlignment="1">
      <alignment vertical="center"/>
    </xf>
    <xf numFmtId="3" fontId="9" fillId="0" borderId="87" xfId="0" applyNumberFormat="1" applyFont="1" applyBorder="1" applyAlignment="1">
      <alignment horizontal="right" vertical="center"/>
    </xf>
    <xf numFmtId="0" fontId="10" fillId="2" borderId="35" xfId="0" applyFont="1" applyFill="1" applyBorder="1" applyAlignment="1">
      <alignment horizontal="right" vertical="center" indent="1"/>
    </xf>
    <xf numFmtId="3" fontId="10" fillId="2" borderId="36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35" xfId="0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170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indent="1"/>
    </xf>
    <xf numFmtId="0" fontId="10" fillId="0" borderId="7" xfId="27" applyFont="1" applyBorder="1" applyAlignment="1">
      <alignment horizontal="left" vertical="center"/>
      <protection/>
    </xf>
    <xf numFmtId="3" fontId="9" fillId="0" borderId="64" xfId="0" applyNumberFormat="1" applyFont="1" applyBorder="1" applyAlignment="1">
      <alignment vertical="center"/>
    </xf>
    <xf numFmtId="3" fontId="9" fillId="0" borderId="97" xfId="0" applyNumberFormat="1" applyFont="1" applyBorder="1" applyAlignment="1">
      <alignment vertical="center"/>
    </xf>
    <xf numFmtId="0" fontId="5" fillId="0" borderId="0" xfId="27" applyFont="1" applyAlignment="1">
      <alignment vertical="center"/>
      <protection/>
    </xf>
    <xf numFmtId="0" fontId="5" fillId="0" borderId="0" xfId="0" applyFont="1" applyAlignment="1">
      <alignment vertical="center"/>
    </xf>
    <xf numFmtId="0" fontId="2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3" fillId="0" borderId="0" xfId="27" applyFont="1" applyBorder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14" fillId="0" borderId="0" xfId="27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2" xfId="27" applyFont="1" applyBorder="1" applyAlignment="1">
      <alignment horizontal="right" vertical="center"/>
      <protection/>
    </xf>
    <xf numFmtId="0" fontId="10" fillId="0" borderId="1" xfId="27" applyFont="1" applyBorder="1" applyAlignment="1">
      <alignment horizontal="right" vertical="center"/>
      <protection/>
    </xf>
    <xf numFmtId="0" fontId="10" fillId="0" borderId="98" xfId="27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38" xfId="0" applyFont="1" applyBorder="1" applyAlignment="1">
      <alignment horizontal="left" vertical="center"/>
    </xf>
    <xf numFmtId="0" fontId="9" fillId="0" borderId="38" xfId="27" applyFont="1" applyBorder="1" applyAlignment="1">
      <alignment horizontal="center" vertical="center"/>
      <protection/>
    </xf>
    <xf numFmtId="0" fontId="9" fillId="0" borderId="43" xfId="27" applyFont="1" applyBorder="1" applyAlignment="1">
      <alignment horizontal="center" vertical="center"/>
      <protection/>
    </xf>
    <xf numFmtId="0" fontId="9" fillId="0" borderId="58" xfId="27" applyFont="1" applyBorder="1" applyAlignment="1">
      <alignment horizontal="center" vertical="center"/>
      <protection/>
    </xf>
    <xf numFmtId="0" fontId="9" fillId="0" borderId="99" xfId="27" applyFont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16" fillId="0" borderId="38" xfId="0" applyFont="1" applyBorder="1" applyAlignment="1">
      <alignment horizontal="right" vertical="center"/>
    </xf>
    <xf numFmtId="176" fontId="16" fillId="0" borderId="5" xfId="27" applyNumberFormat="1" applyFont="1" applyBorder="1" applyAlignment="1">
      <alignment horizontal="center" vertical="center"/>
      <protection/>
    </xf>
    <xf numFmtId="0" fontId="16" fillId="0" borderId="100" xfId="27" applyFont="1" applyBorder="1" applyAlignment="1">
      <alignment horizontal="center" vertical="center"/>
      <protection/>
    </xf>
    <xf numFmtId="176" fontId="16" fillId="0" borderId="1" xfId="27" applyNumberFormat="1" applyFont="1" applyBorder="1" applyAlignment="1">
      <alignment horizontal="center" vertical="center"/>
      <protection/>
    </xf>
    <xf numFmtId="176" fontId="16" fillId="0" borderId="2" xfId="27" applyNumberFormat="1" applyFont="1" applyBorder="1" applyAlignment="1">
      <alignment horizontal="center" vertical="center"/>
      <protection/>
    </xf>
    <xf numFmtId="176" fontId="16" fillId="0" borderId="6" xfId="27" applyNumberFormat="1" applyFont="1" applyBorder="1" applyAlignment="1">
      <alignment horizontal="center" vertical="center"/>
      <protection/>
    </xf>
    <xf numFmtId="0" fontId="9" fillId="0" borderId="15" xfId="27" applyFont="1" applyBorder="1" applyAlignment="1">
      <alignment horizontal="center" vertical="center"/>
      <protection/>
    </xf>
    <xf numFmtId="0" fontId="16" fillId="0" borderId="79" xfId="27" applyFont="1" applyBorder="1" applyAlignment="1">
      <alignment horizontal="center" vertical="center"/>
      <protection/>
    </xf>
    <xf numFmtId="0" fontId="16" fillId="0" borderId="53" xfId="27" applyFont="1" applyBorder="1" applyAlignment="1">
      <alignment horizontal="center" vertical="center"/>
      <protection/>
    </xf>
    <xf numFmtId="0" fontId="16" fillId="0" borderId="80" xfId="27" applyFont="1" applyBorder="1" applyAlignment="1">
      <alignment horizontal="center" vertical="center"/>
      <protection/>
    </xf>
    <xf numFmtId="0" fontId="16" fillId="0" borderId="101" xfId="27" applyFont="1" applyBorder="1" applyAlignment="1">
      <alignment horizontal="center" vertical="center"/>
      <protection/>
    </xf>
    <xf numFmtId="0" fontId="16" fillId="0" borderId="55" xfId="27" applyFont="1" applyBorder="1" applyAlignment="1">
      <alignment horizontal="center" vertical="center"/>
      <protection/>
    </xf>
    <xf numFmtId="3" fontId="9" fillId="0" borderId="102" xfId="27" applyNumberFormat="1" applyFont="1" applyBorder="1" applyAlignment="1">
      <alignment vertical="center"/>
      <protection/>
    </xf>
    <xf numFmtId="0" fontId="10" fillId="2" borderId="6" xfId="0" applyFont="1" applyFill="1" applyBorder="1" applyAlignment="1">
      <alignment vertical="center"/>
    </xf>
    <xf numFmtId="3" fontId="10" fillId="2" borderId="100" xfId="0" applyNumberFormat="1" applyFont="1" applyFill="1" applyBorder="1" applyAlignment="1">
      <alignment vertical="center"/>
    </xf>
    <xf numFmtId="3" fontId="9" fillId="0" borderId="10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170" fontId="9" fillId="0" borderId="6" xfId="0" applyNumberFormat="1" applyFont="1" applyBorder="1" applyAlignment="1">
      <alignment horizontal="right" vertical="center"/>
    </xf>
    <xf numFmtId="0" fontId="9" fillId="0" borderId="85" xfId="0" applyFont="1" applyBorder="1" applyAlignment="1">
      <alignment vertical="center"/>
    </xf>
    <xf numFmtId="3" fontId="9" fillId="0" borderId="85" xfId="0" applyNumberFormat="1" applyFont="1" applyBorder="1" applyAlignment="1">
      <alignment vertical="center"/>
    </xf>
    <xf numFmtId="3" fontId="9" fillId="0" borderId="85" xfId="0" applyNumberFormat="1" applyFont="1" applyBorder="1" applyAlignment="1">
      <alignment horizontal="center" vertical="center"/>
    </xf>
    <xf numFmtId="3" fontId="9" fillId="0" borderId="103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0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0" fontId="10" fillId="3" borderId="34" xfId="0" applyFont="1" applyFill="1" applyBorder="1" applyAlignment="1">
      <alignment horizontal="right" vertical="center" indent="1"/>
    </xf>
    <xf numFmtId="3" fontId="10" fillId="3" borderId="34" xfId="0" applyNumberFormat="1" applyFont="1" applyFill="1" applyBorder="1" applyAlignment="1">
      <alignment vertical="center"/>
    </xf>
    <xf numFmtId="3" fontId="10" fillId="3" borderId="34" xfId="0" applyNumberFormat="1" applyFont="1" applyFill="1" applyBorder="1" applyAlignment="1">
      <alignment horizontal="center" vertical="center"/>
    </xf>
    <xf numFmtId="3" fontId="10" fillId="3" borderId="105" xfId="0" applyNumberFormat="1" applyFont="1" applyFill="1" applyBorder="1" applyAlignment="1">
      <alignment horizontal="center" vertical="center"/>
    </xf>
    <xf numFmtId="3" fontId="10" fillId="3" borderId="30" xfId="0" applyNumberFormat="1" applyFont="1" applyFill="1" applyBorder="1" applyAlignment="1">
      <alignment vertical="center"/>
    </xf>
    <xf numFmtId="170" fontId="10" fillId="3" borderId="30" xfId="0" applyNumberFormat="1" applyFont="1" applyFill="1" applyBorder="1" applyAlignment="1">
      <alignment horizontal="right" vertical="center"/>
    </xf>
    <xf numFmtId="3" fontId="9" fillId="0" borderId="99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vertical="center"/>
    </xf>
    <xf numFmtId="3" fontId="10" fillId="2" borderId="100" xfId="0" applyNumberFormat="1" applyFont="1" applyFill="1" applyBorder="1" applyAlignment="1">
      <alignment horizontal="center" vertical="center"/>
    </xf>
    <xf numFmtId="0" fontId="9" fillId="0" borderId="94" xfId="0" applyFont="1" applyBorder="1" applyAlignment="1">
      <alignment vertical="center"/>
    </xf>
    <xf numFmtId="3" fontId="9" fillId="0" borderId="94" xfId="0" applyNumberFormat="1" applyFont="1" applyBorder="1" applyAlignment="1">
      <alignment vertical="center"/>
    </xf>
    <xf numFmtId="3" fontId="9" fillId="0" borderId="94" xfId="0" applyNumberFormat="1" applyFont="1" applyBorder="1" applyAlignment="1">
      <alignment horizontal="center" vertical="center"/>
    </xf>
    <xf numFmtId="3" fontId="9" fillId="0" borderId="106" xfId="0" applyNumberFormat="1" applyFont="1" applyBorder="1" applyAlignment="1">
      <alignment horizontal="center" vertical="center"/>
    </xf>
    <xf numFmtId="3" fontId="10" fillId="0" borderId="90" xfId="0" applyNumberFormat="1" applyFont="1" applyBorder="1" applyAlignment="1">
      <alignment vertical="center"/>
    </xf>
    <xf numFmtId="170" fontId="9" fillId="0" borderId="90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105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vertical="center"/>
    </xf>
    <xf numFmtId="0" fontId="10" fillId="2" borderId="34" xfId="0" applyFont="1" applyFill="1" applyBorder="1" applyAlignment="1">
      <alignment horizontal="right" vertical="center" indent="1"/>
    </xf>
    <xf numFmtId="3" fontId="10" fillId="2" borderId="34" xfId="0" applyNumberFormat="1" applyFont="1" applyFill="1" applyBorder="1" applyAlignment="1">
      <alignment horizontal="center" vertical="center"/>
    </xf>
    <xf numFmtId="3" fontId="10" fillId="2" borderId="105" xfId="0" applyNumberFormat="1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right" vertical="center" indent="1"/>
    </xf>
    <xf numFmtId="3" fontId="10" fillId="3" borderId="53" xfId="0" applyNumberFormat="1" applyFont="1" applyFill="1" applyBorder="1" applyAlignment="1">
      <alignment vertical="center"/>
    </xf>
    <xf numFmtId="3" fontId="10" fillId="3" borderId="53" xfId="0" applyNumberFormat="1" applyFont="1" applyFill="1" applyBorder="1" applyAlignment="1">
      <alignment horizontal="center" vertical="center"/>
    </xf>
    <xf numFmtId="3" fontId="10" fillId="3" borderId="101" xfId="0" applyNumberFormat="1" applyFont="1" applyFill="1" applyBorder="1" applyAlignment="1">
      <alignment horizontal="center" vertical="center"/>
    </xf>
    <xf numFmtId="3" fontId="10" fillId="3" borderId="55" xfId="0" applyNumberFormat="1" applyFont="1" applyFill="1" applyBorder="1" applyAlignment="1">
      <alignment vertical="center"/>
    </xf>
    <xf numFmtId="170" fontId="10" fillId="3" borderId="55" xfId="0" applyNumberFormat="1" applyFont="1" applyFill="1" applyBorder="1" applyAlignment="1">
      <alignment horizontal="right" vertical="center"/>
    </xf>
    <xf numFmtId="3" fontId="9" fillId="0" borderId="23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10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07" xfId="27" applyFont="1" applyBorder="1" applyAlignment="1">
      <alignment horizontal="center" vertical="center"/>
      <protection/>
    </xf>
    <xf numFmtId="0" fontId="9" fillId="0" borderId="108" xfId="0" applyFont="1" applyBorder="1" applyAlignment="1">
      <alignment horizontal="right" vertical="center" indent="1"/>
    </xf>
    <xf numFmtId="176" fontId="9" fillId="0" borderId="26" xfId="27" applyNumberFormat="1" applyFont="1" applyFill="1" applyBorder="1" applyAlignment="1">
      <alignment horizontal="center" vertical="center"/>
      <protection/>
    </xf>
    <xf numFmtId="0" fontId="16" fillId="0" borderId="109" xfId="27" applyFont="1" applyBorder="1" applyAlignment="1">
      <alignment horizontal="center" vertical="center"/>
      <protection/>
    </xf>
    <xf numFmtId="170" fontId="9" fillId="0" borderId="110" xfId="27" applyNumberFormat="1" applyFont="1" applyBorder="1" applyAlignment="1">
      <alignment vertical="center"/>
      <protection/>
    </xf>
    <xf numFmtId="170" fontId="10" fillId="2" borderId="107" xfId="0" applyNumberFormat="1" applyFont="1" applyFill="1" applyBorder="1" applyAlignment="1">
      <alignment vertical="center"/>
    </xf>
    <xf numFmtId="170" fontId="9" fillId="0" borderId="107" xfId="0" applyNumberFormat="1" applyFont="1" applyBorder="1" applyAlignment="1">
      <alignment vertical="center"/>
    </xf>
    <xf numFmtId="3" fontId="10" fillId="3" borderId="31" xfId="0" applyNumberFormat="1" applyFont="1" applyFill="1" applyBorder="1" applyAlignment="1">
      <alignment horizontal="center" vertical="center"/>
    </xf>
    <xf numFmtId="3" fontId="10" fillId="3" borderId="30" xfId="0" applyNumberFormat="1" applyFont="1" applyFill="1" applyBorder="1" applyAlignment="1">
      <alignment horizontal="center" vertical="center"/>
    </xf>
    <xf numFmtId="170" fontId="10" fillId="3" borderId="45" xfId="0" applyNumberFormat="1" applyFont="1" applyFill="1" applyBorder="1" applyAlignment="1">
      <alignment vertical="center"/>
    </xf>
    <xf numFmtId="3" fontId="10" fillId="3" borderId="37" xfId="0" applyNumberFormat="1" applyFont="1" applyFill="1" applyBorder="1" applyAlignment="1">
      <alignment horizontal="center" vertical="center"/>
    </xf>
    <xf numFmtId="170" fontId="9" fillId="0" borderId="111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horizontal="right" vertical="center" indent="1"/>
    </xf>
    <xf numFmtId="3" fontId="10" fillId="2" borderId="26" xfId="0" applyNumberFormat="1" applyFont="1" applyFill="1" applyBorder="1" applyAlignment="1">
      <alignment horizontal="right" vertical="center" indent="1"/>
    </xf>
    <xf numFmtId="0" fontId="10" fillId="0" borderId="35" xfId="0" applyFont="1" applyFill="1" applyBorder="1" applyAlignment="1">
      <alignment horizontal="right" vertical="center" indent="1"/>
    </xf>
    <xf numFmtId="3" fontId="9" fillId="0" borderId="31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70" fontId="9" fillId="0" borderId="45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/>
    </xf>
    <xf numFmtId="3" fontId="10" fillId="2" borderId="54" xfId="0" applyNumberFormat="1" applyFont="1" applyFill="1" applyBorder="1" applyAlignment="1">
      <alignment horizontal="center" vertical="center"/>
    </xf>
    <xf numFmtId="3" fontId="10" fillId="2" borderId="55" xfId="0" applyNumberFormat="1" applyFont="1" applyFill="1" applyBorder="1" applyAlignment="1">
      <alignment horizontal="center" vertical="center"/>
    </xf>
    <xf numFmtId="170" fontId="10" fillId="2" borderId="112" xfId="0" applyNumberFormat="1" applyFont="1" applyFill="1" applyBorder="1" applyAlignment="1">
      <alignment vertical="center"/>
    </xf>
    <xf numFmtId="3" fontId="10" fillId="2" borderId="87" xfId="0" applyNumberFormat="1" applyFont="1" applyFill="1" applyBorder="1" applyAlignment="1">
      <alignment horizontal="center" vertical="center"/>
    </xf>
    <xf numFmtId="3" fontId="10" fillId="2" borderId="54" xfId="0" applyNumberFormat="1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9" fillId="0" borderId="88" xfId="0" applyFont="1" applyBorder="1" applyAlignment="1">
      <alignment vertical="center"/>
    </xf>
    <xf numFmtId="3" fontId="9" fillId="0" borderId="89" xfId="0" applyNumberFormat="1" applyFont="1" applyBorder="1" applyAlignment="1">
      <alignment vertical="center"/>
    </xf>
    <xf numFmtId="170" fontId="9" fillId="0" borderId="90" xfId="0" applyNumberFormat="1" applyFont="1" applyBorder="1" applyAlignment="1">
      <alignment vertical="center"/>
    </xf>
    <xf numFmtId="3" fontId="9" fillId="0" borderId="91" xfId="0" applyNumberFormat="1" applyFont="1" applyBorder="1" applyAlignment="1">
      <alignment horizontal="center" vertical="center"/>
    </xf>
    <xf numFmtId="3" fontId="9" fillId="0" borderId="90" xfId="0" applyNumberFormat="1" applyFont="1" applyBorder="1" applyAlignment="1">
      <alignment horizontal="center" vertical="center"/>
    </xf>
    <xf numFmtId="170" fontId="9" fillId="0" borderId="113" xfId="0" applyNumberFormat="1" applyFont="1" applyBorder="1" applyAlignment="1">
      <alignment vertical="center"/>
    </xf>
    <xf numFmtId="3" fontId="9" fillId="0" borderId="93" xfId="0" applyNumberFormat="1" applyFont="1" applyBorder="1" applyAlignment="1">
      <alignment horizontal="center" vertical="center"/>
    </xf>
    <xf numFmtId="3" fontId="9" fillId="0" borderId="91" xfId="0" applyNumberFormat="1" applyFont="1" applyBorder="1" applyAlignment="1">
      <alignment vertical="center"/>
    </xf>
    <xf numFmtId="3" fontId="10" fillId="3" borderId="33" xfId="0" applyNumberFormat="1" applyFont="1" applyFill="1" applyBorder="1" applyAlignment="1">
      <alignment horizontal="center" vertical="center"/>
    </xf>
    <xf numFmtId="170" fontId="9" fillId="0" borderId="110" xfId="0" applyNumberFormat="1" applyFont="1" applyBorder="1" applyAlignment="1">
      <alignment vertical="center"/>
    </xf>
    <xf numFmtId="3" fontId="9" fillId="0" borderId="54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10" fillId="2" borderId="31" xfId="0" applyNumberFormat="1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170" fontId="10" fillId="2" borderId="45" xfId="0" applyNumberFormat="1" applyFont="1" applyFill="1" applyBorder="1" applyAlignment="1">
      <alignment vertical="center"/>
    </xf>
    <xf numFmtId="0" fontId="7" fillId="0" borderId="0" xfId="27" applyFont="1" applyAlignment="1">
      <alignment horizontal="right" vertical="center"/>
      <protection/>
    </xf>
    <xf numFmtId="0" fontId="24" fillId="0" borderId="0" xfId="0" applyFont="1" applyAlignment="1">
      <alignment horizontal="left" vertical="center"/>
    </xf>
    <xf numFmtId="169" fontId="4" fillId="0" borderId="0" xfId="27" applyNumberFormat="1" applyFont="1" applyAlignment="1">
      <alignment horizontal="left" vertical="center"/>
      <protection/>
    </xf>
    <xf numFmtId="0" fontId="6" fillId="0" borderId="0" xfId="27" applyFont="1" applyFill="1" applyBorder="1" applyAlignment="1">
      <alignment horizontal="left" vertical="center"/>
      <protection/>
    </xf>
    <xf numFmtId="0" fontId="8" fillId="0" borderId="0" xfId="27" applyFont="1" applyAlignment="1">
      <alignment vertical="center"/>
      <protection/>
    </xf>
    <xf numFmtId="0" fontId="14" fillId="0" borderId="0" xfId="27" applyFont="1" applyFill="1" applyBorder="1" applyAlignment="1">
      <alignment horizontal="left" vertical="center"/>
      <protection/>
    </xf>
    <xf numFmtId="0" fontId="8" fillId="0" borderId="0" xfId="27" applyFont="1" applyAlignment="1">
      <alignment horizontal="left" vertical="center"/>
      <protection/>
    </xf>
    <xf numFmtId="0" fontId="15" fillId="0" borderId="0" xfId="27" applyFont="1" applyAlignment="1">
      <alignment horizontal="left" vertical="center"/>
      <protection/>
    </xf>
    <xf numFmtId="169" fontId="14" fillId="0" borderId="0" xfId="27" applyNumberFormat="1" applyFont="1" applyAlignment="1">
      <alignment horizontal="left" vertical="center"/>
      <protection/>
    </xf>
    <xf numFmtId="0" fontId="24" fillId="0" borderId="0" xfId="0" applyFont="1" applyAlignment="1">
      <alignment vertical="center"/>
    </xf>
    <xf numFmtId="169" fontId="6" fillId="0" borderId="0" xfId="27" applyNumberFormat="1" applyFont="1" applyAlignment="1">
      <alignment horizontal="left" vertical="center"/>
      <protection/>
    </xf>
    <xf numFmtId="169" fontId="6" fillId="0" borderId="0" xfId="27" applyNumberFormat="1" applyFont="1" applyBorder="1" applyAlignment="1">
      <alignment horizontal="right" vertical="center"/>
      <protection/>
    </xf>
    <xf numFmtId="0" fontId="6" fillId="0" borderId="0" xfId="27" applyFont="1" applyFill="1" applyBorder="1" applyAlignment="1">
      <alignment horizontal="right" vertical="center"/>
      <protection/>
    </xf>
    <xf numFmtId="0" fontId="9" fillId="0" borderId="7" xfId="0" applyFont="1" applyBorder="1" applyAlignment="1">
      <alignment horizontal="left" vertical="center"/>
    </xf>
    <xf numFmtId="169" fontId="4" fillId="0" borderId="0" xfId="0" applyNumberFormat="1" applyFont="1" applyFill="1" applyBorder="1" applyAlignment="1">
      <alignment vertical="center"/>
    </xf>
    <xf numFmtId="0" fontId="9" fillId="0" borderId="100" xfId="27" applyFont="1" applyBorder="1" applyAlignment="1">
      <alignment horizontal="center" vertical="center"/>
      <protection/>
    </xf>
    <xf numFmtId="0" fontId="9" fillId="0" borderId="5" xfId="27" applyFont="1" applyBorder="1" applyAlignment="1">
      <alignment horizontal="left" vertical="center" indent="2"/>
      <protection/>
    </xf>
    <xf numFmtId="0" fontId="10" fillId="0" borderId="0" xfId="27" applyFont="1" applyFill="1" applyBorder="1" applyAlignment="1">
      <alignment horizontal="left" vertical="center"/>
      <protection/>
    </xf>
    <xf numFmtId="0" fontId="9" fillId="0" borderId="44" xfId="0" applyFont="1" applyBorder="1" applyAlignment="1">
      <alignment horizontal="right" vertical="center"/>
    </xf>
    <xf numFmtId="176" fontId="9" fillId="0" borderId="8" xfId="27" applyNumberFormat="1" applyFont="1" applyFill="1" applyBorder="1" applyAlignment="1">
      <alignment horizontal="right" vertical="center"/>
      <protection/>
    </xf>
    <xf numFmtId="169" fontId="9" fillId="0" borderId="1" xfId="27" applyNumberFormat="1" applyFont="1" applyBorder="1" applyAlignment="1">
      <alignment horizontal="center" vertical="center"/>
      <protection/>
    </xf>
    <xf numFmtId="169" fontId="9" fillId="0" borderId="0" xfId="27" applyNumberFormat="1" applyFont="1" applyFill="1" applyBorder="1" applyAlignment="1">
      <alignment horizontal="center" vertical="center"/>
      <protection/>
    </xf>
    <xf numFmtId="1" fontId="16" fillId="0" borderId="16" xfId="27" applyNumberFormat="1" applyFont="1" applyBorder="1" applyAlignment="1">
      <alignment horizontal="center" vertical="center"/>
      <protection/>
    </xf>
    <xf numFmtId="1" fontId="16" fillId="0" borderId="104" xfId="27" applyNumberFormat="1" applyFont="1" applyBorder="1" applyAlignment="1">
      <alignment horizontal="center" vertical="center"/>
      <protection/>
    </xf>
    <xf numFmtId="1" fontId="16" fillId="0" borderId="11" xfId="27" applyNumberFormat="1" applyFont="1" applyBorder="1" applyAlignment="1">
      <alignment horizontal="center" vertical="center"/>
      <protection/>
    </xf>
    <xf numFmtId="1" fontId="16" fillId="0" borderId="12" xfId="27" applyNumberFormat="1" applyFont="1" applyBorder="1" applyAlignment="1">
      <alignment horizontal="center" vertical="center"/>
      <protection/>
    </xf>
    <xf numFmtId="1" fontId="16" fillId="0" borderId="14" xfId="27" applyNumberFormat="1" applyFont="1" applyBorder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9" fillId="0" borderId="24" xfId="0" applyFont="1" applyFill="1" applyBorder="1" applyAlignment="1">
      <alignment horizontal="left" vertical="center" indent="1"/>
    </xf>
    <xf numFmtId="3" fontId="9" fillId="0" borderId="102" xfId="27" applyNumberFormat="1" applyFont="1" applyFill="1" applyBorder="1" applyAlignment="1">
      <alignment horizontal="right" vertical="center"/>
      <protection/>
    </xf>
    <xf numFmtId="3" fontId="9" fillId="0" borderId="24" xfId="27" applyNumberFormat="1" applyFont="1" applyFill="1" applyBorder="1" applyAlignment="1">
      <alignment horizontal="right" vertical="center"/>
      <protection/>
    </xf>
    <xf numFmtId="3" fontId="9" fillId="0" borderId="19" xfId="27" applyNumberFormat="1" applyFont="1" applyFill="1" applyBorder="1" applyAlignment="1">
      <alignment horizontal="right" vertical="center"/>
      <protection/>
    </xf>
    <xf numFmtId="169" fontId="9" fillId="0" borderId="19" xfId="27" applyNumberFormat="1" applyFont="1" applyFill="1" applyBorder="1" applyAlignment="1">
      <alignment horizontal="right" vertical="center"/>
      <protection/>
    </xf>
    <xf numFmtId="3" fontId="9" fillId="0" borderId="100" xfId="0" applyNumberFormat="1" applyFont="1" applyBorder="1" applyAlignment="1">
      <alignment vertical="center"/>
    </xf>
    <xf numFmtId="3" fontId="9" fillId="0" borderId="114" xfId="0" applyNumberFormat="1" applyFont="1" applyBorder="1" applyAlignment="1">
      <alignment vertical="center"/>
    </xf>
    <xf numFmtId="3" fontId="9" fillId="0" borderId="100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vertical="center"/>
    </xf>
    <xf numFmtId="3" fontId="9" fillId="0" borderId="115" xfId="0" applyNumberFormat="1" applyFont="1" applyBorder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206" fontId="0" fillId="0" borderId="0" xfId="0" applyNumberFormat="1" applyFont="1" applyAlignment="1">
      <alignment/>
    </xf>
    <xf numFmtId="3" fontId="9" fillId="0" borderId="116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horizontal="right" vertical="center"/>
    </xf>
    <xf numFmtId="3" fontId="9" fillId="0" borderId="107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04" xfId="0" applyNumberFormat="1" applyFont="1" applyBorder="1" applyAlignment="1">
      <alignment vertical="center"/>
    </xf>
    <xf numFmtId="3" fontId="9" fillId="0" borderId="117" xfId="0" applyNumberFormat="1" applyFont="1" applyBorder="1" applyAlignment="1">
      <alignment vertical="center"/>
    </xf>
    <xf numFmtId="3" fontId="9" fillId="0" borderId="104" xfId="0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vertical="center"/>
    </xf>
    <xf numFmtId="3" fontId="9" fillId="0" borderId="118" xfId="0" applyNumberFormat="1" applyFont="1" applyBorder="1" applyAlignment="1">
      <alignment vertical="center"/>
    </xf>
    <xf numFmtId="0" fontId="10" fillId="3" borderId="35" xfId="0" applyFont="1" applyFill="1" applyBorder="1" applyAlignment="1">
      <alignment horizontal="right" vertical="center"/>
    </xf>
    <xf numFmtId="3" fontId="10" fillId="3" borderId="105" xfId="0" applyNumberFormat="1" applyFont="1" applyFill="1" applyBorder="1" applyAlignment="1">
      <alignment horizontal="right" vertical="center"/>
    </xf>
    <xf numFmtId="3" fontId="10" fillId="3" borderId="35" xfId="0" applyNumberFormat="1" applyFont="1" applyFill="1" applyBorder="1" applyAlignment="1">
      <alignment horizontal="right" vertical="center"/>
    </xf>
    <xf numFmtId="3" fontId="10" fillId="3" borderId="36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9" fillId="0" borderId="103" xfId="0" applyNumberFormat="1" applyFont="1" applyBorder="1" applyAlignment="1">
      <alignment horizontal="right" vertical="center"/>
    </xf>
    <xf numFmtId="3" fontId="9" fillId="0" borderId="82" xfId="0" applyNumberFormat="1" applyFont="1" applyBorder="1" applyAlignment="1">
      <alignment vertical="center"/>
    </xf>
    <xf numFmtId="0" fontId="10" fillId="3" borderId="56" xfId="0" applyFont="1" applyFill="1" applyBorder="1" applyAlignment="1">
      <alignment horizontal="right" vertical="center"/>
    </xf>
    <xf numFmtId="3" fontId="10" fillId="3" borderId="119" xfId="0" applyNumberFormat="1" applyFont="1" applyFill="1" applyBorder="1" applyAlignment="1">
      <alignment vertical="center"/>
    </xf>
    <xf numFmtId="3" fontId="10" fillId="3" borderId="105" xfId="0" applyNumberFormat="1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center"/>
    </xf>
    <xf numFmtId="3" fontId="10" fillId="0" borderId="101" xfId="0" applyNumberFormat="1" applyFont="1" applyFill="1" applyBorder="1" applyAlignment="1">
      <alignment horizontal="center" vertical="center"/>
    </xf>
    <xf numFmtId="3" fontId="10" fillId="0" borderId="101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86" xfId="0" applyNumberFormat="1" applyFont="1" applyFill="1" applyBorder="1" applyAlignment="1">
      <alignment horizontal="right" vertical="center"/>
    </xf>
    <xf numFmtId="3" fontId="10" fillId="0" borderId="91" xfId="0" applyNumberFormat="1" applyFont="1" applyFill="1" applyBorder="1" applyAlignment="1">
      <alignment vertical="center"/>
    </xf>
    <xf numFmtId="3" fontId="10" fillId="0" borderId="90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170" fontId="10" fillId="0" borderId="30" xfId="0" applyNumberFormat="1" applyFont="1" applyFill="1" applyBorder="1" applyAlignment="1">
      <alignment vertical="center"/>
    </xf>
    <xf numFmtId="0" fontId="10" fillId="2" borderId="35" xfId="0" applyFont="1" applyFill="1" applyBorder="1" applyAlignment="1">
      <alignment horizontal="right" vertical="center"/>
    </xf>
    <xf numFmtId="3" fontId="10" fillId="2" borderId="105" xfId="0" applyNumberFormat="1" applyFont="1" applyFill="1" applyBorder="1" applyAlignment="1">
      <alignment horizontal="right" vertical="center"/>
    </xf>
    <xf numFmtId="3" fontId="10" fillId="2" borderId="120" xfId="0" applyNumberFormat="1" applyFont="1" applyFill="1" applyBorder="1" applyAlignment="1">
      <alignment vertical="center"/>
    </xf>
    <xf numFmtId="3" fontId="10" fillId="2" borderId="6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169" fontId="14" fillId="0" borderId="0" xfId="0" applyNumberFormat="1" applyFont="1" applyAlignment="1">
      <alignment horizontal="left" vertical="center"/>
    </xf>
    <xf numFmtId="16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169" fontId="14" fillId="0" borderId="0" xfId="0" applyNumberFormat="1" applyFont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6" fillId="0" borderId="0" xfId="27" applyFont="1" applyAlignment="1">
      <alignment vertical="center"/>
      <protection/>
    </xf>
    <xf numFmtId="0" fontId="9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9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4" xfId="0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98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6" xfId="22" applyNumberFormat="1" applyFont="1" applyBorder="1">
      <alignment/>
      <protection/>
    </xf>
    <xf numFmtId="3" fontId="0" fillId="0" borderId="14" xfId="0" applyNumberFormat="1" applyFont="1" applyBorder="1" applyAlignment="1">
      <alignment horizontal="right" vertical="center"/>
    </xf>
    <xf numFmtId="3" fontId="10" fillId="0" borderId="104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" borderId="34" xfId="0" applyFont="1" applyFill="1" applyBorder="1" applyAlignment="1">
      <alignment horizontal="right" vertical="center" wrapText="1"/>
    </xf>
    <xf numFmtId="3" fontId="10" fillId="3" borderId="35" xfId="22" applyNumberFormat="1" applyFont="1" applyFill="1" applyBorder="1">
      <alignment/>
      <protection/>
    </xf>
    <xf numFmtId="3" fontId="10" fillId="3" borderId="3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22" applyNumberFormat="1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10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10" fillId="0" borderId="2" xfId="27" applyFont="1" applyFill="1" applyBorder="1" applyAlignment="1">
      <alignment horizontal="right" vertical="center"/>
      <protection/>
    </xf>
    <xf numFmtId="0" fontId="10" fillId="0" borderId="98" xfId="27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9" fillId="0" borderId="58" xfId="0" applyFont="1" applyBorder="1" applyAlignment="1">
      <alignment horizontal="left" vertical="center"/>
    </xf>
    <xf numFmtId="0" fontId="9" fillId="0" borderId="39" xfId="27" applyFont="1" applyBorder="1" applyAlignment="1">
      <alignment horizontal="center" vertical="center"/>
      <protection/>
    </xf>
    <xf numFmtId="0" fontId="16" fillId="0" borderId="38" xfId="0" applyFont="1" applyBorder="1" applyAlignment="1">
      <alignment horizontal="left" vertical="center"/>
    </xf>
    <xf numFmtId="0" fontId="16" fillId="0" borderId="58" xfId="0" applyFont="1" applyBorder="1" applyAlignment="1">
      <alignment horizontal="right" vertical="center" indent="1"/>
    </xf>
    <xf numFmtId="0" fontId="14" fillId="0" borderId="9" xfId="0" applyFont="1" applyBorder="1" applyAlignment="1">
      <alignment vertical="center"/>
    </xf>
    <xf numFmtId="0" fontId="9" fillId="0" borderId="14" xfId="27" applyFont="1" applyBorder="1" applyAlignment="1">
      <alignment horizontal="center" vertical="center"/>
      <protection/>
    </xf>
    <xf numFmtId="170" fontId="9" fillId="0" borderId="23" xfId="27" applyNumberFormat="1" applyFont="1" applyBorder="1" applyAlignment="1">
      <alignment vertical="center"/>
      <protection/>
    </xf>
    <xf numFmtId="3" fontId="10" fillId="2" borderId="6" xfId="0" applyNumberFormat="1" applyFont="1" applyFill="1" applyBorder="1" applyAlignment="1">
      <alignment horizontal="right" vertical="center" indent="1"/>
    </xf>
    <xf numFmtId="3" fontId="10" fillId="2" borderId="100" xfId="0" applyNumberFormat="1" applyFont="1" applyFill="1" applyBorder="1" applyAlignment="1">
      <alignment horizontal="right" vertical="center" indent="1"/>
    </xf>
    <xf numFmtId="170" fontId="10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94" xfId="0" applyNumberFormat="1" applyFont="1" applyBorder="1" applyAlignment="1">
      <alignment horizontal="right" vertical="center"/>
    </xf>
    <xf numFmtId="3" fontId="9" fillId="0" borderId="90" xfId="0" applyNumberFormat="1" applyFont="1" applyBorder="1" applyAlignment="1">
      <alignment horizontal="right" vertical="center"/>
    </xf>
    <xf numFmtId="170" fontId="9" fillId="0" borderId="94" xfId="0" applyNumberFormat="1" applyFont="1" applyBorder="1" applyAlignment="1">
      <alignment horizontal="right" vertical="center"/>
    </xf>
    <xf numFmtId="0" fontId="10" fillId="3" borderId="34" xfId="0" applyFont="1" applyFill="1" applyBorder="1" applyAlignment="1">
      <alignment horizontal="right" vertical="center"/>
    </xf>
    <xf numFmtId="170" fontId="10" fillId="3" borderId="3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49" xfId="0" applyFont="1" applyFill="1" applyBorder="1" applyAlignment="1">
      <alignment horizontal="left" vertical="center"/>
    </xf>
    <xf numFmtId="0" fontId="29" fillId="2" borderId="85" xfId="0" applyFont="1" applyFill="1" applyBorder="1" applyAlignment="1">
      <alignment horizontal="left" vertical="center"/>
    </xf>
    <xf numFmtId="0" fontId="10" fillId="2" borderId="85" xfId="0" applyFont="1" applyFill="1" applyBorder="1" applyAlignment="1">
      <alignment horizontal="left" vertical="center"/>
    </xf>
    <xf numFmtId="0" fontId="17" fillId="2" borderId="49" xfId="0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9" fillId="0" borderId="6" xfId="23" applyNumberFormat="1" applyFont="1" applyBorder="1">
      <alignment/>
      <protection/>
    </xf>
    <xf numFmtId="0" fontId="9" fillId="0" borderId="1" xfId="0" applyFont="1" applyBorder="1" applyAlignment="1">
      <alignment horizontal="right"/>
    </xf>
    <xf numFmtId="3" fontId="9" fillId="0" borderId="15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9" fillId="0" borderId="15" xfId="23" applyNumberFormat="1" applyFont="1" applyBorder="1">
      <alignment/>
      <protection/>
    </xf>
    <xf numFmtId="0" fontId="10" fillId="3" borderId="53" xfId="0" applyFont="1" applyFill="1" applyBorder="1" applyAlignment="1">
      <alignment horizontal="right" vertical="center" wrapText="1"/>
    </xf>
    <xf numFmtId="3" fontId="10" fillId="3" borderId="56" xfId="0" applyNumberFormat="1" applyFont="1" applyFill="1" applyBorder="1" applyAlignment="1">
      <alignment horizontal="right" vertical="center"/>
    </xf>
    <xf numFmtId="3" fontId="10" fillId="3" borderId="53" xfId="23" applyNumberFormat="1" applyFont="1" applyFill="1" applyBorder="1">
      <alignment/>
      <protection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23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1" fontId="16" fillId="0" borderId="17" xfId="27" applyNumberFormat="1" applyFont="1" applyBorder="1" applyAlignment="1">
      <alignment horizontal="center" vertical="center"/>
      <protection/>
    </xf>
    <xf numFmtId="0" fontId="9" fillId="0" borderId="23" xfId="0" applyFont="1" applyFill="1" applyBorder="1" applyAlignment="1">
      <alignment horizontal="left" vertical="center" indent="1"/>
    </xf>
    <xf numFmtId="3" fontId="9" fillId="0" borderId="25" xfId="27" applyNumberFormat="1" applyFont="1" applyFill="1" applyBorder="1" applyAlignment="1">
      <alignment horizontal="right" vertical="center"/>
      <protection/>
    </xf>
    <xf numFmtId="3" fontId="9" fillId="0" borderId="25" xfId="27" applyNumberFormat="1" applyFont="1" applyFill="1" applyBorder="1" applyAlignment="1">
      <alignment horizontal="right" vertical="center" indent="1"/>
      <protection/>
    </xf>
    <xf numFmtId="3" fontId="9" fillId="0" borderId="7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0" fillId="3" borderId="86" xfId="0" applyNumberFormat="1" applyFont="1" applyFill="1" applyBorder="1" applyAlignment="1">
      <alignment horizontal="right" vertical="center"/>
    </xf>
    <xf numFmtId="3" fontId="10" fillId="3" borderId="54" xfId="0" applyNumberFormat="1" applyFont="1" applyFill="1" applyBorder="1" applyAlignment="1">
      <alignment horizontal="center" vertical="center"/>
    </xf>
    <xf numFmtId="3" fontId="10" fillId="3" borderId="5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3" fontId="10" fillId="0" borderId="91" xfId="0" applyNumberFormat="1" applyFont="1" applyFill="1" applyBorder="1" applyAlignment="1">
      <alignment horizontal="center" vertical="center"/>
    </xf>
    <xf numFmtId="3" fontId="10" fillId="0" borderId="90" xfId="0" applyNumberFormat="1" applyFont="1" applyFill="1" applyBorder="1" applyAlignment="1">
      <alignment horizontal="center" vertical="center"/>
    </xf>
    <xf numFmtId="170" fontId="10" fillId="0" borderId="5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1" applyFont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2" fillId="0" borderId="0" xfId="24">
      <alignment/>
      <protection/>
    </xf>
    <xf numFmtId="0" fontId="0" fillId="0" borderId="0" xfId="20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0" fontId="9" fillId="0" borderId="43" xfId="21" applyFont="1" applyBorder="1">
      <alignment/>
      <protection/>
    </xf>
    <xf numFmtId="0" fontId="16" fillId="0" borderId="6" xfId="21" applyFont="1" applyBorder="1">
      <alignment/>
      <protection/>
    </xf>
    <xf numFmtId="0" fontId="16" fillId="0" borderId="8" xfId="21" applyFont="1" applyBorder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16" fillId="0" borderId="107" xfId="21" applyFont="1" applyBorder="1" applyAlignment="1">
      <alignment horizontal="center"/>
      <protection/>
    </xf>
    <xf numFmtId="0" fontId="16" fillId="0" borderId="26" xfId="21" applyFont="1" applyBorder="1" applyAlignment="1">
      <alignment horizontal="center"/>
      <protection/>
    </xf>
    <xf numFmtId="0" fontId="16" fillId="0" borderId="122" xfId="21" applyFont="1" applyBorder="1" applyAlignment="1">
      <alignment horizontal="center" vertical="center"/>
      <protection/>
    </xf>
    <xf numFmtId="0" fontId="16" fillId="0" borderId="123" xfId="21" applyFont="1" applyBorder="1" applyAlignment="1">
      <alignment horizontal="center" vertical="center"/>
      <protection/>
    </xf>
    <xf numFmtId="0" fontId="16" fillId="0" borderId="124" xfId="21" applyFont="1" applyBorder="1" applyAlignment="1">
      <alignment horizontal="center" vertical="center"/>
      <protection/>
    </xf>
    <xf numFmtId="0" fontId="16" fillId="0" borderId="125" xfId="21" applyFont="1" applyBorder="1" applyAlignment="1">
      <alignment horizontal="center" vertical="center"/>
      <protection/>
    </xf>
    <xf numFmtId="0" fontId="16" fillId="0" borderId="126" xfId="21" applyFont="1" applyBorder="1" applyAlignment="1">
      <alignment horizontal="center" vertical="center"/>
      <protection/>
    </xf>
    <xf numFmtId="0" fontId="9" fillId="0" borderId="43" xfId="21" applyFont="1" applyBorder="1" applyAlignment="1">
      <alignment vertical="center"/>
      <protection/>
    </xf>
    <xf numFmtId="3" fontId="9" fillId="0" borderId="42" xfId="21" applyNumberFormat="1" applyFont="1" applyBorder="1" applyAlignment="1">
      <alignment vertical="center"/>
      <protection/>
    </xf>
    <xf numFmtId="170" fontId="9" fillId="0" borderId="39" xfId="21" applyNumberFormat="1" applyFont="1" applyBorder="1" applyAlignment="1">
      <alignment vertical="center"/>
      <protection/>
    </xf>
    <xf numFmtId="170" fontId="9" fillId="0" borderId="111" xfId="21" applyNumberFormat="1" applyFont="1" applyBorder="1" applyAlignment="1">
      <alignment vertical="center"/>
      <protection/>
    </xf>
    <xf numFmtId="3" fontId="9" fillId="0" borderId="28" xfId="21" applyNumberFormat="1" applyFont="1" applyBorder="1" applyAlignment="1">
      <alignment vertical="center"/>
      <protection/>
    </xf>
    <xf numFmtId="0" fontId="9" fillId="0" borderId="42" xfId="21" applyFont="1" applyBorder="1" applyAlignment="1">
      <alignment vertical="center"/>
      <protection/>
    </xf>
    <xf numFmtId="3" fontId="9" fillId="0" borderId="26" xfId="21" applyNumberFormat="1" applyFont="1" applyBorder="1" applyAlignment="1">
      <alignment vertical="center"/>
      <protection/>
    </xf>
    <xf numFmtId="169" fontId="9" fillId="0" borderId="1" xfId="21" applyNumberFormat="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170" fontId="9" fillId="0" borderId="107" xfId="21" applyNumberFormat="1" applyFont="1" applyBorder="1" applyAlignment="1">
      <alignment vertical="center"/>
      <protection/>
    </xf>
    <xf numFmtId="169" fontId="9" fillId="0" borderId="39" xfId="21" applyNumberFormat="1" applyFont="1" applyBorder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3" fontId="9" fillId="0" borderId="8" xfId="21" applyNumberFormat="1" applyFont="1" applyBorder="1" applyAlignment="1">
      <alignment vertical="center"/>
      <protection/>
    </xf>
    <xf numFmtId="170" fontId="9" fillId="0" borderId="1" xfId="21" applyNumberFormat="1" applyFont="1" applyBorder="1" applyAlignment="1">
      <alignment vertical="center"/>
      <protection/>
    </xf>
    <xf numFmtId="0" fontId="9" fillId="0" borderId="3" xfId="21" applyFont="1" applyBorder="1" applyAlignment="1">
      <alignment vertical="center"/>
      <protection/>
    </xf>
    <xf numFmtId="0" fontId="9" fillId="0" borderId="15" xfId="21" applyFont="1" applyBorder="1" applyAlignment="1">
      <alignment vertical="center"/>
      <protection/>
    </xf>
    <xf numFmtId="3" fontId="9" fillId="0" borderId="13" xfId="21" applyNumberFormat="1" applyFont="1" applyBorder="1" applyAlignment="1">
      <alignment vertical="center"/>
      <protection/>
    </xf>
    <xf numFmtId="170" fontId="9" fillId="0" borderId="14" xfId="21" applyNumberFormat="1" applyFont="1" applyBorder="1" applyAlignment="1">
      <alignment vertical="center"/>
      <protection/>
    </xf>
    <xf numFmtId="0" fontId="9" fillId="0" borderId="13" xfId="21" applyFont="1" applyBorder="1" applyAlignment="1">
      <alignment vertical="center"/>
      <protection/>
    </xf>
    <xf numFmtId="170" fontId="9" fillId="0" borderId="109" xfId="21" applyNumberFormat="1" applyFont="1" applyBorder="1" applyAlignment="1">
      <alignment vertical="center"/>
      <protection/>
    </xf>
    <xf numFmtId="3" fontId="9" fillId="0" borderId="17" xfId="21" applyNumberFormat="1" applyFont="1" applyBorder="1" applyAlignment="1">
      <alignment vertical="center"/>
      <protection/>
    </xf>
    <xf numFmtId="169" fontId="9" fillId="0" borderId="14" xfId="21" applyNumberFormat="1" applyFont="1" applyBorder="1" applyAlignment="1">
      <alignment vertical="center"/>
      <protection/>
    </xf>
    <xf numFmtId="3" fontId="9" fillId="0" borderId="11" xfId="21" applyNumberFormat="1" applyFont="1" applyBorder="1" applyAlignment="1">
      <alignment vertical="center"/>
      <protection/>
    </xf>
    <xf numFmtId="0" fontId="10" fillId="2" borderId="53" xfId="21" applyFont="1" applyFill="1" applyBorder="1" applyAlignment="1">
      <alignment horizontal="right" vertical="center"/>
      <protection/>
    </xf>
    <xf numFmtId="3" fontId="10" fillId="2" borderId="76" xfId="21" applyNumberFormat="1" applyFont="1" applyFill="1" applyBorder="1" applyAlignment="1">
      <alignment vertical="center"/>
      <protection/>
    </xf>
    <xf numFmtId="170" fontId="10" fillId="2" borderId="55" xfId="21" applyNumberFormat="1" applyFont="1" applyFill="1" applyBorder="1" applyAlignment="1">
      <alignment vertical="center"/>
      <protection/>
    </xf>
    <xf numFmtId="170" fontId="10" fillId="2" borderId="112" xfId="21" applyNumberFormat="1" applyFont="1" applyFill="1" applyBorder="1" applyAlignment="1">
      <alignment vertical="center"/>
      <protection/>
    </xf>
    <xf numFmtId="3" fontId="10" fillId="2" borderId="86" xfId="21" applyNumberFormat="1" applyFont="1" applyFill="1" applyBorder="1" applyAlignment="1">
      <alignment vertical="center"/>
      <protection/>
    </xf>
    <xf numFmtId="0" fontId="10" fillId="2" borderId="76" xfId="21" applyFont="1" applyFill="1" applyBorder="1" applyAlignment="1">
      <alignment vertical="center"/>
      <protection/>
    </xf>
    <xf numFmtId="169" fontId="10" fillId="2" borderId="55" xfId="21" applyNumberFormat="1" applyFont="1" applyFill="1" applyBorder="1" applyAlignment="1">
      <alignment vertical="center"/>
      <protection/>
    </xf>
    <xf numFmtId="169" fontId="10" fillId="2" borderId="30" xfId="21" applyNumberFormat="1" applyFont="1" applyFill="1" applyBorder="1" applyAlignment="1">
      <alignment vertical="center"/>
      <protection/>
    </xf>
    <xf numFmtId="3" fontId="10" fillId="2" borderId="54" xfId="21" applyNumberFormat="1" applyFont="1" applyFill="1" applyBorder="1" applyAlignment="1">
      <alignment vertical="center"/>
      <protection/>
    </xf>
    <xf numFmtId="0" fontId="9" fillId="0" borderId="111" xfId="21" applyFont="1" applyBorder="1" applyAlignment="1">
      <alignment vertical="center"/>
      <protection/>
    </xf>
    <xf numFmtId="0" fontId="9" fillId="0" borderId="39" xfId="21" applyFont="1" applyBorder="1" applyAlignment="1">
      <alignment vertical="center"/>
      <protection/>
    </xf>
    <xf numFmtId="3" fontId="9" fillId="0" borderId="40" xfId="21" applyNumberFormat="1" applyFont="1" applyBorder="1" applyAlignment="1">
      <alignment vertical="center"/>
      <protection/>
    </xf>
    <xf numFmtId="0" fontId="9" fillId="0" borderId="109" xfId="21" applyFont="1" applyBorder="1" applyAlignment="1">
      <alignment vertical="center"/>
      <protection/>
    </xf>
    <xf numFmtId="0" fontId="9" fillId="0" borderId="14" xfId="21" applyFont="1" applyBorder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0" fontId="10" fillId="2" borderId="34" xfId="21" applyFont="1" applyFill="1" applyBorder="1" applyAlignment="1">
      <alignment horizontal="right" vertical="center"/>
      <protection/>
    </xf>
    <xf numFmtId="3" fontId="10" fillId="2" borderId="31" xfId="21" applyNumberFormat="1" applyFont="1" applyFill="1" applyBorder="1" applyAlignment="1">
      <alignment vertical="center"/>
      <protection/>
    </xf>
    <xf numFmtId="170" fontId="10" fillId="2" borderId="30" xfId="21" applyNumberFormat="1" applyFont="1" applyFill="1" applyBorder="1" applyAlignment="1">
      <alignment vertical="center"/>
      <protection/>
    </xf>
    <xf numFmtId="3" fontId="10" fillId="2" borderId="33" xfId="21" applyNumberFormat="1" applyFont="1" applyFill="1" applyBorder="1" applyAlignment="1">
      <alignment vertical="center"/>
      <protection/>
    </xf>
    <xf numFmtId="0" fontId="10" fillId="2" borderId="45" xfId="21" applyFont="1" applyFill="1" applyBorder="1" applyAlignment="1">
      <alignment vertical="center"/>
      <protection/>
    </xf>
    <xf numFmtId="3" fontId="10" fillId="2" borderId="36" xfId="21" applyNumberFormat="1" applyFont="1" applyFill="1" applyBorder="1" applyAlignment="1">
      <alignment vertical="center"/>
      <protection/>
    </xf>
    <xf numFmtId="0" fontId="10" fillId="2" borderId="33" xfId="21" applyFont="1" applyFill="1" applyBorder="1" applyAlignment="1">
      <alignment vertical="center"/>
      <protection/>
    </xf>
    <xf numFmtId="170" fontId="10" fillId="2" borderId="45" xfId="21" applyNumberFormat="1" applyFont="1" applyFill="1" applyBorder="1" applyAlignment="1">
      <alignment vertical="center"/>
      <protection/>
    </xf>
    <xf numFmtId="0" fontId="10" fillId="2" borderId="30" xfId="21" applyFont="1" applyFill="1" applyBorder="1" applyAlignment="1">
      <alignment vertical="center"/>
      <protection/>
    </xf>
    <xf numFmtId="3" fontId="9" fillId="0" borderId="28" xfId="21" applyNumberFormat="1" applyFont="1" applyFill="1" applyBorder="1" applyAlignment="1">
      <alignment vertical="center"/>
      <protection/>
    </xf>
    <xf numFmtId="170" fontId="9" fillId="0" borderId="39" xfId="21" applyNumberFormat="1" applyFont="1" applyFill="1" applyBorder="1" applyAlignment="1">
      <alignment vertical="center"/>
      <protection/>
    </xf>
    <xf numFmtId="0" fontId="9" fillId="0" borderId="42" xfId="21" applyFont="1" applyFill="1" applyBorder="1" applyAlignment="1">
      <alignment vertical="center"/>
      <protection/>
    </xf>
    <xf numFmtId="0" fontId="9" fillId="0" borderId="40" xfId="21" applyFont="1" applyBorder="1" applyAlignment="1">
      <alignment vertical="center"/>
      <protection/>
    </xf>
    <xf numFmtId="3" fontId="9" fillId="0" borderId="3" xfId="21" applyNumberFormat="1" applyFont="1" applyBorder="1" applyAlignment="1">
      <alignment vertical="center"/>
      <protection/>
    </xf>
    <xf numFmtId="0" fontId="9" fillId="0" borderId="107" xfId="21" applyFont="1" applyBorder="1" applyAlignment="1">
      <alignment vertical="center"/>
      <protection/>
    </xf>
    <xf numFmtId="0" fontId="9" fillId="0" borderId="1" xfId="21" applyFont="1" applyBorder="1" applyAlignment="1">
      <alignment vertical="center"/>
      <protection/>
    </xf>
    <xf numFmtId="0" fontId="2" fillId="0" borderId="0" xfId="24" applyBorder="1">
      <alignment/>
      <protection/>
    </xf>
    <xf numFmtId="0" fontId="9" fillId="0" borderId="0" xfId="24" applyFont="1" applyBorder="1" applyAlignment="1">
      <alignment horizontal="left"/>
      <protection/>
    </xf>
    <xf numFmtId="0" fontId="9" fillId="0" borderId="0" xfId="24" applyFont="1">
      <alignment/>
      <protection/>
    </xf>
    <xf numFmtId="0" fontId="9" fillId="0" borderId="0" xfId="0" applyFont="1" applyAlignment="1">
      <alignment/>
    </xf>
    <xf numFmtId="3" fontId="9" fillId="0" borderId="69" xfId="0" applyNumberFormat="1" applyFont="1" applyFill="1" applyBorder="1" applyAlignment="1">
      <alignment horizontal="center" vertical="center"/>
    </xf>
    <xf numFmtId="3" fontId="10" fillId="3" borderId="61" xfId="0" applyNumberFormat="1" applyFont="1" applyFill="1" applyBorder="1" applyAlignment="1">
      <alignment horizontal="center" vertical="center"/>
    </xf>
    <xf numFmtId="3" fontId="10" fillId="2" borderId="3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169" fontId="9" fillId="0" borderId="72" xfId="0" applyNumberFormat="1" applyFont="1" applyBorder="1" applyAlignment="1">
      <alignment horizontal="right"/>
    </xf>
    <xf numFmtId="0" fontId="9" fillId="0" borderId="0" xfId="21" applyFont="1" applyBorder="1" applyAlignment="1">
      <alignment vertical="center"/>
      <protection/>
    </xf>
    <xf numFmtId="3" fontId="9" fillId="0" borderId="0" xfId="21" applyNumberFormat="1" applyFont="1" applyBorder="1" applyAlignment="1">
      <alignment vertical="center"/>
      <protection/>
    </xf>
    <xf numFmtId="170" fontId="9" fillId="0" borderId="0" xfId="21" applyNumberFormat="1" applyFont="1" applyBorder="1" applyAlignment="1">
      <alignment vertical="center"/>
      <protection/>
    </xf>
    <xf numFmtId="169" fontId="9" fillId="0" borderId="0" xfId="21" applyNumberFormat="1" applyFont="1" applyBorder="1" applyAlignment="1">
      <alignment vertical="center"/>
      <protection/>
    </xf>
    <xf numFmtId="0" fontId="10" fillId="0" borderId="6" xfId="0" applyFont="1" applyBorder="1" applyAlignment="1">
      <alignment horizontal="right" vertical="center"/>
    </xf>
    <xf numFmtId="0" fontId="10" fillId="0" borderId="1" xfId="27" applyFont="1" applyFill="1" applyBorder="1" applyAlignment="1">
      <alignment horizontal="right" vertical="center"/>
      <protection/>
    </xf>
    <xf numFmtId="3" fontId="9" fillId="0" borderId="23" xfId="0" applyNumberFormat="1" applyFont="1" applyBorder="1" applyAlignment="1">
      <alignment horizontal="right" vertical="center"/>
    </xf>
    <xf numFmtId="0" fontId="15" fillId="0" borderId="1" xfId="27" applyFont="1" applyBorder="1" applyAlignment="1">
      <alignment horizontal="center" vertical="center"/>
      <protection/>
    </xf>
    <xf numFmtId="0" fontId="9" fillId="0" borderId="58" xfId="21" applyFont="1" applyBorder="1" applyAlignment="1">
      <alignment horizontal="center"/>
      <protection/>
    </xf>
    <xf numFmtId="0" fontId="9" fillId="0" borderId="39" xfId="21" applyFont="1" applyBorder="1" applyAlignment="1">
      <alignment horizontal="center"/>
      <protection/>
    </xf>
    <xf numFmtId="0" fontId="9" fillId="0" borderId="111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107" xfId="21" applyFont="1" applyBorder="1" applyAlignment="1">
      <alignment horizontal="center" vertical="center"/>
      <protection/>
    </xf>
    <xf numFmtId="0" fontId="15" fillId="0" borderId="108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9" fillId="0" borderId="127" xfId="21" applyFont="1" applyBorder="1" applyAlignment="1">
      <alignment horizontal="center"/>
      <protection/>
    </xf>
    <xf numFmtId="0" fontId="15" fillId="0" borderId="108" xfId="27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0" xfId="21" applyFont="1" applyAlignment="1">
      <alignment horizontal="left" vertical="center"/>
      <protection/>
    </xf>
    <xf numFmtId="0" fontId="10" fillId="2" borderId="29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5" fillId="0" borderId="10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5" xfId="27" applyFont="1" applyBorder="1" applyAlignment="1">
      <alignment horizontal="left" vertical="center"/>
      <protection/>
    </xf>
    <xf numFmtId="0" fontId="9" fillId="0" borderId="1" xfId="27" applyFont="1" applyBorder="1" applyAlignment="1">
      <alignment horizontal="left" vertical="center"/>
      <protection/>
    </xf>
    <xf numFmtId="0" fontId="14" fillId="0" borderId="5" xfId="27" applyFont="1" applyBorder="1" applyAlignment="1">
      <alignment horizontal="left" vertical="center"/>
      <protection/>
    </xf>
    <xf numFmtId="0" fontId="14" fillId="0" borderId="1" xfId="27" applyFont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27" applyFont="1" applyAlignment="1">
      <alignment horizontal="left" vertical="center"/>
      <protection/>
    </xf>
    <xf numFmtId="0" fontId="15" fillId="0" borderId="5" xfId="27" applyFont="1" applyBorder="1" applyAlignment="1">
      <alignment horizontal="center" vertical="center"/>
      <protection/>
    </xf>
    <xf numFmtId="0" fontId="15" fillId="0" borderId="2" xfId="27" applyFont="1" applyBorder="1" applyAlignment="1">
      <alignment horizontal="center" vertical="center"/>
      <protection/>
    </xf>
    <xf numFmtId="0" fontId="15" fillId="0" borderId="107" xfId="27" applyFont="1" applyBorder="1" applyAlignment="1">
      <alignment horizontal="center" vertical="center"/>
      <protection/>
    </xf>
    <xf numFmtId="0" fontId="16" fillId="0" borderId="12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2" borderId="34" xfId="0" applyFont="1" applyFill="1" applyBorder="1" applyAlignment="1">
      <alignment horizontal="right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right" vertical="center" wrapText="1"/>
    </xf>
    <xf numFmtId="0" fontId="10" fillId="0" borderId="8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0" borderId="85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15" fillId="0" borderId="130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2" xfId="27" applyFont="1" applyBorder="1" applyAlignment="1">
      <alignment horizontal="center" vertical="center"/>
      <protection/>
    </xf>
    <xf numFmtId="0" fontId="9" fillId="0" borderId="1" xfId="27" applyFont="1" applyBorder="1" applyAlignment="1">
      <alignment horizontal="center" vertical="center"/>
      <protection/>
    </xf>
    <xf numFmtId="0" fontId="9" fillId="0" borderId="5" xfId="27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27" applyFont="1" applyAlignment="1">
      <alignment horizontal="left" vertical="center"/>
      <protection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normálne_nová príloha -postupy VO_230507" xfId="21"/>
    <cellStyle name="normálne_Príloha -14_1O (2)" xfId="22"/>
    <cellStyle name="normálne_Príloha -16_Z1O" xfId="23"/>
    <cellStyle name="normálne_Príloha 18 Ok_250507" xfId="24"/>
    <cellStyle name="normálne_Príloha 6_ OECD opr" xfId="25"/>
    <cellStyle name="normální_3,4,5-.1-.5-TOVAR výsl + zruš 18102005" xfId="26"/>
    <cellStyle name="normální_List1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666750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152400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361950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647700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619125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SheetLayoutView="75" workbookViewId="0" topLeftCell="A1">
      <selection activeCell="A40" sqref="A40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8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8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8.7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" customFormat="1" ht="18" customHeight="1">
      <c r="B1" s="2"/>
      <c r="C1" s="944" t="s">
        <v>0</v>
      </c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4"/>
      <c r="P1" s="4"/>
      <c r="R1" s="5"/>
      <c r="T1" s="6"/>
      <c r="U1" s="7"/>
      <c r="V1" s="4"/>
      <c r="W1" s="4"/>
      <c r="X1" s="4"/>
      <c r="Y1" s="4"/>
      <c r="Z1" s="4"/>
      <c r="AB1" s="5"/>
      <c r="AD1" s="8" t="s">
        <v>1</v>
      </c>
    </row>
    <row r="2" spans="2:30" s="1" customFormat="1" ht="18" customHeight="1">
      <c r="B2" s="2"/>
      <c r="C2" s="942" t="s">
        <v>2</v>
      </c>
      <c r="D2" s="942"/>
      <c r="E2" s="942"/>
      <c r="F2" s="942"/>
      <c r="G2" s="942"/>
      <c r="H2" s="942"/>
      <c r="I2" s="942"/>
      <c r="J2" s="942"/>
      <c r="K2" s="942"/>
      <c r="L2" s="942"/>
      <c r="M2" s="4"/>
      <c r="N2" s="4"/>
      <c r="O2" s="4"/>
      <c r="P2" s="4"/>
      <c r="Q2" s="5"/>
      <c r="R2" s="5"/>
      <c r="S2" s="4"/>
      <c r="T2" s="6"/>
      <c r="V2" s="4"/>
      <c r="W2" s="4"/>
      <c r="X2" s="4"/>
      <c r="Y2" s="4"/>
      <c r="Z2" s="4"/>
      <c r="AA2" s="5"/>
      <c r="AB2" s="5"/>
      <c r="AC2" s="4"/>
      <c r="AD2" s="6"/>
    </row>
    <row r="3" spans="2:30" s="9" customFormat="1" ht="18" customHeight="1">
      <c r="B3" s="10"/>
      <c r="C3" s="943" t="s">
        <v>227</v>
      </c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12"/>
      <c r="V3" s="13"/>
      <c r="W3" s="13"/>
      <c r="X3" s="13"/>
      <c r="Y3" s="13"/>
      <c r="Z3" s="13"/>
      <c r="AA3" s="13"/>
      <c r="AB3" s="13"/>
      <c r="AC3" s="13"/>
      <c r="AD3" s="14"/>
    </row>
    <row r="4" spans="2:30" s="9" customFormat="1" ht="12" customHeight="1">
      <c r="B4" s="15"/>
      <c r="C4" s="12"/>
      <c r="D4" s="16"/>
      <c r="E4" s="16"/>
      <c r="F4" s="16"/>
      <c r="G4" s="16"/>
      <c r="H4" s="16"/>
      <c r="I4" s="16"/>
      <c r="J4" s="16"/>
      <c r="K4" s="16"/>
      <c r="L4" s="12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20"/>
      <c r="T5" s="20"/>
      <c r="U5" s="19"/>
      <c r="V5" s="20"/>
      <c r="W5" s="20"/>
      <c r="X5" s="20"/>
      <c r="Y5" s="20"/>
      <c r="Z5" s="20"/>
      <c r="AA5" s="20"/>
      <c r="AB5" s="20"/>
      <c r="AC5" s="20"/>
      <c r="AD5" s="20"/>
    </row>
    <row r="6" spans="1:30" s="22" customFormat="1" ht="18.75" customHeight="1">
      <c r="A6" s="21" t="s">
        <v>3</v>
      </c>
      <c r="C6" s="23"/>
      <c r="D6" s="24"/>
      <c r="E6" s="25"/>
      <c r="F6" s="6"/>
      <c r="G6" s="6"/>
      <c r="H6" s="6"/>
      <c r="I6" s="6"/>
      <c r="J6" s="23"/>
      <c r="K6" s="24"/>
      <c r="L6" s="25"/>
      <c r="O6" s="6"/>
      <c r="P6" s="6"/>
      <c r="Q6" s="6"/>
      <c r="R6" s="6"/>
      <c r="S6" s="23"/>
      <c r="T6" s="26"/>
      <c r="U6" s="23"/>
      <c r="V6" s="24"/>
      <c r="W6" s="25"/>
      <c r="X6" s="6"/>
      <c r="Y6" s="6"/>
      <c r="Z6" s="6"/>
      <c r="AA6" s="6"/>
      <c r="AB6" s="6"/>
      <c r="AC6" s="23"/>
      <c r="AD6" s="26" t="s">
        <v>4</v>
      </c>
    </row>
    <row r="7" spans="1:30" s="27" customFormat="1" ht="18.75" customHeight="1">
      <c r="A7" s="940" t="s">
        <v>5</v>
      </c>
      <c r="B7" s="941"/>
      <c r="C7" s="936" t="s">
        <v>6</v>
      </c>
      <c r="D7" s="933"/>
      <c r="E7" s="933"/>
      <c r="F7" s="933"/>
      <c r="G7" s="933"/>
      <c r="H7" s="933"/>
      <c r="I7" s="933"/>
      <c r="J7" s="933"/>
      <c r="K7" s="935"/>
      <c r="L7" s="932" t="s">
        <v>7</v>
      </c>
      <c r="M7" s="933"/>
      <c r="N7" s="933"/>
      <c r="O7" s="933"/>
      <c r="P7" s="933"/>
      <c r="Q7" s="933"/>
      <c r="R7" s="933"/>
      <c r="S7" s="933"/>
      <c r="T7" s="935"/>
      <c r="U7" s="932" t="s">
        <v>8</v>
      </c>
      <c r="V7" s="933"/>
      <c r="W7" s="933"/>
      <c r="X7" s="933"/>
      <c r="Y7" s="933"/>
      <c r="Z7" s="933"/>
      <c r="AA7" s="933"/>
      <c r="AB7" s="933"/>
      <c r="AC7" s="933"/>
      <c r="AD7" s="934"/>
    </row>
    <row r="8" spans="1:30" s="39" customFormat="1" ht="19.5" customHeight="1">
      <c r="A8" s="938" t="s">
        <v>9</v>
      </c>
      <c r="B8" s="939"/>
      <c r="C8" s="29" t="s">
        <v>10</v>
      </c>
      <c r="D8" s="30"/>
      <c r="E8" s="31" t="s">
        <v>11</v>
      </c>
      <c r="F8" s="32" t="s">
        <v>12</v>
      </c>
      <c r="G8" s="34" t="s">
        <v>14</v>
      </c>
      <c r="H8" s="33"/>
      <c r="I8" s="35" t="s">
        <v>15</v>
      </c>
      <c r="J8" s="36" t="s">
        <v>16</v>
      </c>
      <c r="K8" s="37" t="s">
        <v>17</v>
      </c>
      <c r="L8" s="29" t="s">
        <v>10</v>
      </c>
      <c r="M8" s="30"/>
      <c r="N8" s="31" t="s">
        <v>11</v>
      </c>
      <c r="O8" s="32" t="s">
        <v>12</v>
      </c>
      <c r="P8" s="34" t="s">
        <v>14</v>
      </c>
      <c r="Q8" s="33"/>
      <c r="R8" s="35" t="s">
        <v>15</v>
      </c>
      <c r="S8" s="36" t="s">
        <v>16</v>
      </c>
      <c r="T8" s="37" t="s">
        <v>17</v>
      </c>
      <c r="U8" s="29" t="s">
        <v>10</v>
      </c>
      <c r="V8" s="30"/>
      <c r="W8" s="31" t="s">
        <v>11</v>
      </c>
      <c r="X8" s="32" t="s">
        <v>12</v>
      </c>
      <c r="Y8" s="33" t="s">
        <v>13</v>
      </c>
      <c r="Z8" s="34" t="s">
        <v>14</v>
      </c>
      <c r="AA8" s="33"/>
      <c r="AB8" s="35" t="s">
        <v>15</v>
      </c>
      <c r="AC8" s="36" t="s">
        <v>16</v>
      </c>
      <c r="AD8" s="38" t="s">
        <v>17</v>
      </c>
    </row>
    <row r="9" spans="1:30" s="39" customFormat="1" ht="13.5" customHeight="1">
      <c r="A9" s="40"/>
      <c r="B9" s="41" t="s">
        <v>18</v>
      </c>
      <c r="C9" s="42" t="s">
        <v>66</v>
      </c>
      <c r="D9" s="43" t="s">
        <v>19</v>
      </c>
      <c r="E9" s="44" t="s">
        <v>20</v>
      </c>
      <c r="F9" s="45" t="s">
        <v>20</v>
      </c>
      <c r="G9" s="44" t="s">
        <v>20</v>
      </c>
      <c r="H9" s="46" t="s">
        <v>19</v>
      </c>
      <c r="I9" s="47" t="s">
        <v>20</v>
      </c>
      <c r="J9" s="48" t="s">
        <v>20</v>
      </c>
      <c r="K9" s="49" t="s">
        <v>20</v>
      </c>
      <c r="L9" s="42" t="s">
        <v>66</v>
      </c>
      <c r="M9" s="43" t="s">
        <v>19</v>
      </c>
      <c r="N9" s="44" t="s">
        <v>20</v>
      </c>
      <c r="O9" s="45" t="s">
        <v>20</v>
      </c>
      <c r="P9" s="44" t="s">
        <v>20</v>
      </c>
      <c r="Q9" s="46" t="s">
        <v>19</v>
      </c>
      <c r="R9" s="47" t="s">
        <v>20</v>
      </c>
      <c r="S9" s="48" t="s">
        <v>20</v>
      </c>
      <c r="T9" s="49" t="s">
        <v>20</v>
      </c>
      <c r="U9" s="42" t="s">
        <v>66</v>
      </c>
      <c r="V9" s="43" t="s">
        <v>19</v>
      </c>
      <c r="W9" s="44" t="s">
        <v>20</v>
      </c>
      <c r="X9" s="45" t="s">
        <v>20</v>
      </c>
      <c r="Y9" s="43" t="s">
        <v>20</v>
      </c>
      <c r="Z9" s="44" t="s">
        <v>20</v>
      </c>
      <c r="AA9" s="46" t="s">
        <v>19</v>
      </c>
      <c r="AB9" s="47" t="s">
        <v>20</v>
      </c>
      <c r="AC9" s="48" t="s">
        <v>20</v>
      </c>
      <c r="AD9" s="48" t="s">
        <v>20</v>
      </c>
    </row>
    <row r="10" spans="1:30" s="62" customFormat="1" ht="9.75" customHeight="1" thickBot="1">
      <c r="A10" s="50"/>
      <c r="B10" s="51" t="s">
        <v>21</v>
      </c>
      <c r="C10" s="52">
        <v>1</v>
      </c>
      <c r="D10" s="51">
        <v>2</v>
      </c>
      <c r="E10" s="52">
        <v>3</v>
      </c>
      <c r="F10" s="53">
        <v>4</v>
      </c>
      <c r="G10" s="55">
        <v>5</v>
      </c>
      <c r="H10" s="56">
        <v>6</v>
      </c>
      <c r="I10" s="57">
        <v>7</v>
      </c>
      <c r="J10" s="58">
        <v>8</v>
      </c>
      <c r="K10" s="59">
        <v>9</v>
      </c>
      <c r="L10" s="60">
        <v>10</v>
      </c>
      <c r="M10" s="51">
        <v>11</v>
      </c>
      <c r="N10" s="52">
        <v>12</v>
      </c>
      <c r="O10" s="53">
        <v>13</v>
      </c>
      <c r="P10" s="55">
        <v>14</v>
      </c>
      <c r="Q10" s="56">
        <v>15</v>
      </c>
      <c r="R10" s="57">
        <v>16</v>
      </c>
      <c r="S10" s="58">
        <v>17</v>
      </c>
      <c r="T10" s="59">
        <v>18</v>
      </c>
      <c r="U10" s="54">
        <v>19</v>
      </c>
      <c r="V10" s="51">
        <v>20</v>
      </c>
      <c r="W10" s="52">
        <v>21</v>
      </c>
      <c r="X10" s="53">
        <v>22</v>
      </c>
      <c r="Y10" s="51">
        <v>23</v>
      </c>
      <c r="Z10" s="55">
        <v>24</v>
      </c>
      <c r="AA10" s="56">
        <v>25</v>
      </c>
      <c r="AB10" s="57">
        <v>26</v>
      </c>
      <c r="AC10" s="58">
        <v>27</v>
      </c>
      <c r="AD10" s="61">
        <v>28</v>
      </c>
    </row>
    <row r="11" spans="1:30" s="39" customFormat="1" ht="9.75" customHeight="1">
      <c r="A11" s="63"/>
      <c r="B11" s="64"/>
      <c r="C11" s="65"/>
      <c r="D11" s="66"/>
      <c r="E11" s="65"/>
      <c r="F11" s="67"/>
      <c r="G11" s="69"/>
      <c r="H11" s="66"/>
      <c r="I11" s="70"/>
      <c r="J11" s="70"/>
      <c r="K11" s="71"/>
      <c r="L11" s="72"/>
      <c r="M11" s="66"/>
      <c r="N11" s="65"/>
      <c r="O11" s="67"/>
      <c r="P11" s="69"/>
      <c r="Q11" s="66"/>
      <c r="R11" s="70"/>
      <c r="S11" s="70"/>
      <c r="T11" s="71"/>
      <c r="U11" s="72"/>
      <c r="V11" s="66"/>
      <c r="W11" s="65"/>
      <c r="X11" s="67"/>
      <c r="Y11" s="73"/>
      <c r="Z11" s="69"/>
      <c r="AA11" s="66"/>
      <c r="AB11" s="70"/>
      <c r="AC11" s="70"/>
      <c r="AD11" s="74"/>
    </row>
    <row r="12" spans="1:30" s="86" customFormat="1" ht="15" customHeight="1">
      <c r="A12" s="75" t="s">
        <v>22</v>
      </c>
      <c r="B12" s="76"/>
      <c r="C12" s="77"/>
      <c r="D12" s="78"/>
      <c r="E12" s="77"/>
      <c r="F12" s="79"/>
      <c r="G12" s="77"/>
      <c r="H12" s="81"/>
      <c r="I12" s="82"/>
      <c r="J12" s="82"/>
      <c r="K12" s="83"/>
      <c r="L12" s="84"/>
      <c r="M12" s="81"/>
      <c r="N12" s="77"/>
      <c r="O12" s="79"/>
      <c r="P12" s="77"/>
      <c r="Q12" s="81"/>
      <c r="R12" s="82"/>
      <c r="S12" s="82"/>
      <c r="T12" s="83"/>
      <c r="U12" s="84"/>
      <c r="V12" s="81"/>
      <c r="W12" s="77"/>
      <c r="X12" s="79"/>
      <c r="Y12" s="85"/>
      <c r="Z12" s="77"/>
      <c r="AA12" s="81"/>
      <c r="AB12" s="82"/>
      <c r="AC12" s="82"/>
      <c r="AD12" s="82"/>
    </row>
    <row r="13" spans="1:30" s="86" customFormat="1" ht="15" customHeight="1">
      <c r="A13" s="930" t="s">
        <v>23</v>
      </c>
      <c r="B13" s="931"/>
      <c r="C13" s="88">
        <v>52678281</v>
      </c>
      <c r="D13" s="89">
        <v>49</v>
      </c>
      <c r="E13" s="88">
        <v>418</v>
      </c>
      <c r="F13" s="90">
        <v>153</v>
      </c>
      <c r="G13" s="88">
        <v>571</v>
      </c>
      <c r="H13" s="89">
        <v>66.4</v>
      </c>
      <c r="I13" s="92">
        <v>252</v>
      </c>
      <c r="J13" s="92">
        <v>72</v>
      </c>
      <c r="K13" s="93">
        <v>22</v>
      </c>
      <c r="L13" s="94">
        <v>7908609</v>
      </c>
      <c r="M13" s="95">
        <v>26.3</v>
      </c>
      <c r="N13" s="96">
        <v>1620</v>
      </c>
      <c r="O13" s="97">
        <v>87</v>
      </c>
      <c r="P13" s="96">
        <v>1707</v>
      </c>
      <c r="Q13" s="95">
        <v>42.5</v>
      </c>
      <c r="R13" s="98">
        <v>0</v>
      </c>
      <c r="S13" s="98">
        <v>83</v>
      </c>
      <c r="T13" s="99">
        <v>66</v>
      </c>
      <c r="U13" s="100">
        <v>60586890</v>
      </c>
      <c r="V13" s="95">
        <v>44</v>
      </c>
      <c r="W13" s="96">
        <v>2038</v>
      </c>
      <c r="X13" s="101">
        <v>240</v>
      </c>
      <c r="Y13" s="98">
        <v>0</v>
      </c>
      <c r="Z13" s="96">
        <v>2278</v>
      </c>
      <c r="AA13" s="95">
        <v>46.7</v>
      </c>
      <c r="AB13" s="98">
        <v>252</v>
      </c>
      <c r="AC13" s="98">
        <v>155</v>
      </c>
      <c r="AD13" s="98">
        <v>88</v>
      </c>
    </row>
    <row r="14" spans="1:30" s="86" customFormat="1" ht="15" customHeight="1">
      <c r="A14" s="930" t="s">
        <v>24</v>
      </c>
      <c r="B14" s="937"/>
      <c r="C14" s="88">
        <v>7180828</v>
      </c>
      <c r="D14" s="89">
        <v>6.7</v>
      </c>
      <c r="E14" s="88">
        <v>80</v>
      </c>
      <c r="F14" s="90">
        <v>7</v>
      </c>
      <c r="G14" s="88">
        <v>87</v>
      </c>
      <c r="H14" s="89">
        <v>10.1</v>
      </c>
      <c r="I14" s="92">
        <v>120</v>
      </c>
      <c r="J14" s="92">
        <v>9</v>
      </c>
      <c r="K14" s="93">
        <v>5</v>
      </c>
      <c r="L14" s="94">
        <v>18464014</v>
      </c>
      <c r="M14" s="95">
        <v>61.3</v>
      </c>
      <c r="N14" s="96">
        <v>1810</v>
      </c>
      <c r="O14" s="97">
        <v>49</v>
      </c>
      <c r="P14" s="96">
        <v>1859</v>
      </c>
      <c r="Q14" s="95">
        <v>46.3</v>
      </c>
      <c r="R14" s="98">
        <v>0</v>
      </c>
      <c r="S14" s="98">
        <v>158</v>
      </c>
      <c r="T14" s="99">
        <v>14</v>
      </c>
      <c r="U14" s="100">
        <v>25644842</v>
      </c>
      <c r="V14" s="95">
        <v>18.6</v>
      </c>
      <c r="W14" s="96">
        <v>1890</v>
      </c>
      <c r="X14" s="101">
        <v>56</v>
      </c>
      <c r="Y14" s="98">
        <v>0</v>
      </c>
      <c r="Z14" s="96">
        <v>1946</v>
      </c>
      <c r="AA14" s="95">
        <v>39.9</v>
      </c>
      <c r="AB14" s="98">
        <v>120</v>
      </c>
      <c r="AC14" s="98">
        <v>167</v>
      </c>
      <c r="AD14" s="98">
        <v>19</v>
      </c>
    </row>
    <row r="15" spans="1:30" s="117" customFormat="1" ht="15" customHeight="1">
      <c r="A15" s="102"/>
      <c r="B15" s="103" t="s">
        <v>25</v>
      </c>
      <c r="C15" s="104">
        <f aca="true" t="shared" si="0" ref="C15:H15">SUM(C13:C14)</f>
        <v>59859109</v>
      </c>
      <c r="D15" s="105">
        <f t="shared" si="0"/>
        <v>55.7</v>
      </c>
      <c r="E15" s="104">
        <f t="shared" si="0"/>
        <v>498</v>
      </c>
      <c r="F15" s="106">
        <f t="shared" si="0"/>
        <v>160</v>
      </c>
      <c r="G15" s="104">
        <f t="shared" si="0"/>
        <v>658</v>
      </c>
      <c r="H15" s="105">
        <f t="shared" si="0"/>
        <v>76.5</v>
      </c>
      <c r="I15" s="107">
        <v>372</v>
      </c>
      <c r="J15" s="107">
        <v>81</v>
      </c>
      <c r="K15" s="108">
        <v>27</v>
      </c>
      <c r="L15" s="109">
        <v>26372623</v>
      </c>
      <c r="M15" s="110">
        <v>87.6</v>
      </c>
      <c r="N15" s="111">
        <v>3430</v>
      </c>
      <c r="O15" s="112">
        <v>136</v>
      </c>
      <c r="P15" s="111">
        <v>3566</v>
      </c>
      <c r="Q15" s="110">
        <v>88.8</v>
      </c>
      <c r="R15" s="113">
        <v>0</v>
      </c>
      <c r="S15" s="113">
        <v>241</v>
      </c>
      <c r="T15" s="114">
        <v>80</v>
      </c>
      <c r="U15" s="115">
        <f aca="true" t="shared" si="1" ref="U15:AD15">SUM(U13:U14)</f>
        <v>86231732</v>
      </c>
      <c r="V15" s="110">
        <f t="shared" si="1"/>
        <v>62.6</v>
      </c>
      <c r="W15" s="111">
        <f t="shared" si="1"/>
        <v>3928</v>
      </c>
      <c r="X15" s="116">
        <f t="shared" si="1"/>
        <v>296</v>
      </c>
      <c r="Y15" s="113">
        <f t="shared" si="1"/>
        <v>0</v>
      </c>
      <c r="Z15" s="111">
        <f t="shared" si="1"/>
        <v>4224</v>
      </c>
      <c r="AA15" s="110">
        <f t="shared" si="1"/>
        <v>86.6</v>
      </c>
      <c r="AB15" s="113">
        <f t="shared" si="1"/>
        <v>372</v>
      </c>
      <c r="AC15" s="113">
        <f t="shared" si="1"/>
        <v>322</v>
      </c>
      <c r="AD15" s="113">
        <f t="shared" si="1"/>
        <v>107</v>
      </c>
    </row>
    <row r="16" spans="1:30" s="86" customFormat="1" ht="9.75" customHeight="1">
      <c r="A16" s="118"/>
      <c r="B16" s="119"/>
      <c r="C16" s="88"/>
      <c r="D16" s="89"/>
      <c r="E16" s="88"/>
      <c r="F16" s="90"/>
      <c r="G16" s="88"/>
      <c r="H16" s="89"/>
      <c r="I16" s="92"/>
      <c r="J16" s="92"/>
      <c r="K16" s="93"/>
      <c r="L16" s="94"/>
      <c r="M16" s="95"/>
      <c r="N16" s="96"/>
      <c r="O16" s="120"/>
      <c r="P16" s="96"/>
      <c r="Q16" s="95"/>
      <c r="R16" s="98"/>
      <c r="S16" s="98"/>
      <c r="T16" s="99"/>
      <c r="U16" s="94"/>
      <c r="V16" s="95"/>
      <c r="W16" s="121"/>
      <c r="X16" s="122"/>
      <c r="Y16" s="123"/>
      <c r="Z16" s="121"/>
      <c r="AA16" s="124"/>
      <c r="AB16" s="125"/>
      <c r="AC16" s="125"/>
      <c r="AD16" s="125"/>
    </row>
    <row r="17" spans="1:30" s="86" customFormat="1" ht="15" customHeight="1">
      <c r="A17" s="75" t="s">
        <v>26</v>
      </c>
      <c r="B17" s="76"/>
      <c r="C17" s="126"/>
      <c r="D17" s="127"/>
      <c r="E17" s="126"/>
      <c r="F17" s="128"/>
      <c r="G17" s="126"/>
      <c r="H17" s="127"/>
      <c r="I17" s="130"/>
      <c r="J17" s="130"/>
      <c r="K17" s="131"/>
      <c r="L17" s="132"/>
      <c r="M17" s="81"/>
      <c r="N17" s="77"/>
      <c r="O17" s="79"/>
      <c r="P17" s="77"/>
      <c r="Q17" s="81"/>
      <c r="R17" s="82"/>
      <c r="S17" s="82"/>
      <c r="T17" s="83"/>
      <c r="U17" s="132"/>
      <c r="V17" s="81"/>
      <c r="W17" s="133"/>
      <c r="X17" s="134"/>
      <c r="Y17" s="135"/>
      <c r="Z17" s="133"/>
      <c r="AA17" s="136"/>
      <c r="AB17" s="137"/>
      <c r="AC17" s="137"/>
      <c r="AD17" s="137"/>
    </row>
    <row r="18" spans="1:30" s="86" customFormat="1" ht="9.75" customHeight="1">
      <c r="A18" s="118"/>
      <c r="B18" s="119"/>
      <c r="C18" s="88"/>
      <c r="D18" s="89"/>
      <c r="E18" s="88"/>
      <c r="F18" s="90"/>
      <c r="G18" s="88"/>
      <c r="H18" s="89"/>
      <c r="I18" s="92"/>
      <c r="J18" s="92"/>
      <c r="K18" s="93"/>
      <c r="L18" s="94"/>
      <c r="M18" s="95"/>
      <c r="N18" s="96"/>
      <c r="O18" s="120"/>
      <c r="P18" s="96"/>
      <c r="Q18" s="95"/>
      <c r="R18" s="98"/>
      <c r="S18" s="98"/>
      <c r="T18" s="99"/>
      <c r="U18" s="94"/>
      <c r="V18" s="95"/>
      <c r="W18" s="121"/>
      <c r="X18" s="122"/>
      <c r="Y18" s="123"/>
      <c r="Z18" s="121"/>
      <c r="AA18" s="124"/>
      <c r="AB18" s="125"/>
      <c r="AC18" s="125"/>
      <c r="AD18" s="125"/>
    </row>
    <row r="19" spans="1:30" s="139" customFormat="1" ht="15" customHeight="1">
      <c r="A19" s="928" t="s">
        <v>27</v>
      </c>
      <c r="B19" s="929"/>
      <c r="C19" s="104">
        <v>46828326</v>
      </c>
      <c r="D19" s="105">
        <v>43.6</v>
      </c>
      <c r="E19" s="104">
        <v>118</v>
      </c>
      <c r="F19" s="106">
        <v>58</v>
      </c>
      <c r="G19" s="104">
        <v>176</v>
      </c>
      <c r="H19" s="105">
        <v>20.4</v>
      </c>
      <c r="I19" s="107">
        <v>59</v>
      </c>
      <c r="J19" s="107">
        <v>23</v>
      </c>
      <c r="K19" s="108">
        <v>27</v>
      </c>
      <c r="L19" s="109">
        <v>856568</v>
      </c>
      <c r="M19" s="110">
        <v>2.9</v>
      </c>
      <c r="N19" s="111">
        <v>23</v>
      </c>
      <c r="O19" s="112">
        <v>5</v>
      </c>
      <c r="P19" s="111">
        <v>28</v>
      </c>
      <c r="Q19" s="110">
        <v>0.7</v>
      </c>
      <c r="R19" s="113">
        <v>0</v>
      </c>
      <c r="S19" s="113">
        <v>0</v>
      </c>
      <c r="T19" s="114">
        <v>1</v>
      </c>
      <c r="U19" s="109">
        <v>47684894</v>
      </c>
      <c r="V19" s="105">
        <v>34.7</v>
      </c>
      <c r="W19" s="104">
        <v>141</v>
      </c>
      <c r="X19" s="106">
        <v>63</v>
      </c>
      <c r="Y19" s="138">
        <v>0</v>
      </c>
      <c r="Z19" s="104">
        <v>204</v>
      </c>
      <c r="AA19" s="105">
        <v>4.2</v>
      </c>
      <c r="AB19" s="107">
        <v>59</v>
      </c>
      <c r="AC19" s="107">
        <v>23</v>
      </c>
      <c r="AD19" s="107">
        <v>28</v>
      </c>
    </row>
    <row r="20" spans="1:30" s="86" customFormat="1" ht="9.75" customHeight="1" thickBot="1">
      <c r="A20" s="140"/>
      <c r="B20" s="141"/>
      <c r="C20" s="142"/>
      <c r="D20" s="143"/>
      <c r="E20" s="142"/>
      <c r="F20" s="144"/>
      <c r="G20" s="142"/>
      <c r="H20" s="143"/>
      <c r="I20" s="146"/>
      <c r="J20" s="146"/>
      <c r="K20" s="147"/>
      <c r="L20" s="148"/>
      <c r="M20" s="149"/>
      <c r="N20" s="150"/>
      <c r="O20" s="151"/>
      <c r="P20" s="150"/>
      <c r="Q20" s="149"/>
      <c r="R20" s="152"/>
      <c r="S20" s="152"/>
      <c r="T20" s="153"/>
      <c r="U20" s="148"/>
      <c r="V20" s="143"/>
      <c r="W20" s="142"/>
      <c r="X20" s="144"/>
      <c r="Y20" s="154"/>
      <c r="Z20" s="142"/>
      <c r="AA20" s="143"/>
      <c r="AB20" s="146"/>
      <c r="AC20" s="146"/>
      <c r="AD20" s="146"/>
    </row>
    <row r="21" spans="1:30" s="86" customFormat="1" ht="15" customHeight="1" thickBot="1">
      <c r="A21" s="155"/>
      <c r="B21" s="156" t="s">
        <v>28</v>
      </c>
      <c r="C21" s="157">
        <v>106687435</v>
      </c>
      <c r="D21" s="158">
        <f>D15+D19</f>
        <v>99.30000000000001</v>
      </c>
      <c r="E21" s="159">
        <v>616</v>
      </c>
      <c r="F21" s="160">
        <v>218</v>
      </c>
      <c r="G21" s="161">
        <f>G15+G19</f>
        <v>834</v>
      </c>
      <c r="H21" s="162">
        <f>H15+H19</f>
        <v>96.9</v>
      </c>
      <c r="I21" s="163">
        <v>431</v>
      </c>
      <c r="J21" s="163">
        <v>104</v>
      </c>
      <c r="K21" s="164">
        <v>54</v>
      </c>
      <c r="L21" s="165">
        <v>27229191</v>
      </c>
      <c r="M21" s="166">
        <f>M15+M19</f>
        <v>90.5</v>
      </c>
      <c r="N21" s="157">
        <v>3453</v>
      </c>
      <c r="O21" s="167">
        <v>141</v>
      </c>
      <c r="P21" s="157">
        <v>3594</v>
      </c>
      <c r="Q21" s="168">
        <v>89.5</v>
      </c>
      <c r="R21" s="169">
        <v>0</v>
      </c>
      <c r="S21" s="169">
        <v>241</v>
      </c>
      <c r="T21" s="170">
        <v>81</v>
      </c>
      <c r="U21" s="165">
        <f aca="true" t="shared" si="2" ref="U21:AD21">U15+U19</f>
        <v>133916626</v>
      </c>
      <c r="V21" s="162">
        <f t="shared" si="2"/>
        <v>97.30000000000001</v>
      </c>
      <c r="W21" s="161">
        <f t="shared" si="2"/>
        <v>4069</v>
      </c>
      <c r="X21" s="171">
        <f t="shared" si="2"/>
        <v>359</v>
      </c>
      <c r="Y21" s="172">
        <f t="shared" si="2"/>
        <v>0</v>
      </c>
      <c r="Z21" s="161">
        <f t="shared" si="2"/>
        <v>4428</v>
      </c>
      <c r="AA21" s="162">
        <f t="shared" si="2"/>
        <v>90.8</v>
      </c>
      <c r="AB21" s="163">
        <f t="shared" si="2"/>
        <v>431</v>
      </c>
      <c r="AC21" s="163">
        <f t="shared" si="2"/>
        <v>345</v>
      </c>
      <c r="AD21" s="163">
        <f t="shared" si="2"/>
        <v>135</v>
      </c>
    </row>
    <row r="22" spans="1:30" s="86" customFormat="1" ht="15" customHeight="1">
      <c r="A22" s="173"/>
      <c r="B22" s="174"/>
      <c r="C22" s="175"/>
      <c r="D22" s="176"/>
      <c r="E22" s="175"/>
      <c r="F22" s="177"/>
      <c r="G22" s="175"/>
      <c r="H22" s="176"/>
      <c r="I22" s="179"/>
      <c r="J22" s="179"/>
      <c r="K22" s="180"/>
      <c r="L22" s="181"/>
      <c r="M22" s="182"/>
      <c r="N22" s="183"/>
      <c r="O22" s="184"/>
      <c r="P22" s="183"/>
      <c r="Q22" s="182"/>
      <c r="R22" s="185"/>
      <c r="S22" s="185"/>
      <c r="T22" s="186"/>
      <c r="U22" s="181"/>
      <c r="V22" s="182"/>
      <c r="W22" s="187"/>
      <c r="X22" s="188"/>
      <c r="Y22" s="189"/>
      <c r="Z22" s="187"/>
      <c r="AA22" s="190"/>
      <c r="AB22" s="191"/>
      <c r="AC22" s="191"/>
      <c r="AD22" s="191"/>
    </row>
    <row r="23" spans="1:30" s="86" customFormat="1" ht="15" customHeight="1">
      <c r="A23" s="75" t="s">
        <v>29</v>
      </c>
      <c r="B23" s="76"/>
      <c r="C23" s="126"/>
      <c r="D23" s="127"/>
      <c r="E23" s="126"/>
      <c r="F23" s="128"/>
      <c r="G23" s="126"/>
      <c r="H23" s="127"/>
      <c r="I23" s="130"/>
      <c r="J23" s="130"/>
      <c r="K23" s="131"/>
      <c r="L23" s="132"/>
      <c r="M23" s="81"/>
      <c r="N23" s="77"/>
      <c r="O23" s="79"/>
      <c r="P23" s="77"/>
      <c r="Q23" s="81"/>
      <c r="R23" s="82"/>
      <c r="S23" s="82"/>
      <c r="T23" s="83"/>
      <c r="U23" s="132"/>
      <c r="V23" s="81"/>
      <c r="W23" s="133"/>
      <c r="X23" s="134"/>
      <c r="Y23" s="135"/>
      <c r="Z23" s="133"/>
      <c r="AA23" s="136"/>
      <c r="AB23" s="137"/>
      <c r="AC23" s="137"/>
      <c r="AD23" s="137"/>
    </row>
    <row r="24" spans="1:30" s="86" customFormat="1" ht="9.75" customHeight="1">
      <c r="A24" s="118"/>
      <c r="B24" s="119"/>
      <c r="C24" s="88"/>
      <c r="D24" s="89"/>
      <c r="E24" s="88"/>
      <c r="F24" s="90"/>
      <c r="G24" s="88"/>
      <c r="H24" s="89"/>
      <c r="I24" s="92"/>
      <c r="J24" s="92"/>
      <c r="K24" s="93"/>
      <c r="L24" s="94"/>
      <c r="M24" s="95"/>
      <c r="N24" s="96"/>
      <c r="O24" s="120"/>
      <c r="P24" s="96"/>
      <c r="Q24" s="95"/>
      <c r="R24" s="98"/>
      <c r="S24" s="98"/>
      <c r="T24" s="99"/>
      <c r="U24" s="94"/>
      <c r="V24" s="95"/>
      <c r="W24" s="121"/>
      <c r="X24" s="122"/>
      <c r="Y24" s="123"/>
      <c r="Z24" s="121"/>
      <c r="AA24" s="124"/>
      <c r="AB24" s="125"/>
      <c r="AC24" s="125"/>
      <c r="AD24" s="125"/>
    </row>
    <row r="25" spans="1:30" s="192" customFormat="1" ht="15" customHeight="1">
      <c r="A25" s="928" t="s">
        <v>29</v>
      </c>
      <c r="B25" s="929"/>
      <c r="C25" s="104">
        <v>812959</v>
      </c>
      <c r="D25" s="105">
        <v>0.7</v>
      </c>
      <c r="E25" s="104">
        <v>26</v>
      </c>
      <c r="F25" s="106">
        <v>1</v>
      </c>
      <c r="G25" s="104">
        <v>27</v>
      </c>
      <c r="H25" s="105">
        <v>3.1</v>
      </c>
      <c r="I25" s="107">
        <v>2</v>
      </c>
      <c r="J25" s="107">
        <v>5</v>
      </c>
      <c r="K25" s="108">
        <v>3</v>
      </c>
      <c r="L25" s="109">
        <v>2869478</v>
      </c>
      <c r="M25" s="110">
        <v>9.5</v>
      </c>
      <c r="N25" s="111">
        <v>413</v>
      </c>
      <c r="O25" s="112">
        <v>8</v>
      </c>
      <c r="P25" s="111">
        <v>421</v>
      </c>
      <c r="Q25" s="110">
        <v>10.5</v>
      </c>
      <c r="R25" s="113">
        <v>0</v>
      </c>
      <c r="S25" s="113">
        <v>0</v>
      </c>
      <c r="T25" s="114">
        <v>43</v>
      </c>
      <c r="U25" s="109">
        <v>3682437</v>
      </c>
      <c r="V25" s="105">
        <v>2.7</v>
      </c>
      <c r="W25" s="104">
        <v>439</v>
      </c>
      <c r="X25" s="106">
        <v>9</v>
      </c>
      <c r="Y25" s="138">
        <v>0</v>
      </c>
      <c r="Z25" s="104">
        <v>448</v>
      </c>
      <c r="AA25" s="105">
        <v>9.2</v>
      </c>
      <c r="AB25" s="107">
        <v>2</v>
      </c>
      <c r="AC25" s="107">
        <v>5</v>
      </c>
      <c r="AD25" s="107">
        <v>46</v>
      </c>
    </row>
    <row r="26" spans="1:30" s="86" customFormat="1" ht="9.75" customHeight="1" thickBot="1">
      <c r="A26" s="140"/>
      <c r="B26" s="193"/>
      <c r="C26" s="88"/>
      <c r="D26" s="89"/>
      <c r="E26" s="88"/>
      <c r="F26" s="90"/>
      <c r="G26" s="88"/>
      <c r="H26" s="89"/>
      <c r="I26" s="92"/>
      <c r="J26" s="92"/>
      <c r="K26" s="93"/>
      <c r="L26" s="94"/>
      <c r="M26" s="95"/>
      <c r="N26" s="96"/>
      <c r="O26" s="151"/>
      <c r="P26" s="96"/>
      <c r="Q26" s="95"/>
      <c r="R26" s="98"/>
      <c r="S26" s="98"/>
      <c r="T26" s="99"/>
      <c r="U26" s="94"/>
      <c r="V26" s="95"/>
      <c r="W26" s="121"/>
      <c r="X26" s="122"/>
      <c r="Y26" s="123"/>
      <c r="Z26" s="121"/>
      <c r="AA26" s="124"/>
      <c r="AB26" s="125"/>
      <c r="AC26" s="125"/>
      <c r="AD26" s="125"/>
    </row>
    <row r="27" spans="1:30" s="86" customFormat="1" ht="15" customHeight="1" thickBot="1">
      <c r="A27" s="926" t="s">
        <v>30</v>
      </c>
      <c r="B27" s="927"/>
      <c r="C27" s="167">
        <v>107500394</v>
      </c>
      <c r="D27" s="158">
        <f>D21+D25</f>
        <v>100.00000000000001</v>
      </c>
      <c r="E27" s="159">
        <v>642</v>
      </c>
      <c r="F27" s="167">
        <v>219</v>
      </c>
      <c r="G27" s="161">
        <f>G21+G25</f>
        <v>861</v>
      </c>
      <c r="H27" s="162">
        <f>H21+H25</f>
        <v>100</v>
      </c>
      <c r="I27" s="163">
        <v>433</v>
      </c>
      <c r="J27" s="163">
        <v>109</v>
      </c>
      <c r="K27" s="164">
        <v>57</v>
      </c>
      <c r="L27" s="165">
        <f aca="true" t="shared" si="3" ref="L27:T27">SUM(L21+L25)</f>
        <v>30098669</v>
      </c>
      <c r="M27" s="166">
        <f t="shared" si="3"/>
        <v>100</v>
      </c>
      <c r="N27" s="157">
        <f t="shared" si="3"/>
        <v>3866</v>
      </c>
      <c r="O27" s="194">
        <f t="shared" si="3"/>
        <v>149</v>
      </c>
      <c r="P27" s="157">
        <f t="shared" si="3"/>
        <v>4015</v>
      </c>
      <c r="Q27" s="166">
        <f t="shared" si="3"/>
        <v>100</v>
      </c>
      <c r="R27" s="169">
        <f t="shared" si="3"/>
        <v>0</v>
      </c>
      <c r="S27" s="169">
        <f t="shared" si="3"/>
        <v>241</v>
      </c>
      <c r="T27" s="170">
        <f t="shared" si="3"/>
        <v>124</v>
      </c>
      <c r="U27" s="165">
        <f aca="true" t="shared" si="4" ref="U27:AD27">U21+U25</f>
        <v>137599063</v>
      </c>
      <c r="V27" s="162">
        <f t="shared" si="4"/>
        <v>100.00000000000001</v>
      </c>
      <c r="W27" s="161">
        <f t="shared" si="4"/>
        <v>4508</v>
      </c>
      <c r="X27" s="171">
        <f t="shared" si="4"/>
        <v>368</v>
      </c>
      <c r="Y27" s="172">
        <f t="shared" si="4"/>
        <v>0</v>
      </c>
      <c r="Z27" s="161">
        <f t="shared" si="4"/>
        <v>4876</v>
      </c>
      <c r="AA27" s="162">
        <f t="shared" si="4"/>
        <v>100</v>
      </c>
      <c r="AB27" s="163">
        <f t="shared" si="4"/>
        <v>433</v>
      </c>
      <c r="AC27" s="163">
        <f t="shared" si="4"/>
        <v>350</v>
      </c>
      <c r="AD27" s="163">
        <f t="shared" si="4"/>
        <v>181</v>
      </c>
    </row>
    <row r="28" spans="1:9" s="197" customFormat="1" ht="13.5">
      <c r="A28" s="195" t="s">
        <v>31</v>
      </c>
      <c r="B28" s="196"/>
      <c r="C28" s="196"/>
      <c r="D28" s="196"/>
      <c r="E28" s="196"/>
      <c r="F28" s="196"/>
      <c r="G28" s="196"/>
      <c r="H28" s="196"/>
      <c r="I28" s="196"/>
    </row>
    <row r="29" spans="1:14" s="197" customFormat="1" ht="13.5">
      <c r="A29" s="198" t="s">
        <v>32</v>
      </c>
      <c r="M29" s="196"/>
      <c r="N29" s="196"/>
    </row>
    <row r="30" s="197" customFormat="1" ht="13.5">
      <c r="A30" s="198" t="s">
        <v>33</v>
      </c>
    </row>
    <row r="31" s="197" customFormat="1" ht="13.5">
      <c r="A31" s="198" t="s">
        <v>34</v>
      </c>
    </row>
    <row r="32" s="197" customFormat="1" ht="13.5">
      <c r="A32" s="198" t="s">
        <v>35</v>
      </c>
    </row>
    <row r="33" s="197" customFormat="1" ht="13.5">
      <c r="A33" s="198" t="s">
        <v>36</v>
      </c>
    </row>
    <row r="34" s="197" customFormat="1" ht="13.5">
      <c r="A34" s="198" t="s">
        <v>37</v>
      </c>
    </row>
    <row r="35" s="197" customFormat="1" ht="13.5">
      <c r="A35" s="199" t="s">
        <v>222</v>
      </c>
    </row>
    <row r="36" s="197" customFormat="1" ht="13.5">
      <c r="A36" s="198" t="s">
        <v>38</v>
      </c>
    </row>
    <row r="37" s="197" customFormat="1" ht="13.5">
      <c r="A37" s="198" t="s">
        <v>22</v>
      </c>
    </row>
    <row r="38" s="197" customFormat="1" ht="13.5">
      <c r="A38" s="198" t="s">
        <v>26</v>
      </c>
    </row>
    <row r="39" s="197" customFormat="1" ht="13.5">
      <c r="A39" s="198" t="s">
        <v>39</v>
      </c>
    </row>
    <row r="40" spans="1:21" s="197" customFormat="1" ht="12.75">
      <c r="A40" s="200"/>
      <c r="B40" s="200"/>
      <c r="C40" s="200"/>
      <c r="L40" s="200"/>
      <c r="U40" s="200"/>
    </row>
    <row r="41" spans="1:3" s="86" customFormat="1" ht="13.5" customHeight="1">
      <c r="A41" s="201"/>
      <c r="B41" s="201"/>
      <c r="C41" s="202"/>
    </row>
    <row r="42" spans="1:21" s="86" customFormat="1" ht="13.5">
      <c r="A42" s="201"/>
      <c r="B42" s="201"/>
      <c r="C42" s="202"/>
      <c r="L42" s="202"/>
      <c r="U42" s="202"/>
    </row>
    <row r="43" spans="1:21" s="86" customFormat="1" ht="13.5">
      <c r="A43" s="201"/>
      <c r="B43" s="201"/>
      <c r="C43" s="202"/>
      <c r="L43" s="202"/>
      <c r="U43" s="202"/>
    </row>
    <row r="44" spans="1:21" s="86" customFormat="1" ht="13.5">
      <c r="A44" s="201"/>
      <c r="B44" s="201"/>
      <c r="C44" s="202"/>
      <c r="L44" s="202"/>
      <c r="U44" s="202"/>
    </row>
    <row r="45" spans="1:21" s="86" customFormat="1" ht="13.5">
      <c r="A45" s="201"/>
      <c r="B45" s="201"/>
      <c r="C45" s="202"/>
      <c r="L45" s="202"/>
      <c r="U45" s="202"/>
    </row>
    <row r="46" spans="1:21" s="86" customFormat="1" ht="13.5">
      <c r="A46" s="201"/>
      <c r="B46" s="201"/>
      <c r="C46" s="202"/>
      <c r="L46" s="202"/>
      <c r="U46" s="202"/>
    </row>
    <row r="47" spans="1:21" s="86" customFormat="1" ht="13.5">
      <c r="A47" s="201"/>
      <c r="B47" s="203"/>
      <c r="C47" s="202"/>
      <c r="L47" s="202"/>
      <c r="U47" s="202"/>
    </row>
    <row r="48" spans="1:21" s="86" customFormat="1" ht="13.5">
      <c r="A48" s="201"/>
      <c r="B48" s="203"/>
      <c r="C48" s="202"/>
      <c r="L48" s="202"/>
      <c r="U48" s="202"/>
    </row>
    <row r="49" spans="1:21" s="86" customFormat="1" ht="13.5">
      <c r="A49" s="201"/>
      <c r="B49" s="203"/>
      <c r="C49" s="202"/>
      <c r="L49" s="202"/>
      <c r="U49" s="202"/>
    </row>
    <row r="50" spans="1:21" s="86" customFormat="1" ht="13.5">
      <c r="A50" s="201"/>
      <c r="B50" s="203"/>
      <c r="C50" s="202"/>
      <c r="L50" s="202"/>
      <c r="U50" s="202"/>
    </row>
    <row r="51" spans="1:21" s="86" customFormat="1" ht="13.5">
      <c r="A51" s="201"/>
      <c r="B51" s="203"/>
      <c r="C51" s="202"/>
      <c r="L51" s="202"/>
      <c r="U51" s="202"/>
    </row>
    <row r="52" spans="1:21" s="86" customFormat="1" ht="13.5">
      <c r="A52" s="201"/>
      <c r="B52" s="203"/>
      <c r="C52" s="202"/>
      <c r="L52" s="202"/>
      <c r="U52" s="202"/>
    </row>
    <row r="53" spans="1:21" s="86" customFormat="1" ht="13.5">
      <c r="A53" s="201"/>
      <c r="B53" s="203"/>
      <c r="C53" s="202"/>
      <c r="L53" s="202"/>
      <c r="U53" s="202"/>
    </row>
    <row r="54" spans="1:21" s="86" customFormat="1" ht="13.5">
      <c r="A54" s="201"/>
      <c r="B54" s="203"/>
      <c r="C54" s="202"/>
      <c r="L54" s="202"/>
      <c r="U54" s="202"/>
    </row>
    <row r="55" spans="1:21" s="86" customFormat="1" ht="13.5">
      <c r="A55" s="201"/>
      <c r="B55" s="203"/>
      <c r="C55" s="202"/>
      <c r="L55" s="202"/>
      <c r="U55" s="202"/>
    </row>
    <row r="56" spans="1:21" s="86" customFormat="1" ht="13.5">
      <c r="A56" s="201"/>
      <c r="B56" s="203"/>
      <c r="C56" s="202"/>
      <c r="L56" s="202"/>
      <c r="U56" s="202"/>
    </row>
    <row r="57" spans="1:21" s="86" customFormat="1" ht="13.5">
      <c r="A57" s="201"/>
      <c r="B57" s="203"/>
      <c r="C57" s="202"/>
      <c r="L57" s="202"/>
      <c r="U57" s="202"/>
    </row>
    <row r="58" spans="1:21" s="86" customFormat="1" ht="13.5">
      <c r="A58" s="201"/>
      <c r="B58" s="203"/>
      <c r="C58" s="202"/>
      <c r="L58" s="202"/>
      <c r="U58" s="202"/>
    </row>
    <row r="59" spans="1:21" ht="13.5">
      <c r="A59" s="201"/>
      <c r="B59" s="203"/>
      <c r="C59" s="202"/>
      <c r="L59" s="202"/>
      <c r="U59" s="202"/>
    </row>
    <row r="60" spans="1:21" ht="13.5">
      <c r="A60" s="201"/>
      <c r="B60" s="203"/>
      <c r="C60" s="202"/>
      <c r="L60" s="202"/>
      <c r="U60" s="202"/>
    </row>
    <row r="61" spans="1:21" ht="13.5">
      <c r="A61" s="201"/>
      <c r="B61" s="203"/>
      <c r="C61" s="202"/>
      <c r="L61" s="202"/>
      <c r="U61" s="202"/>
    </row>
    <row r="62" spans="1:21" ht="13.5">
      <c r="A62" s="201"/>
      <c r="B62" s="203"/>
      <c r="C62" s="202"/>
      <c r="L62" s="202"/>
      <c r="U62" s="202"/>
    </row>
    <row r="63" spans="1:21" ht="13.5">
      <c r="A63" s="201"/>
      <c r="B63" s="203"/>
      <c r="C63" s="202"/>
      <c r="L63" s="202"/>
      <c r="U63" s="202"/>
    </row>
    <row r="64" spans="1:21" ht="13.5">
      <c r="A64" s="201"/>
      <c r="B64" s="203"/>
      <c r="C64" s="202"/>
      <c r="L64" s="202"/>
      <c r="U64" s="202"/>
    </row>
    <row r="65" spans="1:21" ht="13.5">
      <c r="A65" s="201"/>
      <c r="B65" s="203"/>
      <c r="C65" s="202"/>
      <c r="L65" s="202"/>
      <c r="U65" s="202"/>
    </row>
    <row r="66" spans="1:21" ht="13.5">
      <c r="A66" s="201"/>
      <c r="B66" s="203"/>
      <c r="C66" s="202"/>
      <c r="L66" s="202"/>
      <c r="U66" s="202"/>
    </row>
    <row r="67" spans="1:21" ht="13.5">
      <c r="A67" s="201"/>
      <c r="B67" s="203"/>
      <c r="C67" s="202"/>
      <c r="L67" s="202"/>
      <c r="U67" s="202"/>
    </row>
    <row r="68" spans="1:21" ht="13.5">
      <c r="A68" s="201"/>
      <c r="B68" s="203"/>
      <c r="C68" s="202"/>
      <c r="L68" s="202"/>
      <c r="U68" s="202"/>
    </row>
    <row r="69" spans="1:21" ht="13.5">
      <c r="A69" s="201"/>
      <c r="B69" s="203"/>
      <c r="C69" s="202"/>
      <c r="L69" s="202"/>
      <c r="U69" s="202"/>
    </row>
    <row r="70" spans="1:21" ht="13.5">
      <c r="A70" s="201"/>
      <c r="B70" s="203"/>
      <c r="C70" s="202"/>
      <c r="L70" s="202"/>
      <c r="U70" s="202"/>
    </row>
    <row r="71" spans="1:21" ht="13.5">
      <c r="A71" s="201"/>
      <c r="B71" s="203"/>
      <c r="C71" s="202"/>
      <c r="L71" s="202"/>
      <c r="U71" s="202"/>
    </row>
    <row r="72" spans="1:21" ht="13.5">
      <c r="A72" s="201"/>
      <c r="B72" s="203"/>
      <c r="C72" s="202"/>
      <c r="L72" s="202"/>
      <c r="U72" s="202"/>
    </row>
    <row r="73" spans="1:21" ht="13.5">
      <c r="A73" s="201"/>
      <c r="B73" s="203"/>
      <c r="C73" s="202"/>
      <c r="L73" s="202"/>
      <c r="U73" s="202"/>
    </row>
    <row r="74" spans="1:21" ht="13.5">
      <c r="A74" s="201"/>
      <c r="B74" s="203"/>
      <c r="C74" s="202"/>
      <c r="L74" s="202"/>
      <c r="U74" s="202"/>
    </row>
    <row r="75" spans="1:21" ht="13.5">
      <c r="A75" s="201"/>
      <c r="B75" s="203"/>
      <c r="C75" s="202"/>
      <c r="L75" s="202"/>
      <c r="U75" s="202"/>
    </row>
    <row r="76" spans="1:21" ht="13.5">
      <c r="A76" s="201"/>
      <c r="B76" s="203"/>
      <c r="C76" s="202"/>
      <c r="L76" s="202"/>
      <c r="U76" s="202"/>
    </row>
    <row r="77" spans="1:21" ht="13.5">
      <c r="A77" s="201"/>
      <c r="B77" s="203"/>
      <c r="C77" s="202"/>
      <c r="L77" s="202"/>
      <c r="U77" s="202"/>
    </row>
    <row r="78" spans="1:21" ht="13.5">
      <c r="A78" s="201"/>
      <c r="B78" s="203"/>
      <c r="C78" s="202"/>
      <c r="L78" s="202"/>
      <c r="U78" s="202"/>
    </row>
    <row r="79" spans="1:21" ht="13.5">
      <c r="A79" s="201"/>
      <c r="B79" s="203"/>
      <c r="C79" s="202"/>
      <c r="L79" s="202"/>
      <c r="U79" s="202"/>
    </row>
    <row r="80" spans="1:21" ht="13.5">
      <c r="A80" s="201"/>
      <c r="B80" s="203"/>
      <c r="C80" s="202"/>
      <c r="L80" s="202"/>
      <c r="U80" s="202"/>
    </row>
    <row r="81" spans="1:21" ht="13.5">
      <c r="A81" s="201"/>
      <c r="B81" s="203"/>
      <c r="C81" s="202"/>
      <c r="L81" s="202"/>
      <c r="U81" s="202"/>
    </row>
    <row r="82" spans="1:21" ht="13.5">
      <c r="A82" s="201"/>
      <c r="B82" s="203"/>
      <c r="C82" s="202"/>
      <c r="L82" s="202"/>
      <c r="U82" s="202"/>
    </row>
    <row r="83" spans="12:21" ht="13.5">
      <c r="L83" s="202"/>
      <c r="U83" s="202"/>
    </row>
    <row r="84" spans="12:21" ht="13.5">
      <c r="L84" s="202"/>
      <c r="U84" s="202"/>
    </row>
    <row r="85" spans="12:21" ht="13.5">
      <c r="L85" s="202"/>
      <c r="U85" s="202"/>
    </row>
  </sheetData>
  <mergeCells count="13">
    <mergeCell ref="C2:L2"/>
    <mergeCell ref="C3:T3"/>
    <mergeCell ref="A19:B19"/>
    <mergeCell ref="C1:N1"/>
    <mergeCell ref="A27:B27"/>
    <mergeCell ref="A25:B25"/>
    <mergeCell ref="A13:B13"/>
    <mergeCell ref="U7:AD7"/>
    <mergeCell ref="L7:T7"/>
    <mergeCell ref="C7:K7"/>
    <mergeCell ref="A14:B14"/>
    <mergeCell ref="A8:B8"/>
    <mergeCell ref="A7:B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9" r:id="rId2"/>
  <rowBreaks count="2" manualBreakCount="2">
    <brk id="40" max="29" man="1"/>
    <brk id="92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A42" sqref="A42"/>
    </sheetView>
  </sheetViews>
  <sheetFormatPr defaultColWidth="9.00390625" defaultRowHeight="12.75"/>
  <cols>
    <col min="1" max="1" width="30.125" style="0" customWidth="1"/>
    <col min="2" max="2" width="8.75390625" style="0" customWidth="1"/>
    <col min="3" max="3" width="4.75390625" style="0" customWidth="1"/>
    <col min="4" max="4" width="4.75390625" style="393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5" width="4.75390625" style="0" customWidth="1"/>
    <col min="27" max="27" width="9.75390625" style="0" customWidth="1"/>
  </cols>
  <sheetData>
    <row r="1" spans="1:25" s="1" customFormat="1" ht="18" customHeight="1">
      <c r="A1" s="2"/>
      <c r="B1" s="944" t="s">
        <v>0</v>
      </c>
      <c r="C1" s="944"/>
      <c r="D1" s="944"/>
      <c r="E1" s="944"/>
      <c r="F1" s="944"/>
      <c r="G1" s="944"/>
      <c r="H1" s="944"/>
      <c r="I1" s="944"/>
      <c r="J1" s="944"/>
      <c r="K1" s="944"/>
      <c r="L1" s="4"/>
      <c r="M1" s="4"/>
      <c r="P1" s="7"/>
      <c r="Q1" s="4"/>
      <c r="R1" s="4"/>
      <c r="S1" s="4"/>
      <c r="T1" s="4"/>
      <c r="U1" s="4"/>
      <c r="W1" s="5"/>
      <c r="Y1" s="8" t="s">
        <v>108</v>
      </c>
    </row>
    <row r="2" spans="1:25" s="1" customFormat="1" ht="18" customHeight="1">
      <c r="A2" s="2"/>
      <c r="B2" s="942" t="s">
        <v>93</v>
      </c>
      <c r="C2" s="942"/>
      <c r="D2" s="942"/>
      <c r="E2" s="942"/>
      <c r="F2" s="942"/>
      <c r="G2" s="942"/>
      <c r="H2" s="4"/>
      <c r="J2" s="4"/>
      <c r="K2" s="4"/>
      <c r="L2" s="4"/>
      <c r="M2" s="4"/>
      <c r="N2" s="5"/>
      <c r="O2" s="4"/>
      <c r="Q2" s="4"/>
      <c r="R2" s="4"/>
      <c r="S2" s="4"/>
      <c r="T2" s="4"/>
      <c r="U2" s="4"/>
      <c r="V2" s="5"/>
      <c r="W2" s="5"/>
      <c r="X2" s="4"/>
      <c r="Y2" s="6"/>
    </row>
    <row r="3" spans="1:25" s="9" customFormat="1" ht="18" customHeight="1">
      <c r="A3" s="10"/>
      <c r="B3" s="943" t="s">
        <v>229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13"/>
      <c r="S3" s="13"/>
      <c r="T3" s="13"/>
      <c r="U3" s="13"/>
      <c r="V3" s="13"/>
      <c r="W3" s="13"/>
      <c r="X3" s="13"/>
      <c r="Y3" s="14"/>
    </row>
    <row r="4" spans="1:25" s="1" customFormat="1" ht="18.75" customHeight="1">
      <c r="A4" s="7" t="s">
        <v>3</v>
      </c>
      <c r="B4" s="5"/>
      <c r="C4" s="5"/>
      <c r="D4" s="395"/>
      <c r="E4" s="6"/>
      <c r="F4" s="6"/>
      <c r="G4" s="6"/>
      <c r="H4" s="5"/>
      <c r="I4" s="5"/>
      <c r="J4" s="5"/>
      <c r="K4" s="11"/>
      <c r="L4" s="6"/>
      <c r="M4" s="6"/>
      <c r="N4" s="6"/>
      <c r="O4" s="5"/>
      <c r="P4" s="5"/>
      <c r="Q4" s="5"/>
      <c r="R4" s="11"/>
      <c r="S4" s="6"/>
      <c r="T4" s="6"/>
      <c r="U4" s="6"/>
      <c r="V4" s="6"/>
      <c r="W4" s="6"/>
      <c r="X4" s="5"/>
      <c r="Y4" s="396" t="s">
        <v>4</v>
      </c>
    </row>
    <row r="5" spans="1:25" s="398" customFormat="1" ht="18.75" customHeight="1">
      <c r="A5" s="397" t="s">
        <v>5</v>
      </c>
      <c r="B5" s="932" t="s">
        <v>6</v>
      </c>
      <c r="C5" s="933"/>
      <c r="D5" s="933"/>
      <c r="E5" s="933"/>
      <c r="F5" s="933"/>
      <c r="G5" s="933"/>
      <c r="H5" s="935"/>
      <c r="I5" s="932" t="s">
        <v>7</v>
      </c>
      <c r="J5" s="933"/>
      <c r="K5" s="933"/>
      <c r="L5" s="933"/>
      <c r="M5" s="933"/>
      <c r="N5" s="933"/>
      <c r="O5" s="935"/>
      <c r="P5" s="932" t="s">
        <v>44</v>
      </c>
      <c r="Q5" s="933"/>
      <c r="R5" s="933"/>
      <c r="S5" s="933"/>
      <c r="T5" s="933"/>
      <c r="U5" s="933"/>
      <c r="V5" s="933"/>
      <c r="W5" s="933"/>
      <c r="X5" s="933"/>
      <c r="Y5" s="934"/>
    </row>
    <row r="6" spans="1:25" s="39" customFormat="1" ht="19.5" customHeight="1">
      <c r="A6" s="399" t="s">
        <v>9</v>
      </c>
      <c r="B6" s="474" t="s">
        <v>10</v>
      </c>
      <c r="C6" s="30"/>
      <c r="D6" s="31" t="s">
        <v>11</v>
      </c>
      <c r="E6" s="32" t="s">
        <v>12</v>
      </c>
      <c r="F6" s="34" t="s">
        <v>14</v>
      </c>
      <c r="G6" s="33"/>
      <c r="H6" s="475" t="s">
        <v>16</v>
      </c>
      <c r="I6" s="474" t="s">
        <v>10</v>
      </c>
      <c r="J6" s="30"/>
      <c r="K6" s="31" t="s">
        <v>11</v>
      </c>
      <c r="L6" s="32" t="s">
        <v>12</v>
      </c>
      <c r="M6" s="34" t="s">
        <v>14</v>
      </c>
      <c r="N6" s="33"/>
      <c r="O6" s="475" t="s">
        <v>16</v>
      </c>
      <c r="P6" s="474" t="s">
        <v>10</v>
      </c>
      <c r="Q6" s="30"/>
      <c r="R6" s="31" t="s">
        <v>11</v>
      </c>
      <c r="S6" s="32" t="s">
        <v>12</v>
      </c>
      <c r="T6" s="33" t="s">
        <v>13</v>
      </c>
      <c r="U6" s="34" t="s">
        <v>14</v>
      </c>
      <c r="V6" s="33"/>
      <c r="W6" s="35" t="s">
        <v>15</v>
      </c>
      <c r="X6" s="36" t="s">
        <v>16</v>
      </c>
      <c r="Y6" s="38" t="s">
        <v>17</v>
      </c>
    </row>
    <row r="7" spans="1:25" s="39" customFormat="1" ht="13.5" customHeight="1">
      <c r="A7" s="404" t="s">
        <v>18</v>
      </c>
      <c r="B7" s="42" t="s">
        <v>66</v>
      </c>
      <c r="C7" s="43" t="s">
        <v>19</v>
      </c>
      <c r="D7" s="44" t="s">
        <v>20</v>
      </c>
      <c r="E7" s="45" t="s">
        <v>20</v>
      </c>
      <c r="F7" s="44" t="s">
        <v>20</v>
      </c>
      <c r="G7" s="46" t="s">
        <v>19</v>
      </c>
      <c r="H7" s="49" t="s">
        <v>20</v>
      </c>
      <c r="I7" s="42" t="s">
        <v>66</v>
      </c>
      <c r="J7" s="43" t="s">
        <v>19</v>
      </c>
      <c r="K7" s="44" t="s">
        <v>20</v>
      </c>
      <c r="L7" s="45" t="s">
        <v>20</v>
      </c>
      <c r="M7" s="44" t="s">
        <v>20</v>
      </c>
      <c r="N7" s="46" t="s">
        <v>19</v>
      </c>
      <c r="O7" s="49" t="s">
        <v>20</v>
      </c>
      <c r="P7" s="42" t="s">
        <v>66</v>
      </c>
      <c r="Q7" s="43" t="s">
        <v>19</v>
      </c>
      <c r="R7" s="44" t="s">
        <v>20</v>
      </c>
      <c r="S7" s="45" t="s">
        <v>20</v>
      </c>
      <c r="T7" s="43" t="s">
        <v>20</v>
      </c>
      <c r="U7" s="44" t="s">
        <v>20</v>
      </c>
      <c r="V7" s="46" t="s">
        <v>19</v>
      </c>
      <c r="W7" s="47" t="s">
        <v>20</v>
      </c>
      <c r="X7" s="48" t="s">
        <v>20</v>
      </c>
      <c r="Y7" s="48" t="s">
        <v>20</v>
      </c>
    </row>
    <row r="8" spans="1:25" s="62" customFormat="1" ht="9.75" customHeight="1" thickBot="1">
      <c r="A8" s="405" t="s">
        <v>21</v>
      </c>
      <c r="B8" s="54">
        <v>1</v>
      </c>
      <c r="C8" s="51">
        <v>2</v>
      </c>
      <c r="D8" s="52">
        <v>3</v>
      </c>
      <c r="E8" s="53">
        <v>4</v>
      </c>
      <c r="F8" s="55">
        <v>5</v>
      </c>
      <c r="G8" s="56">
        <v>6</v>
      </c>
      <c r="H8" s="405">
        <v>7</v>
      </c>
      <c r="I8" s="54">
        <v>8</v>
      </c>
      <c r="J8" s="51">
        <v>9</v>
      </c>
      <c r="K8" s="52">
        <v>10</v>
      </c>
      <c r="L8" s="53">
        <v>11</v>
      </c>
      <c r="M8" s="55">
        <v>12</v>
      </c>
      <c r="N8" s="56">
        <v>13</v>
      </c>
      <c r="O8" s="405">
        <v>14</v>
      </c>
      <c r="P8" s="54">
        <v>15</v>
      </c>
      <c r="Q8" s="51">
        <v>16</v>
      </c>
      <c r="R8" s="52">
        <v>17</v>
      </c>
      <c r="S8" s="53">
        <v>18</v>
      </c>
      <c r="T8" s="51">
        <v>19</v>
      </c>
      <c r="U8" s="55">
        <v>20</v>
      </c>
      <c r="V8" s="56">
        <v>21</v>
      </c>
      <c r="W8" s="57">
        <v>22</v>
      </c>
      <c r="X8" s="58">
        <v>23</v>
      </c>
      <c r="Y8" s="61">
        <v>24</v>
      </c>
    </row>
    <row r="9" spans="1:25" s="39" customFormat="1" ht="9.75" customHeight="1">
      <c r="A9" s="406"/>
      <c r="B9" s="72"/>
      <c r="C9" s="66"/>
      <c r="D9" s="407"/>
      <c r="E9" s="67"/>
      <c r="F9" s="69"/>
      <c r="G9" s="66"/>
      <c r="H9" s="408"/>
      <c r="I9" s="68"/>
      <c r="J9" s="66"/>
      <c r="K9" s="65"/>
      <c r="L9" s="68"/>
      <c r="M9" s="69"/>
      <c r="N9" s="66"/>
      <c r="O9" s="408"/>
      <c r="P9" s="68"/>
      <c r="Q9" s="66"/>
      <c r="R9" s="65"/>
      <c r="S9" s="67"/>
      <c r="T9" s="73"/>
      <c r="U9" s="69"/>
      <c r="V9" s="66"/>
      <c r="W9" s="70"/>
      <c r="X9" s="70"/>
      <c r="Y9" s="74"/>
    </row>
    <row r="10" spans="1:25" s="86" customFormat="1" ht="15" customHeight="1">
      <c r="A10" s="409" t="s">
        <v>94</v>
      </c>
      <c r="B10" s="84"/>
      <c r="C10" s="81"/>
      <c r="D10" s="133"/>
      <c r="E10" s="79"/>
      <c r="F10" s="77"/>
      <c r="G10" s="81"/>
      <c r="H10" s="82"/>
      <c r="I10" s="84"/>
      <c r="J10" s="81"/>
      <c r="K10" s="77"/>
      <c r="L10" s="80"/>
      <c r="M10" s="77"/>
      <c r="N10" s="81"/>
      <c r="O10" s="82"/>
      <c r="P10" s="84"/>
      <c r="Q10" s="81"/>
      <c r="R10" s="77"/>
      <c r="S10" s="79"/>
      <c r="T10" s="85"/>
      <c r="U10" s="77"/>
      <c r="V10" s="81"/>
      <c r="W10" s="82"/>
      <c r="X10" s="82"/>
      <c r="Y10" s="82"/>
    </row>
    <row r="11" spans="1:25" s="86" customFormat="1" ht="15" customHeight="1">
      <c r="A11" s="410" t="s">
        <v>95</v>
      </c>
      <c r="B11" s="100">
        <v>11138942</v>
      </c>
      <c r="C11" s="95">
        <v>62.5</v>
      </c>
      <c r="D11" s="88">
        <v>191</v>
      </c>
      <c r="E11" s="90">
        <v>47</v>
      </c>
      <c r="F11" s="88">
        <v>238</v>
      </c>
      <c r="G11" s="95">
        <v>60.4</v>
      </c>
      <c r="H11" s="92">
        <v>25</v>
      </c>
      <c r="I11" s="100">
        <v>875282</v>
      </c>
      <c r="J11" s="95">
        <v>25.2</v>
      </c>
      <c r="K11" s="88">
        <v>357</v>
      </c>
      <c r="L11" s="91">
        <v>13</v>
      </c>
      <c r="M11" s="88">
        <v>370</v>
      </c>
      <c r="N11" s="95">
        <v>28.9</v>
      </c>
      <c r="O11" s="92">
        <v>9</v>
      </c>
      <c r="P11" s="100">
        <v>12014224</v>
      </c>
      <c r="Q11" s="95">
        <v>56.5</v>
      </c>
      <c r="R11" s="88">
        <v>548</v>
      </c>
      <c r="S11" s="90">
        <v>60</v>
      </c>
      <c r="T11" s="208">
        <v>0</v>
      </c>
      <c r="U11" s="88">
        <v>608</v>
      </c>
      <c r="V11" s="95">
        <v>36.3</v>
      </c>
      <c r="W11" s="92">
        <v>99</v>
      </c>
      <c r="X11" s="92">
        <v>34</v>
      </c>
      <c r="Y11" s="92">
        <v>17</v>
      </c>
    </row>
    <row r="12" spans="1:25" s="86" customFormat="1" ht="15" customHeight="1">
      <c r="A12" s="410" t="s">
        <v>96</v>
      </c>
      <c r="B12" s="411">
        <v>0</v>
      </c>
      <c r="C12" s="412">
        <v>0</v>
      </c>
      <c r="D12" s="413">
        <v>0</v>
      </c>
      <c r="E12" s="414">
        <v>0</v>
      </c>
      <c r="F12" s="413">
        <v>0</v>
      </c>
      <c r="G12" s="412">
        <v>0</v>
      </c>
      <c r="H12" s="416">
        <v>0</v>
      </c>
      <c r="I12" s="411">
        <v>8789</v>
      </c>
      <c r="J12" s="412">
        <v>0.3</v>
      </c>
      <c r="K12" s="413">
        <v>4</v>
      </c>
      <c r="L12" s="415">
        <v>0</v>
      </c>
      <c r="M12" s="413">
        <v>4</v>
      </c>
      <c r="N12" s="412">
        <v>0.3</v>
      </c>
      <c r="O12" s="416">
        <v>0</v>
      </c>
      <c r="P12" s="411">
        <v>8789</v>
      </c>
      <c r="Q12" s="412">
        <v>0</v>
      </c>
      <c r="R12" s="413">
        <v>4</v>
      </c>
      <c r="S12" s="414">
        <v>0</v>
      </c>
      <c r="T12" s="417">
        <v>0</v>
      </c>
      <c r="U12" s="413">
        <v>4</v>
      </c>
      <c r="V12" s="412">
        <v>0.2</v>
      </c>
      <c r="W12" s="416">
        <v>0</v>
      </c>
      <c r="X12" s="416">
        <v>0</v>
      </c>
      <c r="Y12" s="416">
        <v>0</v>
      </c>
    </row>
    <row r="13" spans="1:25" s="86" customFormat="1" ht="15" customHeight="1" thickBot="1">
      <c r="A13" s="418" t="s">
        <v>97</v>
      </c>
      <c r="B13" s="419">
        <v>2739697</v>
      </c>
      <c r="C13" s="149">
        <v>15.4</v>
      </c>
      <c r="D13" s="142">
        <v>85</v>
      </c>
      <c r="E13" s="144">
        <v>9</v>
      </c>
      <c r="F13" s="142">
        <v>94</v>
      </c>
      <c r="G13" s="149">
        <v>23.7</v>
      </c>
      <c r="H13" s="146">
        <v>10</v>
      </c>
      <c r="I13" s="419">
        <v>1258410</v>
      </c>
      <c r="J13" s="149">
        <v>36.2</v>
      </c>
      <c r="K13" s="142">
        <v>359</v>
      </c>
      <c r="L13" s="145">
        <v>14</v>
      </c>
      <c r="M13" s="142">
        <v>373</v>
      </c>
      <c r="N13" s="149">
        <v>29.1</v>
      </c>
      <c r="O13" s="146">
        <v>14</v>
      </c>
      <c r="P13" s="419">
        <v>3998107</v>
      </c>
      <c r="Q13" s="149">
        <v>18.8</v>
      </c>
      <c r="R13" s="142">
        <v>444</v>
      </c>
      <c r="S13" s="144">
        <v>23</v>
      </c>
      <c r="T13" s="154">
        <v>0</v>
      </c>
      <c r="U13" s="142">
        <v>467</v>
      </c>
      <c r="V13" s="149">
        <v>27.9</v>
      </c>
      <c r="W13" s="146">
        <v>39</v>
      </c>
      <c r="X13" s="146">
        <v>24</v>
      </c>
      <c r="Y13" s="146">
        <v>24</v>
      </c>
    </row>
    <row r="14" spans="1:25" s="86" customFormat="1" ht="15" customHeight="1" thickBot="1">
      <c r="A14" s="420" t="s">
        <v>23</v>
      </c>
      <c r="B14" s="421">
        <f aca="true" t="shared" si="0" ref="B14:Y14">SUM(B11:B13)</f>
        <v>13878639</v>
      </c>
      <c r="C14" s="381">
        <f t="shared" si="0"/>
        <v>77.9</v>
      </c>
      <c r="D14" s="422">
        <f t="shared" si="0"/>
        <v>276</v>
      </c>
      <c r="E14" s="423">
        <f t="shared" si="0"/>
        <v>56</v>
      </c>
      <c r="F14" s="422">
        <f t="shared" si="0"/>
        <v>332</v>
      </c>
      <c r="G14" s="381">
        <f t="shared" si="0"/>
        <v>84.1</v>
      </c>
      <c r="H14" s="425">
        <f t="shared" si="0"/>
        <v>35</v>
      </c>
      <c r="I14" s="421">
        <f t="shared" si="0"/>
        <v>2142481</v>
      </c>
      <c r="J14" s="381">
        <f t="shared" si="0"/>
        <v>61.7</v>
      </c>
      <c r="K14" s="422">
        <f t="shared" si="0"/>
        <v>720</v>
      </c>
      <c r="L14" s="424">
        <f t="shared" si="0"/>
        <v>27</v>
      </c>
      <c r="M14" s="422">
        <f t="shared" si="0"/>
        <v>747</v>
      </c>
      <c r="N14" s="381">
        <f t="shared" si="0"/>
        <v>58.3</v>
      </c>
      <c r="O14" s="425">
        <f t="shared" si="0"/>
        <v>23</v>
      </c>
      <c r="P14" s="421">
        <f t="shared" si="0"/>
        <v>16021120</v>
      </c>
      <c r="Q14" s="381">
        <f t="shared" si="0"/>
        <v>75.3</v>
      </c>
      <c r="R14" s="422">
        <f t="shared" si="0"/>
        <v>996</v>
      </c>
      <c r="S14" s="423">
        <f t="shared" si="0"/>
        <v>83</v>
      </c>
      <c r="T14" s="426">
        <f t="shared" si="0"/>
        <v>0</v>
      </c>
      <c r="U14" s="422">
        <f t="shared" si="0"/>
        <v>1079</v>
      </c>
      <c r="V14" s="381">
        <f t="shared" si="0"/>
        <v>64.4</v>
      </c>
      <c r="W14" s="425">
        <f t="shared" si="0"/>
        <v>138</v>
      </c>
      <c r="X14" s="425">
        <f t="shared" si="0"/>
        <v>58</v>
      </c>
      <c r="Y14" s="425">
        <f t="shared" si="0"/>
        <v>41</v>
      </c>
    </row>
    <row r="15" spans="1:25" s="86" customFormat="1" ht="9.75" customHeight="1">
      <c r="A15" s="449"/>
      <c r="B15" s="450"/>
      <c r="C15" s="182"/>
      <c r="D15" s="175"/>
      <c r="E15" s="177"/>
      <c r="F15" s="175"/>
      <c r="G15" s="182"/>
      <c r="H15" s="179"/>
      <c r="I15" s="450"/>
      <c r="J15" s="182"/>
      <c r="K15" s="175"/>
      <c r="L15" s="178"/>
      <c r="M15" s="175"/>
      <c r="N15" s="182"/>
      <c r="O15" s="179"/>
      <c r="P15" s="450"/>
      <c r="Q15" s="182"/>
      <c r="R15" s="175"/>
      <c r="S15" s="177"/>
      <c r="T15" s="213"/>
      <c r="U15" s="175"/>
      <c r="V15" s="182"/>
      <c r="W15" s="179"/>
      <c r="X15" s="179"/>
      <c r="Y15" s="179"/>
    </row>
    <row r="16" spans="1:25" s="86" customFormat="1" ht="15" customHeight="1">
      <c r="A16" s="409" t="s">
        <v>98</v>
      </c>
      <c r="B16" s="84"/>
      <c r="C16" s="81"/>
      <c r="D16" s="126"/>
      <c r="E16" s="128"/>
      <c r="F16" s="126"/>
      <c r="G16" s="81"/>
      <c r="H16" s="130"/>
      <c r="I16" s="84"/>
      <c r="J16" s="81"/>
      <c r="K16" s="126"/>
      <c r="L16" s="129"/>
      <c r="M16" s="126"/>
      <c r="N16" s="81"/>
      <c r="O16" s="130"/>
      <c r="P16" s="84"/>
      <c r="Q16" s="81"/>
      <c r="R16" s="126"/>
      <c r="S16" s="128"/>
      <c r="T16" s="210"/>
      <c r="U16" s="126"/>
      <c r="V16" s="81"/>
      <c r="W16" s="130"/>
      <c r="X16" s="130"/>
      <c r="Y16" s="130"/>
    </row>
    <row r="17" spans="1:25" s="86" customFormat="1" ht="15" customHeight="1">
      <c r="A17" s="410" t="s">
        <v>99</v>
      </c>
      <c r="B17" s="100">
        <v>3675166</v>
      </c>
      <c r="C17" s="95">
        <v>20.6</v>
      </c>
      <c r="D17" s="88">
        <v>43</v>
      </c>
      <c r="E17" s="90">
        <v>5</v>
      </c>
      <c r="F17" s="88">
        <v>48</v>
      </c>
      <c r="G17" s="95">
        <v>12</v>
      </c>
      <c r="H17" s="92">
        <v>3</v>
      </c>
      <c r="I17" s="100">
        <v>814304</v>
      </c>
      <c r="J17" s="95">
        <v>23.4</v>
      </c>
      <c r="K17" s="88">
        <v>346</v>
      </c>
      <c r="L17" s="91">
        <v>14</v>
      </c>
      <c r="M17" s="88">
        <v>360</v>
      </c>
      <c r="N17" s="95">
        <v>28.1</v>
      </c>
      <c r="O17" s="92">
        <v>13</v>
      </c>
      <c r="P17" s="100">
        <v>4489470</v>
      </c>
      <c r="Q17" s="95">
        <v>21.1</v>
      </c>
      <c r="R17" s="88">
        <v>389</v>
      </c>
      <c r="S17" s="90">
        <v>19</v>
      </c>
      <c r="T17" s="208">
        <v>0</v>
      </c>
      <c r="U17" s="88">
        <v>408</v>
      </c>
      <c r="V17" s="95">
        <v>24.3</v>
      </c>
      <c r="W17" s="92">
        <v>15</v>
      </c>
      <c r="X17" s="92">
        <v>16</v>
      </c>
      <c r="Y17" s="92">
        <v>11</v>
      </c>
    </row>
    <row r="18" spans="1:25" s="86" customFormat="1" ht="15" customHeight="1">
      <c r="A18" s="410" t="s">
        <v>97</v>
      </c>
      <c r="B18" s="411">
        <v>31901</v>
      </c>
      <c r="C18" s="412">
        <v>0.2</v>
      </c>
      <c r="D18" s="413">
        <v>1</v>
      </c>
      <c r="E18" s="414">
        <v>0</v>
      </c>
      <c r="F18" s="413">
        <v>1</v>
      </c>
      <c r="G18" s="412">
        <v>0.3</v>
      </c>
      <c r="H18" s="416">
        <v>0</v>
      </c>
      <c r="I18" s="411">
        <v>145527</v>
      </c>
      <c r="J18" s="412">
        <v>4.2</v>
      </c>
      <c r="K18" s="413">
        <v>43</v>
      </c>
      <c r="L18" s="415">
        <v>1</v>
      </c>
      <c r="M18" s="413">
        <v>44</v>
      </c>
      <c r="N18" s="412">
        <v>3.4</v>
      </c>
      <c r="O18" s="416">
        <v>0</v>
      </c>
      <c r="P18" s="411">
        <v>177428</v>
      </c>
      <c r="Q18" s="412">
        <v>0.8</v>
      </c>
      <c r="R18" s="413">
        <v>44</v>
      </c>
      <c r="S18" s="414">
        <v>1</v>
      </c>
      <c r="T18" s="417">
        <v>0</v>
      </c>
      <c r="U18" s="413">
        <v>45</v>
      </c>
      <c r="V18" s="412">
        <v>2.7</v>
      </c>
      <c r="W18" s="416">
        <v>6</v>
      </c>
      <c r="X18" s="416">
        <v>0</v>
      </c>
      <c r="Y18" s="416">
        <v>1</v>
      </c>
    </row>
    <row r="19" spans="1:25" s="86" customFormat="1" ht="15" customHeight="1" thickBot="1">
      <c r="A19" s="435" t="s">
        <v>100</v>
      </c>
      <c r="B19" s="419">
        <v>11840</v>
      </c>
      <c r="C19" s="149">
        <v>0.1</v>
      </c>
      <c r="D19" s="142">
        <v>1</v>
      </c>
      <c r="E19" s="144">
        <v>0</v>
      </c>
      <c r="F19" s="142">
        <v>1</v>
      </c>
      <c r="G19" s="149">
        <v>0.3</v>
      </c>
      <c r="H19" s="146">
        <v>0</v>
      </c>
      <c r="I19" s="419">
        <v>33803</v>
      </c>
      <c r="J19" s="149">
        <v>0.9</v>
      </c>
      <c r="K19" s="142">
        <v>11</v>
      </c>
      <c r="L19" s="145">
        <v>0</v>
      </c>
      <c r="M19" s="142">
        <v>11</v>
      </c>
      <c r="N19" s="149">
        <v>0.9</v>
      </c>
      <c r="O19" s="146">
        <v>0</v>
      </c>
      <c r="P19" s="419">
        <v>45643</v>
      </c>
      <c r="Q19" s="149">
        <v>0.2</v>
      </c>
      <c r="R19" s="142">
        <v>12</v>
      </c>
      <c r="S19" s="144">
        <v>0</v>
      </c>
      <c r="T19" s="154">
        <v>0</v>
      </c>
      <c r="U19" s="142">
        <v>12</v>
      </c>
      <c r="V19" s="149">
        <v>0.7</v>
      </c>
      <c r="W19" s="146">
        <v>1</v>
      </c>
      <c r="X19" s="146">
        <v>0</v>
      </c>
      <c r="Y19" s="146">
        <v>0</v>
      </c>
    </row>
    <row r="20" spans="1:25" s="86" customFormat="1" ht="15" customHeight="1" thickBot="1">
      <c r="A20" s="420" t="s">
        <v>101</v>
      </c>
      <c r="B20" s="421">
        <f aca="true" t="shared" si="1" ref="B20:Y20">SUM(B17:B19)</f>
        <v>3718907</v>
      </c>
      <c r="C20" s="381">
        <f t="shared" si="1"/>
        <v>20.900000000000002</v>
      </c>
      <c r="D20" s="422">
        <f t="shared" si="1"/>
        <v>45</v>
      </c>
      <c r="E20" s="423">
        <f t="shared" si="1"/>
        <v>5</v>
      </c>
      <c r="F20" s="422">
        <f t="shared" si="1"/>
        <v>50</v>
      </c>
      <c r="G20" s="381">
        <f t="shared" si="1"/>
        <v>12.600000000000001</v>
      </c>
      <c r="H20" s="425">
        <f t="shared" si="1"/>
        <v>3</v>
      </c>
      <c r="I20" s="421">
        <f t="shared" si="1"/>
        <v>993634</v>
      </c>
      <c r="J20" s="381">
        <f t="shared" si="1"/>
        <v>28.499999999999996</v>
      </c>
      <c r="K20" s="422">
        <f t="shared" si="1"/>
        <v>400</v>
      </c>
      <c r="L20" s="424">
        <f t="shared" si="1"/>
        <v>15</v>
      </c>
      <c r="M20" s="422">
        <f t="shared" si="1"/>
        <v>415</v>
      </c>
      <c r="N20" s="381">
        <f t="shared" si="1"/>
        <v>32.4</v>
      </c>
      <c r="O20" s="425">
        <f t="shared" si="1"/>
        <v>13</v>
      </c>
      <c r="P20" s="421">
        <f t="shared" si="1"/>
        <v>4712541</v>
      </c>
      <c r="Q20" s="381">
        <f t="shared" si="1"/>
        <v>22.1</v>
      </c>
      <c r="R20" s="422">
        <f t="shared" si="1"/>
        <v>445</v>
      </c>
      <c r="S20" s="423">
        <f t="shared" si="1"/>
        <v>20</v>
      </c>
      <c r="T20" s="426">
        <f t="shared" si="1"/>
        <v>0</v>
      </c>
      <c r="U20" s="422">
        <f t="shared" si="1"/>
        <v>465</v>
      </c>
      <c r="V20" s="381">
        <f t="shared" si="1"/>
        <v>27.7</v>
      </c>
      <c r="W20" s="425">
        <f t="shared" si="1"/>
        <v>22</v>
      </c>
      <c r="X20" s="425">
        <f t="shared" si="1"/>
        <v>16</v>
      </c>
      <c r="Y20" s="425">
        <f t="shared" si="1"/>
        <v>12</v>
      </c>
    </row>
    <row r="21" spans="1:25" s="86" customFormat="1" ht="9.75" customHeight="1" thickBot="1">
      <c r="A21" s="466"/>
      <c r="B21" s="467"/>
      <c r="C21" s="468"/>
      <c r="D21" s="469"/>
      <c r="E21" s="470"/>
      <c r="F21" s="469"/>
      <c r="G21" s="468"/>
      <c r="H21" s="472"/>
      <c r="I21" s="467"/>
      <c r="J21" s="468"/>
      <c r="K21" s="469"/>
      <c r="L21" s="471"/>
      <c r="M21" s="469"/>
      <c r="N21" s="468"/>
      <c r="O21" s="472"/>
      <c r="P21" s="467"/>
      <c r="Q21" s="468"/>
      <c r="R21" s="469"/>
      <c r="S21" s="470"/>
      <c r="T21" s="473"/>
      <c r="U21" s="469"/>
      <c r="V21" s="468"/>
      <c r="W21" s="472"/>
      <c r="X21" s="472"/>
      <c r="Y21" s="472"/>
    </row>
    <row r="22" spans="1:25" s="86" customFormat="1" ht="15" customHeight="1" thickBot="1">
      <c r="A22" s="463" t="s">
        <v>25</v>
      </c>
      <c r="B22" s="464">
        <f aca="true" t="shared" si="2" ref="B22:Y22">B14+B20</f>
        <v>17597546</v>
      </c>
      <c r="C22" s="166">
        <f t="shared" si="2"/>
        <v>98.80000000000001</v>
      </c>
      <c r="D22" s="161">
        <f t="shared" si="2"/>
        <v>321</v>
      </c>
      <c r="E22" s="212">
        <f t="shared" si="2"/>
        <v>61</v>
      </c>
      <c r="F22" s="161">
        <f t="shared" si="2"/>
        <v>382</v>
      </c>
      <c r="G22" s="166">
        <f t="shared" si="2"/>
        <v>96.69999999999999</v>
      </c>
      <c r="H22" s="163">
        <f t="shared" si="2"/>
        <v>38</v>
      </c>
      <c r="I22" s="464">
        <f t="shared" si="2"/>
        <v>3136115</v>
      </c>
      <c r="J22" s="166">
        <f t="shared" si="2"/>
        <v>90.2</v>
      </c>
      <c r="K22" s="161">
        <f t="shared" si="2"/>
        <v>1120</v>
      </c>
      <c r="L22" s="215">
        <f t="shared" si="2"/>
        <v>42</v>
      </c>
      <c r="M22" s="161">
        <f t="shared" si="2"/>
        <v>1162</v>
      </c>
      <c r="N22" s="166">
        <f t="shared" si="2"/>
        <v>90.69999999999999</v>
      </c>
      <c r="O22" s="170">
        <f t="shared" si="2"/>
        <v>36</v>
      </c>
      <c r="P22" s="464">
        <f t="shared" si="2"/>
        <v>20733661</v>
      </c>
      <c r="Q22" s="166">
        <f t="shared" si="2"/>
        <v>97.4</v>
      </c>
      <c r="R22" s="161">
        <f t="shared" si="2"/>
        <v>1441</v>
      </c>
      <c r="S22" s="212">
        <f t="shared" si="2"/>
        <v>103</v>
      </c>
      <c r="T22" s="172">
        <f t="shared" si="2"/>
        <v>0</v>
      </c>
      <c r="U22" s="161">
        <f t="shared" si="2"/>
        <v>1544</v>
      </c>
      <c r="V22" s="166">
        <f t="shared" si="2"/>
        <v>92.10000000000001</v>
      </c>
      <c r="W22" s="163">
        <f t="shared" si="2"/>
        <v>160</v>
      </c>
      <c r="X22" s="163">
        <f t="shared" si="2"/>
        <v>74</v>
      </c>
      <c r="Y22" s="163">
        <f t="shared" si="2"/>
        <v>53</v>
      </c>
    </row>
    <row r="23" spans="1:25" s="86" customFormat="1" ht="9.75" customHeight="1">
      <c r="A23" s="449"/>
      <c r="B23" s="450"/>
      <c r="C23" s="182"/>
      <c r="D23" s="175"/>
      <c r="E23" s="177"/>
      <c r="F23" s="175"/>
      <c r="G23" s="182"/>
      <c r="H23" s="179"/>
      <c r="I23" s="450"/>
      <c r="J23" s="182"/>
      <c r="K23" s="175"/>
      <c r="L23" s="178"/>
      <c r="M23" s="175"/>
      <c r="N23" s="182"/>
      <c r="O23" s="179"/>
      <c r="P23" s="450"/>
      <c r="Q23" s="182"/>
      <c r="R23" s="175"/>
      <c r="S23" s="177"/>
      <c r="T23" s="213"/>
      <c r="U23" s="175"/>
      <c r="V23" s="182"/>
      <c r="W23" s="179"/>
      <c r="X23" s="179"/>
      <c r="Y23" s="179"/>
    </row>
    <row r="24" spans="1:25" s="86" customFormat="1" ht="15" customHeight="1">
      <c r="A24" s="409" t="s">
        <v>29</v>
      </c>
      <c r="B24" s="84"/>
      <c r="C24" s="81"/>
      <c r="D24" s="126"/>
      <c r="E24" s="128"/>
      <c r="F24" s="126"/>
      <c r="G24" s="81"/>
      <c r="H24" s="130"/>
      <c r="I24" s="84"/>
      <c r="J24" s="81"/>
      <c r="K24" s="126"/>
      <c r="L24" s="129"/>
      <c r="M24" s="126"/>
      <c r="N24" s="81"/>
      <c r="O24" s="130"/>
      <c r="P24" s="84"/>
      <c r="Q24" s="81"/>
      <c r="R24" s="126"/>
      <c r="S24" s="128"/>
      <c r="T24" s="210"/>
      <c r="U24" s="126"/>
      <c r="V24" s="81"/>
      <c r="W24" s="130"/>
      <c r="X24" s="130"/>
      <c r="Y24" s="130"/>
    </row>
    <row r="25" spans="1:25" s="86" customFormat="1" ht="15" customHeight="1">
      <c r="A25" s="410" t="s">
        <v>102</v>
      </c>
      <c r="B25" s="100">
        <v>211383</v>
      </c>
      <c r="C25" s="95">
        <v>1.2</v>
      </c>
      <c r="D25" s="88">
        <v>12</v>
      </c>
      <c r="E25" s="90">
        <v>1</v>
      </c>
      <c r="F25" s="88">
        <v>13</v>
      </c>
      <c r="G25" s="95">
        <v>3.3</v>
      </c>
      <c r="H25" s="92">
        <v>0</v>
      </c>
      <c r="I25" s="100">
        <v>338912</v>
      </c>
      <c r="J25" s="95">
        <v>9.8</v>
      </c>
      <c r="K25" s="88">
        <v>118</v>
      </c>
      <c r="L25" s="91">
        <v>1</v>
      </c>
      <c r="M25" s="88">
        <v>119</v>
      </c>
      <c r="N25" s="95">
        <v>9.3</v>
      </c>
      <c r="O25" s="92">
        <v>0</v>
      </c>
      <c r="P25" s="100">
        <v>550295</v>
      </c>
      <c r="Q25" s="95">
        <v>2.6</v>
      </c>
      <c r="R25" s="88">
        <v>130</v>
      </c>
      <c r="S25" s="90">
        <v>2</v>
      </c>
      <c r="T25" s="208">
        <v>0</v>
      </c>
      <c r="U25" s="88">
        <v>132</v>
      </c>
      <c r="V25" s="95">
        <v>7.9</v>
      </c>
      <c r="W25" s="92">
        <v>1</v>
      </c>
      <c r="X25" s="92">
        <v>0</v>
      </c>
      <c r="Y25" s="92">
        <v>3</v>
      </c>
    </row>
    <row r="26" spans="1:25" s="86" customFormat="1" ht="15" customHeight="1" thickBot="1">
      <c r="A26" s="435" t="s">
        <v>103</v>
      </c>
      <c r="B26" s="419">
        <v>0</v>
      </c>
      <c r="C26" s="149">
        <v>0</v>
      </c>
      <c r="D26" s="142">
        <v>0</v>
      </c>
      <c r="E26" s="144">
        <v>0</v>
      </c>
      <c r="F26" s="142">
        <v>0</v>
      </c>
      <c r="G26" s="149">
        <v>0</v>
      </c>
      <c r="H26" s="146">
        <v>1</v>
      </c>
      <c r="I26" s="419">
        <v>0</v>
      </c>
      <c r="J26" s="149">
        <v>0</v>
      </c>
      <c r="K26" s="142">
        <v>0</v>
      </c>
      <c r="L26" s="145">
        <v>0</v>
      </c>
      <c r="M26" s="142">
        <v>0</v>
      </c>
      <c r="N26" s="149">
        <v>0</v>
      </c>
      <c r="O26" s="146">
        <v>0</v>
      </c>
      <c r="P26" s="419">
        <v>0</v>
      </c>
      <c r="Q26" s="149">
        <v>0</v>
      </c>
      <c r="R26" s="142">
        <v>0</v>
      </c>
      <c r="S26" s="144">
        <v>0</v>
      </c>
      <c r="T26" s="154">
        <v>0</v>
      </c>
      <c r="U26" s="142">
        <v>0</v>
      </c>
      <c r="V26" s="149">
        <v>0</v>
      </c>
      <c r="W26" s="146">
        <v>0</v>
      </c>
      <c r="X26" s="146">
        <v>1</v>
      </c>
      <c r="Y26" s="146">
        <v>0</v>
      </c>
    </row>
    <row r="27" spans="1:25" s="86" customFormat="1" ht="15" customHeight="1" thickBot="1">
      <c r="A27" s="420" t="s">
        <v>47</v>
      </c>
      <c r="B27" s="421">
        <f aca="true" t="shared" si="3" ref="B27:Y27">SUM(B25:B26)</f>
        <v>211383</v>
      </c>
      <c r="C27" s="381">
        <f t="shared" si="3"/>
        <v>1.2</v>
      </c>
      <c r="D27" s="422">
        <f t="shared" si="3"/>
        <v>12</v>
      </c>
      <c r="E27" s="423">
        <f t="shared" si="3"/>
        <v>1</v>
      </c>
      <c r="F27" s="422">
        <f t="shared" si="3"/>
        <v>13</v>
      </c>
      <c r="G27" s="381">
        <f t="shared" si="3"/>
        <v>3.3</v>
      </c>
      <c r="H27" s="425">
        <f t="shared" si="3"/>
        <v>1</v>
      </c>
      <c r="I27" s="421">
        <f t="shared" si="3"/>
        <v>338912</v>
      </c>
      <c r="J27" s="381">
        <f t="shared" si="3"/>
        <v>9.8</v>
      </c>
      <c r="K27" s="422">
        <f t="shared" si="3"/>
        <v>118</v>
      </c>
      <c r="L27" s="424">
        <f t="shared" si="3"/>
        <v>1</v>
      </c>
      <c r="M27" s="422">
        <f t="shared" si="3"/>
        <v>119</v>
      </c>
      <c r="N27" s="381">
        <f t="shared" si="3"/>
        <v>9.3</v>
      </c>
      <c r="O27" s="425">
        <f t="shared" si="3"/>
        <v>0</v>
      </c>
      <c r="P27" s="421">
        <f t="shared" si="3"/>
        <v>550295</v>
      </c>
      <c r="Q27" s="381">
        <f t="shared" si="3"/>
        <v>2.6</v>
      </c>
      <c r="R27" s="422">
        <f t="shared" si="3"/>
        <v>130</v>
      </c>
      <c r="S27" s="423">
        <f t="shared" si="3"/>
        <v>2</v>
      </c>
      <c r="T27" s="426">
        <f t="shared" si="3"/>
        <v>0</v>
      </c>
      <c r="U27" s="422">
        <f t="shared" si="3"/>
        <v>132</v>
      </c>
      <c r="V27" s="381">
        <f t="shared" si="3"/>
        <v>7.9</v>
      </c>
      <c r="W27" s="425">
        <f t="shared" si="3"/>
        <v>1</v>
      </c>
      <c r="X27" s="425">
        <f t="shared" si="3"/>
        <v>1</v>
      </c>
      <c r="Y27" s="425">
        <f t="shared" si="3"/>
        <v>3</v>
      </c>
    </row>
    <row r="28" spans="1:25" s="86" customFormat="1" ht="9.75" customHeight="1" thickBot="1">
      <c r="A28" s="418"/>
      <c r="B28" s="450"/>
      <c r="C28" s="182"/>
      <c r="D28" s="175"/>
      <c r="E28" s="177"/>
      <c r="F28" s="175"/>
      <c r="G28" s="182"/>
      <c r="H28" s="179"/>
      <c r="I28" s="450"/>
      <c r="J28" s="182"/>
      <c r="K28" s="460"/>
      <c r="L28" s="178"/>
      <c r="M28" s="175"/>
      <c r="N28" s="182"/>
      <c r="O28" s="179"/>
      <c r="P28" s="461"/>
      <c r="Q28" s="182"/>
      <c r="R28" s="175"/>
      <c r="S28" s="462"/>
      <c r="T28" s="213"/>
      <c r="U28" s="175"/>
      <c r="V28" s="182"/>
      <c r="W28" s="179"/>
      <c r="X28" s="179"/>
      <c r="Y28" s="179"/>
    </row>
    <row r="29" spans="1:25" s="86" customFormat="1" ht="15" customHeight="1" thickBot="1">
      <c r="A29" s="463" t="s">
        <v>30</v>
      </c>
      <c r="B29" s="464">
        <f aca="true" t="shared" si="4" ref="B29:Y29">B22+B27</f>
        <v>17808929</v>
      </c>
      <c r="C29" s="166">
        <f t="shared" si="4"/>
        <v>100.00000000000001</v>
      </c>
      <c r="D29" s="161">
        <f t="shared" si="4"/>
        <v>333</v>
      </c>
      <c r="E29" s="212">
        <f t="shared" si="4"/>
        <v>62</v>
      </c>
      <c r="F29" s="161">
        <f t="shared" si="4"/>
        <v>395</v>
      </c>
      <c r="G29" s="166">
        <f t="shared" si="4"/>
        <v>99.99999999999999</v>
      </c>
      <c r="H29" s="163">
        <f t="shared" si="4"/>
        <v>39</v>
      </c>
      <c r="I29" s="464">
        <f t="shared" si="4"/>
        <v>3475027</v>
      </c>
      <c r="J29" s="166">
        <f t="shared" si="4"/>
        <v>100</v>
      </c>
      <c r="K29" s="163">
        <f t="shared" si="4"/>
        <v>1238</v>
      </c>
      <c r="L29" s="161">
        <f t="shared" si="4"/>
        <v>43</v>
      </c>
      <c r="M29" s="161">
        <f t="shared" si="4"/>
        <v>1281</v>
      </c>
      <c r="N29" s="166">
        <f t="shared" si="4"/>
        <v>99.99999999999999</v>
      </c>
      <c r="O29" s="163">
        <f t="shared" si="4"/>
        <v>36</v>
      </c>
      <c r="P29" s="464">
        <f t="shared" si="4"/>
        <v>21283956</v>
      </c>
      <c r="Q29" s="166">
        <f t="shared" si="4"/>
        <v>100</v>
      </c>
      <c r="R29" s="161">
        <f t="shared" si="4"/>
        <v>1571</v>
      </c>
      <c r="S29" s="212">
        <f t="shared" si="4"/>
        <v>105</v>
      </c>
      <c r="T29" s="172">
        <f t="shared" si="4"/>
        <v>0</v>
      </c>
      <c r="U29" s="161">
        <f t="shared" si="4"/>
        <v>1676</v>
      </c>
      <c r="V29" s="166">
        <f t="shared" si="4"/>
        <v>100.00000000000001</v>
      </c>
      <c r="W29" s="163">
        <f t="shared" si="4"/>
        <v>161</v>
      </c>
      <c r="X29" s="163">
        <f t="shared" si="4"/>
        <v>75</v>
      </c>
      <c r="Y29" s="163">
        <f t="shared" si="4"/>
        <v>56</v>
      </c>
    </row>
    <row r="30" spans="1:7" s="197" customFormat="1" ht="13.5">
      <c r="A30" s="195" t="s">
        <v>31</v>
      </c>
      <c r="B30" s="198"/>
      <c r="C30" s="196"/>
      <c r="D30" s="196"/>
      <c r="E30" s="196"/>
      <c r="F30" s="196"/>
      <c r="G30" s="196"/>
    </row>
    <row r="31" s="198" customFormat="1" ht="13.5">
      <c r="A31" s="198" t="s">
        <v>32</v>
      </c>
    </row>
    <row r="32" s="198" customFormat="1" ht="13.5">
      <c r="A32" s="198" t="s">
        <v>33</v>
      </c>
    </row>
    <row r="33" s="198" customFormat="1" ht="13.5">
      <c r="A33" s="198" t="s">
        <v>34</v>
      </c>
    </row>
    <row r="34" s="198" customFormat="1" ht="13.5">
      <c r="A34" s="198" t="s">
        <v>35</v>
      </c>
    </row>
    <row r="35" s="198" customFormat="1" ht="13.5">
      <c r="A35" s="198" t="s">
        <v>36</v>
      </c>
    </row>
    <row r="36" s="198" customFormat="1" ht="13.5">
      <c r="A36" s="198" t="s">
        <v>37</v>
      </c>
    </row>
    <row r="37" spans="1:4" s="86" customFormat="1" ht="13.5">
      <c r="A37" s="199" t="s">
        <v>222</v>
      </c>
      <c r="D37" s="391"/>
    </row>
    <row r="38" spans="1:16" s="86" customFormat="1" ht="13.5">
      <c r="A38" s="198" t="s">
        <v>38</v>
      </c>
      <c r="B38" s="202"/>
      <c r="D38" s="391"/>
      <c r="I38" s="202"/>
      <c r="P38" s="202"/>
    </row>
    <row r="39" spans="1:16" s="86" customFormat="1" ht="13.5">
      <c r="A39" s="198" t="s">
        <v>22</v>
      </c>
      <c r="B39" s="202"/>
      <c r="D39" s="391"/>
      <c r="I39" s="202"/>
      <c r="P39" s="202"/>
    </row>
    <row r="40" spans="1:16" s="86" customFormat="1" ht="13.5">
      <c r="A40" s="198" t="s">
        <v>39</v>
      </c>
      <c r="B40" s="202"/>
      <c r="D40" s="391"/>
      <c r="I40" s="202"/>
      <c r="P40" s="202"/>
    </row>
    <row r="41" spans="1:16" s="86" customFormat="1" ht="13.5">
      <c r="A41" s="899" t="s">
        <v>104</v>
      </c>
      <c r="B41" s="202"/>
      <c r="D41" s="391"/>
      <c r="I41" s="202"/>
      <c r="P41" s="202"/>
    </row>
    <row r="42" spans="1:16" s="86" customFormat="1" ht="13.5">
      <c r="A42" s="201"/>
      <c r="B42" s="202"/>
      <c r="D42" s="391"/>
      <c r="I42" s="202"/>
      <c r="P42" s="202"/>
    </row>
    <row r="43" spans="1:16" s="86" customFormat="1" ht="13.5">
      <c r="A43" s="201"/>
      <c r="B43" s="202"/>
      <c r="D43" s="391"/>
      <c r="I43" s="202"/>
      <c r="P43" s="202"/>
    </row>
    <row r="44" spans="1:16" s="86" customFormat="1" ht="13.5">
      <c r="A44" s="203"/>
      <c r="B44" s="202"/>
      <c r="D44" s="391"/>
      <c r="I44" s="202"/>
      <c r="P44" s="202"/>
    </row>
    <row r="45" spans="1:16" s="86" customFormat="1" ht="13.5">
      <c r="A45" s="203"/>
      <c r="B45" s="202"/>
      <c r="D45" s="391"/>
      <c r="I45" s="202"/>
      <c r="P45" s="202"/>
    </row>
    <row r="46" spans="1:16" s="86" customFormat="1" ht="13.5">
      <c r="A46" s="203"/>
      <c r="B46" s="202"/>
      <c r="D46" s="391"/>
      <c r="I46" s="202"/>
      <c r="P46" s="202"/>
    </row>
    <row r="47" spans="1:16" s="86" customFormat="1" ht="13.5">
      <c r="A47" s="203"/>
      <c r="B47" s="202"/>
      <c r="D47" s="391"/>
      <c r="I47" s="202"/>
      <c r="P47" s="202"/>
    </row>
    <row r="48" spans="1:16" s="86" customFormat="1" ht="13.5">
      <c r="A48" s="203"/>
      <c r="B48" s="202"/>
      <c r="D48" s="391"/>
      <c r="I48" s="202"/>
      <c r="P48" s="202"/>
    </row>
    <row r="49" spans="1:16" s="86" customFormat="1" ht="13.5">
      <c r="A49" s="203"/>
      <c r="B49" s="202"/>
      <c r="D49" s="391"/>
      <c r="I49" s="202"/>
      <c r="P49" s="202"/>
    </row>
    <row r="50" spans="1:16" s="86" customFormat="1" ht="13.5">
      <c r="A50" s="203"/>
      <c r="B50" s="202"/>
      <c r="D50" s="391"/>
      <c r="I50" s="202"/>
      <c r="P50" s="202"/>
    </row>
    <row r="51" spans="1:16" s="86" customFormat="1" ht="13.5">
      <c r="A51" s="203"/>
      <c r="B51" s="202"/>
      <c r="D51" s="391"/>
      <c r="I51" s="202"/>
      <c r="P51" s="202"/>
    </row>
    <row r="52" spans="1:16" s="86" customFormat="1" ht="13.5">
      <c r="A52" s="203"/>
      <c r="B52" s="202"/>
      <c r="D52" s="391"/>
      <c r="I52" s="202"/>
      <c r="P52" s="202"/>
    </row>
    <row r="53" spans="1:16" s="86" customFormat="1" ht="13.5">
      <c r="A53" s="203"/>
      <c r="B53" s="202"/>
      <c r="D53" s="391"/>
      <c r="I53" s="202"/>
      <c r="P53" s="202"/>
    </row>
    <row r="54" spans="1:16" s="86" customFormat="1" ht="13.5">
      <c r="A54" s="203"/>
      <c r="B54" s="202"/>
      <c r="D54" s="391"/>
      <c r="I54" s="202"/>
      <c r="P54" s="202"/>
    </row>
    <row r="55" spans="1:16" s="86" customFormat="1" ht="13.5">
      <c r="A55" s="203"/>
      <c r="B55" s="202"/>
      <c r="D55" s="391"/>
      <c r="I55" s="202"/>
      <c r="P55" s="202"/>
    </row>
    <row r="56" spans="1:16" s="86" customFormat="1" ht="13.5">
      <c r="A56" s="203"/>
      <c r="B56" s="202"/>
      <c r="D56" s="391"/>
      <c r="I56" s="202"/>
      <c r="P56" s="202"/>
    </row>
    <row r="57" spans="1:16" s="86" customFormat="1" ht="13.5">
      <c r="A57" s="203"/>
      <c r="B57" s="202"/>
      <c r="D57" s="391"/>
      <c r="I57" s="202"/>
      <c r="P57" s="202"/>
    </row>
    <row r="58" spans="1:16" ht="13.5">
      <c r="A58" s="203"/>
      <c r="B58" s="202"/>
      <c r="I58" s="202"/>
      <c r="P58" s="202"/>
    </row>
    <row r="59" spans="1:16" ht="13.5">
      <c r="A59" s="203"/>
      <c r="B59" s="202"/>
      <c r="I59" s="202"/>
      <c r="P59" s="202"/>
    </row>
    <row r="60" spans="1:16" ht="13.5">
      <c r="A60" s="203"/>
      <c r="B60" s="202"/>
      <c r="I60" s="202"/>
      <c r="P60" s="202"/>
    </row>
    <row r="61" spans="1:16" ht="13.5">
      <c r="A61" s="203"/>
      <c r="B61" s="202"/>
      <c r="I61" s="202"/>
      <c r="P61" s="202"/>
    </row>
    <row r="62" spans="1:16" ht="13.5">
      <c r="A62" s="203"/>
      <c r="B62" s="202"/>
      <c r="I62" s="202"/>
      <c r="P62" s="202"/>
    </row>
    <row r="63" spans="1:16" ht="13.5">
      <c r="A63" s="203"/>
      <c r="B63" s="202"/>
      <c r="I63" s="202"/>
      <c r="P63" s="202"/>
    </row>
    <row r="64" spans="1:16" ht="13.5">
      <c r="A64" s="203"/>
      <c r="B64" s="202"/>
      <c r="I64" s="202"/>
      <c r="P64" s="202"/>
    </row>
    <row r="65" spans="1:16" ht="13.5">
      <c r="A65" s="203"/>
      <c r="B65" s="202"/>
      <c r="I65" s="202"/>
      <c r="P65" s="202"/>
    </row>
    <row r="66" spans="1:16" ht="13.5">
      <c r="A66" s="203"/>
      <c r="B66" s="202"/>
      <c r="I66" s="202"/>
      <c r="P66" s="202"/>
    </row>
    <row r="67" spans="1:16" ht="13.5">
      <c r="A67" s="203"/>
      <c r="B67" s="202"/>
      <c r="I67" s="202"/>
      <c r="P67" s="202"/>
    </row>
    <row r="68" spans="1:16" ht="13.5">
      <c r="A68" s="203"/>
      <c r="B68" s="202"/>
      <c r="I68" s="202"/>
      <c r="P68" s="202"/>
    </row>
    <row r="69" spans="1:16" ht="13.5">
      <c r="A69" s="203"/>
      <c r="B69" s="202"/>
      <c r="I69" s="202"/>
      <c r="P69" s="202"/>
    </row>
    <row r="70" spans="1:16" ht="13.5">
      <c r="A70" s="203"/>
      <c r="B70" s="202"/>
      <c r="I70" s="202"/>
      <c r="P70" s="202"/>
    </row>
    <row r="71" spans="1:16" ht="13.5">
      <c r="A71" s="203"/>
      <c r="B71" s="202"/>
      <c r="I71" s="202"/>
      <c r="P71" s="202"/>
    </row>
    <row r="72" spans="1:16" ht="13.5">
      <c r="A72" s="203"/>
      <c r="B72" s="202"/>
      <c r="I72" s="202"/>
      <c r="P72" s="202"/>
    </row>
    <row r="73" spans="1:16" ht="13.5">
      <c r="A73" s="203"/>
      <c r="B73" s="202"/>
      <c r="I73" s="202"/>
      <c r="P73" s="202"/>
    </row>
    <row r="74" spans="1:16" ht="13.5">
      <c r="A74" s="203"/>
      <c r="B74" s="202"/>
      <c r="I74" s="202"/>
      <c r="P74" s="202"/>
    </row>
    <row r="75" spans="1:16" ht="13.5">
      <c r="A75" s="203"/>
      <c r="B75" s="202"/>
      <c r="I75" s="202"/>
      <c r="P75" s="202"/>
    </row>
    <row r="76" spans="1:16" ht="13.5">
      <c r="A76" s="203"/>
      <c r="B76" s="202"/>
      <c r="I76" s="202"/>
      <c r="P76" s="202"/>
    </row>
    <row r="77" spans="1:16" ht="13.5">
      <c r="A77" s="203"/>
      <c r="B77" s="202"/>
      <c r="I77" s="202"/>
      <c r="P77" s="202"/>
    </row>
    <row r="78" spans="1:16" ht="13.5">
      <c r="A78" s="203"/>
      <c r="B78" s="202"/>
      <c r="I78" s="202"/>
      <c r="P78" s="202"/>
    </row>
    <row r="79" spans="1:16" ht="13.5">
      <c r="A79" s="203"/>
      <c r="B79" s="202"/>
      <c r="I79" s="202"/>
      <c r="P79" s="202"/>
    </row>
    <row r="80" ht="13.5">
      <c r="P80" s="202"/>
    </row>
    <row r="81" ht="13.5">
      <c r="P81" s="202"/>
    </row>
  </sheetData>
  <mergeCells count="6">
    <mergeCell ref="B1:K1"/>
    <mergeCell ref="B2:G2"/>
    <mergeCell ref="B3:Q3"/>
    <mergeCell ref="B5:H5"/>
    <mergeCell ref="I5:O5"/>
    <mergeCell ref="P5:Y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A42" sqref="A42"/>
    </sheetView>
  </sheetViews>
  <sheetFormatPr defaultColWidth="9.00390625" defaultRowHeight="12.75"/>
  <cols>
    <col min="1" max="1" width="30.00390625" style="0" customWidth="1"/>
    <col min="2" max="2" width="8.75390625" style="0" customWidth="1"/>
    <col min="3" max="3" width="4.75390625" style="0" customWidth="1"/>
    <col min="4" max="4" width="4.75390625" style="393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5" width="4.75390625" style="0" customWidth="1"/>
    <col min="27" max="27" width="9.75390625" style="0" customWidth="1"/>
  </cols>
  <sheetData>
    <row r="1" spans="1:25" s="1" customFormat="1" ht="18" customHeight="1">
      <c r="A1" s="2"/>
      <c r="B1" s="944" t="s">
        <v>0</v>
      </c>
      <c r="C1" s="944"/>
      <c r="D1" s="944"/>
      <c r="E1" s="944"/>
      <c r="F1" s="944"/>
      <c r="G1" s="944"/>
      <c r="H1" s="944"/>
      <c r="I1" s="944"/>
      <c r="J1" s="944"/>
      <c r="K1" s="944"/>
      <c r="L1" s="4"/>
      <c r="M1" s="4"/>
      <c r="P1" s="7"/>
      <c r="Q1" s="4"/>
      <c r="R1" s="4"/>
      <c r="S1" s="4"/>
      <c r="T1" s="4"/>
      <c r="U1" s="4"/>
      <c r="W1" s="5"/>
      <c r="Y1" s="8" t="s">
        <v>110</v>
      </c>
    </row>
    <row r="2" spans="1:25" s="1" customFormat="1" ht="18" customHeight="1">
      <c r="A2" s="2"/>
      <c r="B2" s="942" t="s">
        <v>93</v>
      </c>
      <c r="C2" s="942"/>
      <c r="D2" s="942"/>
      <c r="E2" s="942"/>
      <c r="F2" s="942"/>
      <c r="G2" s="942"/>
      <c r="H2" s="4"/>
      <c r="J2" s="4"/>
      <c r="K2" s="4"/>
      <c r="L2" s="4"/>
      <c r="M2" s="4"/>
      <c r="N2" s="5"/>
      <c r="O2" s="4"/>
      <c r="Q2" s="4"/>
      <c r="R2" s="4"/>
      <c r="S2" s="4"/>
      <c r="T2" s="4"/>
      <c r="U2" s="4"/>
      <c r="V2" s="5"/>
      <c r="W2" s="5"/>
      <c r="X2" s="4"/>
      <c r="Y2" s="6"/>
    </row>
    <row r="3" spans="1:25" s="9" customFormat="1" ht="18" customHeight="1">
      <c r="A3" s="10"/>
      <c r="B3" s="943" t="s">
        <v>230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13"/>
      <c r="U3" s="13"/>
      <c r="V3" s="13"/>
      <c r="W3" s="13"/>
      <c r="X3" s="13"/>
      <c r="Y3" s="14"/>
    </row>
    <row r="4" spans="1:25" s="1" customFormat="1" ht="18.75" customHeight="1">
      <c r="A4" s="7" t="s">
        <v>3</v>
      </c>
      <c r="B4" s="5"/>
      <c r="C4" s="5"/>
      <c r="D4" s="395"/>
      <c r="E4" s="6"/>
      <c r="F4" s="6"/>
      <c r="G4" s="6"/>
      <c r="H4" s="5"/>
      <c r="I4" s="5"/>
      <c r="J4" s="5"/>
      <c r="K4" s="11"/>
      <c r="L4" s="6"/>
      <c r="M4" s="6"/>
      <c r="N4" s="6"/>
      <c r="O4" s="5"/>
      <c r="P4" s="5"/>
      <c r="Q4" s="5"/>
      <c r="R4" s="11"/>
      <c r="S4" s="6"/>
      <c r="T4" s="6"/>
      <c r="U4" s="6"/>
      <c r="V4" s="6"/>
      <c r="W4" s="6"/>
      <c r="X4" s="5"/>
      <c r="Y4" s="396" t="s">
        <v>4</v>
      </c>
    </row>
    <row r="5" spans="1:25" s="398" customFormat="1" ht="18.75" customHeight="1">
      <c r="A5" s="397" t="s">
        <v>5</v>
      </c>
      <c r="B5" s="932" t="s">
        <v>6</v>
      </c>
      <c r="C5" s="933"/>
      <c r="D5" s="933"/>
      <c r="E5" s="933"/>
      <c r="F5" s="933"/>
      <c r="G5" s="933"/>
      <c r="H5" s="935"/>
      <c r="I5" s="932" t="s">
        <v>7</v>
      </c>
      <c r="J5" s="933"/>
      <c r="K5" s="933"/>
      <c r="L5" s="933"/>
      <c r="M5" s="933"/>
      <c r="N5" s="933"/>
      <c r="O5" s="935"/>
      <c r="P5" s="932" t="s">
        <v>109</v>
      </c>
      <c r="Q5" s="933"/>
      <c r="R5" s="933"/>
      <c r="S5" s="933"/>
      <c r="T5" s="933"/>
      <c r="U5" s="933"/>
      <c r="V5" s="933"/>
      <c r="W5" s="933"/>
      <c r="X5" s="933"/>
      <c r="Y5" s="934"/>
    </row>
    <row r="6" spans="1:25" s="39" customFormat="1" ht="15" customHeight="1">
      <c r="A6" s="402" t="s">
        <v>9</v>
      </c>
      <c r="B6" s="400" t="s">
        <v>10</v>
      </c>
      <c r="C6" s="30"/>
      <c r="D6" s="44" t="s">
        <v>11</v>
      </c>
      <c r="E6" s="45" t="s">
        <v>12</v>
      </c>
      <c r="F6" s="401" t="s">
        <v>14</v>
      </c>
      <c r="G6" s="43"/>
      <c r="H6" s="49" t="s">
        <v>16</v>
      </c>
      <c r="I6" s="400" t="s">
        <v>10</v>
      </c>
      <c r="J6" s="30"/>
      <c r="K6" s="44" t="s">
        <v>11</v>
      </c>
      <c r="L6" s="45" t="s">
        <v>12</v>
      </c>
      <c r="M6" s="401" t="s">
        <v>14</v>
      </c>
      <c r="N6" s="43"/>
      <c r="O6" s="49" t="s">
        <v>16</v>
      </c>
      <c r="P6" s="400" t="s">
        <v>10</v>
      </c>
      <c r="Q6" s="30"/>
      <c r="R6" s="44" t="s">
        <v>11</v>
      </c>
      <c r="S6" s="45" t="s">
        <v>12</v>
      </c>
      <c r="T6" s="43" t="s">
        <v>13</v>
      </c>
      <c r="U6" s="401" t="s">
        <v>14</v>
      </c>
      <c r="V6" s="43"/>
      <c r="W6" s="47" t="s">
        <v>15</v>
      </c>
      <c r="X6" s="403" t="s">
        <v>16</v>
      </c>
      <c r="Y6" s="48" t="s">
        <v>17</v>
      </c>
    </row>
    <row r="7" spans="1:25" s="39" customFormat="1" ht="13.5" customHeight="1">
      <c r="A7" s="404" t="s">
        <v>18</v>
      </c>
      <c r="B7" s="42" t="s">
        <v>66</v>
      </c>
      <c r="C7" s="43" t="s">
        <v>19</v>
      </c>
      <c r="D7" s="44" t="s">
        <v>20</v>
      </c>
      <c r="E7" s="45" t="s">
        <v>20</v>
      </c>
      <c r="F7" s="44" t="s">
        <v>20</v>
      </c>
      <c r="G7" s="46" t="s">
        <v>19</v>
      </c>
      <c r="H7" s="49" t="s">
        <v>20</v>
      </c>
      <c r="I7" s="42" t="s">
        <v>66</v>
      </c>
      <c r="J7" s="43" t="s">
        <v>19</v>
      </c>
      <c r="K7" s="44" t="s">
        <v>20</v>
      </c>
      <c r="L7" s="45" t="s">
        <v>20</v>
      </c>
      <c r="M7" s="44" t="s">
        <v>20</v>
      </c>
      <c r="N7" s="46" t="s">
        <v>19</v>
      </c>
      <c r="O7" s="49" t="s">
        <v>20</v>
      </c>
      <c r="P7" s="42" t="s">
        <v>66</v>
      </c>
      <c r="Q7" s="43" t="s">
        <v>19</v>
      </c>
      <c r="R7" s="44" t="s">
        <v>20</v>
      </c>
      <c r="S7" s="45" t="s">
        <v>20</v>
      </c>
      <c r="T7" s="43" t="s">
        <v>20</v>
      </c>
      <c r="U7" s="44" t="s">
        <v>20</v>
      </c>
      <c r="V7" s="46" t="s">
        <v>19</v>
      </c>
      <c r="W7" s="47" t="s">
        <v>20</v>
      </c>
      <c r="X7" s="48" t="s">
        <v>20</v>
      </c>
      <c r="Y7" s="48" t="s">
        <v>20</v>
      </c>
    </row>
    <row r="8" spans="1:25" s="62" customFormat="1" ht="9.75" customHeight="1" thickBot="1">
      <c r="A8" s="405" t="s">
        <v>21</v>
      </c>
      <c r="B8" s="54">
        <v>1</v>
      </c>
      <c r="C8" s="51">
        <v>2</v>
      </c>
      <c r="D8" s="52">
        <v>3</v>
      </c>
      <c r="E8" s="53">
        <v>4</v>
      </c>
      <c r="F8" s="55">
        <v>5</v>
      </c>
      <c r="G8" s="56">
        <v>6</v>
      </c>
      <c r="H8" s="405">
        <v>7</v>
      </c>
      <c r="I8" s="54">
        <v>8</v>
      </c>
      <c r="J8" s="51">
        <v>9</v>
      </c>
      <c r="K8" s="52">
        <v>10</v>
      </c>
      <c r="L8" s="53">
        <v>11</v>
      </c>
      <c r="M8" s="55">
        <v>12</v>
      </c>
      <c r="N8" s="56">
        <v>13</v>
      </c>
      <c r="O8" s="405">
        <v>14</v>
      </c>
      <c r="P8" s="54">
        <v>15</v>
      </c>
      <c r="Q8" s="51">
        <v>16</v>
      </c>
      <c r="R8" s="52">
        <v>17</v>
      </c>
      <c r="S8" s="53">
        <v>18</v>
      </c>
      <c r="T8" s="51">
        <v>19</v>
      </c>
      <c r="U8" s="55">
        <v>20</v>
      </c>
      <c r="V8" s="56">
        <v>21</v>
      </c>
      <c r="W8" s="57">
        <v>22</v>
      </c>
      <c r="X8" s="58">
        <v>23</v>
      </c>
      <c r="Y8" s="61">
        <v>24</v>
      </c>
    </row>
    <row r="9" spans="1:25" s="39" customFormat="1" ht="9.75" customHeight="1">
      <c r="A9" s="406"/>
      <c r="B9" s="72"/>
      <c r="C9" s="66"/>
      <c r="D9" s="407"/>
      <c r="E9" s="67"/>
      <c r="F9" s="69"/>
      <c r="G9" s="66"/>
      <c r="H9" s="408"/>
      <c r="I9" s="68"/>
      <c r="J9" s="66"/>
      <c r="K9" s="65"/>
      <c r="L9" s="68"/>
      <c r="M9" s="69"/>
      <c r="N9" s="66"/>
      <c r="O9" s="408"/>
      <c r="P9" s="68"/>
      <c r="Q9" s="66"/>
      <c r="R9" s="65"/>
      <c r="S9" s="67"/>
      <c r="T9" s="73"/>
      <c r="U9" s="69"/>
      <c r="V9" s="66"/>
      <c r="W9" s="70"/>
      <c r="X9" s="70"/>
      <c r="Y9" s="74"/>
    </row>
    <row r="10" spans="1:25" s="86" customFormat="1" ht="15" customHeight="1">
      <c r="A10" s="409" t="s">
        <v>94</v>
      </c>
      <c r="B10" s="84"/>
      <c r="C10" s="81"/>
      <c r="D10" s="133"/>
      <c r="E10" s="79"/>
      <c r="F10" s="77"/>
      <c r="G10" s="81"/>
      <c r="H10" s="82"/>
      <c r="I10" s="84"/>
      <c r="J10" s="81"/>
      <c r="K10" s="77"/>
      <c r="L10" s="80"/>
      <c r="M10" s="77"/>
      <c r="N10" s="81"/>
      <c r="O10" s="82"/>
      <c r="P10" s="84"/>
      <c r="Q10" s="81"/>
      <c r="R10" s="77"/>
      <c r="S10" s="79"/>
      <c r="T10" s="85"/>
      <c r="U10" s="77"/>
      <c r="V10" s="81"/>
      <c r="W10" s="82"/>
      <c r="X10" s="82"/>
      <c r="Y10" s="82"/>
    </row>
    <row r="11" spans="1:25" s="86" customFormat="1" ht="15" customHeight="1">
      <c r="A11" s="410" t="s">
        <v>95</v>
      </c>
      <c r="B11" s="100">
        <v>2133519</v>
      </c>
      <c r="C11" s="95">
        <v>8.8</v>
      </c>
      <c r="D11" s="88">
        <v>2</v>
      </c>
      <c r="E11" s="90">
        <v>1</v>
      </c>
      <c r="F11" s="88">
        <v>3</v>
      </c>
      <c r="G11" s="95">
        <v>12.5</v>
      </c>
      <c r="H11" s="92">
        <v>3</v>
      </c>
      <c r="I11" s="100">
        <v>1092496</v>
      </c>
      <c r="J11" s="95">
        <v>4.9</v>
      </c>
      <c r="K11" s="88">
        <v>78</v>
      </c>
      <c r="L11" s="91">
        <v>3</v>
      </c>
      <c r="M11" s="88">
        <v>81</v>
      </c>
      <c r="N11" s="95">
        <v>6</v>
      </c>
      <c r="O11" s="92">
        <v>14</v>
      </c>
      <c r="P11" s="100">
        <v>3226015</v>
      </c>
      <c r="Q11" s="95">
        <v>6.9</v>
      </c>
      <c r="R11" s="88">
        <v>80</v>
      </c>
      <c r="S11" s="90">
        <v>4</v>
      </c>
      <c r="T11" s="208">
        <v>0</v>
      </c>
      <c r="U11" s="88">
        <v>84</v>
      </c>
      <c r="V11" s="95">
        <v>6.1</v>
      </c>
      <c r="W11" s="92">
        <v>2</v>
      </c>
      <c r="X11" s="92">
        <v>17</v>
      </c>
      <c r="Y11" s="92">
        <v>1</v>
      </c>
    </row>
    <row r="12" spans="1:25" s="86" customFormat="1" ht="15" customHeight="1">
      <c r="A12" s="410" t="s">
        <v>96</v>
      </c>
      <c r="B12" s="411">
        <v>0</v>
      </c>
      <c r="C12" s="412">
        <v>0</v>
      </c>
      <c r="D12" s="413">
        <v>0</v>
      </c>
      <c r="E12" s="414">
        <v>0</v>
      </c>
      <c r="F12" s="413">
        <v>0</v>
      </c>
      <c r="G12" s="412">
        <v>0</v>
      </c>
      <c r="H12" s="416">
        <v>0</v>
      </c>
      <c r="I12" s="411">
        <v>0</v>
      </c>
      <c r="J12" s="412">
        <v>0</v>
      </c>
      <c r="K12" s="413">
        <v>0</v>
      </c>
      <c r="L12" s="415">
        <v>0</v>
      </c>
      <c r="M12" s="413">
        <v>0</v>
      </c>
      <c r="N12" s="412">
        <v>0</v>
      </c>
      <c r="O12" s="416">
        <v>0</v>
      </c>
      <c r="P12" s="411">
        <v>0</v>
      </c>
      <c r="Q12" s="412">
        <v>0</v>
      </c>
      <c r="R12" s="413">
        <v>0</v>
      </c>
      <c r="S12" s="414">
        <v>0</v>
      </c>
      <c r="T12" s="417">
        <v>0</v>
      </c>
      <c r="U12" s="413">
        <v>0</v>
      </c>
      <c r="V12" s="412">
        <v>0</v>
      </c>
      <c r="W12" s="416">
        <v>0</v>
      </c>
      <c r="X12" s="416">
        <v>0</v>
      </c>
      <c r="Y12" s="416">
        <v>0</v>
      </c>
    </row>
    <row r="13" spans="1:25" s="86" customFormat="1" ht="15" customHeight="1" thickBot="1">
      <c r="A13" s="418" t="s">
        <v>97</v>
      </c>
      <c r="B13" s="419">
        <v>19283685</v>
      </c>
      <c r="C13" s="149">
        <v>79.6</v>
      </c>
      <c r="D13" s="142">
        <v>12</v>
      </c>
      <c r="E13" s="144">
        <v>0</v>
      </c>
      <c r="F13" s="142">
        <v>12</v>
      </c>
      <c r="G13" s="149">
        <v>50</v>
      </c>
      <c r="H13" s="146">
        <v>1</v>
      </c>
      <c r="I13" s="419">
        <v>2907438</v>
      </c>
      <c r="J13" s="149">
        <v>13.1</v>
      </c>
      <c r="K13" s="142">
        <v>173</v>
      </c>
      <c r="L13" s="145">
        <v>1</v>
      </c>
      <c r="M13" s="142">
        <v>174</v>
      </c>
      <c r="N13" s="149">
        <v>12.8</v>
      </c>
      <c r="O13" s="146">
        <v>4</v>
      </c>
      <c r="P13" s="419">
        <v>22191123</v>
      </c>
      <c r="Q13" s="149">
        <v>47.8</v>
      </c>
      <c r="R13" s="142">
        <v>185</v>
      </c>
      <c r="S13" s="144">
        <v>1</v>
      </c>
      <c r="T13" s="154">
        <v>0</v>
      </c>
      <c r="U13" s="142">
        <v>186</v>
      </c>
      <c r="V13" s="149">
        <v>13.5</v>
      </c>
      <c r="W13" s="146">
        <v>13</v>
      </c>
      <c r="X13" s="146">
        <v>5</v>
      </c>
      <c r="Y13" s="146">
        <v>5</v>
      </c>
    </row>
    <row r="14" spans="1:25" s="86" customFormat="1" ht="15" customHeight="1" thickBot="1">
      <c r="A14" s="420" t="s">
        <v>23</v>
      </c>
      <c r="B14" s="421">
        <f aca="true" t="shared" si="0" ref="B14:Y14">SUM(B11:B13)</f>
        <v>21417204</v>
      </c>
      <c r="C14" s="381">
        <f t="shared" si="0"/>
        <v>88.39999999999999</v>
      </c>
      <c r="D14" s="422">
        <f t="shared" si="0"/>
        <v>14</v>
      </c>
      <c r="E14" s="423">
        <f t="shared" si="0"/>
        <v>1</v>
      </c>
      <c r="F14" s="422">
        <f t="shared" si="0"/>
        <v>15</v>
      </c>
      <c r="G14" s="381">
        <f t="shared" si="0"/>
        <v>62.5</v>
      </c>
      <c r="H14" s="425">
        <f t="shared" si="0"/>
        <v>4</v>
      </c>
      <c r="I14" s="421">
        <f t="shared" si="0"/>
        <v>3999934</v>
      </c>
      <c r="J14" s="381">
        <f t="shared" si="0"/>
        <v>18</v>
      </c>
      <c r="K14" s="422">
        <f t="shared" si="0"/>
        <v>251</v>
      </c>
      <c r="L14" s="424">
        <f t="shared" si="0"/>
        <v>4</v>
      </c>
      <c r="M14" s="422">
        <f t="shared" si="0"/>
        <v>255</v>
      </c>
      <c r="N14" s="381">
        <f t="shared" si="0"/>
        <v>18.8</v>
      </c>
      <c r="O14" s="425">
        <f t="shared" si="0"/>
        <v>18</v>
      </c>
      <c r="P14" s="421">
        <f t="shared" si="0"/>
        <v>25417138</v>
      </c>
      <c r="Q14" s="381">
        <f t="shared" si="0"/>
        <v>54.699999999999996</v>
      </c>
      <c r="R14" s="422">
        <f t="shared" si="0"/>
        <v>265</v>
      </c>
      <c r="S14" s="423">
        <f t="shared" si="0"/>
        <v>5</v>
      </c>
      <c r="T14" s="426">
        <f t="shared" si="0"/>
        <v>0</v>
      </c>
      <c r="U14" s="422">
        <f t="shared" si="0"/>
        <v>270</v>
      </c>
      <c r="V14" s="381">
        <f t="shared" si="0"/>
        <v>19.6</v>
      </c>
      <c r="W14" s="425">
        <f t="shared" si="0"/>
        <v>15</v>
      </c>
      <c r="X14" s="425">
        <f t="shared" si="0"/>
        <v>22</v>
      </c>
      <c r="Y14" s="425">
        <f t="shared" si="0"/>
        <v>6</v>
      </c>
    </row>
    <row r="15" spans="1:25" s="86" customFormat="1" ht="9.75" customHeight="1">
      <c r="A15" s="449"/>
      <c r="B15" s="450"/>
      <c r="C15" s="182"/>
      <c r="D15" s="175"/>
      <c r="E15" s="177"/>
      <c r="F15" s="175"/>
      <c r="G15" s="182"/>
      <c r="H15" s="179"/>
      <c r="I15" s="450"/>
      <c r="J15" s="182"/>
      <c r="K15" s="175"/>
      <c r="L15" s="178"/>
      <c r="M15" s="175"/>
      <c r="N15" s="182"/>
      <c r="O15" s="179"/>
      <c r="P15" s="450"/>
      <c r="Q15" s="182"/>
      <c r="R15" s="175"/>
      <c r="S15" s="177"/>
      <c r="T15" s="213"/>
      <c r="U15" s="175"/>
      <c r="V15" s="182"/>
      <c r="W15" s="179"/>
      <c r="X15" s="179"/>
      <c r="Y15" s="179"/>
    </row>
    <row r="16" spans="1:25" s="86" customFormat="1" ht="15" customHeight="1">
      <c r="A16" s="409" t="s">
        <v>98</v>
      </c>
      <c r="B16" s="84"/>
      <c r="C16" s="81"/>
      <c r="D16" s="126"/>
      <c r="E16" s="128"/>
      <c r="F16" s="126"/>
      <c r="G16" s="81"/>
      <c r="H16" s="130"/>
      <c r="I16" s="84"/>
      <c r="J16" s="81"/>
      <c r="K16" s="126"/>
      <c r="L16" s="129"/>
      <c r="M16" s="126"/>
      <c r="N16" s="81"/>
      <c r="O16" s="130"/>
      <c r="P16" s="84"/>
      <c r="Q16" s="81"/>
      <c r="R16" s="126"/>
      <c r="S16" s="128"/>
      <c r="T16" s="210"/>
      <c r="U16" s="126"/>
      <c r="V16" s="81"/>
      <c r="W16" s="130"/>
      <c r="X16" s="130"/>
      <c r="Y16" s="130"/>
    </row>
    <row r="17" spans="1:25" s="86" customFormat="1" ht="15" customHeight="1">
      <c r="A17" s="410" t="s">
        <v>99</v>
      </c>
      <c r="B17" s="100">
        <v>2065421</v>
      </c>
      <c r="C17" s="95">
        <v>8.5</v>
      </c>
      <c r="D17" s="88">
        <v>7</v>
      </c>
      <c r="E17" s="90">
        <v>0</v>
      </c>
      <c r="F17" s="88">
        <v>7</v>
      </c>
      <c r="G17" s="95">
        <v>29.2</v>
      </c>
      <c r="H17" s="92">
        <v>0</v>
      </c>
      <c r="I17" s="100">
        <v>15729602</v>
      </c>
      <c r="J17" s="95">
        <v>70.9</v>
      </c>
      <c r="K17" s="88">
        <v>936</v>
      </c>
      <c r="L17" s="91">
        <v>8</v>
      </c>
      <c r="M17" s="88">
        <v>944</v>
      </c>
      <c r="N17" s="95">
        <v>69.5</v>
      </c>
      <c r="O17" s="92">
        <v>115</v>
      </c>
      <c r="P17" s="100">
        <v>17795023</v>
      </c>
      <c r="Q17" s="95">
        <v>38.3</v>
      </c>
      <c r="R17" s="88">
        <v>943</v>
      </c>
      <c r="S17" s="90">
        <v>8</v>
      </c>
      <c r="T17" s="208">
        <v>0</v>
      </c>
      <c r="U17" s="88">
        <v>951</v>
      </c>
      <c r="V17" s="95">
        <v>68.8</v>
      </c>
      <c r="W17" s="92">
        <v>9</v>
      </c>
      <c r="X17" s="92">
        <v>115</v>
      </c>
      <c r="Y17" s="92">
        <v>4</v>
      </c>
    </row>
    <row r="18" spans="1:25" s="86" customFormat="1" ht="15" customHeight="1">
      <c r="A18" s="410" t="s">
        <v>97</v>
      </c>
      <c r="B18" s="411">
        <v>750949</v>
      </c>
      <c r="C18" s="412">
        <v>3.1</v>
      </c>
      <c r="D18" s="413">
        <v>2</v>
      </c>
      <c r="E18" s="414">
        <v>0</v>
      </c>
      <c r="F18" s="413">
        <v>2</v>
      </c>
      <c r="G18" s="412">
        <v>8.3</v>
      </c>
      <c r="H18" s="416">
        <v>0</v>
      </c>
      <c r="I18" s="411">
        <v>692279</v>
      </c>
      <c r="J18" s="412">
        <v>3.1</v>
      </c>
      <c r="K18" s="413">
        <v>53</v>
      </c>
      <c r="L18" s="415">
        <v>0</v>
      </c>
      <c r="M18" s="413">
        <v>53</v>
      </c>
      <c r="N18" s="412">
        <v>3.9</v>
      </c>
      <c r="O18" s="416">
        <v>4</v>
      </c>
      <c r="P18" s="411">
        <v>1443228</v>
      </c>
      <c r="Q18" s="412">
        <v>3.1</v>
      </c>
      <c r="R18" s="413">
        <v>55</v>
      </c>
      <c r="S18" s="414">
        <v>0</v>
      </c>
      <c r="T18" s="417">
        <v>0</v>
      </c>
      <c r="U18" s="413">
        <v>55</v>
      </c>
      <c r="V18" s="412">
        <v>4</v>
      </c>
      <c r="W18" s="416">
        <v>1</v>
      </c>
      <c r="X18" s="416">
        <v>4</v>
      </c>
      <c r="Y18" s="416">
        <v>0</v>
      </c>
    </row>
    <row r="19" spans="1:25" s="86" customFormat="1" ht="15" customHeight="1" thickBot="1">
      <c r="A19" s="435" t="s">
        <v>100</v>
      </c>
      <c r="B19" s="419">
        <v>0</v>
      </c>
      <c r="C19" s="149">
        <v>0</v>
      </c>
      <c r="D19" s="142">
        <v>0</v>
      </c>
      <c r="E19" s="144">
        <v>0</v>
      </c>
      <c r="F19" s="142">
        <v>0</v>
      </c>
      <c r="G19" s="149">
        <v>0</v>
      </c>
      <c r="H19" s="146">
        <v>2</v>
      </c>
      <c r="I19" s="419">
        <v>17992</v>
      </c>
      <c r="J19" s="149">
        <v>0.1</v>
      </c>
      <c r="K19" s="142">
        <v>2</v>
      </c>
      <c r="L19" s="145">
        <v>0</v>
      </c>
      <c r="M19" s="142">
        <v>2</v>
      </c>
      <c r="N19" s="149">
        <v>0.1</v>
      </c>
      <c r="O19" s="146">
        <v>0</v>
      </c>
      <c r="P19" s="419">
        <v>17992</v>
      </c>
      <c r="Q19" s="149">
        <v>0.1</v>
      </c>
      <c r="R19" s="142">
        <v>2</v>
      </c>
      <c r="S19" s="144">
        <v>0</v>
      </c>
      <c r="T19" s="154">
        <v>0</v>
      </c>
      <c r="U19" s="142">
        <v>2</v>
      </c>
      <c r="V19" s="149">
        <v>0.1</v>
      </c>
      <c r="W19" s="146">
        <v>0</v>
      </c>
      <c r="X19" s="146">
        <v>2</v>
      </c>
      <c r="Y19" s="146">
        <v>0</v>
      </c>
    </row>
    <row r="20" spans="1:25" s="86" customFormat="1" ht="15" customHeight="1" thickBot="1">
      <c r="A20" s="420" t="s">
        <v>101</v>
      </c>
      <c r="B20" s="421">
        <f aca="true" t="shared" si="1" ref="B20:Y20">SUM(B17:B19)</f>
        <v>2816370</v>
      </c>
      <c r="C20" s="381">
        <f t="shared" si="1"/>
        <v>11.6</v>
      </c>
      <c r="D20" s="422">
        <f t="shared" si="1"/>
        <v>9</v>
      </c>
      <c r="E20" s="423">
        <f t="shared" si="1"/>
        <v>0</v>
      </c>
      <c r="F20" s="422">
        <f t="shared" si="1"/>
        <v>9</v>
      </c>
      <c r="G20" s="381">
        <f t="shared" si="1"/>
        <v>37.5</v>
      </c>
      <c r="H20" s="425">
        <f t="shared" si="1"/>
        <v>2</v>
      </c>
      <c r="I20" s="421">
        <f t="shared" si="1"/>
        <v>16439873</v>
      </c>
      <c r="J20" s="381">
        <f t="shared" si="1"/>
        <v>74.1</v>
      </c>
      <c r="K20" s="422">
        <f t="shared" si="1"/>
        <v>991</v>
      </c>
      <c r="L20" s="424">
        <f t="shared" si="1"/>
        <v>8</v>
      </c>
      <c r="M20" s="422">
        <f t="shared" si="1"/>
        <v>999</v>
      </c>
      <c r="N20" s="381">
        <f t="shared" si="1"/>
        <v>73.5</v>
      </c>
      <c r="O20" s="425">
        <f t="shared" si="1"/>
        <v>119</v>
      </c>
      <c r="P20" s="421">
        <f t="shared" si="1"/>
        <v>19256243</v>
      </c>
      <c r="Q20" s="381">
        <f t="shared" si="1"/>
        <v>41.5</v>
      </c>
      <c r="R20" s="422">
        <f t="shared" si="1"/>
        <v>1000</v>
      </c>
      <c r="S20" s="423">
        <f t="shared" si="1"/>
        <v>8</v>
      </c>
      <c r="T20" s="426">
        <f t="shared" si="1"/>
        <v>0</v>
      </c>
      <c r="U20" s="422">
        <f t="shared" si="1"/>
        <v>1008</v>
      </c>
      <c r="V20" s="381">
        <f t="shared" si="1"/>
        <v>72.89999999999999</v>
      </c>
      <c r="W20" s="425">
        <f t="shared" si="1"/>
        <v>10</v>
      </c>
      <c r="X20" s="425">
        <f t="shared" si="1"/>
        <v>121</v>
      </c>
      <c r="Y20" s="425">
        <f t="shared" si="1"/>
        <v>4</v>
      </c>
    </row>
    <row r="21" spans="1:25" s="86" customFormat="1" ht="9.75" customHeight="1" thickBot="1">
      <c r="A21" s="466"/>
      <c r="B21" s="467"/>
      <c r="C21" s="468"/>
      <c r="D21" s="469"/>
      <c r="E21" s="470"/>
      <c r="F21" s="469"/>
      <c r="G21" s="468"/>
      <c r="H21" s="472"/>
      <c r="I21" s="467"/>
      <c r="J21" s="468"/>
      <c r="K21" s="469"/>
      <c r="L21" s="471"/>
      <c r="M21" s="469"/>
      <c r="N21" s="468"/>
      <c r="O21" s="472"/>
      <c r="P21" s="467"/>
      <c r="Q21" s="468"/>
      <c r="R21" s="469"/>
      <c r="S21" s="470"/>
      <c r="T21" s="473"/>
      <c r="U21" s="469"/>
      <c r="V21" s="468"/>
      <c r="W21" s="472"/>
      <c r="X21" s="472"/>
      <c r="Y21" s="472"/>
    </row>
    <row r="22" spans="1:25" s="86" customFormat="1" ht="15" customHeight="1" thickBot="1">
      <c r="A22" s="463" t="s">
        <v>25</v>
      </c>
      <c r="B22" s="464">
        <f aca="true" t="shared" si="2" ref="B22:Y22">B14+B20</f>
        <v>24233574</v>
      </c>
      <c r="C22" s="166">
        <f t="shared" si="2"/>
        <v>99.99999999999999</v>
      </c>
      <c r="D22" s="161">
        <f t="shared" si="2"/>
        <v>23</v>
      </c>
      <c r="E22" s="212">
        <f t="shared" si="2"/>
        <v>1</v>
      </c>
      <c r="F22" s="161">
        <f t="shared" si="2"/>
        <v>24</v>
      </c>
      <c r="G22" s="166">
        <f t="shared" si="2"/>
        <v>100</v>
      </c>
      <c r="H22" s="163">
        <f t="shared" si="2"/>
        <v>6</v>
      </c>
      <c r="I22" s="464">
        <f t="shared" si="2"/>
        <v>20439807</v>
      </c>
      <c r="J22" s="166">
        <f t="shared" si="2"/>
        <v>92.1</v>
      </c>
      <c r="K22" s="161">
        <f t="shared" si="2"/>
        <v>1242</v>
      </c>
      <c r="L22" s="215">
        <f t="shared" si="2"/>
        <v>12</v>
      </c>
      <c r="M22" s="161">
        <f t="shared" si="2"/>
        <v>1254</v>
      </c>
      <c r="N22" s="166">
        <f t="shared" si="2"/>
        <v>92.3</v>
      </c>
      <c r="O22" s="163">
        <f t="shared" si="2"/>
        <v>137</v>
      </c>
      <c r="P22" s="464">
        <f t="shared" si="2"/>
        <v>44673381</v>
      </c>
      <c r="Q22" s="166">
        <f t="shared" si="2"/>
        <v>96.19999999999999</v>
      </c>
      <c r="R22" s="161">
        <f t="shared" si="2"/>
        <v>1265</v>
      </c>
      <c r="S22" s="212">
        <f t="shared" si="2"/>
        <v>13</v>
      </c>
      <c r="T22" s="172">
        <f t="shared" si="2"/>
        <v>0</v>
      </c>
      <c r="U22" s="161">
        <f t="shared" si="2"/>
        <v>1278</v>
      </c>
      <c r="V22" s="166">
        <f t="shared" si="2"/>
        <v>92.5</v>
      </c>
      <c r="W22" s="163">
        <f t="shared" si="2"/>
        <v>25</v>
      </c>
      <c r="X22" s="163">
        <f t="shared" si="2"/>
        <v>143</v>
      </c>
      <c r="Y22" s="163">
        <f t="shared" si="2"/>
        <v>10</v>
      </c>
    </row>
    <row r="23" spans="1:25" s="86" customFormat="1" ht="9.75" customHeight="1">
      <c r="A23" s="449"/>
      <c r="B23" s="450"/>
      <c r="C23" s="182"/>
      <c r="D23" s="175"/>
      <c r="E23" s="177"/>
      <c r="F23" s="175"/>
      <c r="G23" s="182"/>
      <c r="H23" s="179"/>
      <c r="I23" s="450"/>
      <c r="J23" s="182"/>
      <c r="K23" s="175"/>
      <c r="L23" s="178"/>
      <c r="M23" s="175"/>
      <c r="N23" s="182"/>
      <c r="O23" s="179"/>
      <c r="P23" s="450"/>
      <c r="Q23" s="182"/>
      <c r="R23" s="175"/>
      <c r="S23" s="177"/>
      <c r="T23" s="213"/>
      <c r="U23" s="175"/>
      <c r="V23" s="182"/>
      <c r="W23" s="179"/>
      <c r="X23" s="179"/>
      <c r="Y23" s="179"/>
    </row>
    <row r="24" spans="1:25" s="86" customFormat="1" ht="15" customHeight="1">
      <c r="A24" s="409" t="s">
        <v>29</v>
      </c>
      <c r="B24" s="84"/>
      <c r="C24" s="81"/>
      <c r="D24" s="126"/>
      <c r="E24" s="128"/>
      <c r="F24" s="126"/>
      <c r="G24" s="81"/>
      <c r="H24" s="130"/>
      <c r="I24" s="84"/>
      <c r="J24" s="81"/>
      <c r="K24" s="126"/>
      <c r="L24" s="129"/>
      <c r="M24" s="126"/>
      <c r="N24" s="81"/>
      <c r="O24" s="130"/>
      <c r="P24" s="84"/>
      <c r="Q24" s="81"/>
      <c r="R24" s="126"/>
      <c r="S24" s="128"/>
      <c r="T24" s="210"/>
      <c r="U24" s="126"/>
      <c r="V24" s="81"/>
      <c r="W24" s="130"/>
      <c r="X24" s="130"/>
      <c r="Y24" s="130"/>
    </row>
    <row r="25" spans="1:25" s="86" customFormat="1" ht="15" customHeight="1">
      <c r="A25" s="410" t="s">
        <v>102</v>
      </c>
      <c r="B25" s="100">
        <v>0</v>
      </c>
      <c r="C25" s="314">
        <v>0</v>
      </c>
      <c r="D25" s="320">
        <v>0</v>
      </c>
      <c r="E25" s="476">
        <v>0</v>
      </c>
      <c r="F25" s="88">
        <v>0</v>
      </c>
      <c r="G25" s="95">
        <v>0</v>
      </c>
      <c r="H25" s="92">
        <v>0</v>
      </c>
      <c r="I25" s="100">
        <v>1757367</v>
      </c>
      <c r="J25" s="95">
        <v>7.9</v>
      </c>
      <c r="K25" s="88">
        <v>104</v>
      </c>
      <c r="L25" s="91">
        <v>0</v>
      </c>
      <c r="M25" s="88">
        <v>104</v>
      </c>
      <c r="N25" s="95">
        <v>7.7</v>
      </c>
      <c r="O25" s="93">
        <v>0</v>
      </c>
      <c r="P25" s="100">
        <v>1757367</v>
      </c>
      <c r="Q25" s="95">
        <v>3.8</v>
      </c>
      <c r="R25" s="88">
        <v>104</v>
      </c>
      <c r="S25" s="90">
        <v>0</v>
      </c>
      <c r="T25" s="208">
        <v>0</v>
      </c>
      <c r="U25" s="88">
        <v>104</v>
      </c>
      <c r="V25" s="95">
        <v>7.5</v>
      </c>
      <c r="W25" s="92">
        <v>0</v>
      </c>
      <c r="X25" s="92">
        <v>0</v>
      </c>
      <c r="Y25" s="92">
        <v>0</v>
      </c>
    </row>
    <row r="26" spans="1:25" s="86" customFormat="1" ht="15" customHeight="1" thickBot="1">
      <c r="A26" s="435" t="s">
        <v>103</v>
      </c>
      <c r="B26" s="419">
        <v>0</v>
      </c>
      <c r="C26" s="149">
        <v>0</v>
      </c>
      <c r="D26" s="330">
        <v>0</v>
      </c>
      <c r="E26" s="477">
        <v>0</v>
      </c>
      <c r="F26" s="142">
        <v>0</v>
      </c>
      <c r="G26" s="149">
        <v>0</v>
      </c>
      <c r="H26" s="146">
        <v>0</v>
      </c>
      <c r="I26" s="419">
        <v>0</v>
      </c>
      <c r="J26" s="149">
        <v>0</v>
      </c>
      <c r="K26" s="142">
        <v>0</v>
      </c>
      <c r="L26" s="145">
        <v>0</v>
      </c>
      <c r="M26" s="142">
        <v>0</v>
      </c>
      <c r="N26" s="149">
        <v>0</v>
      </c>
      <c r="O26" s="267">
        <v>0</v>
      </c>
      <c r="P26" s="419">
        <v>0</v>
      </c>
      <c r="Q26" s="149">
        <v>0</v>
      </c>
      <c r="R26" s="142">
        <v>0</v>
      </c>
      <c r="S26" s="144">
        <v>0</v>
      </c>
      <c r="T26" s="154">
        <v>0</v>
      </c>
      <c r="U26" s="142">
        <v>0</v>
      </c>
      <c r="V26" s="149">
        <v>0</v>
      </c>
      <c r="W26" s="146">
        <v>0</v>
      </c>
      <c r="X26" s="146">
        <v>0</v>
      </c>
      <c r="Y26" s="146">
        <v>0</v>
      </c>
    </row>
    <row r="27" spans="1:25" s="86" customFormat="1" ht="15" customHeight="1" thickBot="1">
      <c r="A27" s="420" t="s">
        <v>29</v>
      </c>
      <c r="B27" s="421">
        <f aca="true" t="shared" si="3" ref="B27:Y27">SUM(B25:B26)</f>
        <v>0</v>
      </c>
      <c r="C27" s="381">
        <f t="shared" si="3"/>
        <v>0</v>
      </c>
      <c r="D27" s="422">
        <f t="shared" si="3"/>
        <v>0</v>
      </c>
      <c r="E27" s="423">
        <f t="shared" si="3"/>
        <v>0</v>
      </c>
      <c r="F27" s="422">
        <f t="shared" si="3"/>
        <v>0</v>
      </c>
      <c r="G27" s="381">
        <f t="shared" si="3"/>
        <v>0</v>
      </c>
      <c r="H27" s="425">
        <f t="shared" si="3"/>
        <v>0</v>
      </c>
      <c r="I27" s="421">
        <f t="shared" si="3"/>
        <v>1757367</v>
      </c>
      <c r="J27" s="381">
        <f t="shared" si="3"/>
        <v>7.9</v>
      </c>
      <c r="K27" s="422">
        <f t="shared" si="3"/>
        <v>104</v>
      </c>
      <c r="L27" s="424">
        <f t="shared" si="3"/>
        <v>0</v>
      </c>
      <c r="M27" s="422">
        <f t="shared" si="3"/>
        <v>104</v>
      </c>
      <c r="N27" s="381">
        <f t="shared" si="3"/>
        <v>7.7</v>
      </c>
      <c r="O27" s="425">
        <f t="shared" si="3"/>
        <v>0</v>
      </c>
      <c r="P27" s="421">
        <f t="shared" si="3"/>
        <v>1757367</v>
      </c>
      <c r="Q27" s="381">
        <f t="shared" si="3"/>
        <v>3.8</v>
      </c>
      <c r="R27" s="422">
        <f t="shared" si="3"/>
        <v>104</v>
      </c>
      <c r="S27" s="423">
        <f t="shared" si="3"/>
        <v>0</v>
      </c>
      <c r="T27" s="426">
        <f t="shared" si="3"/>
        <v>0</v>
      </c>
      <c r="U27" s="422">
        <f t="shared" si="3"/>
        <v>104</v>
      </c>
      <c r="V27" s="381">
        <f t="shared" si="3"/>
        <v>7.5</v>
      </c>
      <c r="W27" s="425">
        <f t="shared" si="3"/>
        <v>0</v>
      </c>
      <c r="X27" s="425">
        <f t="shared" si="3"/>
        <v>0</v>
      </c>
      <c r="Y27" s="425">
        <f t="shared" si="3"/>
        <v>0</v>
      </c>
    </row>
    <row r="28" spans="1:25" s="86" customFormat="1" ht="9.75" customHeight="1" thickBot="1">
      <c r="A28" s="418"/>
      <c r="B28" s="450"/>
      <c r="C28" s="182"/>
      <c r="D28" s="175"/>
      <c r="E28" s="177"/>
      <c r="F28" s="175"/>
      <c r="G28" s="182"/>
      <c r="H28" s="179"/>
      <c r="I28" s="450"/>
      <c r="J28" s="182"/>
      <c r="K28" s="460"/>
      <c r="L28" s="178"/>
      <c r="M28" s="175"/>
      <c r="N28" s="182"/>
      <c r="O28" s="179"/>
      <c r="P28" s="461"/>
      <c r="Q28" s="182"/>
      <c r="R28" s="175"/>
      <c r="S28" s="462"/>
      <c r="T28" s="213"/>
      <c r="U28" s="175"/>
      <c r="V28" s="182"/>
      <c r="W28" s="179"/>
      <c r="X28" s="179"/>
      <c r="Y28" s="179"/>
    </row>
    <row r="29" spans="1:25" s="86" customFormat="1" ht="15" customHeight="1" thickBot="1">
      <c r="A29" s="463" t="s">
        <v>30</v>
      </c>
      <c r="B29" s="464">
        <f aca="true" t="shared" si="4" ref="B29:Y29">B22+B27</f>
        <v>24233574</v>
      </c>
      <c r="C29" s="166">
        <f t="shared" si="4"/>
        <v>99.99999999999999</v>
      </c>
      <c r="D29" s="161">
        <f t="shared" si="4"/>
        <v>23</v>
      </c>
      <c r="E29" s="212">
        <f t="shared" si="4"/>
        <v>1</v>
      </c>
      <c r="F29" s="161">
        <f t="shared" si="4"/>
        <v>24</v>
      </c>
      <c r="G29" s="166">
        <f t="shared" si="4"/>
        <v>100</v>
      </c>
      <c r="H29" s="163">
        <f t="shared" si="4"/>
        <v>6</v>
      </c>
      <c r="I29" s="464">
        <f t="shared" si="4"/>
        <v>22197174</v>
      </c>
      <c r="J29" s="166">
        <f t="shared" si="4"/>
        <v>100</v>
      </c>
      <c r="K29" s="163">
        <f t="shared" si="4"/>
        <v>1346</v>
      </c>
      <c r="L29" s="161">
        <f t="shared" si="4"/>
        <v>12</v>
      </c>
      <c r="M29" s="161">
        <f t="shared" si="4"/>
        <v>1358</v>
      </c>
      <c r="N29" s="166">
        <f t="shared" si="4"/>
        <v>100</v>
      </c>
      <c r="O29" s="163">
        <f t="shared" si="4"/>
        <v>137</v>
      </c>
      <c r="P29" s="464">
        <f t="shared" si="4"/>
        <v>46430748</v>
      </c>
      <c r="Q29" s="166">
        <f t="shared" si="4"/>
        <v>99.99999999999999</v>
      </c>
      <c r="R29" s="161">
        <f t="shared" si="4"/>
        <v>1369</v>
      </c>
      <c r="S29" s="212">
        <f t="shared" si="4"/>
        <v>13</v>
      </c>
      <c r="T29" s="172">
        <f t="shared" si="4"/>
        <v>0</v>
      </c>
      <c r="U29" s="161">
        <f t="shared" si="4"/>
        <v>1382</v>
      </c>
      <c r="V29" s="166">
        <f t="shared" si="4"/>
        <v>100</v>
      </c>
      <c r="W29" s="163">
        <f t="shared" si="4"/>
        <v>25</v>
      </c>
      <c r="X29" s="163">
        <f t="shared" si="4"/>
        <v>143</v>
      </c>
      <c r="Y29" s="163">
        <f t="shared" si="4"/>
        <v>10</v>
      </c>
    </row>
    <row r="30" spans="1:7" s="197" customFormat="1" ht="13.5">
      <c r="A30" s="195" t="s">
        <v>31</v>
      </c>
      <c r="B30" s="198"/>
      <c r="C30" s="196"/>
      <c r="D30" s="196"/>
      <c r="E30" s="196"/>
      <c r="F30" s="196"/>
      <c r="G30" s="196"/>
    </row>
    <row r="31" s="198" customFormat="1" ht="13.5">
      <c r="A31" s="198" t="s">
        <v>32</v>
      </c>
    </row>
    <row r="32" s="198" customFormat="1" ht="13.5">
      <c r="A32" s="198" t="s">
        <v>33</v>
      </c>
    </row>
    <row r="33" s="198" customFormat="1" ht="13.5">
      <c r="A33" s="198" t="s">
        <v>34</v>
      </c>
    </row>
    <row r="34" s="198" customFormat="1" ht="13.5">
      <c r="A34" s="198" t="s">
        <v>35</v>
      </c>
    </row>
    <row r="35" s="198" customFormat="1" ht="13.5">
      <c r="A35" s="198" t="s">
        <v>36</v>
      </c>
    </row>
    <row r="36" s="198" customFormat="1" ht="13.5">
      <c r="A36" s="198" t="s">
        <v>37</v>
      </c>
    </row>
    <row r="37" spans="1:4" s="86" customFormat="1" ht="13.5">
      <c r="A37" s="199" t="s">
        <v>222</v>
      </c>
      <c r="D37" s="391"/>
    </row>
    <row r="38" spans="1:16" s="86" customFormat="1" ht="13.5">
      <c r="A38" s="198" t="s">
        <v>38</v>
      </c>
      <c r="B38" s="202"/>
      <c r="D38" s="391"/>
      <c r="I38" s="202"/>
      <c r="P38" s="202"/>
    </row>
    <row r="39" spans="1:16" s="86" customFormat="1" ht="13.5">
      <c r="A39" s="198" t="s">
        <v>22</v>
      </c>
      <c r="B39" s="202"/>
      <c r="D39" s="391"/>
      <c r="I39" s="202"/>
      <c r="P39" s="202"/>
    </row>
    <row r="40" spans="1:16" s="86" customFormat="1" ht="13.5">
      <c r="A40" s="198" t="s">
        <v>39</v>
      </c>
      <c r="B40" s="202"/>
      <c r="D40" s="391"/>
      <c r="I40" s="202"/>
      <c r="P40" s="202"/>
    </row>
    <row r="41" spans="1:16" s="86" customFormat="1" ht="13.5">
      <c r="A41" s="899" t="s">
        <v>104</v>
      </c>
      <c r="B41" s="202"/>
      <c r="D41" s="391"/>
      <c r="I41" s="202"/>
      <c r="P41" s="202"/>
    </row>
    <row r="42" spans="1:16" s="86" customFormat="1" ht="13.5">
      <c r="A42" s="201"/>
      <c r="B42" s="202"/>
      <c r="D42" s="391"/>
      <c r="I42" s="202"/>
      <c r="P42" s="202"/>
    </row>
    <row r="43" spans="1:16" s="86" customFormat="1" ht="13.5">
      <c r="A43" s="201"/>
      <c r="B43" s="202"/>
      <c r="D43" s="391"/>
      <c r="I43" s="202"/>
      <c r="P43" s="202"/>
    </row>
    <row r="44" spans="1:16" s="86" customFormat="1" ht="13.5">
      <c r="A44" s="203"/>
      <c r="B44" s="202"/>
      <c r="D44" s="391"/>
      <c r="I44" s="202"/>
      <c r="P44" s="202"/>
    </row>
    <row r="45" spans="1:16" s="86" customFormat="1" ht="13.5">
      <c r="A45" s="203"/>
      <c r="B45" s="202"/>
      <c r="D45" s="391"/>
      <c r="I45" s="202"/>
      <c r="P45" s="202"/>
    </row>
    <row r="46" spans="1:16" s="86" customFormat="1" ht="13.5">
      <c r="A46" s="203"/>
      <c r="B46" s="202"/>
      <c r="D46" s="391"/>
      <c r="I46" s="202"/>
      <c r="P46" s="202"/>
    </row>
    <row r="47" spans="1:16" s="86" customFormat="1" ht="13.5">
      <c r="A47" s="203"/>
      <c r="B47" s="202"/>
      <c r="D47" s="391"/>
      <c r="I47" s="202"/>
      <c r="P47" s="202"/>
    </row>
    <row r="48" spans="1:16" s="86" customFormat="1" ht="13.5">
      <c r="A48" s="203"/>
      <c r="B48" s="202"/>
      <c r="D48" s="391"/>
      <c r="I48" s="202"/>
      <c r="P48" s="202"/>
    </row>
    <row r="49" spans="1:16" s="86" customFormat="1" ht="13.5">
      <c r="A49" s="203"/>
      <c r="B49" s="202"/>
      <c r="D49" s="391"/>
      <c r="I49" s="202"/>
      <c r="P49" s="202"/>
    </row>
    <row r="50" spans="1:16" s="86" customFormat="1" ht="13.5">
      <c r="A50" s="203"/>
      <c r="B50" s="202"/>
      <c r="D50" s="391"/>
      <c r="I50" s="202"/>
      <c r="P50" s="202"/>
    </row>
    <row r="51" spans="1:16" s="86" customFormat="1" ht="13.5">
      <c r="A51" s="203"/>
      <c r="B51" s="202"/>
      <c r="D51" s="391"/>
      <c r="I51" s="202"/>
      <c r="P51" s="202"/>
    </row>
    <row r="52" spans="1:16" s="86" customFormat="1" ht="13.5">
      <c r="A52" s="203"/>
      <c r="B52" s="202"/>
      <c r="D52" s="391"/>
      <c r="I52" s="202"/>
      <c r="P52" s="202"/>
    </row>
    <row r="53" spans="1:16" s="86" customFormat="1" ht="13.5">
      <c r="A53" s="203"/>
      <c r="B53" s="202"/>
      <c r="D53" s="391"/>
      <c r="I53" s="202"/>
      <c r="P53" s="202"/>
    </row>
    <row r="54" spans="1:16" s="86" customFormat="1" ht="13.5">
      <c r="A54" s="203"/>
      <c r="B54" s="202"/>
      <c r="D54" s="391"/>
      <c r="I54" s="202"/>
      <c r="P54" s="202"/>
    </row>
    <row r="55" spans="1:16" s="86" customFormat="1" ht="13.5">
      <c r="A55" s="203"/>
      <c r="B55" s="202"/>
      <c r="D55" s="391"/>
      <c r="I55" s="202"/>
      <c r="P55" s="202"/>
    </row>
    <row r="56" spans="1:16" s="86" customFormat="1" ht="13.5">
      <c r="A56" s="203"/>
      <c r="B56" s="202"/>
      <c r="D56" s="391"/>
      <c r="I56" s="202"/>
      <c r="P56" s="202"/>
    </row>
    <row r="57" spans="1:16" s="86" customFormat="1" ht="13.5">
      <c r="A57" s="203"/>
      <c r="B57" s="202"/>
      <c r="D57" s="391"/>
      <c r="I57" s="202"/>
      <c r="P57" s="202"/>
    </row>
    <row r="58" spans="1:16" ht="13.5">
      <c r="A58" s="203"/>
      <c r="B58" s="202"/>
      <c r="I58" s="202"/>
      <c r="P58" s="202"/>
    </row>
    <row r="59" spans="1:16" ht="13.5">
      <c r="A59" s="203"/>
      <c r="B59" s="202"/>
      <c r="I59" s="202"/>
      <c r="P59" s="202"/>
    </row>
    <row r="60" spans="1:16" ht="13.5">
      <c r="A60" s="203"/>
      <c r="B60" s="202"/>
      <c r="I60" s="202"/>
      <c r="P60" s="202"/>
    </row>
    <row r="61" spans="1:16" ht="13.5">
      <c r="A61" s="203"/>
      <c r="B61" s="202"/>
      <c r="I61" s="202"/>
      <c r="P61" s="202"/>
    </row>
    <row r="62" spans="1:16" ht="13.5">
      <c r="A62" s="203"/>
      <c r="B62" s="202"/>
      <c r="I62" s="202"/>
      <c r="P62" s="202"/>
    </row>
    <row r="63" spans="1:16" ht="13.5">
      <c r="A63" s="203"/>
      <c r="B63" s="202"/>
      <c r="I63" s="202"/>
      <c r="P63" s="202"/>
    </row>
    <row r="64" spans="1:16" ht="13.5">
      <c r="A64" s="203"/>
      <c r="B64" s="202"/>
      <c r="I64" s="202"/>
      <c r="P64" s="202"/>
    </row>
    <row r="65" spans="1:16" ht="13.5">
      <c r="A65" s="203"/>
      <c r="B65" s="202"/>
      <c r="I65" s="202"/>
      <c r="P65" s="202"/>
    </row>
    <row r="66" spans="1:16" ht="13.5">
      <c r="A66" s="203"/>
      <c r="B66" s="202"/>
      <c r="I66" s="202"/>
      <c r="P66" s="202"/>
    </row>
    <row r="67" spans="1:16" ht="13.5">
      <c r="A67" s="203"/>
      <c r="B67" s="202"/>
      <c r="I67" s="202"/>
      <c r="P67" s="202"/>
    </row>
    <row r="68" spans="1:16" ht="13.5">
      <c r="A68" s="203"/>
      <c r="B68" s="202"/>
      <c r="I68" s="202"/>
      <c r="P68" s="202"/>
    </row>
    <row r="69" spans="1:16" ht="13.5">
      <c r="A69" s="203"/>
      <c r="B69" s="202"/>
      <c r="I69" s="202"/>
      <c r="P69" s="202"/>
    </row>
    <row r="70" spans="1:16" ht="13.5">
      <c r="A70" s="203"/>
      <c r="B70" s="202"/>
      <c r="I70" s="202"/>
      <c r="P70" s="202"/>
    </row>
    <row r="71" spans="1:16" ht="13.5">
      <c r="A71" s="203"/>
      <c r="B71" s="202"/>
      <c r="I71" s="202"/>
      <c r="P71" s="202"/>
    </row>
    <row r="72" spans="1:16" ht="13.5">
      <c r="A72" s="203"/>
      <c r="B72" s="202"/>
      <c r="I72" s="202"/>
      <c r="P72" s="202"/>
    </row>
    <row r="73" spans="1:16" ht="13.5">
      <c r="A73" s="203"/>
      <c r="B73" s="202"/>
      <c r="I73" s="202"/>
      <c r="P73" s="202"/>
    </row>
    <row r="74" spans="1:16" ht="13.5">
      <c r="A74" s="203"/>
      <c r="B74" s="202"/>
      <c r="I74" s="202"/>
      <c r="P74" s="202"/>
    </row>
    <row r="75" spans="1:16" ht="13.5">
      <c r="A75" s="203"/>
      <c r="B75" s="202"/>
      <c r="I75" s="202"/>
      <c r="P75" s="202"/>
    </row>
    <row r="76" spans="1:16" ht="13.5">
      <c r="A76" s="203"/>
      <c r="B76" s="202"/>
      <c r="I76" s="202"/>
      <c r="P76" s="202"/>
    </row>
    <row r="77" spans="1:16" ht="13.5">
      <c r="A77" s="203"/>
      <c r="B77" s="202"/>
      <c r="I77" s="202"/>
      <c r="P77" s="202"/>
    </row>
    <row r="78" spans="1:16" ht="13.5">
      <c r="A78" s="203"/>
      <c r="B78" s="202"/>
      <c r="I78" s="202"/>
      <c r="P78" s="202"/>
    </row>
    <row r="79" spans="1:16" ht="13.5">
      <c r="A79" s="203"/>
      <c r="B79" s="202"/>
      <c r="I79" s="202"/>
      <c r="P79" s="202"/>
    </row>
    <row r="80" ht="13.5">
      <c r="P80" s="202"/>
    </row>
    <row r="81" ht="13.5">
      <c r="P81" s="202"/>
    </row>
  </sheetData>
  <mergeCells count="6">
    <mergeCell ref="B1:K1"/>
    <mergeCell ref="B2:G2"/>
    <mergeCell ref="B3:S3"/>
    <mergeCell ref="B5:H5"/>
    <mergeCell ref="I5:O5"/>
    <mergeCell ref="P5:Y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A40" sqref="A40"/>
    </sheetView>
  </sheetViews>
  <sheetFormatPr defaultColWidth="9.00390625" defaultRowHeight="12.75"/>
  <cols>
    <col min="1" max="1" width="27.375" style="39" customWidth="1"/>
    <col min="2" max="2" width="8.75390625" style="39" customWidth="1"/>
    <col min="3" max="3" width="4.75390625" style="39" customWidth="1"/>
    <col min="4" max="4" width="8.75390625" style="39" customWidth="1"/>
    <col min="5" max="5" width="4.75390625" style="39" customWidth="1"/>
    <col min="6" max="6" width="8.75390625" style="39" customWidth="1"/>
    <col min="7" max="7" width="4.75390625" style="39" customWidth="1"/>
    <col min="8" max="8" width="8.75390625" style="39" customWidth="1"/>
    <col min="9" max="9" width="4.75390625" style="39" customWidth="1"/>
    <col min="10" max="10" width="8.75390625" style="39" customWidth="1"/>
    <col min="11" max="11" width="4.75390625" style="39" customWidth="1"/>
    <col min="12" max="12" width="8.75390625" style="39" customWidth="1"/>
    <col min="13" max="13" width="4.75390625" style="39" customWidth="1"/>
    <col min="14" max="14" width="7.375" style="39" customWidth="1"/>
    <col min="15" max="15" width="4.75390625" style="39" customWidth="1"/>
    <col min="16" max="16" width="8.75390625" style="39" customWidth="1"/>
    <col min="17" max="17" width="4.75390625" style="39" customWidth="1"/>
    <col min="18" max="18" width="8.75390625" style="39" customWidth="1"/>
    <col min="19" max="21" width="4.75390625" style="39" customWidth="1"/>
    <col min="22" max="27" width="9.125" style="39" customWidth="1"/>
  </cols>
  <sheetData>
    <row r="1" spans="1:27" s="480" customFormat="1" ht="18" customHeight="1">
      <c r="A1" s="478"/>
      <c r="B1" s="944" t="s">
        <v>0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479"/>
      <c r="N1" s="479"/>
      <c r="O1" s="479"/>
      <c r="P1" s="479"/>
      <c r="Q1" s="479"/>
      <c r="R1" s="479"/>
      <c r="S1" s="479"/>
      <c r="U1" s="8" t="s">
        <v>126</v>
      </c>
      <c r="V1" s="479"/>
      <c r="W1" s="479"/>
      <c r="X1" s="479"/>
      <c r="Y1" s="479"/>
      <c r="Z1" s="479"/>
      <c r="AA1" s="479"/>
    </row>
    <row r="2" spans="1:27" s="482" customFormat="1" ht="18" customHeight="1">
      <c r="A2" s="3"/>
      <c r="B2" s="942" t="s">
        <v>93</v>
      </c>
      <c r="C2" s="942"/>
      <c r="D2" s="942"/>
      <c r="E2" s="942"/>
      <c r="F2" s="942"/>
      <c r="G2" s="942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</row>
    <row r="3" spans="1:27" s="482" customFormat="1" ht="18" customHeight="1">
      <c r="A3" s="481"/>
      <c r="B3" s="978" t="s">
        <v>117</v>
      </c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483"/>
      <c r="V3" s="484"/>
      <c r="W3" s="481"/>
      <c r="X3" s="481"/>
      <c r="Y3" s="481"/>
      <c r="Z3" s="481"/>
      <c r="AA3" s="481"/>
    </row>
    <row r="4" spans="1:27" s="197" customFormat="1" ht="12" customHeight="1">
      <c r="A4" s="485"/>
      <c r="B4" s="220"/>
      <c r="C4" s="486"/>
      <c r="D4" s="486"/>
      <c r="E4" s="487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488"/>
      <c r="W4" s="398"/>
      <c r="X4" s="398"/>
      <c r="Y4" s="398"/>
      <c r="Z4" s="398"/>
      <c r="AA4" s="398"/>
    </row>
    <row r="5" spans="1:27" s="489" customFormat="1" ht="16.5" customHeight="1">
      <c r="A5" s="24" t="s">
        <v>3</v>
      </c>
      <c r="C5" s="22"/>
      <c r="D5" s="221"/>
      <c r="E5" s="204"/>
      <c r="F5" s="22"/>
      <c r="G5" s="22"/>
      <c r="I5" s="24"/>
      <c r="J5" s="490"/>
      <c r="L5" s="204"/>
      <c r="M5" s="204"/>
      <c r="N5" s="204"/>
      <c r="O5" s="204"/>
      <c r="P5" s="204"/>
      <c r="Q5" s="204"/>
      <c r="R5" s="22"/>
      <c r="S5" s="22"/>
      <c r="U5" s="396" t="s">
        <v>111</v>
      </c>
      <c r="V5" s="491"/>
      <c r="W5" s="1"/>
      <c r="X5" s="1"/>
      <c r="Y5" s="1"/>
      <c r="Z5" s="1"/>
      <c r="AA5" s="1"/>
    </row>
    <row r="6" spans="1:27" s="496" customFormat="1" ht="15" customHeight="1">
      <c r="A6" s="909" t="s">
        <v>225</v>
      </c>
      <c r="B6" s="118" t="s">
        <v>118</v>
      </c>
      <c r="C6" s="492"/>
      <c r="D6" s="118" t="s">
        <v>119</v>
      </c>
      <c r="E6" s="492"/>
      <c r="F6" s="118" t="s">
        <v>120</v>
      </c>
      <c r="G6" s="492"/>
      <c r="H6" s="118" t="s">
        <v>121</v>
      </c>
      <c r="I6" s="492"/>
      <c r="J6" s="118" t="s">
        <v>122</v>
      </c>
      <c r="K6" s="492"/>
      <c r="L6" s="118" t="s">
        <v>123</v>
      </c>
      <c r="M6" s="493"/>
      <c r="N6" s="118" t="s">
        <v>124</v>
      </c>
      <c r="O6" s="492"/>
      <c r="P6" s="118" t="s">
        <v>125</v>
      </c>
      <c r="Q6" s="494"/>
      <c r="R6" s="980" t="s">
        <v>112</v>
      </c>
      <c r="S6" s="980"/>
      <c r="T6" s="980"/>
      <c r="U6" s="981"/>
      <c r="V6" s="495"/>
      <c r="W6" s="495"/>
      <c r="X6" s="495"/>
      <c r="Y6" s="495"/>
      <c r="Z6" s="495"/>
      <c r="AA6" s="495"/>
    </row>
    <row r="7" spans="1:27" s="502" customFormat="1" ht="13.5" customHeight="1">
      <c r="A7" s="497"/>
      <c r="B7" s="498" t="s">
        <v>10</v>
      </c>
      <c r="C7" s="499" t="s">
        <v>54</v>
      </c>
      <c r="D7" s="500" t="s">
        <v>10</v>
      </c>
      <c r="E7" s="499" t="s">
        <v>54</v>
      </c>
      <c r="F7" s="500" t="s">
        <v>10</v>
      </c>
      <c r="G7" s="499" t="s">
        <v>54</v>
      </c>
      <c r="H7" s="498" t="s">
        <v>10</v>
      </c>
      <c r="I7" s="499" t="s">
        <v>54</v>
      </c>
      <c r="J7" s="500" t="s">
        <v>10</v>
      </c>
      <c r="K7" s="499" t="s">
        <v>54</v>
      </c>
      <c r="L7" s="500" t="s">
        <v>10</v>
      </c>
      <c r="M7" s="499" t="s">
        <v>54</v>
      </c>
      <c r="N7" s="498" t="s">
        <v>10</v>
      </c>
      <c r="O7" s="499" t="s">
        <v>54</v>
      </c>
      <c r="P7" s="498" t="s">
        <v>10</v>
      </c>
      <c r="Q7" s="501" t="s">
        <v>54</v>
      </c>
      <c r="R7" s="975" t="s">
        <v>10</v>
      </c>
      <c r="S7" s="976"/>
      <c r="T7" s="977" t="s">
        <v>54</v>
      </c>
      <c r="U7" s="976"/>
      <c r="V7" s="9"/>
      <c r="W7" s="9"/>
      <c r="X7" s="9"/>
      <c r="Y7" s="9"/>
      <c r="Z7" s="9"/>
      <c r="AA7" s="9"/>
    </row>
    <row r="8" spans="1:21" s="62" customFormat="1" ht="12.75">
      <c r="A8" s="503" t="s">
        <v>18</v>
      </c>
      <c r="B8" s="504" t="s">
        <v>66</v>
      </c>
      <c r="C8" s="247" t="s">
        <v>20</v>
      </c>
      <c r="D8" s="504" t="s">
        <v>66</v>
      </c>
      <c r="E8" s="247" t="s">
        <v>20</v>
      </c>
      <c r="F8" s="504" t="s">
        <v>66</v>
      </c>
      <c r="G8" s="247" t="s">
        <v>20</v>
      </c>
      <c r="H8" s="504" t="s">
        <v>66</v>
      </c>
      <c r="I8" s="247" t="s">
        <v>20</v>
      </c>
      <c r="J8" s="504" t="s">
        <v>66</v>
      </c>
      <c r="K8" s="247" t="s">
        <v>20</v>
      </c>
      <c r="L8" s="504" t="s">
        <v>66</v>
      </c>
      <c r="M8" s="247" t="s">
        <v>20</v>
      </c>
      <c r="N8" s="504" t="s">
        <v>66</v>
      </c>
      <c r="O8" s="247" t="s">
        <v>20</v>
      </c>
      <c r="P8" s="504" t="s">
        <v>66</v>
      </c>
      <c r="Q8" s="505" t="s">
        <v>20</v>
      </c>
      <c r="R8" s="506" t="s">
        <v>66</v>
      </c>
      <c r="S8" s="507" t="s">
        <v>19</v>
      </c>
      <c r="T8" s="247" t="s">
        <v>20</v>
      </c>
      <c r="U8" s="508" t="s">
        <v>19</v>
      </c>
    </row>
    <row r="9" spans="1:27" s="286" customFormat="1" ht="9.75" customHeight="1" thickBot="1">
      <c r="A9" s="509" t="s">
        <v>21</v>
      </c>
      <c r="B9" s="510">
        <v>1</v>
      </c>
      <c r="C9" s="511">
        <v>2</v>
      </c>
      <c r="D9" s="512">
        <v>3</v>
      </c>
      <c r="E9" s="511">
        <v>4</v>
      </c>
      <c r="F9" s="512">
        <v>5</v>
      </c>
      <c r="G9" s="511">
        <v>6</v>
      </c>
      <c r="H9" s="512">
        <v>7</v>
      </c>
      <c r="I9" s="511">
        <v>8</v>
      </c>
      <c r="J9" s="512">
        <v>9</v>
      </c>
      <c r="K9" s="511">
        <v>10</v>
      </c>
      <c r="L9" s="512">
        <v>11</v>
      </c>
      <c r="M9" s="511">
        <v>12</v>
      </c>
      <c r="N9" s="512">
        <v>13</v>
      </c>
      <c r="O9" s="512">
        <v>14</v>
      </c>
      <c r="P9" s="512">
        <v>15</v>
      </c>
      <c r="Q9" s="513">
        <v>16</v>
      </c>
      <c r="R9" s="514">
        <v>17</v>
      </c>
      <c r="S9" s="514">
        <v>18</v>
      </c>
      <c r="T9" s="514">
        <v>19</v>
      </c>
      <c r="U9" s="514">
        <v>20</v>
      </c>
      <c r="V9" s="39"/>
      <c r="W9" s="39"/>
      <c r="X9" s="39"/>
      <c r="Y9" s="39"/>
      <c r="Z9" s="39"/>
      <c r="AA9" s="39"/>
    </row>
    <row r="10" spans="1:27" s="286" customFormat="1" ht="9.75" customHeight="1">
      <c r="A10" s="256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515"/>
      <c r="R10" s="73"/>
      <c r="S10" s="73"/>
      <c r="T10" s="70"/>
      <c r="U10" s="70"/>
      <c r="V10" s="39"/>
      <c r="W10" s="39"/>
      <c r="X10" s="39"/>
      <c r="Y10" s="39"/>
      <c r="Z10" s="39"/>
      <c r="AA10" s="39"/>
    </row>
    <row r="11" spans="1:27" s="86" customFormat="1" ht="15" customHeight="1">
      <c r="A11" s="516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517"/>
      <c r="R11" s="85"/>
      <c r="S11" s="85"/>
      <c r="T11" s="82"/>
      <c r="U11" s="82"/>
      <c r="V11" s="39"/>
      <c r="W11" s="39"/>
      <c r="X11" s="39"/>
      <c r="Y11" s="39"/>
      <c r="Z11" s="39"/>
      <c r="AA11" s="39"/>
    </row>
    <row r="12" spans="1:27" s="86" customFormat="1" ht="15" customHeight="1">
      <c r="A12" s="263" t="s">
        <v>113</v>
      </c>
      <c r="B12" s="98">
        <v>91625</v>
      </c>
      <c r="C12" s="125">
        <v>10</v>
      </c>
      <c r="D12" s="98">
        <v>3077463</v>
      </c>
      <c r="E12" s="125">
        <v>132</v>
      </c>
      <c r="F12" s="98">
        <v>316806</v>
      </c>
      <c r="G12" s="125">
        <v>7</v>
      </c>
      <c r="H12" s="98">
        <v>0</v>
      </c>
      <c r="I12" s="125">
        <v>0</v>
      </c>
      <c r="J12" s="98">
        <v>44308</v>
      </c>
      <c r="K12" s="125">
        <v>8</v>
      </c>
      <c r="L12" s="98">
        <v>525796</v>
      </c>
      <c r="M12" s="125">
        <v>6</v>
      </c>
      <c r="N12" s="92">
        <v>262561</v>
      </c>
      <c r="O12" s="125">
        <v>11</v>
      </c>
      <c r="P12" s="98">
        <v>176243</v>
      </c>
      <c r="Q12" s="518">
        <v>8</v>
      </c>
      <c r="R12" s="519">
        <v>4494802</v>
      </c>
      <c r="S12" s="520">
        <v>54.6</v>
      </c>
      <c r="T12" s="125">
        <v>182</v>
      </c>
      <c r="U12" s="520">
        <v>52.4</v>
      </c>
      <c r="V12" s="39"/>
      <c r="W12" s="39"/>
      <c r="X12" s="39"/>
      <c r="Y12" s="39"/>
      <c r="Z12" s="39"/>
      <c r="AA12" s="39"/>
    </row>
    <row r="13" spans="1:27" s="86" customFormat="1" ht="15" customHeight="1">
      <c r="A13" s="521" t="s">
        <v>96</v>
      </c>
      <c r="B13" s="522">
        <v>0</v>
      </c>
      <c r="C13" s="523">
        <v>0</v>
      </c>
      <c r="D13" s="522">
        <v>1800</v>
      </c>
      <c r="E13" s="523">
        <v>1</v>
      </c>
      <c r="F13" s="522">
        <v>0</v>
      </c>
      <c r="G13" s="523">
        <v>0</v>
      </c>
      <c r="H13" s="522">
        <v>0</v>
      </c>
      <c r="I13" s="523">
        <v>0</v>
      </c>
      <c r="J13" s="522">
        <v>0</v>
      </c>
      <c r="K13" s="523">
        <v>0</v>
      </c>
      <c r="L13" s="522">
        <v>0</v>
      </c>
      <c r="M13" s="523">
        <v>0</v>
      </c>
      <c r="N13" s="416">
        <v>0</v>
      </c>
      <c r="O13" s="523">
        <v>0</v>
      </c>
      <c r="P13" s="522">
        <v>0</v>
      </c>
      <c r="Q13" s="524">
        <v>0</v>
      </c>
      <c r="R13" s="525">
        <v>1800</v>
      </c>
      <c r="S13" s="520">
        <v>0</v>
      </c>
      <c r="T13" s="523">
        <v>1</v>
      </c>
      <c r="U13" s="520">
        <v>0.3</v>
      </c>
      <c r="V13" s="39"/>
      <c r="W13" s="39"/>
      <c r="X13" s="39"/>
      <c r="Y13" s="39"/>
      <c r="Z13" s="39"/>
      <c r="AA13" s="39"/>
    </row>
    <row r="14" spans="1:27" s="86" customFormat="1" ht="15" customHeight="1" thickBot="1">
      <c r="A14" s="328" t="s">
        <v>97</v>
      </c>
      <c r="B14" s="152">
        <v>88597</v>
      </c>
      <c r="C14" s="526">
        <v>15</v>
      </c>
      <c r="D14" s="152">
        <v>1057454</v>
      </c>
      <c r="E14" s="526">
        <v>62</v>
      </c>
      <c r="F14" s="152">
        <v>441812</v>
      </c>
      <c r="G14" s="526">
        <v>8</v>
      </c>
      <c r="H14" s="152">
        <v>144767</v>
      </c>
      <c r="I14" s="526">
        <v>8</v>
      </c>
      <c r="J14" s="152">
        <v>61504</v>
      </c>
      <c r="K14" s="526">
        <v>6</v>
      </c>
      <c r="L14" s="152">
        <v>45996</v>
      </c>
      <c r="M14" s="526">
        <v>2</v>
      </c>
      <c r="N14" s="146">
        <v>32960</v>
      </c>
      <c r="O14" s="526">
        <v>4</v>
      </c>
      <c r="P14" s="152">
        <v>0</v>
      </c>
      <c r="Q14" s="527">
        <v>0</v>
      </c>
      <c r="R14" s="528">
        <v>1873090</v>
      </c>
      <c r="S14" s="520">
        <v>22.7</v>
      </c>
      <c r="T14" s="526">
        <v>105</v>
      </c>
      <c r="U14" s="520">
        <v>30.3</v>
      </c>
      <c r="V14" s="39"/>
      <c r="W14" s="39"/>
      <c r="X14" s="39"/>
      <c r="Y14" s="39"/>
      <c r="Z14" s="39"/>
      <c r="AA14" s="39"/>
    </row>
    <row r="15" spans="1:27" s="86" customFormat="1" ht="15" customHeight="1" thickBot="1">
      <c r="A15" s="529" t="s">
        <v>23</v>
      </c>
      <c r="B15" s="530">
        <f aca="true" t="shared" si="0" ref="B15:U15">SUM(B12:B14)</f>
        <v>180222</v>
      </c>
      <c r="C15" s="531">
        <f t="shared" si="0"/>
        <v>25</v>
      </c>
      <c r="D15" s="530">
        <f t="shared" si="0"/>
        <v>4136717</v>
      </c>
      <c r="E15" s="531">
        <f t="shared" si="0"/>
        <v>195</v>
      </c>
      <c r="F15" s="530">
        <f t="shared" si="0"/>
        <v>758618</v>
      </c>
      <c r="G15" s="531">
        <f t="shared" si="0"/>
        <v>15</v>
      </c>
      <c r="H15" s="530">
        <f t="shared" si="0"/>
        <v>144767</v>
      </c>
      <c r="I15" s="531">
        <f t="shared" si="0"/>
        <v>8</v>
      </c>
      <c r="J15" s="530">
        <f t="shared" si="0"/>
        <v>105812</v>
      </c>
      <c r="K15" s="531">
        <f t="shared" si="0"/>
        <v>14</v>
      </c>
      <c r="L15" s="530">
        <f t="shared" si="0"/>
        <v>571792</v>
      </c>
      <c r="M15" s="531">
        <f t="shared" si="0"/>
        <v>8</v>
      </c>
      <c r="N15" s="458">
        <f t="shared" si="0"/>
        <v>295521</v>
      </c>
      <c r="O15" s="531">
        <f t="shared" si="0"/>
        <v>15</v>
      </c>
      <c r="P15" s="530">
        <f t="shared" si="0"/>
        <v>176243</v>
      </c>
      <c r="Q15" s="532">
        <f t="shared" si="0"/>
        <v>8</v>
      </c>
      <c r="R15" s="533">
        <f t="shared" si="0"/>
        <v>6369692</v>
      </c>
      <c r="S15" s="534">
        <f t="shared" si="0"/>
        <v>77.3</v>
      </c>
      <c r="T15" s="531">
        <f t="shared" si="0"/>
        <v>288</v>
      </c>
      <c r="U15" s="534">
        <f t="shared" si="0"/>
        <v>83</v>
      </c>
      <c r="V15" s="39"/>
      <c r="W15" s="39"/>
      <c r="X15" s="39"/>
      <c r="Y15" s="39"/>
      <c r="Z15" s="39"/>
      <c r="AA15" s="39"/>
    </row>
    <row r="16" spans="1:27" s="86" customFormat="1" ht="9.75" customHeight="1">
      <c r="A16" s="275"/>
      <c r="B16" s="185"/>
      <c r="C16" s="191"/>
      <c r="D16" s="185"/>
      <c r="E16" s="191"/>
      <c r="F16" s="185"/>
      <c r="G16" s="191"/>
      <c r="H16" s="185"/>
      <c r="I16" s="191"/>
      <c r="J16" s="185"/>
      <c r="K16" s="191"/>
      <c r="L16" s="185"/>
      <c r="M16" s="191"/>
      <c r="N16" s="179"/>
      <c r="O16" s="191"/>
      <c r="P16" s="185"/>
      <c r="Q16" s="535"/>
      <c r="R16" s="536"/>
      <c r="S16" s="536"/>
      <c r="T16" s="191"/>
      <c r="U16" s="536"/>
      <c r="V16" s="39"/>
      <c r="W16" s="39"/>
      <c r="X16" s="39"/>
      <c r="Y16" s="39"/>
      <c r="Z16" s="39"/>
      <c r="AA16" s="39"/>
    </row>
    <row r="17" spans="1:27" s="86" customFormat="1" ht="15" customHeight="1">
      <c r="A17" s="516" t="s">
        <v>98</v>
      </c>
      <c r="B17" s="82"/>
      <c r="C17" s="137"/>
      <c r="D17" s="82"/>
      <c r="E17" s="137"/>
      <c r="F17" s="82"/>
      <c r="G17" s="137"/>
      <c r="H17" s="82"/>
      <c r="I17" s="137"/>
      <c r="J17" s="82"/>
      <c r="K17" s="137"/>
      <c r="L17" s="82"/>
      <c r="M17" s="137"/>
      <c r="N17" s="130"/>
      <c r="O17" s="137"/>
      <c r="P17" s="82"/>
      <c r="Q17" s="537"/>
      <c r="R17" s="85"/>
      <c r="S17" s="85"/>
      <c r="T17" s="137"/>
      <c r="U17" s="85"/>
      <c r="V17" s="39"/>
      <c r="W17" s="39"/>
      <c r="X17" s="39"/>
      <c r="Y17" s="39"/>
      <c r="Z17" s="39"/>
      <c r="AA17" s="39"/>
    </row>
    <row r="18" spans="1:27" s="86" customFormat="1" ht="15" customHeight="1">
      <c r="A18" s="263" t="s">
        <v>99</v>
      </c>
      <c r="B18" s="98">
        <v>230650</v>
      </c>
      <c r="C18" s="125">
        <v>11</v>
      </c>
      <c r="D18" s="98">
        <v>253279</v>
      </c>
      <c r="E18" s="125">
        <v>18</v>
      </c>
      <c r="F18" s="98">
        <v>79154</v>
      </c>
      <c r="G18" s="125">
        <v>6</v>
      </c>
      <c r="H18" s="98">
        <v>0</v>
      </c>
      <c r="I18" s="125">
        <v>0</v>
      </c>
      <c r="J18" s="98">
        <v>0</v>
      </c>
      <c r="K18" s="125">
        <v>0</v>
      </c>
      <c r="L18" s="98">
        <v>7369</v>
      </c>
      <c r="M18" s="125">
        <v>2</v>
      </c>
      <c r="N18" s="92">
        <v>92327</v>
      </c>
      <c r="O18" s="125">
        <v>3</v>
      </c>
      <c r="P18" s="98">
        <v>192998</v>
      </c>
      <c r="Q18" s="518">
        <v>7</v>
      </c>
      <c r="R18" s="519">
        <v>855777</v>
      </c>
      <c r="S18" s="520">
        <v>10.4</v>
      </c>
      <c r="T18" s="125">
        <v>47</v>
      </c>
      <c r="U18" s="520">
        <v>13.5</v>
      </c>
      <c r="V18" s="39"/>
      <c r="W18" s="39"/>
      <c r="X18" s="39"/>
      <c r="Y18" s="39"/>
      <c r="Z18" s="39"/>
      <c r="AA18" s="39"/>
    </row>
    <row r="19" spans="1:27" s="86" customFormat="1" ht="15" customHeight="1">
      <c r="A19" s="263" t="s">
        <v>97</v>
      </c>
      <c r="B19" s="98">
        <v>26844</v>
      </c>
      <c r="C19" s="125">
        <v>1</v>
      </c>
      <c r="D19" s="98">
        <v>7365</v>
      </c>
      <c r="E19" s="125">
        <v>1</v>
      </c>
      <c r="F19" s="98">
        <v>95006</v>
      </c>
      <c r="G19" s="125">
        <v>1</v>
      </c>
      <c r="H19" s="98">
        <v>0</v>
      </c>
      <c r="I19" s="125">
        <v>0</v>
      </c>
      <c r="J19" s="98">
        <v>0</v>
      </c>
      <c r="K19" s="125">
        <v>0</v>
      </c>
      <c r="L19" s="98">
        <v>31901</v>
      </c>
      <c r="M19" s="125">
        <v>1</v>
      </c>
      <c r="N19" s="92">
        <v>0</v>
      </c>
      <c r="O19" s="125">
        <v>0</v>
      </c>
      <c r="P19" s="98">
        <v>376260</v>
      </c>
      <c r="Q19" s="518">
        <v>2</v>
      </c>
      <c r="R19" s="519">
        <v>537376</v>
      </c>
      <c r="S19" s="520">
        <v>6.5</v>
      </c>
      <c r="T19" s="125">
        <v>6</v>
      </c>
      <c r="U19" s="520">
        <v>1.7</v>
      </c>
      <c r="V19" s="39"/>
      <c r="W19" s="39"/>
      <c r="X19" s="39"/>
      <c r="Y19" s="39"/>
      <c r="Z19" s="39"/>
      <c r="AA19" s="39"/>
    </row>
    <row r="20" spans="1:27" s="86" customFormat="1" ht="15" customHeight="1" thickBot="1">
      <c r="A20" s="538" t="s">
        <v>100</v>
      </c>
      <c r="B20" s="539">
        <v>0</v>
      </c>
      <c r="C20" s="540">
        <v>0</v>
      </c>
      <c r="D20" s="539">
        <v>0</v>
      </c>
      <c r="E20" s="540">
        <v>0</v>
      </c>
      <c r="F20" s="539">
        <v>0</v>
      </c>
      <c r="G20" s="540">
        <v>0</v>
      </c>
      <c r="H20" s="539">
        <v>0</v>
      </c>
      <c r="I20" s="540">
        <v>0</v>
      </c>
      <c r="J20" s="539">
        <v>8345</v>
      </c>
      <c r="K20" s="540">
        <v>1</v>
      </c>
      <c r="L20" s="539">
        <v>0</v>
      </c>
      <c r="M20" s="540">
        <v>0</v>
      </c>
      <c r="N20" s="766">
        <v>0</v>
      </c>
      <c r="O20" s="540">
        <v>0</v>
      </c>
      <c r="P20" s="539">
        <v>0</v>
      </c>
      <c r="Q20" s="541">
        <v>0</v>
      </c>
      <c r="R20" s="542">
        <v>8345</v>
      </c>
      <c r="S20" s="543">
        <v>0.1</v>
      </c>
      <c r="T20" s="540">
        <v>1</v>
      </c>
      <c r="U20" s="543">
        <v>0.3</v>
      </c>
      <c r="V20" s="39"/>
      <c r="W20" s="39"/>
      <c r="X20" s="39"/>
      <c r="Y20" s="39"/>
      <c r="Z20" s="39"/>
      <c r="AA20" s="39"/>
    </row>
    <row r="21" spans="1:27" s="86" customFormat="1" ht="15" customHeight="1" thickBot="1">
      <c r="A21" s="529" t="s">
        <v>101</v>
      </c>
      <c r="B21" s="530">
        <f aca="true" t="shared" si="1" ref="B21:U21">SUM(B18:B20)</f>
        <v>257494</v>
      </c>
      <c r="C21" s="531">
        <f t="shared" si="1"/>
        <v>12</v>
      </c>
      <c r="D21" s="530">
        <f t="shared" si="1"/>
        <v>260644</v>
      </c>
      <c r="E21" s="531">
        <f t="shared" si="1"/>
        <v>19</v>
      </c>
      <c r="F21" s="530">
        <f t="shared" si="1"/>
        <v>174160</v>
      </c>
      <c r="G21" s="531">
        <f t="shared" si="1"/>
        <v>7</v>
      </c>
      <c r="H21" s="530">
        <f t="shared" si="1"/>
        <v>0</v>
      </c>
      <c r="I21" s="531">
        <f t="shared" si="1"/>
        <v>0</v>
      </c>
      <c r="J21" s="530">
        <f t="shared" si="1"/>
        <v>8345</v>
      </c>
      <c r="K21" s="531">
        <f t="shared" si="1"/>
        <v>1</v>
      </c>
      <c r="L21" s="530">
        <f t="shared" si="1"/>
        <v>39270</v>
      </c>
      <c r="M21" s="531">
        <f t="shared" si="1"/>
        <v>3</v>
      </c>
      <c r="N21" s="458">
        <f t="shared" si="1"/>
        <v>92327</v>
      </c>
      <c r="O21" s="531">
        <f t="shared" si="1"/>
        <v>3</v>
      </c>
      <c r="P21" s="530">
        <f t="shared" si="1"/>
        <v>569258</v>
      </c>
      <c r="Q21" s="532">
        <f t="shared" si="1"/>
        <v>9</v>
      </c>
      <c r="R21" s="533">
        <f t="shared" si="1"/>
        <v>1401498</v>
      </c>
      <c r="S21" s="534">
        <f t="shared" si="1"/>
        <v>17</v>
      </c>
      <c r="T21" s="531">
        <f t="shared" si="1"/>
        <v>54</v>
      </c>
      <c r="U21" s="534">
        <f t="shared" si="1"/>
        <v>15.5</v>
      </c>
      <c r="V21" s="39"/>
      <c r="W21" s="39"/>
      <c r="X21" s="39"/>
      <c r="Y21" s="39"/>
      <c r="Z21" s="39"/>
      <c r="AA21" s="39"/>
    </row>
    <row r="22" spans="1:27" s="86" customFormat="1" ht="9.75" customHeight="1" thickBot="1">
      <c r="A22" s="544"/>
      <c r="B22" s="545"/>
      <c r="C22" s="546"/>
      <c r="D22" s="545"/>
      <c r="E22" s="546"/>
      <c r="F22" s="545"/>
      <c r="G22" s="546"/>
      <c r="H22" s="545"/>
      <c r="I22" s="546"/>
      <c r="J22" s="545"/>
      <c r="K22" s="546"/>
      <c r="L22" s="545"/>
      <c r="M22" s="546"/>
      <c r="N22" s="472"/>
      <c r="O22" s="546"/>
      <c r="P22" s="545"/>
      <c r="Q22" s="547"/>
      <c r="R22" s="548"/>
      <c r="S22" s="548"/>
      <c r="T22" s="546"/>
      <c r="U22" s="548"/>
      <c r="V22" s="39"/>
      <c r="W22" s="39"/>
      <c r="X22" s="39"/>
      <c r="Y22" s="39"/>
      <c r="Z22" s="39"/>
      <c r="AA22" s="39"/>
    </row>
    <row r="23" spans="1:27" s="86" customFormat="1" ht="15" customHeight="1" thickBot="1">
      <c r="A23" s="549" t="s">
        <v>25</v>
      </c>
      <c r="B23" s="169">
        <f aca="true" t="shared" si="2" ref="B23:U23">B15+B21</f>
        <v>437716</v>
      </c>
      <c r="C23" s="550">
        <f t="shared" si="2"/>
        <v>37</v>
      </c>
      <c r="D23" s="169">
        <f t="shared" si="2"/>
        <v>4397361</v>
      </c>
      <c r="E23" s="550">
        <f t="shared" si="2"/>
        <v>214</v>
      </c>
      <c r="F23" s="169">
        <f t="shared" si="2"/>
        <v>932778</v>
      </c>
      <c r="G23" s="550">
        <f t="shared" si="2"/>
        <v>22</v>
      </c>
      <c r="H23" s="169">
        <f t="shared" si="2"/>
        <v>144767</v>
      </c>
      <c r="I23" s="550">
        <f t="shared" si="2"/>
        <v>8</v>
      </c>
      <c r="J23" s="169">
        <f t="shared" si="2"/>
        <v>114157</v>
      </c>
      <c r="K23" s="550">
        <f t="shared" si="2"/>
        <v>15</v>
      </c>
      <c r="L23" s="169">
        <f t="shared" si="2"/>
        <v>611062</v>
      </c>
      <c r="M23" s="550">
        <f t="shared" si="2"/>
        <v>11</v>
      </c>
      <c r="N23" s="163">
        <f t="shared" si="2"/>
        <v>387848</v>
      </c>
      <c r="O23" s="550">
        <f t="shared" si="2"/>
        <v>18</v>
      </c>
      <c r="P23" s="169">
        <f t="shared" si="2"/>
        <v>745501</v>
      </c>
      <c r="Q23" s="551">
        <f t="shared" si="2"/>
        <v>17</v>
      </c>
      <c r="R23" s="194">
        <f t="shared" si="2"/>
        <v>7771190</v>
      </c>
      <c r="S23" s="162">
        <f t="shared" si="2"/>
        <v>94.3</v>
      </c>
      <c r="T23" s="550">
        <f t="shared" si="2"/>
        <v>342</v>
      </c>
      <c r="U23" s="162">
        <f t="shared" si="2"/>
        <v>98.5</v>
      </c>
      <c r="V23" s="39"/>
      <c r="W23" s="39"/>
      <c r="X23" s="39"/>
      <c r="Y23" s="39"/>
      <c r="Z23" s="39"/>
      <c r="AA23" s="39"/>
    </row>
    <row r="24" spans="1:27" s="86" customFormat="1" ht="15" customHeight="1">
      <c r="A24" s="275"/>
      <c r="B24" s="185"/>
      <c r="C24" s="191"/>
      <c r="D24" s="185"/>
      <c r="E24" s="191"/>
      <c r="F24" s="185"/>
      <c r="G24" s="191"/>
      <c r="H24" s="185"/>
      <c r="I24" s="191"/>
      <c r="J24" s="185"/>
      <c r="K24" s="191"/>
      <c r="L24" s="185"/>
      <c r="M24" s="191"/>
      <c r="N24" s="179"/>
      <c r="O24" s="191"/>
      <c r="P24" s="185"/>
      <c r="Q24" s="535"/>
      <c r="R24" s="536"/>
      <c r="S24" s="536"/>
      <c r="T24" s="191"/>
      <c r="U24" s="536"/>
      <c r="V24" s="39"/>
      <c r="W24" s="39"/>
      <c r="X24" s="39"/>
      <c r="Y24" s="39"/>
      <c r="Z24" s="39"/>
      <c r="AA24" s="39"/>
    </row>
    <row r="25" spans="1:27" s="86" customFormat="1" ht="15" customHeight="1">
      <c r="A25" s="516" t="s">
        <v>29</v>
      </c>
      <c r="B25" s="82"/>
      <c r="C25" s="137"/>
      <c r="D25" s="82"/>
      <c r="E25" s="137"/>
      <c r="F25" s="82"/>
      <c r="G25" s="137"/>
      <c r="H25" s="82"/>
      <c r="I25" s="137"/>
      <c r="J25" s="82"/>
      <c r="K25" s="137"/>
      <c r="L25" s="82"/>
      <c r="M25" s="137"/>
      <c r="N25" s="130"/>
      <c r="O25" s="137"/>
      <c r="P25" s="82"/>
      <c r="Q25" s="537"/>
      <c r="R25" s="85"/>
      <c r="S25" s="85"/>
      <c r="T25" s="137"/>
      <c r="U25" s="85"/>
      <c r="V25" s="39"/>
      <c r="W25" s="39"/>
      <c r="X25" s="39"/>
      <c r="Y25" s="39"/>
      <c r="Z25" s="39"/>
      <c r="AA25" s="39"/>
    </row>
    <row r="26" spans="1:27" s="86" customFormat="1" ht="15" customHeight="1">
      <c r="A26" s="263" t="s">
        <v>102</v>
      </c>
      <c r="B26" s="98">
        <v>26655</v>
      </c>
      <c r="C26" s="125">
        <v>2</v>
      </c>
      <c r="D26" s="98">
        <v>0</v>
      </c>
      <c r="E26" s="125">
        <v>0</v>
      </c>
      <c r="F26" s="98">
        <v>0</v>
      </c>
      <c r="G26" s="125">
        <v>0</v>
      </c>
      <c r="H26" s="98">
        <v>0</v>
      </c>
      <c r="I26" s="125">
        <v>0</v>
      </c>
      <c r="J26" s="98">
        <v>54121</v>
      </c>
      <c r="K26" s="125">
        <v>2</v>
      </c>
      <c r="L26" s="98">
        <v>0</v>
      </c>
      <c r="M26" s="191">
        <v>0</v>
      </c>
      <c r="N26" s="179">
        <v>0</v>
      </c>
      <c r="O26" s="191">
        <v>0</v>
      </c>
      <c r="P26" s="98">
        <v>0</v>
      </c>
      <c r="Q26" s="518">
        <v>0</v>
      </c>
      <c r="R26" s="519">
        <v>80776</v>
      </c>
      <c r="S26" s="520">
        <v>1</v>
      </c>
      <c r="T26" s="125">
        <v>4</v>
      </c>
      <c r="U26" s="520">
        <v>1.2</v>
      </c>
      <c r="V26" s="39"/>
      <c r="W26" s="39"/>
      <c r="X26" s="39"/>
      <c r="Y26" s="39"/>
      <c r="Z26" s="39"/>
      <c r="AA26" s="39"/>
    </row>
    <row r="27" spans="1:27" s="86" customFormat="1" ht="15" customHeight="1" thickBot="1">
      <c r="A27" s="328" t="s">
        <v>103</v>
      </c>
      <c r="B27" s="152">
        <v>0</v>
      </c>
      <c r="C27" s="526">
        <v>0</v>
      </c>
      <c r="D27" s="152">
        <v>387816</v>
      </c>
      <c r="E27" s="526">
        <v>1</v>
      </c>
      <c r="F27" s="152">
        <v>0</v>
      </c>
      <c r="G27" s="526">
        <v>0</v>
      </c>
      <c r="H27" s="152">
        <v>0</v>
      </c>
      <c r="I27" s="526">
        <v>0</v>
      </c>
      <c r="J27" s="152">
        <v>0</v>
      </c>
      <c r="K27" s="526">
        <v>0</v>
      </c>
      <c r="L27" s="152">
        <v>0</v>
      </c>
      <c r="M27" s="526">
        <v>0</v>
      </c>
      <c r="N27" s="146">
        <v>0</v>
      </c>
      <c r="O27" s="526">
        <v>0</v>
      </c>
      <c r="P27" s="152">
        <v>0</v>
      </c>
      <c r="Q27" s="527">
        <v>0</v>
      </c>
      <c r="R27" s="528">
        <v>387816</v>
      </c>
      <c r="S27" s="143">
        <v>4.7</v>
      </c>
      <c r="T27" s="526">
        <v>1</v>
      </c>
      <c r="U27" s="143">
        <v>0.3</v>
      </c>
      <c r="V27" s="39"/>
      <c r="W27" s="39"/>
      <c r="X27" s="39"/>
      <c r="Y27" s="39"/>
      <c r="Z27" s="39"/>
      <c r="AA27" s="39"/>
    </row>
    <row r="28" spans="1:27" s="86" customFormat="1" ht="15" customHeight="1" thickBot="1">
      <c r="A28" s="552" t="s">
        <v>29</v>
      </c>
      <c r="B28" s="553">
        <f aca="true" t="shared" si="3" ref="B28:U28">SUM(B26:B27)</f>
        <v>26655</v>
      </c>
      <c r="C28" s="554">
        <f t="shared" si="3"/>
        <v>2</v>
      </c>
      <c r="D28" s="553">
        <f t="shared" si="3"/>
        <v>387816</v>
      </c>
      <c r="E28" s="554">
        <f t="shared" si="3"/>
        <v>1</v>
      </c>
      <c r="F28" s="553">
        <f t="shared" si="3"/>
        <v>0</v>
      </c>
      <c r="G28" s="554">
        <f t="shared" si="3"/>
        <v>0</v>
      </c>
      <c r="H28" s="553">
        <f t="shared" si="3"/>
        <v>0</v>
      </c>
      <c r="I28" s="554">
        <f t="shared" si="3"/>
        <v>0</v>
      </c>
      <c r="J28" s="553">
        <f t="shared" si="3"/>
        <v>54121</v>
      </c>
      <c r="K28" s="554">
        <f t="shared" si="3"/>
        <v>2</v>
      </c>
      <c r="L28" s="553">
        <f t="shared" si="3"/>
        <v>0</v>
      </c>
      <c r="M28" s="554">
        <f t="shared" si="3"/>
        <v>0</v>
      </c>
      <c r="N28" s="425">
        <f t="shared" si="3"/>
        <v>0</v>
      </c>
      <c r="O28" s="554">
        <f t="shared" si="3"/>
        <v>0</v>
      </c>
      <c r="P28" s="553">
        <f t="shared" si="3"/>
        <v>0</v>
      </c>
      <c r="Q28" s="555">
        <f t="shared" si="3"/>
        <v>0</v>
      </c>
      <c r="R28" s="556">
        <f t="shared" si="3"/>
        <v>468592</v>
      </c>
      <c r="S28" s="557">
        <f t="shared" si="3"/>
        <v>5.7</v>
      </c>
      <c r="T28" s="554">
        <f t="shared" si="3"/>
        <v>5</v>
      </c>
      <c r="U28" s="557">
        <f t="shared" si="3"/>
        <v>1.5</v>
      </c>
      <c r="V28" s="39"/>
      <c r="W28" s="39"/>
      <c r="X28" s="39"/>
      <c r="Y28" s="39"/>
      <c r="Z28" s="39"/>
      <c r="AA28" s="39"/>
    </row>
    <row r="29" spans="1:27" s="86" customFormat="1" ht="9.75" customHeight="1" thickBot="1">
      <c r="A29" s="354"/>
      <c r="B29" s="558"/>
      <c r="C29" s="559"/>
      <c r="D29" s="558"/>
      <c r="E29" s="559"/>
      <c r="F29" s="558"/>
      <c r="G29" s="559"/>
      <c r="H29" s="558"/>
      <c r="I29" s="559"/>
      <c r="J29" s="558"/>
      <c r="K29" s="559"/>
      <c r="L29" s="558"/>
      <c r="M29" s="559"/>
      <c r="N29" s="911"/>
      <c r="O29" s="559"/>
      <c r="P29" s="558"/>
      <c r="Q29" s="560"/>
      <c r="R29" s="561"/>
      <c r="S29" s="561"/>
      <c r="T29" s="559"/>
      <c r="U29" s="561"/>
      <c r="V29" s="39"/>
      <c r="W29" s="39"/>
      <c r="X29" s="39"/>
      <c r="Y29" s="39"/>
      <c r="Z29" s="39"/>
      <c r="AA29" s="39"/>
    </row>
    <row r="30" spans="1:27" s="86" customFormat="1" ht="15" customHeight="1" thickBot="1">
      <c r="A30" s="549" t="s">
        <v>30</v>
      </c>
      <c r="B30" s="169">
        <f aca="true" t="shared" si="4" ref="B30:U30">B23+B28</f>
        <v>464371</v>
      </c>
      <c r="C30" s="550">
        <f t="shared" si="4"/>
        <v>39</v>
      </c>
      <c r="D30" s="169">
        <f t="shared" si="4"/>
        <v>4785177</v>
      </c>
      <c r="E30" s="550">
        <f t="shared" si="4"/>
        <v>215</v>
      </c>
      <c r="F30" s="169">
        <f t="shared" si="4"/>
        <v>932778</v>
      </c>
      <c r="G30" s="550">
        <f t="shared" si="4"/>
        <v>22</v>
      </c>
      <c r="H30" s="169">
        <f t="shared" si="4"/>
        <v>144767</v>
      </c>
      <c r="I30" s="550">
        <f t="shared" si="4"/>
        <v>8</v>
      </c>
      <c r="J30" s="169">
        <f t="shared" si="4"/>
        <v>168278</v>
      </c>
      <c r="K30" s="550">
        <f t="shared" si="4"/>
        <v>17</v>
      </c>
      <c r="L30" s="169">
        <f t="shared" si="4"/>
        <v>611062</v>
      </c>
      <c r="M30" s="550">
        <f t="shared" si="4"/>
        <v>11</v>
      </c>
      <c r="N30" s="163">
        <f t="shared" si="4"/>
        <v>387848</v>
      </c>
      <c r="O30" s="550">
        <f t="shared" si="4"/>
        <v>18</v>
      </c>
      <c r="P30" s="169">
        <f t="shared" si="4"/>
        <v>745501</v>
      </c>
      <c r="Q30" s="551">
        <f t="shared" si="4"/>
        <v>17</v>
      </c>
      <c r="R30" s="194">
        <f t="shared" si="4"/>
        <v>8239782</v>
      </c>
      <c r="S30" s="162">
        <f t="shared" si="4"/>
        <v>100</v>
      </c>
      <c r="T30" s="550">
        <f t="shared" si="4"/>
        <v>347</v>
      </c>
      <c r="U30" s="162">
        <f t="shared" si="4"/>
        <v>100</v>
      </c>
      <c r="V30" s="39"/>
      <c r="W30" s="39"/>
      <c r="X30" s="39"/>
      <c r="Y30" s="39"/>
      <c r="Z30" s="39"/>
      <c r="AA30" s="39"/>
    </row>
    <row r="31" spans="1:27" s="197" customFormat="1" ht="13.5">
      <c r="A31" s="195"/>
      <c r="B31" s="200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</row>
    <row r="32" spans="1:27" s="197" customFormat="1" ht="13.5">
      <c r="A32" s="195" t="s">
        <v>31</v>
      </c>
      <c r="B32" s="200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</row>
    <row r="33" spans="1:27" s="197" customFormat="1" ht="13.5">
      <c r="A33" s="198" t="s">
        <v>32</v>
      </c>
      <c r="B33" s="200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</row>
    <row r="34" spans="1:27" s="197" customFormat="1" ht="13.5">
      <c r="A34" s="198" t="s">
        <v>114</v>
      </c>
      <c r="B34" s="200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</row>
    <row r="35" spans="1:27" s="197" customFormat="1" ht="13.5">
      <c r="A35" s="198" t="s">
        <v>115</v>
      </c>
      <c r="B35" s="200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</row>
    <row r="36" spans="1:27" s="197" customFormat="1" ht="13.5">
      <c r="A36" s="198" t="s">
        <v>39</v>
      </c>
      <c r="B36" s="200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</row>
    <row r="37" spans="1:27" s="197" customFormat="1" ht="13.5">
      <c r="A37" s="198" t="s">
        <v>104</v>
      </c>
      <c r="B37" s="200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</row>
    <row r="38" spans="1:27" s="197" customFormat="1" ht="13.5">
      <c r="A38" s="198" t="s">
        <v>223</v>
      </c>
      <c r="B38" s="200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</row>
    <row r="39" spans="1:27" s="197" customFormat="1" ht="13.5">
      <c r="A39" s="198" t="s">
        <v>116</v>
      </c>
      <c r="B39" s="200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</row>
    <row r="40" spans="1:27" s="86" customFormat="1" ht="12.75">
      <c r="A40" s="562"/>
      <c r="B40" s="20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s="86" customFormat="1" ht="12.75">
      <c r="A41" s="562"/>
      <c r="B41" s="20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2:27" s="86" customFormat="1" ht="12.75">
      <c r="B42" s="20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s="86" customFormat="1" ht="12.75">
      <c r="A43" s="39"/>
      <c r="B43" s="20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s="86" customFormat="1" ht="13.5">
      <c r="A44" s="198"/>
      <c r="B44" s="20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s="86" customFormat="1" ht="12.75">
      <c r="A45" s="562"/>
      <c r="B45" s="20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s="86" customFormat="1" ht="12.75">
      <c r="A46" s="562"/>
      <c r="B46" s="20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s="86" customFormat="1" ht="12.75">
      <c r="A47" s="562"/>
      <c r="B47" s="20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s="86" customFormat="1" ht="12.75">
      <c r="A48" s="562"/>
      <c r="B48" s="20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 s="86" customFormat="1" ht="12.75">
      <c r="A49" s="562"/>
      <c r="B49" s="20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s="86" customFormat="1" ht="12.75">
      <c r="A50" s="562"/>
      <c r="B50" s="20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s="86" customFormat="1" ht="12.75">
      <c r="A51" s="562"/>
      <c r="B51" s="20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s="86" customFormat="1" ht="12.75">
      <c r="A52" s="562"/>
      <c r="B52" s="20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s="86" customFormat="1" ht="12.75">
      <c r="A53" s="562"/>
      <c r="B53" s="20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s="86" customFormat="1" ht="12.75">
      <c r="A54" s="562"/>
      <c r="B54" s="20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" ht="12.75">
      <c r="A55" s="562"/>
      <c r="B55" s="200"/>
    </row>
    <row r="56" spans="1:2" ht="12.75">
      <c r="A56" s="562"/>
      <c r="B56" s="200"/>
    </row>
    <row r="57" spans="1:2" ht="12.75">
      <c r="A57" s="562"/>
      <c r="B57" s="200"/>
    </row>
    <row r="58" spans="1:2" ht="12.75">
      <c r="A58" s="562"/>
      <c r="B58" s="200"/>
    </row>
    <row r="59" spans="1:2" ht="12.75">
      <c r="A59" s="562"/>
      <c r="B59" s="200"/>
    </row>
    <row r="60" spans="1:2" ht="12.75">
      <c r="A60" s="562"/>
      <c r="B60" s="200"/>
    </row>
    <row r="61" spans="1:2" ht="12.75">
      <c r="A61" s="562"/>
      <c r="B61" s="200"/>
    </row>
    <row r="62" spans="1:2" ht="12.75">
      <c r="A62" s="562"/>
      <c r="B62" s="200"/>
    </row>
    <row r="63" spans="1:2" ht="12.75">
      <c r="A63" s="562"/>
      <c r="B63" s="200"/>
    </row>
  </sheetData>
  <mergeCells count="6">
    <mergeCell ref="R7:S7"/>
    <mergeCell ref="T7:U7"/>
    <mergeCell ref="B3:T3"/>
    <mergeCell ref="B1:L1"/>
    <mergeCell ref="B2:G2"/>
    <mergeCell ref="R6:U6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workbookViewId="0" topLeftCell="A1">
      <selection activeCell="A40" sqref="A40"/>
    </sheetView>
  </sheetViews>
  <sheetFormatPr defaultColWidth="9.00390625" defaultRowHeight="12.75"/>
  <cols>
    <col min="1" max="1" width="30.75390625" style="0" customWidth="1"/>
    <col min="2" max="2" width="9.25390625" style="0" customWidth="1"/>
    <col min="3" max="3" width="4.75390625" style="0" customWidth="1"/>
    <col min="4" max="4" width="4.75390625" style="393" customWidth="1"/>
    <col min="5" max="7" width="4.75390625" style="0" customWidth="1"/>
    <col min="8" max="8" width="9.25390625" style="0" customWidth="1"/>
    <col min="9" max="13" width="4.75390625" style="0" customWidth="1"/>
    <col min="14" max="14" width="9.25390625" style="0" customWidth="1"/>
    <col min="15" max="20" width="4.75390625" style="0" customWidth="1"/>
    <col min="22" max="22" width="9.75390625" style="0" customWidth="1"/>
  </cols>
  <sheetData>
    <row r="1" spans="1:20" s="1" customFormat="1" ht="16.5" customHeight="1">
      <c r="A1" s="2"/>
      <c r="B1" s="965" t="s">
        <v>56</v>
      </c>
      <c r="C1" s="982"/>
      <c r="D1" s="966"/>
      <c r="E1" s="966"/>
      <c r="F1" s="966"/>
      <c r="G1" s="966"/>
      <c r="H1" s="966"/>
      <c r="I1" s="966"/>
      <c r="J1" s="966"/>
      <c r="K1" s="966"/>
      <c r="L1" s="4"/>
      <c r="N1" s="7"/>
      <c r="O1" s="4"/>
      <c r="P1" s="4"/>
      <c r="Q1" s="4"/>
      <c r="R1" s="4"/>
      <c r="S1" s="4"/>
      <c r="T1" s="8" t="s">
        <v>130</v>
      </c>
    </row>
    <row r="2" spans="1:19" s="1" customFormat="1" ht="16.5" customHeight="1">
      <c r="A2" s="2"/>
      <c r="B2" s="942" t="s">
        <v>93</v>
      </c>
      <c r="C2" s="942"/>
      <c r="D2" s="942"/>
      <c r="E2" s="942"/>
      <c r="F2" s="942"/>
      <c r="G2" s="942"/>
      <c r="H2" s="7"/>
      <c r="I2" s="4"/>
      <c r="J2" s="4"/>
      <c r="K2" s="4"/>
      <c r="L2" s="4"/>
      <c r="N2" s="7"/>
      <c r="O2" s="4"/>
      <c r="P2" s="4"/>
      <c r="Q2" s="4"/>
      <c r="R2" s="4"/>
      <c r="S2" s="4"/>
    </row>
    <row r="3" spans="1:20" s="1" customFormat="1" ht="16.5" customHeight="1">
      <c r="A3" s="2"/>
      <c r="B3" s="943" t="s">
        <v>227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4"/>
      <c r="R3" s="4"/>
      <c r="S3" s="4"/>
      <c r="T3" s="5"/>
    </row>
    <row r="4" spans="1:20" s="9" customFormat="1" ht="12" customHeight="1">
      <c r="A4" s="10"/>
      <c r="B4" s="13"/>
      <c r="C4" s="563"/>
      <c r="D4" s="564"/>
      <c r="E4" s="563"/>
      <c r="F4" s="563"/>
      <c r="G4" s="563"/>
      <c r="H4" s="13"/>
      <c r="I4" s="563"/>
      <c r="J4" s="563"/>
      <c r="K4" s="563"/>
      <c r="L4" s="563"/>
      <c r="M4" s="563"/>
      <c r="N4" s="13"/>
      <c r="O4" s="563"/>
      <c r="P4" s="563"/>
      <c r="Q4" s="563"/>
      <c r="R4" s="563"/>
      <c r="S4" s="563"/>
      <c r="T4" s="563"/>
    </row>
    <row r="5" spans="1:20" s="1" customFormat="1" ht="18.75" customHeight="1">
      <c r="A5" s="7" t="s">
        <v>3</v>
      </c>
      <c r="B5" s="5"/>
      <c r="C5" s="5"/>
      <c r="D5" s="395"/>
      <c r="E5" s="6"/>
      <c r="F5" s="6"/>
      <c r="G5" s="6"/>
      <c r="H5" s="5"/>
      <c r="I5" s="5"/>
      <c r="J5" s="11"/>
      <c r="K5" s="6"/>
      <c r="L5" s="6"/>
      <c r="M5" s="6"/>
      <c r="N5" s="5"/>
      <c r="O5" s="5"/>
      <c r="P5" s="11"/>
      <c r="Q5" s="6"/>
      <c r="R5" s="6"/>
      <c r="S5" s="6"/>
      <c r="T5" s="396" t="s">
        <v>4</v>
      </c>
    </row>
    <row r="6" spans="1:20" s="565" customFormat="1" ht="18.75" customHeight="1">
      <c r="A6" s="397" t="s">
        <v>5</v>
      </c>
      <c r="B6" s="983" t="s">
        <v>6</v>
      </c>
      <c r="C6" s="984"/>
      <c r="D6" s="984"/>
      <c r="E6" s="984"/>
      <c r="F6" s="984"/>
      <c r="G6" s="985"/>
      <c r="H6" s="983" t="s">
        <v>7</v>
      </c>
      <c r="I6" s="984"/>
      <c r="J6" s="984"/>
      <c r="K6" s="984"/>
      <c r="L6" s="984"/>
      <c r="M6" s="985"/>
      <c r="N6" s="983" t="s">
        <v>8</v>
      </c>
      <c r="O6" s="984"/>
      <c r="P6" s="984"/>
      <c r="Q6" s="984"/>
      <c r="R6" s="984"/>
      <c r="S6" s="984"/>
      <c r="T6" s="985"/>
    </row>
    <row r="7" spans="1:20" s="39" customFormat="1" ht="15" customHeight="1">
      <c r="A7" s="402" t="s">
        <v>9</v>
      </c>
      <c r="B7" s="400" t="s">
        <v>10</v>
      </c>
      <c r="C7" s="30"/>
      <c r="D7" s="44" t="s">
        <v>11</v>
      </c>
      <c r="E7" s="45" t="s">
        <v>12</v>
      </c>
      <c r="F7" s="401" t="s">
        <v>14</v>
      </c>
      <c r="G7" s="566"/>
      <c r="H7" s="400" t="s">
        <v>10</v>
      </c>
      <c r="I7" s="30"/>
      <c r="J7" s="44" t="s">
        <v>11</v>
      </c>
      <c r="K7" s="45" t="s">
        <v>12</v>
      </c>
      <c r="L7" s="401" t="s">
        <v>14</v>
      </c>
      <c r="M7" s="566"/>
      <c r="N7" s="567" t="s">
        <v>10</v>
      </c>
      <c r="O7" s="30"/>
      <c r="P7" s="44" t="s">
        <v>11</v>
      </c>
      <c r="Q7" s="45" t="s">
        <v>12</v>
      </c>
      <c r="R7" s="43" t="s">
        <v>13</v>
      </c>
      <c r="S7" s="401" t="s">
        <v>14</v>
      </c>
      <c r="T7" s="566"/>
    </row>
    <row r="8" spans="1:20" s="39" customFormat="1" ht="13.5" customHeight="1">
      <c r="A8" s="404" t="s">
        <v>18</v>
      </c>
      <c r="B8" s="42" t="s">
        <v>66</v>
      </c>
      <c r="C8" s="43" t="s">
        <v>19</v>
      </c>
      <c r="D8" s="44" t="s">
        <v>20</v>
      </c>
      <c r="E8" s="45" t="s">
        <v>20</v>
      </c>
      <c r="F8" s="44" t="s">
        <v>20</v>
      </c>
      <c r="G8" s="566" t="s">
        <v>19</v>
      </c>
      <c r="H8" s="42" t="s">
        <v>66</v>
      </c>
      <c r="I8" s="43" t="s">
        <v>19</v>
      </c>
      <c r="J8" s="44" t="s">
        <v>20</v>
      </c>
      <c r="K8" s="45" t="s">
        <v>20</v>
      </c>
      <c r="L8" s="44" t="s">
        <v>20</v>
      </c>
      <c r="M8" s="566" t="s">
        <v>19</v>
      </c>
      <c r="N8" s="568" t="s">
        <v>66</v>
      </c>
      <c r="O8" s="43" t="s">
        <v>19</v>
      </c>
      <c r="P8" s="44" t="s">
        <v>20</v>
      </c>
      <c r="Q8" s="45" t="s">
        <v>20</v>
      </c>
      <c r="R8" s="43" t="s">
        <v>20</v>
      </c>
      <c r="S8" s="44" t="s">
        <v>20</v>
      </c>
      <c r="T8" s="566" t="s">
        <v>19</v>
      </c>
    </row>
    <row r="9" spans="1:20" s="62" customFormat="1" ht="9.75" customHeight="1" thickBot="1">
      <c r="A9" s="405" t="s">
        <v>21</v>
      </c>
      <c r="B9" s="54">
        <v>1</v>
      </c>
      <c r="C9" s="51">
        <v>2</v>
      </c>
      <c r="D9" s="52">
        <v>3</v>
      </c>
      <c r="E9" s="53">
        <v>4</v>
      </c>
      <c r="F9" s="55">
        <v>5</v>
      </c>
      <c r="G9" s="569">
        <v>6</v>
      </c>
      <c r="H9" s="54">
        <v>7</v>
      </c>
      <c r="I9" s="51">
        <v>8</v>
      </c>
      <c r="J9" s="52">
        <v>9</v>
      </c>
      <c r="K9" s="53">
        <v>10</v>
      </c>
      <c r="L9" s="55">
        <v>11</v>
      </c>
      <c r="M9" s="569">
        <v>12</v>
      </c>
      <c r="N9" s="60">
        <v>13</v>
      </c>
      <c r="O9" s="51">
        <v>14</v>
      </c>
      <c r="P9" s="52">
        <v>15</v>
      </c>
      <c r="Q9" s="53">
        <v>16</v>
      </c>
      <c r="R9" s="51">
        <v>17</v>
      </c>
      <c r="S9" s="55">
        <v>18</v>
      </c>
      <c r="T9" s="569">
        <v>19</v>
      </c>
    </row>
    <row r="10" spans="1:20" s="39" customFormat="1" ht="9.75" customHeight="1">
      <c r="A10" s="406"/>
      <c r="B10" s="72"/>
      <c r="C10" s="66"/>
      <c r="D10" s="407"/>
      <c r="E10" s="67"/>
      <c r="F10" s="69"/>
      <c r="G10" s="570"/>
      <c r="H10" s="68"/>
      <c r="I10" s="66"/>
      <c r="J10" s="65"/>
      <c r="K10" s="68"/>
      <c r="L10" s="69"/>
      <c r="M10" s="570"/>
      <c r="N10" s="72"/>
      <c r="O10" s="66"/>
      <c r="P10" s="65"/>
      <c r="Q10" s="67"/>
      <c r="R10" s="73"/>
      <c r="S10" s="69"/>
      <c r="T10" s="570"/>
    </row>
    <row r="11" spans="1:20" s="86" customFormat="1" ht="15" customHeight="1">
      <c r="A11" s="409" t="s">
        <v>94</v>
      </c>
      <c r="B11" s="84"/>
      <c r="C11" s="81"/>
      <c r="D11" s="133"/>
      <c r="E11" s="80"/>
      <c r="F11" s="77"/>
      <c r="G11" s="571"/>
      <c r="H11" s="84"/>
      <c r="I11" s="81"/>
      <c r="J11" s="77"/>
      <c r="K11" s="80"/>
      <c r="L11" s="77"/>
      <c r="M11" s="571"/>
      <c r="N11" s="84"/>
      <c r="O11" s="81"/>
      <c r="P11" s="77"/>
      <c r="Q11" s="79"/>
      <c r="R11" s="85"/>
      <c r="S11" s="77"/>
      <c r="T11" s="571"/>
    </row>
    <row r="12" spans="1:20" s="86" customFormat="1" ht="15" customHeight="1">
      <c r="A12" s="410" t="s">
        <v>95</v>
      </c>
      <c r="B12" s="100">
        <v>456293</v>
      </c>
      <c r="C12" s="95">
        <v>15.5</v>
      </c>
      <c r="D12" s="121">
        <v>6</v>
      </c>
      <c r="E12" s="123">
        <v>3</v>
      </c>
      <c r="F12" s="121">
        <v>9</v>
      </c>
      <c r="G12" s="572">
        <v>30</v>
      </c>
      <c r="H12" s="100">
        <v>47879</v>
      </c>
      <c r="I12" s="95">
        <v>7.1</v>
      </c>
      <c r="J12" s="121">
        <v>17</v>
      </c>
      <c r="K12" s="123">
        <v>0</v>
      </c>
      <c r="L12" s="121">
        <v>17</v>
      </c>
      <c r="M12" s="572">
        <v>13.8</v>
      </c>
      <c r="N12" s="100">
        <v>504172</v>
      </c>
      <c r="O12" s="95">
        <v>13.9</v>
      </c>
      <c r="P12" s="121">
        <v>23</v>
      </c>
      <c r="Q12" s="122">
        <v>3</v>
      </c>
      <c r="R12" s="123">
        <v>0</v>
      </c>
      <c r="S12" s="96">
        <v>26</v>
      </c>
      <c r="T12" s="572">
        <v>17</v>
      </c>
    </row>
    <row r="13" spans="1:20" s="86" customFormat="1" ht="15" customHeight="1" thickBot="1">
      <c r="A13" s="410" t="s">
        <v>97</v>
      </c>
      <c r="B13" s="100">
        <v>1907832</v>
      </c>
      <c r="C13" s="95">
        <v>64.7</v>
      </c>
      <c r="D13" s="121">
        <v>12</v>
      </c>
      <c r="E13" s="123">
        <v>1</v>
      </c>
      <c r="F13" s="121">
        <v>13</v>
      </c>
      <c r="G13" s="572">
        <v>43.3</v>
      </c>
      <c r="H13" s="100">
        <v>227312</v>
      </c>
      <c r="I13" s="95">
        <v>33.6</v>
      </c>
      <c r="J13" s="121">
        <v>49</v>
      </c>
      <c r="K13" s="123">
        <v>0</v>
      </c>
      <c r="L13" s="121">
        <v>49</v>
      </c>
      <c r="M13" s="572">
        <v>39.8</v>
      </c>
      <c r="N13" s="100">
        <v>2135144</v>
      </c>
      <c r="O13" s="95">
        <v>58.9</v>
      </c>
      <c r="P13" s="121">
        <v>61</v>
      </c>
      <c r="Q13" s="122">
        <v>1</v>
      </c>
      <c r="R13" s="123">
        <v>0</v>
      </c>
      <c r="S13" s="96">
        <v>62</v>
      </c>
      <c r="T13" s="572">
        <v>40.5</v>
      </c>
    </row>
    <row r="14" spans="1:20" s="86" customFormat="1" ht="15" customHeight="1" thickBot="1">
      <c r="A14" s="453" t="s">
        <v>23</v>
      </c>
      <c r="B14" s="454">
        <f aca="true" t="shared" si="0" ref="B14:Q14">SUM(B12:B13)</f>
        <v>2364125</v>
      </c>
      <c r="C14" s="345">
        <f t="shared" si="0"/>
        <v>80.2</v>
      </c>
      <c r="D14" s="573">
        <f t="shared" si="0"/>
        <v>18</v>
      </c>
      <c r="E14" s="574">
        <f t="shared" si="0"/>
        <v>4</v>
      </c>
      <c r="F14" s="573">
        <f t="shared" si="0"/>
        <v>22</v>
      </c>
      <c r="G14" s="575">
        <f t="shared" si="0"/>
        <v>73.3</v>
      </c>
      <c r="H14" s="454">
        <f t="shared" si="0"/>
        <v>275191</v>
      </c>
      <c r="I14" s="345">
        <f t="shared" si="0"/>
        <v>40.7</v>
      </c>
      <c r="J14" s="573">
        <f t="shared" si="0"/>
        <v>66</v>
      </c>
      <c r="K14" s="574">
        <f t="shared" si="0"/>
        <v>0</v>
      </c>
      <c r="L14" s="573">
        <f t="shared" si="0"/>
        <v>66</v>
      </c>
      <c r="M14" s="575">
        <f t="shared" si="0"/>
        <v>53.599999999999994</v>
      </c>
      <c r="N14" s="454">
        <f t="shared" si="0"/>
        <v>2639316</v>
      </c>
      <c r="O14" s="345">
        <f t="shared" si="0"/>
        <v>72.8</v>
      </c>
      <c r="P14" s="573">
        <f t="shared" si="0"/>
        <v>84</v>
      </c>
      <c r="Q14" s="576">
        <f t="shared" si="0"/>
        <v>4</v>
      </c>
      <c r="R14" s="574">
        <v>0</v>
      </c>
      <c r="S14" s="344">
        <f>SUM(S12:S13)</f>
        <v>88</v>
      </c>
      <c r="T14" s="575">
        <f>SUM(T12:T13)</f>
        <v>57.5</v>
      </c>
    </row>
    <row r="15" spans="1:20" s="117" customFormat="1" ht="9.75" customHeight="1">
      <c r="A15" s="427"/>
      <c r="B15" s="450"/>
      <c r="C15" s="182"/>
      <c r="D15" s="187"/>
      <c r="E15" s="189"/>
      <c r="F15" s="187"/>
      <c r="G15" s="577"/>
      <c r="H15" s="450"/>
      <c r="I15" s="182"/>
      <c r="J15" s="187"/>
      <c r="K15" s="189"/>
      <c r="L15" s="187"/>
      <c r="M15" s="577"/>
      <c r="N15" s="578"/>
      <c r="O15" s="182"/>
      <c r="P15" s="187"/>
      <c r="Q15" s="188"/>
      <c r="R15" s="189"/>
      <c r="S15" s="183"/>
      <c r="T15" s="577"/>
    </row>
    <row r="16" spans="1:20" s="86" customFormat="1" ht="15" customHeight="1">
      <c r="A16" s="409" t="s">
        <v>98</v>
      </c>
      <c r="B16" s="84"/>
      <c r="C16" s="81"/>
      <c r="D16" s="133"/>
      <c r="E16" s="135"/>
      <c r="F16" s="133"/>
      <c r="G16" s="571"/>
      <c r="H16" s="84"/>
      <c r="I16" s="81"/>
      <c r="J16" s="133"/>
      <c r="K16" s="135"/>
      <c r="L16" s="133"/>
      <c r="M16" s="571"/>
      <c r="N16" s="579"/>
      <c r="O16" s="81"/>
      <c r="P16" s="133"/>
      <c r="Q16" s="134"/>
      <c r="R16" s="135"/>
      <c r="S16" s="77"/>
      <c r="T16" s="571"/>
    </row>
    <row r="17" spans="1:20" s="86" customFormat="1" ht="15" customHeight="1">
      <c r="A17" s="410" t="s">
        <v>99</v>
      </c>
      <c r="B17" s="100">
        <v>162158</v>
      </c>
      <c r="C17" s="95">
        <v>5.5</v>
      </c>
      <c r="D17" s="121">
        <v>5</v>
      </c>
      <c r="E17" s="123">
        <v>0</v>
      </c>
      <c r="F17" s="121">
        <v>5</v>
      </c>
      <c r="G17" s="572">
        <v>16.7</v>
      </c>
      <c r="H17" s="100">
        <v>229076</v>
      </c>
      <c r="I17" s="95">
        <v>34</v>
      </c>
      <c r="J17" s="121">
        <v>13</v>
      </c>
      <c r="K17" s="123">
        <v>0</v>
      </c>
      <c r="L17" s="121">
        <v>13</v>
      </c>
      <c r="M17" s="572">
        <v>10.6</v>
      </c>
      <c r="N17" s="100">
        <v>391234</v>
      </c>
      <c r="O17" s="95">
        <v>10.8</v>
      </c>
      <c r="P17" s="121">
        <v>18</v>
      </c>
      <c r="Q17" s="122">
        <v>0</v>
      </c>
      <c r="R17" s="123">
        <v>0</v>
      </c>
      <c r="S17" s="96">
        <v>18</v>
      </c>
      <c r="T17" s="572">
        <v>11.8</v>
      </c>
    </row>
    <row r="18" spans="1:20" s="86" customFormat="1" ht="15" customHeight="1" thickBot="1">
      <c r="A18" s="410" t="s">
        <v>97</v>
      </c>
      <c r="B18" s="100">
        <v>0</v>
      </c>
      <c r="C18" s="95">
        <v>0</v>
      </c>
      <c r="D18" s="121">
        <v>0</v>
      </c>
      <c r="E18" s="123">
        <v>0</v>
      </c>
      <c r="F18" s="121">
        <v>0</v>
      </c>
      <c r="G18" s="572">
        <v>0</v>
      </c>
      <c r="H18" s="100">
        <v>3634</v>
      </c>
      <c r="I18" s="95">
        <v>0.5</v>
      </c>
      <c r="J18" s="121">
        <v>1</v>
      </c>
      <c r="K18" s="123">
        <v>0</v>
      </c>
      <c r="L18" s="121">
        <v>1</v>
      </c>
      <c r="M18" s="572">
        <v>0.8</v>
      </c>
      <c r="N18" s="100">
        <v>3634</v>
      </c>
      <c r="O18" s="95">
        <v>0.1</v>
      </c>
      <c r="P18" s="121">
        <v>1</v>
      </c>
      <c r="Q18" s="122">
        <v>0</v>
      </c>
      <c r="R18" s="123">
        <v>0</v>
      </c>
      <c r="S18" s="96">
        <v>1</v>
      </c>
      <c r="T18" s="572">
        <v>0.6</v>
      </c>
    </row>
    <row r="19" spans="1:20" s="86" customFormat="1" ht="15" customHeight="1" thickBot="1">
      <c r="A19" s="453" t="s">
        <v>101</v>
      </c>
      <c r="B19" s="454">
        <f aca="true" t="shared" si="1" ref="B19:J19">SUM(B17:B18)</f>
        <v>162158</v>
      </c>
      <c r="C19" s="345">
        <f t="shared" si="1"/>
        <v>5.5</v>
      </c>
      <c r="D19" s="573">
        <f t="shared" si="1"/>
        <v>5</v>
      </c>
      <c r="E19" s="574">
        <f t="shared" si="1"/>
        <v>0</v>
      </c>
      <c r="F19" s="573">
        <f t="shared" si="1"/>
        <v>5</v>
      </c>
      <c r="G19" s="575">
        <f t="shared" si="1"/>
        <v>16.7</v>
      </c>
      <c r="H19" s="454">
        <f t="shared" si="1"/>
        <v>232710</v>
      </c>
      <c r="I19" s="345">
        <f t="shared" si="1"/>
        <v>34.5</v>
      </c>
      <c r="J19" s="573">
        <f t="shared" si="1"/>
        <v>14</v>
      </c>
      <c r="K19" s="574">
        <v>0</v>
      </c>
      <c r="L19" s="573">
        <f>SUM(L17:L18)</f>
        <v>14</v>
      </c>
      <c r="M19" s="575">
        <f>SUM(M17:M18)</f>
        <v>11.4</v>
      </c>
      <c r="N19" s="454">
        <f>SUM(N17:N18)</f>
        <v>394868</v>
      </c>
      <c r="O19" s="345">
        <f>SUM(O17:O18)</f>
        <v>10.9</v>
      </c>
      <c r="P19" s="573">
        <f>SUM(P17:P18)</f>
        <v>19</v>
      </c>
      <c r="Q19" s="576">
        <v>0</v>
      </c>
      <c r="R19" s="574">
        <v>0</v>
      </c>
      <c r="S19" s="344">
        <f>SUM(S17:S18)</f>
        <v>19</v>
      </c>
      <c r="T19" s="575">
        <f>SUM(T17:T18)</f>
        <v>12.4</v>
      </c>
    </row>
    <row r="20" spans="1:20" s="117" customFormat="1" ht="9.75" customHeight="1" thickBot="1">
      <c r="A20" s="580"/>
      <c r="B20" s="467"/>
      <c r="C20" s="468"/>
      <c r="D20" s="581"/>
      <c r="E20" s="582"/>
      <c r="F20" s="581"/>
      <c r="G20" s="583"/>
      <c r="H20" s="467"/>
      <c r="I20" s="468"/>
      <c r="J20" s="581"/>
      <c r="K20" s="582"/>
      <c r="L20" s="581"/>
      <c r="M20" s="583"/>
      <c r="N20" s="467"/>
      <c r="O20" s="468"/>
      <c r="P20" s="581"/>
      <c r="Q20" s="584"/>
      <c r="R20" s="582"/>
      <c r="S20" s="585"/>
      <c r="T20" s="583"/>
    </row>
    <row r="21" spans="1:20" s="86" customFormat="1" ht="15" customHeight="1" thickBot="1">
      <c r="A21" s="444" t="s">
        <v>25</v>
      </c>
      <c r="B21" s="464">
        <f aca="true" t="shared" si="2" ref="B21:T21">B14+B19</f>
        <v>2526283</v>
      </c>
      <c r="C21" s="446">
        <f t="shared" si="2"/>
        <v>85.7</v>
      </c>
      <c r="D21" s="586">
        <f t="shared" si="2"/>
        <v>23</v>
      </c>
      <c r="E21" s="587">
        <f t="shared" si="2"/>
        <v>4</v>
      </c>
      <c r="F21" s="586">
        <f t="shared" si="2"/>
        <v>27</v>
      </c>
      <c r="G21" s="588">
        <f t="shared" si="2"/>
        <v>90</v>
      </c>
      <c r="H21" s="445">
        <f t="shared" si="2"/>
        <v>507901</v>
      </c>
      <c r="I21" s="446">
        <f t="shared" si="2"/>
        <v>75.2</v>
      </c>
      <c r="J21" s="586">
        <f t="shared" si="2"/>
        <v>80</v>
      </c>
      <c r="K21" s="587">
        <f t="shared" si="2"/>
        <v>0</v>
      </c>
      <c r="L21" s="586">
        <f t="shared" si="2"/>
        <v>80</v>
      </c>
      <c r="M21" s="588">
        <f t="shared" si="2"/>
        <v>65</v>
      </c>
      <c r="N21" s="445">
        <f t="shared" si="2"/>
        <v>3034184</v>
      </c>
      <c r="O21" s="446">
        <f t="shared" si="2"/>
        <v>83.7</v>
      </c>
      <c r="P21" s="586">
        <f t="shared" si="2"/>
        <v>103</v>
      </c>
      <c r="Q21" s="589">
        <f t="shared" si="2"/>
        <v>4</v>
      </c>
      <c r="R21" s="587">
        <f t="shared" si="2"/>
        <v>0</v>
      </c>
      <c r="S21" s="590">
        <f t="shared" si="2"/>
        <v>107</v>
      </c>
      <c r="T21" s="588">
        <f t="shared" si="2"/>
        <v>69.9</v>
      </c>
    </row>
    <row r="22" spans="1:20" s="86" customFormat="1" ht="9.75" customHeight="1">
      <c r="A22" s="449"/>
      <c r="B22" s="450"/>
      <c r="C22" s="182"/>
      <c r="D22" s="187"/>
      <c r="E22" s="189"/>
      <c r="F22" s="187"/>
      <c r="G22" s="577"/>
      <c r="H22" s="450"/>
      <c r="I22" s="182"/>
      <c r="J22" s="187"/>
      <c r="K22" s="189"/>
      <c r="L22" s="187"/>
      <c r="M22" s="577"/>
      <c r="N22" s="450"/>
      <c r="O22" s="182"/>
      <c r="P22" s="187"/>
      <c r="Q22" s="188"/>
      <c r="R22" s="189"/>
      <c r="S22" s="183"/>
      <c r="T22" s="577"/>
    </row>
    <row r="23" spans="1:20" s="86" customFormat="1" ht="15" customHeight="1">
      <c r="A23" s="591" t="s">
        <v>29</v>
      </c>
      <c r="B23" s="84"/>
      <c r="C23" s="81"/>
      <c r="D23" s="133"/>
      <c r="E23" s="135"/>
      <c r="F23" s="133"/>
      <c r="G23" s="571"/>
      <c r="H23" s="84"/>
      <c r="I23" s="81"/>
      <c r="J23" s="133"/>
      <c r="K23" s="135"/>
      <c r="L23" s="133"/>
      <c r="M23" s="571"/>
      <c r="N23" s="84"/>
      <c r="O23" s="81"/>
      <c r="P23" s="133"/>
      <c r="Q23" s="134"/>
      <c r="R23" s="135"/>
      <c r="S23" s="77"/>
      <c r="T23" s="571"/>
    </row>
    <row r="24" spans="1:20" s="86" customFormat="1" ht="15" customHeight="1">
      <c r="A24" s="449" t="s">
        <v>102</v>
      </c>
      <c r="B24" s="100">
        <v>36769</v>
      </c>
      <c r="C24" s="95">
        <v>1.2</v>
      </c>
      <c r="D24" s="121">
        <v>1</v>
      </c>
      <c r="E24" s="123">
        <v>1</v>
      </c>
      <c r="F24" s="121">
        <v>2</v>
      </c>
      <c r="G24" s="572">
        <v>6.7</v>
      </c>
      <c r="H24" s="100">
        <v>167753</v>
      </c>
      <c r="I24" s="95">
        <v>24.8</v>
      </c>
      <c r="J24" s="121">
        <v>43</v>
      </c>
      <c r="K24" s="123">
        <v>0</v>
      </c>
      <c r="L24" s="121">
        <v>43</v>
      </c>
      <c r="M24" s="572">
        <v>35</v>
      </c>
      <c r="N24" s="100">
        <v>204522</v>
      </c>
      <c r="O24" s="95">
        <v>5.6</v>
      </c>
      <c r="P24" s="121">
        <v>44</v>
      </c>
      <c r="Q24" s="122">
        <v>1</v>
      </c>
      <c r="R24" s="123">
        <v>0</v>
      </c>
      <c r="S24" s="96">
        <v>45</v>
      </c>
      <c r="T24" s="572">
        <v>29.4</v>
      </c>
    </row>
    <row r="25" spans="1:20" s="86" customFormat="1" ht="15" customHeight="1" thickBot="1">
      <c r="A25" s="592" t="s">
        <v>103</v>
      </c>
      <c r="B25" s="593">
        <v>387816</v>
      </c>
      <c r="C25" s="594">
        <v>13.1</v>
      </c>
      <c r="D25" s="595">
        <v>1</v>
      </c>
      <c r="E25" s="596">
        <v>0</v>
      </c>
      <c r="F25" s="595">
        <v>1</v>
      </c>
      <c r="G25" s="597">
        <v>3.3</v>
      </c>
      <c r="H25" s="593">
        <v>0</v>
      </c>
      <c r="I25" s="594">
        <v>0</v>
      </c>
      <c r="J25" s="595">
        <v>0</v>
      </c>
      <c r="K25" s="596">
        <v>0</v>
      </c>
      <c r="L25" s="595">
        <v>0</v>
      </c>
      <c r="M25" s="597">
        <v>0</v>
      </c>
      <c r="N25" s="593">
        <v>387816</v>
      </c>
      <c r="O25" s="594">
        <v>10.7</v>
      </c>
      <c r="P25" s="595">
        <v>1</v>
      </c>
      <c r="Q25" s="598">
        <v>0</v>
      </c>
      <c r="R25" s="596">
        <v>0</v>
      </c>
      <c r="S25" s="599">
        <v>1</v>
      </c>
      <c r="T25" s="597">
        <v>0.7</v>
      </c>
    </row>
    <row r="26" spans="1:20" s="86" customFormat="1" ht="15" customHeight="1" thickBot="1">
      <c r="A26" s="453" t="s">
        <v>127</v>
      </c>
      <c r="B26" s="454">
        <f aca="true" t="shared" si="3" ref="B26:T26">SUM(B24:B25)</f>
        <v>424585</v>
      </c>
      <c r="C26" s="345">
        <f t="shared" si="3"/>
        <v>14.299999999999999</v>
      </c>
      <c r="D26" s="573">
        <f t="shared" si="3"/>
        <v>2</v>
      </c>
      <c r="E26" s="574">
        <f t="shared" si="3"/>
        <v>1</v>
      </c>
      <c r="F26" s="573">
        <f t="shared" si="3"/>
        <v>3</v>
      </c>
      <c r="G26" s="575">
        <f t="shared" si="3"/>
        <v>10</v>
      </c>
      <c r="H26" s="454">
        <f t="shared" si="3"/>
        <v>167753</v>
      </c>
      <c r="I26" s="345">
        <f t="shared" si="3"/>
        <v>24.8</v>
      </c>
      <c r="J26" s="573">
        <f t="shared" si="3"/>
        <v>43</v>
      </c>
      <c r="K26" s="574">
        <f t="shared" si="3"/>
        <v>0</v>
      </c>
      <c r="L26" s="573">
        <f t="shared" si="3"/>
        <v>43</v>
      </c>
      <c r="M26" s="575">
        <f t="shared" si="3"/>
        <v>35</v>
      </c>
      <c r="N26" s="454">
        <f t="shared" si="3"/>
        <v>592338</v>
      </c>
      <c r="O26" s="345">
        <f t="shared" si="3"/>
        <v>16.299999999999997</v>
      </c>
      <c r="P26" s="573">
        <f t="shared" si="3"/>
        <v>45</v>
      </c>
      <c r="Q26" s="600">
        <f t="shared" si="3"/>
        <v>1</v>
      </c>
      <c r="R26" s="574">
        <f t="shared" si="3"/>
        <v>0</v>
      </c>
      <c r="S26" s="344">
        <f t="shared" si="3"/>
        <v>46</v>
      </c>
      <c r="T26" s="575">
        <f t="shared" si="3"/>
        <v>30.099999999999998</v>
      </c>
    </row>
    <row r="27" spans="1:20" s="86" customFormat="1" ht="9.75" customHeight="1" thickBot="1">
      <c r="A27" s="418"/>
      <c r="B27" s="450"/>
      <c r="C27" s="182"/>
      <c r="D27" s="187"/>
      <c r="E27" s="189"/>
      <c r="F27" s="187"/>
      <c r="G27" s="577"/>
      <c r="H27" s="450"/>
      <c r="I27" s="182"/>
      <c r="J27" s="187"/>
      <c r="K27" s="189"/>
      <c r="L27" s="187"/>
      <c r="M27" s="601"/>
      <c r="N27" s="450"/>
      <c r="O27" s="182"/>
      <c r="P27" s="602"/>
      <c r="Q27" s="603"/>
      <c r="R27" s="189"/>
      <c r="S27" s="183"/>
      <c r="T27" s="577"/>
    </row>
    <row r="28" spans="1:20" s="86" customFormat="1" ht="15" customHeight="1" thickBot="1">
      <c r="A28" s="463" t="s">
        <v>30</v>
      </c>
      <c r="B28" s="464">
        <f aca="true" t="shared" si="4" ref="B28:T28">B21+B26</f>
        <v>2950868</v>
      </c>
      <c r="C28" s="166">
        <f t="shared" si="4"/>
        <v>100</v>
      </c>
      <c r="D28" s="604">
        <f t="shared" si="4"/>
        <v>25</v>
      </c>
      <c r="E28" s="605">
        <f t="shared" si="4"/>
        <v>5</v>
      </c>
      <c r="F28" s="604">
        <f t="shared" si="4"/>
        <v>30</v>
      </c>
      <c r="G28" s="606">
        <f t="shared" si="4"/>
        <v>100</v>
      </c>
      <c r="H28" s="464">
        <f t="shared" si="4"/>
        <v>675654</v>
      </c>
      <c r="I28" s="166">
        <f t="shared" si="4"/>
        <v>100</v>
      </c>
      <c r="J28" s="604">
        <f t="shared" si="4"/>
        <v>123</v>
      </c>
      <c r="K28" s="605">
        <f t="shared" si="4"/>
        <v>0</v>
      </c>
      <c r="L28" s="604">
        <f t="shared" si="4"/>
        <v>123</v>
      </c>
      <c r="M28" s="606">
        <f t="shared" si="4"/>
        <v>100</v>
      </c>
      <c r="N28" s="464">
        <f t="shared" si="4"/>
        <v>3626522</v>
      </c>
      <c r="O28" s="166">
        <f t="shared" si="4"/>
        <v>100</v>
      </c>
      <c r="P28" s="550">
        <f t="shared" si="4"/>
        <v>148</v>
      </c>
      <c r="Q28" s="604">
        <f t="shared" si="4"/>
        <v>5</v>
      </c>
      <c r="R28" s="605">
        <f t="shared" si="4"/>
        <v>0</v>
      </c>
      <c r="S28" s="157">
        <f t="shared" si="4"/>
        <v>153</v>
      </c>
      <c r="T28" s="606">
        <f t="shared" si="4"/>
        <v>100</v>
      </c>
    </row>
    <row r="29" spans="1:7" s="197" customFormat="1" ht="13.5">
      <c r="A29" s="195"/>
      <c r="B29" s="196"/>
      <c r="C29" s="196"/>
      <c r="D29" s="196"/>
      <c r="E29" s="196"/>
      <c r="F29" s="196"/>
      <c r="G29" s="196"/>
    </row>
    <row r="30" spans="1:7" s="197" customFormat="1" ht="13.5">
      <c r="A30" s="195" t="s">
        <v>31</v>
      </c>
      <c r="B30" s="196"/>
      <c r="C30" s="196"/>
      <c r="D30" s="196"/>
      <c r="E30" s="196"/>
      <c r="F30" s="196"/>
      <c r="G30" s="196"/>
    </row>
    <row r="31" spans="1:7" s="197" customFormat="1" ht="13.5">
      <c r="A31" s="198" t="s">
        <v>32</v>
      </c>
      <c r="B31" s="196"/>
      <c r="C31" s="196"/>
      <c r="D31" s="196"/>
      <c r="E31" s="196"/>
      <c r="F31" s="196"/>
      <c r="G31" s="196"/>
    </row>
    <row r="32" s="197" customFormat="1" ht="13.5">
      <c r="A32" s="198" t="s">
        <v>128</v>
      </c>
    </row>
    <row r="33" s="197" customFormat="1" ht="13.5">
      <c r="A33" s="198" t="s">
        <v>55</v>
      </c>
    </row>
    <row r="34" s="197" customFormat="1" ht="13.5">
      <c r="A34" s="198" t="s">
        <v>35</v>
      </c>
    </row>
    <row r="35" s="197" customFormat="1" ht="13.5">
      <c r="A35" s="198" t="s">
        <v>36</v>
      </c>
    </row>
    <row r="36" s="197" customFormat="1" ht="13.5">
      <c r="A36" s="198" t="s">
        <v>104</v>
      </c>
    </row>
    <row r="37" s="197" customFormat="1" ht="13.5">
      <c r="A37" s="198" t="s">
        <v>114</v>
      </c>
    </row>
    <row r="38" s="197" customFormat="1" ht="13.5">
      <c r="A38" s="198" t="s">
        <v>129</v>
      </c>
    </row>
    <row r="39" s="197" customFormat="1" ht="13.5">
      <c r="A39" s="198" t="s">
        <v>39</v>
      </c>
    </row>
    <row r="40" s="86" customFormat="1" ht="12.75">
      <c r="D40" s="391"/>
    </row>
    <row r="41" spans="1:14" s="86" customFormat="1" ht="13.5">
      <c r="A41" s="201"/>
      <c r="B41" s="202"/>
      <c r="D41" s="391"/>
      <c r="H41" s="202"/>
      <c r="N41" s="202"/>
    </row>
    <row r="42" spans="1:14" s="86" customFormat="1" ht="13.5">
      <c r="A42" s="201"/>
      <c r="B42" s="202"/>
      <c r="D42" s="391"/>
      <c r="H42" s="202"/>
      <c r="N42" s="202"/>
    </row>
    <row r="43" spans="1:14" s="86" customFormat="1" ht="13.5">
      <c r="A43" s="201"/>
      <c r="B43" s="202"/>
      <c r="D43" s="391"/>
      <c r="H43" s="202"/>
      <c r="N43" s="202"/>
    </row>
    <row r="44" spans="1:14" s="86" customFormat="1" ht="13.5">
      <c r="A44" s="201"/>
      <c r="B44" s="202"/>
      <c r="D44" s="391"/>
      <c r="H44" s="202"/>
      <c r="N44" s="202"/>
    </row>
    <row r="45" spans="1:14" s="86" customFormat="1" ht="13.5">
      <c r="A45" s="201"/>
      <c r="B45" s="202"/>
      <c r="D45" s="391"/>
      <c r="H45" s="202"/>
      <c r="N45" s="202"/>
    </row>
    <row r="46" spans="1:14" s="86" customFormat="1" ht="13.5">
      <c r="A46" s="201"/>
      <c r="B46" s="202"/>
      <c r="D46" s="391"/>
      <c r="H46" s="202"/>
      <c r="N46" s="202"/>
    </row>
    <row r="47" spans="1:14" s="86" customFormat="1" ht="13.5">
      <c r="A47" s="203"/>
      <c r="B47" s="202"/>
      <c r="D47" s="391"/>
      <c r="H47" s="202"/>
      <c r="N47" s="202"/>
    </row>
    <row r="48" spans="1:14" s="86" customFormat="1" ht="13.5">
      <c r="A48" s="203"/>
      <c r="B48" s="202"/>
      <c r="D48" s="391"/>
      <c r="H48" s="202"/>
      <c r="N48" s="202"/>
    </row>
    <row r="49" spans="1:14" s="86" customFormat="1" ht="13.5">
      <c r="A49" s="203"/>
      <c r="B49" s="202"/>
      <c r="D49" s="391"/>
      <c r="H49" s="202"/>
      <c r="N49" s="202"/>
    </row>
    <row r="50" spans="1:14" s="86" customFormat="1" ht="13.5">
      <c r="A50" s="203"/>
      <c r="B50" s="202"/>
      <c r="D50" s="391"/>
      <c r="H50" s="202"/>
      <c r="N50" s="202"/>
    </row>
    <row r="51" spans="1:14" s="86" customFormat="1" ht="13.5">
      <c r="A51" s="203"/>
      <c r="B51" s="202"/>
      <c r="D51" s="391"/>
      <c r="H51" s="202"/>
      <c r="N51" s="202"/>
    </row>
    <row r="52" spans="1:14" s="86" customFormat="1" ht="13.5">
      <c r="A52" s="203"/>
      <c r="B52" s="202"/>
      <c r="D52" s="391"/>
      <c r="H52" s="202"/>
      <c r="N52" s="202"/>
    </row>
    <row r="53" spans="1:14" s="86" customFormat="1" ht="13.5">
      <c r="A53" s="203"/>
      <c r="B53" s="202"/>
      <c r="D53" s="391"/>
      <c r="H53" s="202"/>
      <c r="N53" s="202"/>
    </row>
    <row r="54" spans="1:14" s="86" customFormat="1" ht="13.5">
      <c r="A54" s="203"/>
      <c r="B54" s="202"/>
      <c r="D54" s="391"/>
      <c r="H54" s="202"/>
      <c r="N54" s="202"/>
    </row>
    <row r="55" spans="1:14" s="86" customFormat="1" ht="13.5">
      <c r="A55" s="203"/>
      <c r="B55" s="202"/>
      <c r="D55" s="391"/>
      <c r="H55" s="202"/>
      <c r="N55" s="202"/>
    </row>
    <row r="56" spans="1:14" ht="13.5">
      <c r="A56" s="203"/>
      <c r="B56" s="202"/>
      <c r="H56" s="202"/>
      <c r="N56" s="202"/>
    </row>
    <row r="57" spans="1:14" ht="13.5">
      <c r="A57" s="203"/>
      <c r="B57" s="202"/>
      <c r="H57" s="202"/>
      <c r="N57" s="202"/>
    </row>
    <row r="58" spans="1:14" ht="13.5">
      <c r="A58" s="203"/>
      <c r="B58" s="202"/>
      <c r="H58" s="202"/>
      <c r="N58" s="202"/>
    </row>
    <row r="59" spans="1:14" ht="13.5">
      <c r="A59" s="203"/>
      <c r="B59" s="202"/>
      <c r="H59" s="202"/>
      <c r="N59" s="202"/>
    </row>
    <row r="60" spans="1:14" ht="13.5">
      <c r="A60" s="203"/>
      <c r="B60" s="202"/>
      <c r="H60" s="202"/>
      <c r="N60" s="202"/>
    </row>
    <row r="61" spans="1:14" ht="13.5">
      <c r="A61" s="203"/>
      <c r="B61" s="202"/>
      <c r="H61" s="202"/>
      <c r="N61" s="202"/>
    </row>
    <row r="62" spans="1:14" ht="13.5">
      <c r="A62" s="203"/>
      <c r="B62" s="202"/>
      <c r="H62" s="202"/>
      <c r="N62" s="202"/>
    </row>
    <row r="63" spans="1:14" ht="13.5">
      <c r="A63" s="203"/>
      <c r="B63" s="202"/>
      <c r="H63" s="202"/>
      <c r="N63" s="202"/>
    </row>
    <row r="64" spans="1:14" ht="13.5">
      <c r="A64" s="203"/>
      <c r="B64" s="202"/>
      <c r="H64" s="202"/>
      <c r="N64" s="202"/>
    </row>
    <row r="65" spans="1:14" ht="13.5">
      <c r="A65" s="203"/>
      <c r="B65" s="202"/>
      <c r="H65" s="202"/>
      <c r="N65" s="202"/>
    </row>
    <row r="66" spans="1:14" ht="13.5">
      <c r="A66" s="203"/>
      <c r="B66" s="202"/>
      <c r="H66" s="202"/>
      <c r="N66" s="202"/>
    </row>
    <row r="67" spans="1:14" ht="13.5">
      <c r="A67" s="203"/>
      <c r="B67" s="202"/>
      <c r="H67" s="202"/>
      <c r="N67" s="202"/>
    </row>
    <row r="68" spans="1:14" ht="13.5">
      <c r="A68" s="203"/>
      <c r="B68" s="202"/>
      <c r="H68" s="202"/>
      <c r="N68" s="202"/>
    </row>
    <row r="69" spans="1:14" ht="13.5">
      <c r="A69" s="203"/>
      <c r="B69" s="202"/>
      <c r="H69" s="202"/>
      <c r="N69" s="202"/>
    </row>
    <row r="70" spans="1:14" ht="13.5">
      <c r="A70" s="203"/>
      <c r="B70" s="202"/>
      <c r="H70" s="202"/>
      <c r="N70" s="202"/>
    </row>
    <row r="71" spans="1:14" ht="13.5">
      <c r="A71" s="203"/>
      <c r="B71" s="202"/>
      <c r="H71" s="202"/>
      <c r="N71" s="202"/>
    </row>
    <row r="72" spans="1:14" ht="13.5">
      <c r="A72" s="203"/>
      <c r="B72" s="202"/>
      <c r="H72" s="202"/>
      <c r="N72" s="202"/>
    </row>
    <row r="73" spans="1:14" ht="13.5">
      <c r="A73" s="203"/>
      <c r="B73" s="202"/>
      <c r="H73" s="202"/>
      <c r="N73" s="202"/>
    </row>
    <row r="74" spans="1:14" ht="13.5">
      <c r="A74" s="203"/>
      <c r="B74" s="202"/>
      <c r="H74" s="202"/>
      <c r="N74" s="202"/>
    </row>
    <row r="75" spans="1:14" ht="13.5">
      <c r="A75" s="203"/>
      <c r="B75" s="202"/>
      <c r="H75" s="202"/>
      <c r="N75" s="202"/>
    </row>
    <row r="76" spans="1:14" ht="13.5">
      <c r="A76" s="203"/>
      <c r="B76" s="202"/>
      <c r="H76" s="202"/>
      <c r="N76" s="202"/>
    </row>
    <row r="77" spans="1:14" ht="13.5">
      <c r="A77" s="203"/>
      <c r="B77" s="202"/>
      <c r="H77" s="202"/>
      <c r="N77" s="202"/>
    </row>
    <row r="78" spans="1:14" ht="13.5">
      <c r="A78" s="203"/>
      <c r="B78" s="202"/>
      <c r="H78" s="202"/>
      <c r="N78" s="202"/>
    </row>
    <row r="79" spans="1:14" ht="13.5">
      <c r="A79" s="203"/>
      <c r="B79" s="202"/>
      <c r="H79" s="202"/>
      <c r="N79" s="202"/>
    </row>
    <row r="80" spans="1:14" ht="13.5">
      <c r="A80" s="203"/>
      <c r="B80" s="202"/>
      <c r="H80" s="202"/>
      <c r="N80" s="202"/>
    </row>
    <row r="81" spans="1:14" ht="13.5">
      <c r="A81" s="203"/>
      <c r="B81" s="202"/>
      <c r="H81" s="202"/>
      <c r="N81" s="202"/>
    </row>
    <row r="82" spans="1:14" ht="13.5">
      <c r="A82" s="203"/>
      <c r="B82" s="202"/>
      <c r="H82" s="202"/>
      <c r="N82" s="202"/>
    </row>
    <row r="83" ht="13.5">
      <c r="N83" s="202"/>
    </row>
    <row r="84" ht="13.5">
      <c r="N84" s="202"/>
    </row>
  </sheetData>
  <mergeCells count="6">
    <mergeCell ref="B1:K1"/>
    <mergeCell ref="B2:G2"/>
    <mergeCell ref="N6:T6"/>
    <mergeCell ref="B6:G6"/>
    <mergeCell ref="H6:M6"/>
    <mergeCell ref="B3:P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32" sqref="A32"/>
    </sheetView>
  </sheetViews>
  <sheetFormatPr defaultColWidth="9.00390625" defaultRowHeight="12.75"/>
  <cols>
    <col min="1" max="1" width="18.75390625" style="39" customWidth="1"/>
    <col min="2" max="2" width="10.75390625" style="687" customWidth="1"/>
    <col min="3" max="3" width="4.75390625" style="39" customWidth="1"/>
    <col min="4" max="4" width="10.75390625" style="687" customWidth="1"/>
    <col min="5" max="5" width="4.75390625" style="39" customWidth="1"/>
    <col min="6" max="6" width="10.75390625" style="687" customWidth="1"/>
    <col min="7" max="7" width="4.75390625" style="39" customWidth="1"/>
    <col min="8" max="8" width="10.75390625" style="687" customWidth="1"/>
    <col min="9" max="9" width="4.75390625" style="39" customWidth="1"/>
    <col min="10" max="10" width="10.75390625" style="39" customWidth="1"/>
    <col min="11" max="11" width="4.75390625" style="39" customWidth="1"/>
    <col min="12" max="12" width="10.75390625" style="39" customWidth="1"/>
    <col min="13" max="14" width="5.75390625" style="688" customWidth="1"/>
    <col min="15" max="15" width="5.75390625" style="39" customWidth="1"/>
    <col min="16" max="16" width="5.75390625" style="688" customWidth="1"/>
    <col min="17" max="17" width="5.25390625" style="689" customWidth="1"/>
    <col min="18" max="18" width="13.875" style="0" customWidth="1"/>
  </cols>
  <sheetData>
    <row r="1" spans="1:17" s="608" customFormat="1" ht="18" customHeight="1">
      <c r="A1" s="4"/>
      <c r="B1" s="965" t="s">
        <v>56</v>
      </c>
      <c r="C1" s="966"/>
      <c r="D1" s="966"/>
      <c r="E1" s="966"/>
      <c r="F1" s="966"/>
      <c r="G1" s="966"/>
      <c r="H1" s="966"/>
      <c r="I1" s="966"/>
      <c r="J1" s="966"/>
      <c r="K1" s="966"/>
      <c r="M1" s="609"/>
      <c r="N1" s="609"/>
      <c r="O1" s="4"/>
      <c r="P1" s="607" t="s">
        <v>142</v>
      </c>
      <c r="Q1" s="610"/>
    </row>
    <row r="2" spans="1:17" s="608" customFormat="1" ht="18" customHeight="1">
      <c r="A2" s="4"/>
      <c r="B2" s="942" t="s">
        <v>25</v>
      </c>
      <c r="C2" s="942"/>
      <c r="D2" s="942"/>
      <c r="E2" s="4"/>
      <c r="F2" s="4"/>
      <c r="G2" s="1"/>
      <c r="H2" s="7"/>
      <c r="I2" s="4"/>
      <c r="J2" s="4"/>
      <c r="K2" s="4"/>
      <c r="M2" s="609"/>
      <c r="N2" s="609"/>
      <c r="O2" s="4"/>
      <c r="P2" s="7"/>
      <c r="Q2" s="610"/>
    </row>
    <row r="3" spans="1:17" s="465" customFormat="1" ht="18" customHeight="1">
      <c r="A3" s="487"/>
      <c r="B3" s="691" t="s">
        <v>131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2"/>
    </row>
    <row r="4" spans="1:17" s="197" customFormat="1" ht="18" customHeight="1">
      <c r="A4" s="487"/>
      <c r="B4" s="613"/>
      <c r="C4" s="487"/>
      <c r="D4" s="614"/>
      <c r="E4" s="487"/>
      <c r="F4" s="614"/>
      <c r="G4" s="487"/>
      <c r="H4" s="614"/>
      <c r="I4" s="487"/>
      <c r="J4" s="398"/>
      <c r="K4" s="487"/>
      <c r="L4" s="398"/>
      <c r="M4" s="615"/>
      <c r="N4" s="615"/>
      <c r="O4" s="487"/>
      <c r="P4" s="487"/>
      <c r="Q4" s="612"/>
    </row>
    <row r="5" spans="1:17" s="197" customFormat="1" ht="15" customHeight="1">
      <c r="A5" s="487"/>
      <c r="C5" s="487"/>
      <c r="D5" s="220"/>
      <c r="E5" s="487"/>
      <c r="F5" s="220"/>
      <c r="G5" s="487"/>
      <c r="H5" s="220"/>
      <c r="I5" s="487"/>
      <c r="J5" s="398"/>
      <c r="K5" s="487"/>
      <c r="L5" s="398"/>
      <c r="M5" s="615"/>
      <c r="N5" s="615"/>
      <c r="O5" s="487"/>
      <c r="P5" s="487"/>
      <c r="Q5" s="612"/>
    </row>
    <row r="6" spans="1:17" s="616" customFormat="1" ht="16.5" customHeight="1">
      <c r="A6" s="7" t="s">
        <v>3</v>
      </c>
      <c r="B6" s="396"/>
      <c r="C6" s="6"/>
      <c r="D6" s="396"/>
      <c r="E6" s="6"/>
      <c r="F6" s="396"/>
      <c r="G6" s="6"/>
      <c r="I6" s="617"/>
      <c r="J6" s="11"/>
      <c r="K6" s="6"/>
      <c r="L6" s="204"/>
      <c r="M6" s="618"/>
      <c r="N6" s="618"/>
      <c r="O6" s="6"/>
      <c r="P6" s="23" t="s">
        <v>4</v>
      </c>
      <c r="Q6" s="619"/>
    </row>
    <row r="7" spans="1:17" s="616" customFormat="1" ht="16.5" customHeight="1">
      <c r="A7" s="620" t="s">
        <v>132</v>
      </c>
      <c r="B7" s="984" t="s">
        <v>51</v>
      </c>
      <c r="C7" s="987"/>
      <c r="D7" s="988" t="s">
        <v>52</v>
      </c>
      <c r="E7" s="987"/>
      <c r="F7" s="988" t="s">
        <v>133</v>
      </c>
      <c r="G7" s="987"/>
      <c r="H7" s="988" t="s">
        <v>134</v>
      </c>
      <c r="I7" s="985"/>
      <c r="J7" s="983" t="s">
        <v>135</v>
      </c>
      <c r="K7" s="985"/>
      <c r="L7" s="983" t="s">
        <v>136</v>
      </c>
      <c r="M7" s="984"/>
      <c r="N7" s="984"/>
      <c r="O7" s="984"/>
      <c r="P7" s="986"/>
      <c r="Q7" s="621"/>
    </row>
    <row r="8" spans="1:17" s="286" customFormat="1" ht="19.5" customHeight="1">
      <c r="A8" s="402" t="s">
        <v>61</v>
      </c>
      <c r="B8" s="43" t="s">
        <v>10</v>
      </c>
      <c r="C8" s="622" t="s">
        <v>137</v>
      </c>
      <c r="D8" s="43" t="s">
        <v>10</v>
      </c>
      <c r="E8" s="622" t="s">
        <v>137</v>
      </c>
      <c r="F8" s="43" t="s">
        <v>10</v>
      </c>
      <c r="G8" s="622" t="s">
        <v>137</v>
      </c>
      <c r="H8" s="43" t="s">
        <v>10</v>
      </c>
      <c r="I8" s="49" t="s">
        <v>137</v>
      </c>
      <c r="J8" s="43" t="s">
        <v>10</v>
      </c>
      <c r="K8" s="49" t="s">
        <v>137</v>
      </c>
      <c r="L8" s="43" t="s">
        <v>10</v>
      </c>
      <c r="M8" s="44" t="s">
        <v>11</v>
      </c>
      <c r="N8" s="45" t="s">
        <v>12</v>
      </c>
      <c r="O8" s="623" t="s">
        <v>14</v>
      </c>
      <c r="P8" s="28"/>
      <c r="Q8" s="624"/>
    </row>
    <row r="9" spans="1:17" s="86" customFormat="1" ht="13.5" customHeight="1">
      <c r="A9" s="625" t="s">
        <v>18</v>
      </c>
      <c r="B9" s="626" t="s">
        <v>66</v>
      </c>
      <c r="C9" s="622" t="s">
        <v>20</v>
      </c>
      <c r="D9" s="626" t="s">
        <v>66</v>
      </c>
      <c r="E9" s="622" t="s">
        <v>20</v>
      </c>
      <c r="F9" s="626" t="s">
        <v>66</v>
      </c>
      <c r="G9" s="622" t="s">
        <v>20</v>
      </c>
      <c r="H9" s="626" t="s">
        <v>66</v>
      </c>
      <c r="I9" s="49" t="s">
        <v>20</v>
      </c>
      <c r="J9" s="42" t="s">
        <v>66</v>
      </c>
      <c r="K9" s="49" t="s">
        <v>20</v>
      </c>
      <c r="L9" s="42" t="s">
        <v>66</v>
      </c>
      <c r="M9" s="44" t="s">
        <v>20</v>
      </c>
      <c r="N9" s="45" t="s">
        <v>20</v>
      </c>
      <c r="O9" s="44" t="s">
        <v>20</v>
      </c>
      <c r="P9" s="627" t="s">
        <v>19</v>
      </c>
      <c r="Q9" s="628"/>
    </row>
    <row r="10" spans="1:17" s="634" customFormat="1" ht="9.75" customHeight="1" thickBot="1">
      <c r="A10" s="629" t="s">
        <v>21</v>
      </c>
      <c r="B10" s="297">
        <v>1</v>
      </c>
      <c r="C10" s="630">
        <v>2</v>
      </c>
      <c r="D10" s="297">
        <v>3</v>
      </c>
      <c r="E10" s="630">
        <v>4</v>
      </c>
      <c r="F10" s="297">
        <v>5</v>
      </c>
      <c r="G10" s="630">
        <v>6</v>
      </c>
      <c r="H10" s="297">
        <v>7</v>
      </c>
      <c r="I10" s="629">
        <v>8</v>
      </c>
      <c r="J10" s="297">
        <v>9</v>
      </c>
      <c r="K10" s="629">
        <v>10</v>
      </c>
      <c r="L10" s="297">
        <v>11</v>
      </c>
      <c r="M10" s="631">
        <v>12</v>
      </c>
      <c r="N10" s="632">
        <v>13</v>
      </c>
      <c r="O10" s="631">
        <v>14</v>
      </c>
      <c r="P10" s="633">
        <v>15</v>
      </c>
      <c r="Q10" s="303"/>
    </row>
    <row r="11" spans="1:17" s="117" customFormat="1" ht="9.75" customHeight="1">
      <c r="A11" s="635"/>
      <c r="B11" s="307"/>
      <c r="C11" s="636"/>
      <c r="D11" s="307"/>
      <c r="E11" s="636"/>
      <c r="F11" s="307"/>
      <c r="G11" s="636"/>
      <c r="H11" s="307"/>
      <c r="I11" s="637"/>
      <c r="J11" s="310"/>
      <c r="K11" s="637"/>
      <c r="L11" s="310"/>
      <c r="M11" s="306"/>
      <c r="N11" s="638"/>
      <c r="O11" s="306"/>
      <c r="P11" s="639"/>
      <c r="Q11" s="312"/>
    </row>
    <row r="12" spans="1:18" s="86" customFormat="1" ht="15" customHeight="1">
      <c r="A12" s="410" t="s">
        <v>69</v>
      </c>
      <c r="B12" s="101">
        <v>92049</v>
      </c>
      <c r="C12" s="640">
        <v>5</v>
      </c>
      <c r="D12" s="641">
        <v>396337</v>
      </c>
      <c r="E12" s="642">
        <v>12</v>
      </c>
      <c r="F12" s="91">
        <v>1560104</v>
      </c>
      <c r="G12" s="642">
        <v>1</v>
      </c>
      <c r="H12" s="641">
        <v>2048490</v>
      </c>
      <c r="I12" s="96">
        <v>18</v>
      </c>
      <c r="J12" s="643">
        <v>448283</v>
      </c>
      <c r="K12" s="644">
        <v>60</v>
      </c>
      <c r="L12" s="94">
        <v>2496773</v>
      </c>
      <c r="M12" s="96">
        <v>75</v>
      </c>
      <c r="N12" s="101">
        <v>3</v>
      </c>
      <c r="O12" s="96">
        <v>78</v>
      </c>
      <c r="P12" s="95">
        <v>73</v>
      </c>
      <c r="Q12" s="645"/>
      <c r="R12" s="646"/>
    </row>
    <row r="13" spans="1:18" s="86" customFormat="1" ht="15" customHeight="1">
      <c r="A13" s="410" t="s">
        <v>70</v>
      </c>
      <c r="B13" s="101">
        <v>0</v>
      </c>
      <c r="C13" s="640">
        <v>0</v>
      </c>
      <c r="D13" s="641">
        <v>0</v>
      </c>
      <c r="E13" s="642">
        <v>0</v>
      </c>
      <c r="F13" s="91">
        <v>0</v>
      </c>
      <c r="G13" s="642">
        <v>0</v>
      </c>
      <c r="H13" s="641">
        <v>0</v>
      </c>
      <c r="I13" s="96">
        <v>0</v>
      </c>
      <c r="J13" s="647">
        <v>6058</v>
      </c>
      <c r="K13" s="644">
        <v>1</v>
      </c>
      <c r="L13" s="94">
        <v>6058</v>
      </c>
      <c r="M13" s="96">
        <v>1</v>
      </c>
      <c r="N13" s="101">
        <v>0</v>
      </c>
      <c r="O13" s="96">
        <v>1</v>
      </c>
      <c r="P13" s="95">
        <v>0.9</v>
      </c>
      <c r="Q13" s="645"/>
      <c r="R13" s="646"/>
    </row>
    <row r="14" spans="1:18" s="86" customFormat="1" ht="15" customHeight="1">
      <c r="A14" s="410" t="s">
        <v>73</v>
      </c>
      <c r="B14" s="101">
        <v>0</v>
      </c>
      <c r="C14" s="640">
        <v>0</v>
      </c>
      <c r="D14" s="641">
        <v>0</v>
      </c>
      <c r="E14" s="642">
        <v>0</v>
      </c>
      <c r="F14" s="91">
        <v>0</v>
      </c>
      <c r="G14" s="642">
        <v>0</v>
      </c>
      <c r="H14" s="641">
        <v>0</v>
      </c>
      <c r="I14" s="99">
        <v>0</v>
      </c>
      <c r="J14" s="648">
        <v>2266</v>
      </c>
      <c r="K14" s="649">
        <v>1</v>
      </c>
      <c r="L14" s="94">
        <v>2266</v>
      </c>
      <c r="M14" s="96">
        <v>1</v>
      </c>
      <c r="N14" s="101">
        <v>0</v>
      </c>
      <c r="O14" s="96">
        <v>1</v>
      </c>
      <c r="P14" s="95">
        <v>0.9</v>
      </c>
      <c r="Q14" s="645"/>
      <c r="R14" s="646"/>
    </row>
    <row r="15" spans="1:17" s="86" customFormat="1" ht="15" customHeight="1">
      <c r="A15" s="410" t="s">
        <v>76</v>
      </c>
      <c r="B15" s="101">
        <v>379633</v>
      </c>
      <c r="C15" s="640">
        <v>4</v>
      </c>
      <c r="D15" s="641">
        <v>0</v>
      </c>
      <c r="E15" s="642">
        <v>0</v>
      </c>
      <c r="F15" s="91">
        <v>0</v>
      </c>
      <c r="G15" s="642">
        <v>0</v>
      </c>
      <c r="H15" s="641">
        <v>379633</v>
      </c>
      <c r="I15" s="96">
        <v>4</v>
      </c>
      <c r="J15" s="643">
        <v>13474</v>
      </c>
      <c r="K15" s="644">
        <v>4</v>
      </c>
      <c r="L15" s="94">
        <v>393107</v>
      </c>
      <c r="M15" s="96">
        <v>7</v>
      </c>
      <c r="N15" s="101">
        <v>1</v>
      </c>
      <c r="O15" s="96">
        <v>8</v>
      </c>
      <c r="P15" s="95">
        <v>7.5</v>
      </c>
      <c r="Q15" s="645"/>
    </row>
    <row r="16" spans="1:17" s="86" customFormat="1" ht="15" customHeight="1">
      <c r="A16" s="410" t="s">
        <v>79</v>
      </c>
      <c r="B16" s="101">
        <v>0</v>
      </c>
      <c r="C16" s="640">
        <v>0</v>
      </c>
      <c r="D16" s="641">
        <v>8690</v>
      </c>
      <c r="E16" s="642">
        <v>1</v>
      </c>
      <c r="F16" s="91">
        <v>0</v>
      </c>
      <c r="G16" s="642">
        <v>0</v>
      </c>
      <c r="H16" s="641">
        <v>8690</v>
      </c>
      <c r="I16" s="96">
        <v>1</v>
      </c>
      <c r="J16" s="643">
        <v>21904</v>
      </c>
      <c r="K16" s="644">
        <v>4</v>
      </c>
      <c r="L16" s="94">
        <v>30594</v>
      </c>
      <c r="M16" s="96">
        <v>5</v>
      </c>
      <c r="N16" s="101">
        <v>0</v>
      </c>
      <c r="O16" s="96">
        <v>5</v>
      </c>
      <c r="P16" s="95">
        <v>4.7</v>
      </c>
      <c r="Q16" s="645"/>
    </row>
    <row r="17" spans="1:17" s="86" customFormat="1" ht="15" customHeight="1" thickBot="1">
      <c r="A17" s="418" t="s">
        <v>82</v>
      </c>
      <c r="B17" s="650">
        <v>0</v>
      </c>
      <c r="C17" s="651">
        <v>0</v>
      </c>
      <c r="D17" s="652">
        <v>0</v>
      </c>
      <c r="E17" s="653">
        <v>0</v>
      </c>
      <c r="F17" s="145">
        <v>0</v>
      </c>
      <c r="G17" s="653">
        <v>0</v>
      </c>
      <c r="H17" s="652">
        <v>0</v>
      </c>
      <c r="I17" s="150">
        <v>0</v>
      </c>
      <c r="J17" s="654">
        <v>5067</v>
      </c>
      <c r="K17" s="655">
        <v>3</v>
      </c>
      <c r="L17" s="148">
        <v>5067</v>
      </c>
      <c r="M17" s="150">
        <v>3</v>
      </c>
      <c r="N17" s="650">
        <v>0</v>
      </c>
      <c r="O17" s="150">
        <v>3</v>
      </c>
      <c r="P17" s="149">
        <v>2.8</v>
      </c>
      <c r="Q17" s="645"/>
    </row>
    <row r="18" spans="1:17" s="86" customFormat="1" ht="15" customHeight="1" thickBot="1">
      <c r="A18" s="656" t="s">
        <v>138</v>
      </c>
      <c r="B18" s="457">
        <f aca="true" t="shared" si="0" ref="B18:P18">SUM(B12:B17)</f>
        <v>471682</v>
      </c>
      <c r="C18" s="657">
        <f t="shared" si="0"/>
        <v>9</v>
      </c>
      <c r="D18" s="457">
        <f t="shared" si="0"/>
        <v>405027</v>
      </c>
      <c r="E18" s="657">
        <f t="shared" si="0"/>
        <v>13</v>
      </c>
      <c r="F18" s="457">
        <f t="shared" si="0"/>
        <v>1560104</v>
      </c>
      <c r="G18" s="657">
        <f t="shared" si="0"/>
        <v>1</v>
      </c>
      <c r="H18" s="457">
        <f t="shared" si="0"/>
        <v>2436813</v>
      </c>
      <c r="I18" s="658">
        <f t="shared" si="0"/>
        <v>23</v>
      </c>
      <c r="J18" s="457">
        <f t="shared" si="0"/>
        <v>497052</v>
      </c>
      <c r="K18" s="455">
        <f t="shared" si="0"/>
        <v>73</v>
      </c>
      <c r="L18" s="659">
        <f t="shared" si="0"/>
        <v>2933865</v>
      </c>
      <c r="M18" s="344">
        <f t="shared" si="0"/>
        <v>92</v>
      </c>
      <c r="N18" s="533">
        <f t="shared" si="0"/>
        <v>4</v>
      </c>
      <c r="O18" s="344">
        <f t="shared" si="0"/>
        <v>96</v>
      </c>
      <c r="P18" s="345">
        <f t="shared" si="0"/>
        <v>89.80000000000001</v>
      </c>
      <c r="Q18" s="660"/>
    </row>
    <row r="19" spans="1:17" s="86" customFormat="1" ht="15" customHeight="1">
      <c r="A19" s="661" t="s">
        <v>86</v>
      </c>
      <c r="B19" s="91">
        <v>0</v>
      </c>
      <c r="C19" s="642">
        <v>0</v>
      </c>
      <c r="D19" s="91">
        <v>25114</v>
      </c>
      <c r="E19" s="642">
        <v>2</v>
      </c>
      <c r="F19" s="91">
        <v>0</v>
      </c>
      <c r="G19" s="642">
        <v>0</v>
      </c>
      <c r="H19" s="91">
        <v>25114</v>
      </c>
      <c r="I19" s="93">
        <v>2</v>
      </c>
      <c r="J19" s="91">
        <v>5440</v>
      </c>
      <c r="K19" s="88">
        <v>4</v>
      </c>
      <c r="L19" s="94">
        <v>30554</v>
      </c>
      <c r="M19" s="96">
        <v>6</v>
      </c>
      <c r="N19" s="101">
        <v>0</v>
      </c>
      <c r="O19" s="96">
        <v>6</v>
      </c>
      <c r="P19" s="95">
        <v>5.6</v>
      </c>
      <c r="Q19" s="645"/>
    </row>
    <row r="20" spans="1:17" s="86" customFormat="1" ht="15" customHeight="1" thickBot="1">
      <c r="A20" s="418" t="s">
        <v>139</v>
      </c>
      <c r="B20" s="91">
        <v>14955</v>
      </c>
      <c r="C20" s="642">
        <v>1</v>
      </c>
      <c r="D20" s="415">
        <v>0</v>
      </c>
      <c r="E20" s="662">
        <v>0</v>
      </c>
      <c r="F20" s="91">
        <v>0</v>
      </c>
      <c r="G20" s="642">
        <v>0</v>
      </c>
      <c r="H20" s="91">
        <v>14955</v>
      </c>
      <c r="I20" s="93">
        <v>1</v>
      </c>
      <c r="J20" s="91">
        <v>5407</v>
      </c>
      <c r="K20" s="88">
        <v>3</v>
      </c>
      <c r="L20" s="94">
        <v>20362</v>
      </c>
      <c r="M20" s="96">
        <v>4</v>
      </c>
      <c r="N20" s="101">
        <v>0</v>
      </c>
      <c r="O20" s="663">
        <v>4</v>
      </c>
      <c r="P20" s="95">
        <v>3.7</v>
      </c>
      <c r="Q20" s="645"/>
    </row>
    <row r="21" spans="1:17" s="86" customFormat="1" ht="15" customHeight="1" thickBot="1">
      <c r="A21" s="664" t="s">
        <v>140</v>
      </c>
      <c r="B21" s="457">
        <f aca="true" t="shared" si="1" ref="B21:P21">SUM(B18:B20)</f>
        <v>486637</v>
      </c>
      <c r="C21" s="657">
        <f t="shared" si="1"/>
        <v>10</v>
      </c>
      <c r="D21" s="665">
        <f t="shared" si="1"/>
        <v>430141</v>
      </c>
      <c r="E21" s="666">
        <f t="shared" si="1"/>
        <v>15</v>
      </c>
      <c r="F21" s="457">
        <f t="shared" si="1"/>
        <v>1560104</v>
      </c>
      <c r="G21" s="657">
        <f t="shared" si="1"/>
        <v>1</v>
      </c>
      <c r="H21" s="457">
        <f t="shared" si="1"/>
        <v>2476882</v>
      </c>
      <c r="I21" s="658">
        <f t="shared" si="1"/>
        <v>26</v>
      </c>
      <c r="J21" s="457">
        <f t="shared" si="1"/>
        <v>507899</v>
      </c>
      <c r="K21" s="455">
        <f t="shared" si="1"/>
        <v>80</v>
      </c>
      <c r="L21" s="659">
        <f t="shared" si="1"/>
        <v>2984781</v>
      </c>
      <c r="M21" s="344">
        <f t="shared" si="1"/>
        <v>102</v>
      </c>
      <c r="N21" s="533">
        <f t="shared" si="1"/>
        <v>4</v>
      </c>
      <c r="O21" s="344">
        <f t="shared" si="1"/>
        <v>106</v>
      </c>
      <c r="P21" s="345">
        <f t="shared" si="1"/>
        <v>99.10000000000001</v>
      </c>
      <c r="Q21" s="660"/>
    </row>
    <row r="22" spans="1:17" s="86" customFormat="1" ht="15" customHeight="1" thickBot="1">
      <c r="A22" s="418" t="s">
        <v>89</v>
      </c>
      <c r="B22" s="91">
        <v>49400</v>
      </c>
      <c r="C22" s="642">
        <v>1</v>
      </c>
      <c r="D22" s="415">
        <v>0</v>
      </c>
      <c r="E22" s="662">
        <v>0</v>
      </c>
      <c r="F22" s="91">
        <v>0</v>
      </c>
      <c r="G22" s="642">
        <v>0</v>
      </c>
      <c r="H22" s="91">
        <v>49400</v>
      </c>
      <c r="I22" s="93">
        <v>1</v>
      </c>
      <c r="J22" s="91">
        <v>0</v>
      </c>
      <c r="K22" s="88">
        <v>0</v>
      </c>
      <c r="L22" s="94">
        <v>49400</v>
      </c>
      <c r="M22" s="96">
        <v>1</v>
      </c>
      <c r="N22" s="101">
        <v>0</v>
      </c>
      <c r="O22" s="663">
        <v>1</v>
      </c>
      <c r="P22" s="95">
        <v>0.9</v>
      </c>
      <c r="Q22" s="660"/>
    </row>
    <row r="23" spans="1:17" s="86" customFormat="1" ht="15" customHeight="1" thickBot="1">
      <c r="A23" s="656" t="s">
        <v>88</v>
      </c>
      <c r="B23" s="457">
        <f aca="true" t="shared" si="2" ref="B23:P23">SUM(B22)</f>
        <v>49400</v>
      </c>
      <c r="C23" s="657">
        <f t="shared" si="2"/>
        <v>1</v>
      </c>
      <c r="D23" s="457">
        <f t="shared" si="2"/>
        <v>0</v>
      </c>
      <c r="E23" s="657">
        <f t="shared" si="2"/>
        <v>0</v>
      </c>
      <c r="F23" s="457">
        <f t="shared" si="2"/>
        <v>0</v>
      </c>
      <c r="G23" s="657">
        <f t="shared" si="2"/>
        <v>0</v>
      </c>
      <c r="H23" s="457">
        <f t="shared" si="2"/>
        <v>49400</v>
      </c>
      <c r="I23" s="658">
        <f t="shared" si="2"/>
        <v>1</v>
      </c>
      <c r="J23" s="457">
        <f t="shared" si="2"/>
        <v>0</v>
      </c>
      <c r="K23" s="455">
        <f t="shared" si="2"/>
        <v>0</v>
      </c>
      <c r="L23" s="659">
        <f t="shared" si="2"/>
        <v>49400</v>
      </c>
      <c r="M23" s="344">
        <f t="shared" si="2"/>
        <v>1</v>
      </c>
      <c r="N23" s="533">
        <f t="shared" si="2"/>
        <v>0</v>
      </c>
      <c r="O23" s="344">
        <f t="shared" si="2"/>
        <v>1</v>
      </c>
      <c r="P23" s="345">
        <f t="shared" si="2"/>
        <v>0.9</v>
      </c>
      <c r="Q23" s="660"/>
    </row>
    <row r="24" spans="1:17" s="117" customFormat="1" ht="9.75" customHeight="1" thickBot="1">
      <c r="A24" s="667"/>
      <c r="B24" s="441"/>
      <c r="C24" s="668"/>
      <c r="D24" s="441"/>
      <c r="E24" s="669"/>
      <c r="F24" s="441"/>
      <c r="G24" s="669"/>
      <c r="H24" s="441"/>
      <c r="I24" s="670"/>
      <c r="J24" s="441"/>
      <c r="K24" s="671"/>
      <c r="L24" s="672"/>
      <c r="M24" s="673"/>
      <c r="N24" s="674"/>
      <c r="O24" s="675"/>
      <c r="P24" s="676"/>
      <c r="Q24" s="660"/>
    </row>
    <row r="25" spans="1:17" s="86" customFormat="1" ht="15" customHeight="1" thickBot="1">
      <c r="A25" s="677" t="s">
        <v>14</v>
      </c>
      <c r="B25" s="215">
        <f aca="true" t="shared" si="3" ref="B25:P25">B21+B23</f>
        <v>536037</v>
      </c>
      <c r="C25" s="678">
        <f t="shared" si="3"/>
        <v>11</v>
      </c>
      <c r="D25" s="679">
        <f t="shared" si="3"/>
        <v>430141</v>
      </c>
      <c r="E25" s="680">
        <f t="shared" si="3"/>
        <v>15</v>
      </c>
      <c r="F25" s="215">
        <f t="shared" si="3"/>
        <v>1560104</v>
      </c>
      <c r="G25" s="678">
        <f t="shared" si="3"/>
        <v>1</v>
      </c>
      <c r="H25" s="215">
        <f t="shared" si="3"/>
        <v>2526282</v>
      </c>
      <c r="I25" s="164">
        <f t="shared" si="3"/>
        <v>27</v>
      </c>
      <c r="J25" s="215">
        <f t="shared" si="3"/>
        <v>507899</v>
      </c>
      <c r="K25" s="161">
        <f t="shared" si="3"/>
        <v>80</v>
      </c>
      <c r="L25" s="165">
        <f t="shared" si="3"/>
        <v>3034181</v>
      </c>
      <c r="M25" s="157">
        <f t="shared" si="3"/>
        <v>103</v>
      </c>
      <c r="N25" s="194">
        <f t="shared" si="3"/>
        <v>4</v>
      </c>
      <c r="O25" s="157">
        <f t="shared" si="3"/>
        <v>107</v>
      </c>
      <c r="P25" s="166">
        <f t="shared" si="3"/>
        <v>100.00000000000001</v>
      </c>
      <c r="Q25" s="660"/>
    </row>
    <row r="26" spans="1:17" s="197" customFormat="1" ht="15" customHeight="1">
      <c r="A26" s="195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2"/>
    </row>
    <row r="27" spans="1:17" s="197" customFormat="1" ht="15" customHeight="1">
      <c r="A27" s="195" t="s">
        <v>31</v>
      </c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2"/>
    </row>
    <row r="28" spans="1:17" s="197" customFormat="1" ht="15" customHeight="1">
      <c r="A28" s="198" t="s">
        <v>32</v>
      </c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2"/>
    </row>
    <row r="29" spans="1:17" s="197" customFormat="1" ht="13.5" customHeight="1">
      <c r="A29" s="198" t="s">
        <v>91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683"/>
    </row>
    <row r="30" spans="1:17" s="197" customFormat="1" ht="13.5" customHeight="1">
      <c r="A30" s="198" t="s">
        <v>141</v>
      </c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398"/>
      <c r="Q30" s="683"/>
    </row>
    <row r="31" spans="1:17" s="197" customFormat="1" ht="13.5">
      <c r="A31" s="198" t="s">
        <v>35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683"/>
    </row>
    <row r="32" spans="2:17" s="197" customFormat="1" ht="12.75"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685"/>
      <c r="N32" s="685"/>
      <c r="O32" s="398"/>
      <c r="P32" s="685"/>
      <c r="Q32" s="686"/>
    </row>
    <row r="33" spans="1:17" s="197" customFormat="1" ht="12.75">
      <c r="A33" s="200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685"/>
      <c r="N33" s="685"/>
      <c r="O33" s="398"/>
      <c r="P33" s="685"/>
      <c r="Q33" s="686"/>
    </row>
    <row r="34" spans="1:17" s="86" customFormat="1" ht="12.75">
      <c r="A34" s="62"/>
      <c r="B34" s="687"/>
      <c r="C34" s="39"/>
      <c r="D34" s="687"/>
      <c r="E34" s="39"/>
      <c r="F34" s="687"/>
      <c r="G34" s="39"/>
      <c r="H34" s="687"/>
      <c r="I34" s="39"/>
      <c r="J34" s="39"/>
      <c r="K34" s="39"/>
      <c r="L34" s="39"/>
      <c r="M34" s="688"/>
      <c r="N34" s="688"/>
      <c r="O34" s="39"/>
      <c r="P34" s="688"/>
      <c r="Q34" s="689"/>
    </row>
    <row r="35" spans="1:17" s="86" customFormat="1" ht="12.75">
      <c r="A35" s="62"/>
      <c r="B35" s="687"/>
      <c r="C35" s="39"/>
      <c r="D35" s="687"/>
      <c r="E35" s="39"/>
      <c r="F35" s="687"/>
      <c r="G35" s="39"/>
      <c r="H35" s="687"/>
      <c r="I35" s="39"/>
      <c r="J35" s="39"/>
      <c r="K35" s="39"/>
      <c r="L35" s="39"/>
      <c r="M35" s="688"/>
      <c r="N35" s="688"/>
      <c r="O35" s="39"/>
      <c r="P35" s="688"/>
      <c r="Q35" s="689"/>
    </row>
    <row r="36" spans="1:17" s="86" customFormat="1" ht="12.75">
      <c r="A36" s="62"/>
      <c r="B36" s="687"/>
      <c r="C36" s="39"/>
      <c r="D36" s="687"/>
      <c r="E36" s="39"/>
      <c r="F36" s="687"/>
      <c r="G36" s="39"/>
      <c r="H36" s="687"/>
      <c r="I36" s="39"/>
      <c r="J36" s="39"/>
      <c r="K36" s="39"/>
      <c r="L36" s="39"/>
      <c r="M36" s="688"/>
      <c r="N36" s="688"/>
      <c r="O36" s="39"/>
      <c r="P36" s="688"/>
      <c r="Q36" s="689"/>
    </row>
    <row r="37" spans="1:17" s="86" customFormat="1" ht="12.75">
      <c r="A37" s="62"/>
      <c r="B37" s="687"/>
      <c r="C37" s="39"/>
      <c r="D37" s="687"/>
      <c r="E37" s="39"/>
      <c r="F37" s="687"/>
      <c r="G37" s="39"/>
      <c r="H37" s="687"/>
      <c r="I37" s="39"/>
      <c r="J37" s="39"/>
      <c r="K37" s="39"/>
      <c r="L37" s="39"/>
      <c r="M37" s="688"/>
      <c r="N37" s="688"/>
      <c r="O37" s="39"/>
      <c r="P37" s="688"/>
      <c r="Q37" s="689"/>
    </row>
    <row r="38" spans="1:17" s="86" customFormat="1" ht="12.75">
      <c r="A38" s="62"/>
      <c r="B38" s="687"/>
      <c r="C38" s="39"/>
      <c r="D38" s="687"/>
      <c r="E38" s="39"/>
      <c r="F38" s="687"/>
      <c r="G38" s="39"/>
      <c r="H38" s="687"/>
      <c r="I38" s="39"/>
      <c r="J38" s="39"/>
      <c r="K38" s="39"/>
      <c r="L38" s="39"/>
      <c r="M38" s="688"/>
      <c r="N38" s="688"/>
      <c r="O38" s="39"/>
      <c r="P38" s="688"/>
      <c r="Q38" s="689"/>
    </row>
    <row r="39" spans="1:17" s="86" customFormat="1" ht="12.75">
      <c r="A39" s="562"/>
      <c r="B39" s="687"/>
      <c r="C39" s="39"/>
      <c r="D39" s="687"/>
      <c r="E39" s="39"/>
      <c r="F39" s="687"/>
      <c r="G39" s="39"/>
      <c r="H39" s="687"/>
      <c r="I39" s="39"/>
      <c r="J39" s="39"/>
      <c r="K39" s="39"/>
      <c r="L39" s="39"/>
      <c r="M39" s="688"/>
      <c r="N39" s="688"/>
      <c r="O39" s="39"/>
      <c r="P39" s="688"/>
      <c r="Q39" s="689"/>
    </row>
    <row r="40" spans="1:17" s="86" customFormat="1" ht="12.75">
      <c r="A40" s="562"/>
      <c r="B40" s="687"/>
      <c r="C40" s="39"/>
      <c r="D40" s="687"/>
      <c r="E40" s="39"/>
      <c r="F40" s="687"/>
      <c r="G40" s="39"/>
      <c r="H40" s="687"/>
      <c r="I40" s="39"/>
      <c r="J40" s="39"/>
      <c r="K40" s="39"/>
      <c r="L40" s="39"/>
      <c r="M40" s="688"/>
      <c r="N40" s="688"/>
      <c r="O40" s="39"/>
      <c r="P40" s="688"/>
      <c r="Q40" s="689"/>
    </row>
    <row r="41" spans="1:17" s="86" customFormat="1" ht="12.75">
      <c r="A41" s="562"/>
      <c r="B41" s="687"/>
      <c r="C41" s="39"/>
      <c r="D41" s="687"/>
      <c r="E41" s="39"/>
      <c r="F41" s="687"/>
      <c r="G41" s="39"/>
      <c r="H41" s="687"/>
      <c r="I41" s="39"/>
      <c r="J41" s="39"/>
      <c r="K41" s="39"/>
      <c r="L41" s="39"/>
      <c r="M41" s="688"/>
      <c r="N41" s="688"/>
      <c r="O41" s="39"/>
      <c r="P41" s="688"/>
      <c r="Q41" s="689"/>
    </row>
    <row r="42" spans="1:17" s="86" customFormat="1" ht="12.75">
      <c r="A42" s="562"/>
      <c r="B42" s="687"/>
      <c r="C42" s="39"/>
      <c r="D42" s="687"/>
      <c r="E42" s="39"/>
      <c r="F42" s="687"/>
      <c r="G42" s="39"/>
      <c r="H42" s="687"/>
      <c r="I42" s="39"/>
      <c r="J42" s="39"/>
      <c r="K42" s="39"/>
      <c r="L42" s="39"/>
      <c r="M42" s="688"/>
      <c r="N42" s="688"/>
      <c r="O42" s="39"/>
      <c r="P42" s="688"/>
      <c r="Q42" s="689"/>
    </row>
    <row r="43" spans="1:17" s="86" customFormat="1" ht="12.75">
      <c r="A43" s="562"/>
      <c r="B43" s="687"/>
      <c r="C43" s="39"/>
      <c r="D43" s="687"/>
      <c r="E43" s="39"/>
      <c r="F43" s="687"/>
      <c r="G43" s="39"/>
      <c r="H43" s="687"/>
      <c r="I43" s="39"/>
      <c r="J43" s="39"/>
      <c r="K43" s="39"/>
      <c r="L43" s="39"/>
      <c r="M43" s="688"/>
      <c r="N43" s="688"/>
      <c r="O43" s="39"/>
      <c r="P43" s="688"/>
      <c r="Q43" s="689"/>
    </row>
    <row r="44" spans="1:17" s="86" customFormat="1" ht="12.75">
      <c r="A44" s="562"/>
      <c r="B44" s="687"/>
      <c r="C44" s="39"/>
      <c r="D44" s="687"/>
      <c r="E44" s="39"/>
      <c r="F44" s="687"/>
      <c r="G44" s="39"/>
      <c r="H44" s="687"/>
      <c r="I44" s="39"/>
      <c r="J44" s="39"/>
      <c r="K44" s="39"/>
      <c r="L44" s="39"/>
      <c r="M44" s="688"/>
      <c r="N44" s="688"/>
      <c r="O44" s="39"/>
      <c r="P44" s="688"/>
      <c r="Q44" s="689"/>
    </row>
    <row r="45" spans="1:17" s="86" customFormat="1" ht="12.75">
      <c r="A45" s="562"/>
      <c r="B45" s="687"/>
      <c r="C45" s="39"/>
      <c r="D45" s="687"/>
      <c r="E45" s="39"/>
      <c r="F45" s="687"/>
      <c r="G45" s="39"/>
      <c r="H45" s="687"/>
      <c r="I45" s="39"/>
      <c r="J45" s="39"/>
      <c r="K45" s="39"/>
      <c r="L45" s="39"/>
      <c r="M45" s="688"/>
      <c r="N45" s="688"/>
      <c r="O45" s="39"/>
      <c r="P45" s="688"/>
      <c r="Q45" s="689"/>
    </row>
    <row r="46" spans="1:17" s="86" customFormat="1" ht="12.75">
      <c r="A46" s="562"/>
      <c r="B46" s="687"/>
      <c r="C46" s="39"/>
      <c r="D46" s="687"/>
      <c r="E46" s="39"/>
      <c r="F46" s="687"/>
      <c r="G46" s="39"/>
      <c r="H46" s="687"/>
      <c r="I46" s="39"/>
      <c r="J46" s="39"/>
      <c r="K46" s="39"/>
      <c r="L46" s="39"/>
      <c r="M46" s="688"/>
      <c r="N46" s="688"/>
      <c r="O46" s="39"/>
      <c r="P46" s="688"/>
      <c r="Q46" s="689"/>
    </row>
    <row r="47" spans="1:17" s="86" customFormat="1" ht="12.75">
      <c r="A47" s="562"/>
      <c r="B47" s="687"/>
      <c r="C47" s="39"/>
      <c r="D47" s="687"/>
      <c r="E47" s="39"/>
      <c r="F47" s="687"/>
      <c r="G47" s="39"/>
      <c r="H47" s="687"/>
      <c r="I47" s="39"/>
      <c r="J47" s="39"/>
      <c r="K47" s="39"/>
      <c r="L47" s="39"/>
      <c r="M47" s="688"/>
      <c r="N47" s="688"/>
      <c r="O47" s="39"/>
      <c r="P47" s="688"/>
      <c r="Q47" s="689"/>
    </row>
    <row r="48" spans="1:17" s="86" customFormat="1" ht="12.75">
      <c r="A48" s="562"/>
      <c r="B48" s="687"/>
      <c r="C48" s="39"/>
      <c r="D48" s="687"/>
      <c r="E48" s="39"/>
      <c r="F48" s="687"/>
      <c r="G48" s="39"/>
      <c r="H48" s="687"/>
      <c r="I48" s="39"/>
      <c r="J48" s="39"/>
      <c r="K48" s="39"/>
      <c r="L48" s="39"/>
      <c r="M48" s="688"/>
      <c r="N48" s="688"/>
      <c r="O48" s="39"/>
      <c r="P48" s="688"/>
      <c r="Q48" s="689"/>
    </row>
    <row r="49" spans="1:17" s="86" customFormat="1" ht="12.75">
      <c r="A49" s="562"/>
      <c r="B49" s="687"/>
      <c r="C49" s="39"/>
      <c r="D49" s="687"/>
      <c r="E49" s="39"/>
      <c r="F49" s="687"/>
      <c r="G49" s="39"/>
      <c r="H49" s="687"/>
      <c r="I49" s="39"/>
      <c r="J49" s="39"/>
      <c r="K49" s="39"/>
      <c r="L49" s="39"/>
      <c r="M49" s="688"/>
      <c r="N49" s="688"/>
      <c r="O49" s="39"/>
      <c r="P49" s="688"/>
      <c r="Q49" s="689"/>
    </row>
    <row r="50" spans="1:17" s="86" customFormat="1" ht="12.75">
      <c r="A50" s="562"/>
      <c r="B50" s="687"/>
      <c r="C50" s="39"/>
      <c r="D50" s="687"/>
      <c r="E50" s="39"/>
      <c r="F50" s="687"/>
      <c r="G50" s="39"/>
      <c r="H50" s="687"/>
      <c r="I50" s="39"/>
      <c r="J50" s="39"/>
      <c r="K50" s="39"/>
      <c r="L50" s="39"/>
      <c r="M50" s="688"/>
      <c r="N50" s="688"/>
      <c r="O50" s="39"/>
      <c r="P50" s="688"/>
      <c r="Q50" s="689"/>
    </row>
    <row r="51" spans="1:17" s="86" customFormat="1" ht="12.75">
      <c r="A51" s="562"/>
      <c r="B51" s="687"/>
      <c r="C51" s="39"/>
      <c r="D51" s="687"/>
      <c r="E51" s="39"/>
      <c r="F51" s="687"/>
      <c r="G51" s="39"/>
      <c r="H51" s="687"/>
      <c r="I51" s="39"/>
      <c r="J51" s="39"/>
      <c r="K51" s="39"/>
      <c r="L51" s="39"/>
      <c r="M51" s="688"/>
      <c r="N51" s="688"/>
      <c r="O51" s="39"/>
      <c r="P51" s="688"/>
      <c r="Q51" s="689"/>
    </row>
    <row r="52" ht="12.75">
      <c r="A52" s="562"/>
    </row>
    <row r="53" ht="12.75">
      <c r="A53" s="562"/>
    </row>
    <row r="54" ht="12.75">
      <c r="A54" s="562"/>
    </row>
    <row r="55" ht="12.75">
      <c r="A55" s="562"/>
    </row>
    <row r="56" ht="12.75">
      <c r="A56" s="562"/>
    </row>
    <row r="57" ht="12.75">
      <c r="A57" s="562"/>
    </row>
    <row r="58" ht="12.75">
      <c r="A58" s="562"/>
    </row>
    <row r="59" ht="12.75">
      <c r="A59" s="562"/>
    </row>
    <row r="60" ht="12.75">
      <c r="A60" s="562"/>
    </row>
    <row r="61" ht="12.75">
      <c r="A61" s="562"/>
    </row>
    <row r="62" ht="12.75">
      <c r="A62" s="562"/>
    </row>
    <row r="63" ht="12.75">
      <c r="A63" s="562"/>
    </row>
    <row r="64" ht="12.75">
      <c r="A64" s="562"/>
    </row>
    <row r="65" ht="12.75">
      <c r="A65" s="562"/>
    </row>
    <row r="66" ht="12.75">
      <c r="A66" s="562"/>
    </row>
    <row r="67" ht="12.75">
      <c r="A67" s="562"/>
    </row>
    <row r="68" ht="12.75">
      <c r="A68" s="562"/>
    </row>
  </sheetData>
  <mergeCells count="8">
    <mergeCell ref="L7:P7"/>
    <mergeCell ref="B1:K1"/>
    <mergeCell ref="B2:D2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37" sqref="A37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4.25390625" style="0" customWidth="1"/>
    <col min="4" max="6" width="7.75390625" style="0" customWidth="1"/>
    <col min="7" max="7" width="4.25390625" style="0" customWidth="1"/>
    <col min="8" max="8" width="7.75390625" style="0" customWidth="1"/>
    <col min="9" max="9" width="8.25390625" style="0" customWidth="1"/>
    <col min="10" max="10" width="7.75390625" style="0" customWidth="1"/>
    <col min="11" max="11" width="4.25390625" style="0" customWidth="1"/>
    <col min="12" max="12" width="7.75390625" style="0" customWidth="1"/>
    <col min="13" max="13" width="8.25390625" style="0" customWidth="1"/>
    <col min="14" max="14" width="7.75390625" style="0" customWidth="1"/>
    <col min="15" max="15" width="4.25390625" style="0" customWidth="1"/>
    <col min="16" max="16" width="7.75390625" style="0" customWidth="1"/>
    <col min="17" max="17" width="4.75390625" style="0" customWidth="1"/>
    <col min="18" max="18" width="8.25390625" style="690" customWidth="1"/>
    <col min="19" max="19" width="4.75390625" style="393" customWidth="1"/>
    <col min="20" max="21" width="4.25390625" style="0" customWidth="1"/>
    <col min="24" max="24" width="7.75390625" style="0" customWidth="1"/>
  </cols>
  <sheetData>
    <row r="1" spans="3:21" ht="17.25">
      <c r="C1" s="944" t="s">
        <v>0</v>
      </c>
      <c r="D1" s="944"/>
      <c r="E1" s="944"/>
      <c r="F1" s="944"/>
      <c r="G1" s="944"/>
      <c r="H1" s="944"/>
      <c r="I1" s="944"/>
      <c r="J1" s="944"/>
      <c r="K1" s="944"/>
      <c r="U1" s="8" t="s">
        <v>170</v>
      </c>
    </row>
    <row r="2" spans="3:5" ht="17.25">
      <c r="C2" s="942" t="s">
        <v>143</v>
      </c>
      <c r="D2" s="942"/>
      <c r="E2" s="942"/>
    </row>
    <row r="3" spans="3:14" ht="15.75">
      <c r="C3" s="943" t="s">
        <v>144</v>
      </c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</row>
    <row r="5" spans="1:24" ht="15.75">
      <c r="A5" s="7" t="s">
        <v>3</v>
      </c>
      <c r="I5" s="5"/>
      <c r="J5" s="11"/>
      <c r="K5" s="6"/>
      <c r="L5" s="6"/>
      <c r="M5" s="6"/>
      <c r="N5" s="5"/>
      <c r="O5" s="396"/>
      <c r="P5" s="5"/>
      <c r="Q5" s="691"/>
      <c r="R5" s="11"/>
      <c r="S5" s="6"/>
      <c r="T5" s="6"/>
      <c r="U5" s="396" t="s">
        <v>4</v>
      </c>
      <c r="V5" s="6"/>
      <c r="W5" s="6"/>
      <c r="X5" s="5"/>
    </row>
    <row r="6" spans="1:21" s="693" customFormat="1" ht="13.5">
      <c r="A6" s="692" t="s">
        <v>50</v>
      </c>
      <c r="B6" s="936" t="s">
        <v>51</v>
      </c>
      <c r="C6" s="933"/>
      <c r="D6" s="933"/>
      <c r="E6" s="994"/>
      <c r="F6" s="933" t="s">
        <v>133</v>
      </c>
      <c r="G6" s="933"/>
      <c r="H6" s="933"/>
      <c r="I6" s="994"/>
      <c r="J6" s="933" t="s">
        <v>52</v>
      </c>
      <c r="K6" s="933"/>
      <c r="L6" s="933"/>
      <c r="M6" s="994"/>
      <c r="N6" s="933" t="s">
        <v>28</v>
      </c>
      <c r="O6" s="995"/>
      <c r="P6" s="995"/>
      <c r="Q6" s="995"/>
      <c r="R6" s="995"/>
      <c r="S6" s="995"/>
      <c r="T6" s="995"/>
      <c r="U6" s="996"/>
    </row>
    <row r="7" spans="1:21" ht="13.5">
      <c r="A7" s="694" t="s">
        <v>5</v>
      </c>
      <c r="B7" s="991" t="s">
        <v>145</v>
      </c>
      <c r="C7" s="990"/>
      <c r="D7" s="695" t="s">
        <v>146</v>
      </c>
      <c r="E7" s="696" t="s">
        <v>28</v>
      </c>
      <c r="F7" s="989" t="s">
        <v>145</v>
      </c>
      <c r="G7" s="990"/>
      <c r="H7" s="695" t="s">
        <v>146</v>
      </c>
      <c r="I7" s="696" t="s">
        <v>28</v>
      </c>
      <c r="J7" s="991" t="s">
        <v>145</v>
      </c>
      <c r="K7" s="990"/>
      <c r="L7" s="695" t="s">
        <v>146</v>
      </c>
      <c r="M7" s="696" t="s">
        <v>28</v>
      </c>
      <c r="N7" s="989" t="s">
        <v>145</v>
      </c>
      <c r="O7" s="990"/>
      <c r="P7" s="991" t="s">
        <v>146</v>
      </c>
      <c r="Q7" s="992"/>
      <c r="R7" s="984" t="s">
        <v>28</v>
      </c>
      <c r="S7" s="993"/>
      <c r="T7" s="38" t="s">
        <v>16</v>
      </c>
      <c r="U7" s="38" t="s">
        <v>17</v>
      </c>
    </row>
    <row r="8" spans="1:21" ht="13.5">
      <c r="A8" s="694" t="s">
        <v>9</v>
      </c>
      <c r="B8" s="697" t="s">
        <v>10</v>
      </c>
      <c r="C8" s="697" t="s">
        <v>137</v>
      </c>
      <c r="D8" s="697" t="s">
        <v>10</v>
      </c>
      <c r="E8" s="698" t="s">
        <v>10</v>
      </c>
      <c r="F8" s="699" t="s">
        <v>10</v>
      </c>
      <c r="G8" s="697" t="s">
        <v>137</v>
      </c>
      <c r="H8" s="697" t="s">
        <v>10</v>
      </c>
      <c r="I8" s="698" t="s">
        <v>10</v>
      </c>
      <c r="J8" s="699" t="s">
        <v>10</v>
      </c>
      <c r="K8" s="697" t="s">
        <v>137</v>
      </c>
      <c r="L8" s="697" t="s">
        <v>10</v>
      </c>
      <c r="M8" s="698" t="s">
        <v>10</v>
      </c>
      <c r="N8" s="699" t="s">
        <v>10</v>
      </c>
      <c r="O8" s="697" t="s">
        <v>137</v>
      </c>
      <c r="P8" s="697" t="s">
        <v>10</v>
      </c>
      <c r="Q8" s="700" t="s">
        <v>137</v>
      </c>
      <c r="R8" s="699" t="s">
        <v>10</v>
      </c>
      <c r="S8" s="701" t="s">
        <v>137</v>
      </c>
      <c r="T8" s="701" t="s">
        <v>137</v>
      </c>
      <c r="U8" s="697" t="s">
        <v>137</v>
      </c>
    </row>
    <row r="9" spans="1:21" s="708" customFormat="1" ht="12" customHeight="1" thickBot="1">
      <c r="A9" s="702"/>
      <c r="B9" s="703" t="s">
        <v>147</v>
      </c>
      <c r="C9" s="703" t="s">
        <v>54</v>
      </c>
      <c r="D9" s="703" t="s">
        <v>147</v>
      </c>
      <c r="E9" s="704" t="s">
        <v>147</v>
      </c>
      <c r="F9" s="705" t="s">
        <v>147</v>
      </c>
      <c r="G9" s="703" t="s">
        <v>54</v>
      </c>
      <c r="H9" s="703" t="s">
        <v>147</v>
      </c>
      <c r="I9" s="704" t="s">
        <v>147</v>
      </c>
      <c r="J9" s="705" t="s">
        <v>147</v>
      </c>
      <c r="K9" s="703" t="s">
        <v>54</v>
      </c>
      <c r="L9" s="703" t="s">
        <v>147</v>
      </c>
      <c r="M9" s="704" t="s">
        <v>147</v>
      </c>
      <c r="N9" s="705" t="s">
        <v>147</v>
      </c>
      <c r="O9" s="703" t="s">
        <v>54</v>
      </c>
      <c r="P9" s="703" t="s">
        <v>147</v>
      </c>
      <c r="Q9" s="706"/>
      <c r="R9" s="705" t="s">
        <v>147</v>
      </c>
      <c r="S9" s="707" t="s">
        <v>54</v>
      </c>
      <c r="T9" s="707" t="s">
        <v>54</v>
      </c>
      <c r="U9" s="703" t="s">
        <v>54</v>
      </c>
    </row>
    <row r="10" spans="1:21" ht="9.75" customHeight="1">
      <c r="A10" s="709" t="s">
        <v>21</v>
      </c>
      <c r="B10" s="709">
        <v>1</v>
      </c>
      <c r="C10" s="709">
        <v>2</v>
      </c>
      <c r="D10" s="709">
        <v>3</v>
      </c>
      <c r="E10" s="710">
        <v>4</v>
      </c>
      <c r="F10" s="711">
        <v>5</v>
      </c>
      <c r="G10" s="709">
        <v>6</v>
      </c>
      <c r="H10" s="709">
        <v>7</v>
      </c>
      <c r="I10" s="712">
        <v>8</v>
      </c>
      <c r="J10" s="711">
        <v>9</v>
      </c>
      <c r="K10" s="709">
        <v>10</v>
      </c>
      <c r="L10" s="709">
        <v>11</v>
      </c>
      <c r="M10" s="713">
        <v>12</v>
      </c>
      <c r="N10" s="711">
        <v>13</v>
      </c>
      <c r="O10" s="709">
        <v>14</v>
      </c>
      <c r="P10" s="709">
        <v>15</v>
      </c>
      <c r="Q10" s="714">
        <v>16</v>
      </c>
      <c r="R10" s="711">
        <v>17</v>
      </c>
      <c r="S10" s="715">
        <v>18</v>
      </c>
      <c r="T10" s="716">
        <v>19</v>
      </c>
      <c r="U10" s="716">
        <v>20</v>
      </c>
    </row>
    <row r="11" spans="1:21" s="719" customFormat="1" ht="15" customHeight="1">
      <c r="A11" s="75" t="s">
        <v>148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8"/>
      <c r="R11" s="717"/>
      <c r="S11" s="717"/>
      <c r="T11" s="717"/>
      <c r="U11" s="76"/>
    </row>
    <row r="12" spans="1:21" ht="15" customHeight="1">
      <c r="A12" s="288" t="s">
        <v>149</v>
      </c>
      <c r="B12" s="98">
        <v>850760</v>
      </c>
      <c r="C12" s="98">
        <v>13</v>
      </c>
      <c r="D12" s="92">
        <v>0</v>
      </c>
      <c r="E12" s="99">
        <f aca="true" t="shared" si="0" ref="E12:E21">B12+D12</f>
        <v>850760</v>
      </c>
      <c r="F12" s="101">
        <v>8496274</v>
      </c>
      <c r="G12" s="98">
        <v>20</v>
      </c>
      <c r="H12" s="92">
        <v>609120</v>
      </c>
      <c r="I12" s="99">
        <f aca="true" t="shared" si="1" ref="I12:I21">F12+H12</f>
        <v>9105394</v>
      </c>
      <c r="J12" s="101">
        <v>3001885</v>
      </c>
      <c r="K12" s="98">
        <v>7</v>
      </c>
      <c r="L12" s="92">
        <v>1070</v>
      </c>
      <c r="M12" s="99">
        <f aca="true" t="shared" si="2" ref="M12:M21">J12+L12</f>
        <v>3002955</v>
      </c>
      <c r="N12" s="101">
        <v>12348919</v>
      </c>
      <c r="O12" s="98">
        <v>40</v>
      </c>
      <c r="P12" s="92">
        <v>610190</v>
      </c>
      <c r="Q12" s="642">
        <v>8</v>
      </c>
      <c r="R12" s="519">
        <v>12959109</v>
      </c>
      <c r="S12" s="98">
        <v>48</v>
      </c>
      <c r="T12" s="98">
        <v>3</v>
      </c>
      <c r="U12" s="98">
        <v>6</v>
      </c>
    </row>
    <row r="13" spans="1:21" ht="15" customHeight="1">
      <c r="A13" s="288" t="s">
        <v>150</v>
      </c>
      <c r="B13" s="98">
        <v>1371746</v>
      </c>
      <c r="C13" s="98">
        <v>14</v>
      </c>
      <c r="D13" s="92">
        <v>0</v>
      </c>
      <c r="E13" s="99">
        <f t="shared" si="0"/>
        <v>1371746</v>
      </c>
      <c r="F13" s="101">
        <v>2817709</v>
      </c>
      <c r="G13" s="98">
        <v>7</v>
      </c>
      <c r="H13" s="92">
        <v>9832</v>
      </c>
      <c r="I13" s="99">
        <f t="shared" si="1"/>
        <v>2827541</v>
      </c>
      <c r="J13" s="101">
        <v>2144810</v>
      </c>
      <c r="K13" s="98">
        <v>28</v>
      </c>
      <c r="L13" s="92">
        <v>2175</v>
      </c>
      <c r="M13" s="99">
        <f t="shared" si="2"/>
        <v>2146985</v>
      </c>
      <c r="N13" s="101">
        <v>6334265</v>
      </c>
      <c r="O13" s="98">
        <v>49</v>
      </c>
      <c r="P13" s="92">
        <v>12007</v>
      </c>
      <c r="Q13" s="642">
        <v>2</v>
      </c>
      <c r="R13" s="519">
        <v>6346272</v>
      </c>
      <c r="S13" s="98">
        <v>51</v>
      </c>
      <c r="T13" s="98">
        <v>3</v>
      </c>
      <c r="U13" s="98">
        <v>9</v>
      </c>
    </row>
    <row r="14" spans="1:21" ht="15" customHeight="1">
      <c r="A14" s="288" t="s">
        <v>151</v>
      </c>
      <c r="B14" s="98">
        <v>0</v>
      </c>
      <c r="C14" s="98">
        <v>0</v>
      </c>
      <c r="D14" s="92">
        <v>0</v>
      </c>
      <c r="E14" s="99">
        <f t="shared" si="0"/>
        <v>0</v>
      </c>
      <c r="F14" s="101">
        <v>2814492</v>
      </c>
      <c r="G14" s="98">
        <v>2</v>
      </c>
      <c r="H14" s="92">
        <v>115249</v>
      </c>
      <c r="I14" s="99">
        <f t="shared" si="1"/>
        <v>2929741</v>
      </c>
      <c r="J14" s="101">
        <v>52237</v>
      </c>
      <c r="K14" s="98">
        <v>2</v>
      </c>
      <c r="L14" s="92">
        <v>43305</v>
      </c>
      <c r="M14" s="99">
        <f t="shared" si="2"/>
        <v>95542</v>
      </c>
      <c r="N14" s="101">
        <v>2866729</v>
      </c>
      <c r="O14" s="98">
        <v>4</v>
      </c>
      <c r="P14" s="92">
        <v>158554</v>
      </c>
      <c r="Q14" s="642">
        <v>12</v>
      </c>
      <c r="R14" s="519">
        <v>3025283</v>
      </c>
      <c r="S14" s="98">
        <v>16</v>
      </c>
      <c r="T14" s="98">
        <v>0</v>
      </c>
      <c r="U14" s="98">
        <v>0</v>
      </c>
    </row>
    <row r="15" spans="1:21" ht="15" customHeight="1">
      <c r="A15" s="288" t="s">
        <v>152</v>
      </c>
      <c r="B15" s="98">
        <v>2726310</v>
      </c>
      <c r="C15" s="98">
        <v>9</v>
      </c>
      <c r="D15" s="92">
        <v>0</v>
      </c>
      <c r="E15" s="99">
        <f t="shared" si="0"/>
        <v>2726310</v>
      </c>
      <c r="F15" s="101">
        <v>6119074</v>
      </c>
      <c r="G15" s="98">
        <v>3</v>
      </c>
      <c r="H15" s="92">
        <v>0</v>
      </c>
      <c r="I15" s="99">
        <f t="shared" si="1"/>
        <v>6119074</v>
      </c>
      <c r="J15" s="101">
        <v>9758043</v>
      </c>
      <c r="K15" s="98">
        <v>26</v>
      </c>
      <c r="L15" s="92">
        <v>0</v>
      </c>
      <c r="M15" s="99">
        <f t="shared" si="2"/>
        <v>9758043</v>
      </c>
      <c r="N15" s="101">
        <v>18603427</v>
      </c>
      <c r="O15" s="98">
        <v>38</v>
      </c>
      <c r="P15" s="92">
        <v>0</v>
      </c>
      <c r="Q15" s="642">
        <v>0</v>
      </c>
      <c r="R15" s="519">
        <v>18603427</v>
      </c>
      <c r="S15" s="98">
        <v>38</v>
      </c>
      <c r="T15" s="98">
        <v>7</v>
      </c>
      <c r="U15" s="98">
        <v>0</v>
      </c>
    </row>
    <row r="16" spans="1:21" ht="15" customHeight="1">
      <c r="A16" s="288" t="s">
        <v>153</v>
      </c>
      <c r="B16" s="98">
        <v>1516541</v>
      </c>
      <c r="C16" s="98">
        <v>12</v>
      </c>
      <c r="D16" s="92">
        <v>0</v>
      </c>
      <c r="E16" s="99">
        <f t="shared" si="0"/>
        <v>1516541</v>
      </c>
      <c r="F16" s="101">
        <v>0</v>
      </c>
      <c r="G16" s="98">
        <v>0</v>
      </c>
      <c r="H16" s="92">
        <v>0</v>
      </c>
      <c r="I16" s="99">
        <f t="shared" si="1"/>
        <v>0</v>
      </c>
      <c r="J16" s="101">
        <v>657322</v>
      </c>
      <c r="K16" s="98">
        <v>4</v>
      </c>
      <c r="L16" s="92">
        <v>0</v>
      </c>
      <c r="M16" s="99">
        <f t="shared" si="2"/>
        <v>657322</v>
      </c>
      <c r="N16" s="101">
        <v>2173863</v>
      </c>
      <c r="O16" s="98">
        <v>16</v>
      </c>
      <c r="P16" s="92">
        <v>0</v>
      </c>
      <c r="Q16" s="642">
        <v>0</v>
      </c>
      <c r="R16" s="519">
        <v>2173863</v>
      </c>
      <c r="S16" s="98">
        <v>16</v>
      </c>
      <c r="T16" s="98">
        <v>5</v>
      </c>
      <c r="U16" s="98">
        <v>7</v>
      </c>
    </row>
    <row r="17" spans="1:21" ht="15" customHeight="1">
      <c r="A17" s="288" t="s">
        <v>154</v>
      </c>
      <c r="B17" s="98">
        <v>432347</v>
      </c>
      <c r="C17" s="98">
        <v>5</v>
      </c>
      <c r="D17" s="92">
        <v>0</v>
      </c>
      <c r="E17" s="99">
        <f t="shared" si="0"/>
        <v>432347</v>
      </c>
      <c r="F17" s="101">
        <v>0</v>
      </c>
      <c r="G17" s="98">
        <v>0</v>
      </c>
      <c r="H17" s="92">
        <v>0</v>
      </c>
      <c r="I17" s="99">
        <f t="shared" si="1"/>
        <v>0</v>
      </c>
      <c r="J17" s="101">
        <v>2050095</v>
      </c>
      <c r="K17" s="98">
        <v>15</v>
      </c>
      <c r="L17" s="92">
        <v>0</v>
      </c>
      <c r="M17" s="99">
        <f t="shared" si="2"/>
        <v>2050095</v>
      </c>
      <c r="N17" s="101">
        <v>2482442</v>
      </c>
      <c r="O17" s="98">
        <v>20</v>
      </c>
      <c r="P17" s="92">
        <v>0</v>
      </c>
      <c r="Q17" s="642">
        <v>0</v>
      </c>
      <c r="R17" s="519">
        <v>2482442</v>
      </c>
      <c r="S17" s="98">
        <v>20</v>
      </c>
      <c r="T17" s="98">
        <v>3</v>
      </c>
      <c r="U17" s="98">
        <v>1</v>
      </c>
    </row>
    <row r="18" spans="1:21" ht="15" customHeight="1">
      <c r="A18" s="288" t="s">
        <v>155</v>
      </c>
      <c r="B18" s="98">
        <v>746793</v>
      </c>
      <c r="C18" s="98">
        <v>4</v>
      </c>
      <c r="D18" s="92">
        <v>0</v>
      </c>
      <c r="E18" s="99">
        <f t="shared" si="0"/>
        <v>746793</v>
      </c>
      <c r="F18" s="101">
        <v>0</v>
      </c>
      <c r="G18" s="98">
        <v>0</v>
      </c>
      <c r="H18" s="92">
        <v>0</v>
      </c>
      <c r="I18" s="99">
        <f t="shared" si="1"/>
        <v>0</v>
      </c>
      <c r="J18" s="101">
        <v>37750</v>
      </c>
      <c r="K18" s="98">
        <v>1</v>
      </c>
      <c r="L18" s="92">
        <v>0</v>
      </c>
      <c r="M18" s="99">
        <f t="shared" si="2"/>
        <v>37750</v>
      </c>
      <c r="N18" s="101">
        <v>784543</v>
      </c>
      <c r="O18" s="98">
        <v>5</v>
      </c>
      <c r="P18" s="92">
        <v>0</v>
      </c>
      <c r="Q18" s="642">
        <v>0</v>
      </c>
      <c r="R18" s="519">
        <v>784543</v>
      </c>
      <c r="S18" s="98">
        <v>5</v>
      </c>
      <c r="T18" s="98">
        <v>1</v>
      </c>
      <c r="U18" s="98">
        <v>3</v>
      </c>
    </row>
    <row r="19" spans="1:21" ht="15" customHeight="1">
      <c r="A19" s="288" t="s">
        <v>156</v>
      </c>
      <c r="B19" s="98">
        <v>0</v>
      </c>
      <c r="C19" s="98">
        <v>0</v>
      </c>
      <c r="D19" s="92">
        <v>0</v>
      </c>
      <c r="E19" s="99">
        <f t="shared" si="0"/>
        <v>0</v>
      </c>
      <c r="F19" s="101">
        <v>0</v>
      </c>
      <c r="G19" s="98">
        <v>0</v>
      </c>
      <c r="H19" s="92">
        <v>0</v>
      </c>
      <c r="I19" s="99">
        <f t="shared" si="1"/>
        <v>0</v>
      </c>
      <c r="J19" s="101">
        <v>0</v>
      </c>
      <c r="K19" s="98">
        <v>0</v>
      </c>
      <c r="L19" s="92">
        <v>0</v>
      </c>
      <c r="M19" s="99">
        <f t="shared" si="2"/>
        <v>0</v>
      </c>
      <c r="N19" s="101">
        <v>0</v>
      </c>
      <c r="O19" s="98">
        <v>0</v>
      </c>
      <c r="P19" s="92">
        <v>0</v>
      </c>
      <c r="Q19" s="642">
        <v>0</v>
      </c>
      <c r="R19" s="519">
        <v>0</v>
      </c>
      <c r="S19" s="98">
        <v>0</v>
      </c>
      <c r="T19" s="98">
        <v>0</v>
      </c>
      <c r="U19" s="98">
        <v>0</v>
      </c>
    </row>
    <row r="20" spans="1:21" ht="15" customHeight="1">
      <c r="A20" s="288" t="s">
        <v>157</v>
      </c>
      <c r="B20" s="98">
        <v>0</v>
      </c>
      <c r="C20" s="98">
        <v>0</v>
      </c>
      <c r="D20" s="92">
        <v>0</v>
      </c>
      <c r="E20" s="99">
        <f t="shared" si="0"/>
        <v>0</v>
      </c>
      <c r="F20" s="101">
        <v>0</v>
      </c>
      <c r="G20" s="98">
        <v>0</v>
      </c>
      <c r="H20" s="92">
        <v>0</v>
      </c>
      <c r="I20" s="99">
        <f t="shared" si="1"/>
        <v>0</v>
      </c>
      <c r="J20" s="101">
        <v>0</v>
      </c>
      <c r="K20" s="98">
        <v>0</v>
      </c>
      <c r="L20" s="92">
        <v>0</v>
      </c>
      <c r="M20" s="99">
        <f t="shared" si="2"/>
        <v>0</v>
      </c>
      <c r="N20" s="101">
        <v>0</v>
      </c>
      <c r="O20" s="98">
        <v>0</v>
      </c>
      <c r="P20" s="92">
        <v>0</v>
      </c>
      <c r="Q20" s="642">
        <v>0</v>
      </c>
      <c r="R20" s="519">
        <v>0</v>
      </c>
      <c r="S20" s="98">
        <v>0</v>
      </c>
      <c r="T20" s="98">
        <v>0</v>
      </c>
      <c r="U20" s="98">
        <v>0</v>
      </c>
    </row>
    <row r="21" spans="1:21" ht="15" customHeight="1">
      <c r="A21" s="288" t="s">
        <v>158</v>
      </c>
      <c r="B21" s="98">
        <v>20156</v>
      </c>
      <c r="C21" s="98">
        <v>1</v>
      </c>
      <c r="D21" s="92">
        <v>2521</v>
      </c>
      <c r="E21" s="99">
        <f t="shared" si="0"/>
        <v>22677</v>
      </c>
      <c r="F21" s="101">
        <v>899980</v>
      </c>
      <c r="G21" s="98">
        <v>1</v>
      </c>
      <c r="H21" s="92">
        <v>71796</v>
      </c>
      <c r="I21" s="99">
        <f t="shared" si="1"/>
        <v>971776</v>
      </c>
      <c r="J21" s="101">
        <v>314004</v>
      </c>
      <c r="K21" s="98">
        <v>2</v>
      </c>
      <c r="L21" s="92">
        <v>1500</v>
      </c>
      <c r="M21" s="99">
        <f t="shared" si="2"/>
        <v>315504</v>
      </c>
      <c r="N21" s="101">
        <v>1234140</v>
      </c>
      <c r="O21" s="98">
        <v>4</v>
      </c>
      <c r="P21" s="92">
        <v>75817</v>
      </c>
      <c r="Q21" s="642">
        <v>6</v>
      </c>
      <c r="R21" s="519">
        <v>1309957</v>
      </c>
      <c r="S21" s="98">
        <v>10</v>
      </c>
      <c r="T21" s="98">
        <v>1</v>
      </c>
      <c r="U21" s="98">
        <v>2</v>
      </c>
    </row>
    <row r="22" spans="1:21" s="729" customFormat="1" ht="9.75" customHeight="1" thickBot="1">
      <c r="A22" s="720"/>
      <c r="B22" s="721"/>
      <c r="C22" s="722"/>
      <c r="D22" s="721"/>
      <c r="E22" s="723"/>
      <c r="F22" s="724"/>
      <c r="G22" s="722"/>
      <c r="H22" s="721"/>
      <c r="I22" s="723"/>
      <c r="J22" s="724"/>
      <c r="K22" s="722"/>
      <c r="L22" s="721"/>
      <c r="M22" s="723"/>
      <c r="N22" s="724"/>
      <c r="O22" s="722"/>
      <c r="P22" s="721"/>
      <c r="Q22" s="725"/>
      <c r="R22" s="724"/>
      <c r="S22" s="726"/>
      <c r="T22" s="727"/>
      <c r="U22" s="728"/>
    </row>
    <row r="23" spans="1:21" s="192" customFormat="1" ht="15" customHeight="1" thickBot="1">
      <c r="A23" s="730" t="s">
        <v>28</v>
      </c>
      <c r="B23" s="458">
        <f aca="true" t="shared" si="3" ref="B23:U23">SUM(B12:B21)</f>
        <v>7664653</v>
      </c>
      <c r="C23" s="458">
        <f t="shared" si="3"/>
        <v>58</v>
      </c>
      <c r="D23" s="458">
        <f t="shared" si="3"/>
        <v>2521</v>
      </c>
      <c r="E23" s="731">
        <f t="shared" si="3"/>
        <v>7667174</v>
      </c>
      <c r="F23" s="459">
        <f t="shared" si="3"/>
        <v>21147529</v>
      </c>
      <c r="G23" s="458">
        <f t="shared" si="3"/>
        <v>33</v>
      </c>
      <c r="H23" s="458">
        <f t="shared" si="3"/>
        <v>805997</v>
      </c>
      <c r="I23" s="731">
        <f t="shared" si="3"/>
        <v>21953526</v>
      </c>
      <c r="J23" s="459">
        <f t="shared" si="3"/>
        <v>18016146</v>
      </c>
      <c r="K23" s="458">
        <f t="shared" si="3"/>
        <v>85</v>
      </c>
      <c r="L23" s="458">
        <f t="shared" si="3"/>
        <v>48050</v>
      </c>
      <c r="M23" s="731">
        <f t="shared" si="3"/>
        <v>18064196</v>
      </c>
      <c r="N23" s="459">
        <f t="shared" si="3"/>
        <v>46828328</v>
      </c>
      <c r="O23" s="458">
        <f t="shared" si="3"/>
        <v>176</v>
      </c>
      <c r="P23" s="458">
        <f t="shared" si="3"/>
        <v>856568</v>
      </c>
      <c r="Q23" s="657">
        <f t="shared" si="3"/>
        <v>28</v>
      </c>
      <c r="R23" s="459">
        <f t="shared" si="3"/>
        <v>47684896</v>
      </c>
      <c r="S23" s="732">
        <f t="shared" si="3"/>
        <v>204</v>
      </c>
      <c r="T23" s="574">
        <f t="shared" si="3"/>
        <v>23</v>
      </c>
      <c r="U23" s="531">
        <f t="shared" si="3"/>
        <v>28</v>
      </c>
    </row>
    <row r="24" spans="1:21" s="139" customFormat="1" ht="12" customHeight="1">
      <c r="A24" s="733"/>
      <c r="B24" s="734"/>
      <c r="C24" s="734"/>
      <c r="D24" s="734"/>
      <c r="E24" s="735"/>
      <c r="F24" s="734"/>
      <c r="G24" s="734"/>
      <c r="H24" s="734"/>
      <c r="I24" s="735"/>
      <c r="J24" s="734"/>
      <c r="K24" s="734"/>
      <c r="L24" s="734"/>
      <c r="M24" s="735"/>
      <c r="N24" s="734"/>
      <c r="O24" s="734"/>
      <c r="P24" s="734"/>
      <c r="Q24" s="734"/>
      <c r="R24" s="734"/>
      <c r="S24" s="736"/>
      <c r="T24" s="737"/>
      <c r="U24" s="737"/>
    </row>
    <row r="25" spans="1:22" s="465" customFormat="1" ht="12" customHeight="1">
      <c r="A25" s="738" t="s">
        <v>148</v>
      </c>
      <c r="B25" s="200"/>
      <c r="V25" s="200"/>
    </row>
    <row r="26" spans="1:22" s="740" customFormat="1" ht="12" customHeight="1">
      <c r="A26" s="739" t="s">
        <v>149</v>
      </c>
      <c r="B26" s="681" t="s">
        <v>159</v>
      </c>
      <c r="K26" s="739" t="s">
        <v>154</v>
      </c>
      <c r="L26" s="681" t="s">
        <v>160</v>
      </c>
      <c r="V26" s="741"/>
    </row>
    <row r="27" spans="1:22" s="740" customFormat="1" ht="12" customHeight="1">
      <c r="A27" s="739" t="s">
        <v>150</v>
      </c>
      <c r="B27" s="681" t="s">
        <v>161</v>
      </c>
      <c r="K27" s="739" t="s">
        <v>155</v>
      </c>
      <c r="L27" s="681" t="s">
        <v>162</v>
      </c>
      <c r="V27" s="741"/>
    </row>
    <row r="28" spans="1:22" s="740" customFormat="1" ht="12" customHeight="1">
      <c r="A28" s="739" t="s">
        <v>151</v>
      </c>
      <c r="B28" s="681" t="s">
        <v>163</v>
      </c>
      <c r="I28" s="741"/>
      <c r="K28" s="739" t="s">
        <v>156</v>
      </c>
      <c r="L28" s="681" t="s">
        <v>164</v>
      </c>
      <c r="V28" s="741"/>
    </row>
    <row r="29" spans="1:22" s="740" customFormat="1" ht="12" customHeight="1">
      <c r="A29" s="739" t="s">
        <v>152</v>
      </c>
      <c r="B29" s="681" t="s">
        <v>165</v>
      </c>
      <c r="I29" s="741"/>
      <c r="K29" s="739" t="s">
        <v>157</v>
      </c>
      <c r="L29" s="681" t="s">
        <v>166</v>
      </c>
      <c r="V29" s="741"/>
    </row>
    <row r="30" spans="1:22" s="740" customFormat="1" ht="12" customHeight="1">
      <c r="A30" s="739" t="s">
        <v>153</v>
      </c>
      <c r="B30" s="681" t="s">
        <v>167</v>
      </c>
      <c r="I30" s="741"/>
      <c r="K30" s="739" t="s">
        <v>158</v>
      </c>
      <c r="L30" s="681" t="s">
        <v>168</v>
      </c>
      <c r="V30" s="741"/>
    </row>
    <row r="31" spans="9:22" s="740" customFormat="1" ht="12" customHeight="1">
      <c r="I31" s="741"/>
      <c r="V31" s="741"/>
    </row>
    <row r="32" spans="1:22" s="740" customFormat="1" ht="12" customHeight="1">
      <c r="A32" s="742" t="s">
        <v>31</v>
      </c>
      <c r="I32" s="741"/>
      <c r="V32" s="741"/>
    </row>
    <row r="33" spans="1:22" s="740" customFormat="1" ht="12" customHeight="1">
      <c r="A33" s="741" t="s">
        <v>32</v>
      </c>
      <c r="L33" s="741"/>
      <c r="V33" s="741"/>
    </row>
    <row r="34" spans="1:22" s="740" customFormat="1" ht="12" customHeight="1">
      <c r="A34" s="741" t="s">
        <v>33</v>
      </c>
      <c r="L34" s="741"/>
      <c r="V34" s="741"/>
    </row>
    <row r="35" spans="1:18" s="465" customFormat="1" ht="12" customHeight="1">
      <c r="A35" s="199" t="s">
        <v>222</v>
      </c>
      <c r="R35" s="198"/>
    </row>
    <row r="36" spans="1:18" s="465" customFormat="1" ht="12" customHeight="1">
      <c r="A36" s="741" t="s">
        <v>169</v>
      </c>
      <c r="R36" s="198"/>
    </row>
    <row r="37" s="465" customFormat="1" ht="13.5">
      <c r="R37" s="198"/>
    </row>
    <row r="38" s="197" customFormat="1" ht="12.75"/>
  </sheetData>
  <mergeCells count="13">
    <mergeCell ref="C1:K1"/>
    <mergeCell ref="C2:E2"/>
    <mergeCell ref="C3:N3"/>
    <mergeCell ref="F7:G7"/>
    <mergeCell ref="N6:U6"/>
    <mergeCell ref="J6:M6"/>
    <mergeCell ref="J7:K7"/>
    <mergeCell ref="N7:O7"/>
    <mergeCell ref="P7:Q7"/>
    <mergeCell ref="R7:S7"/>
    <mergeCell ref="B6:E6"/>
    <mergeCell ref="F6:I6"/>
    <mergeCell ref="B7:C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selection activeCell="A30" sqref="A30"/>
    </sheetView>
  </sheetViews>
  <sheetFormatPr defaultColWidth="9.00390625" defaultRowHeight="12.75"/>
  <cols>
    <col min="1" max="1" width="3.75390625" style="693" customWidth="1"/>
    <col min="2" max="2" width="33.625" style="693" customWidth="1"/>
    <col min="3" max="3" width="8.75390625" style="693" customWidth="1"/>
    <col min="4" max="4" width="4.75390625" style="693" customWidth="1"/>
    <col min="5" max="5" width="8.75390625" style="693" customWidth="1"/>
    <col min="6" max="6" width="4.75390625" style="693" customWidth="1"/>
    <col min="7" max="7" width="8.75390625" style="693" customWidth="1"/>
    <col min="8" max="8" width="4.75390625" style="693" customWidth="1"/>
    <col min="9" max="9" width="8.75390625" style="693" customWidth="1"/>
    <col min="10" max="10" width="4.75390625" style="693" customWidth="1"/>
    <col min="11" max="11" width="8.75390625" style="693" customWidth="1"/>
    <col min="12" max="12" width="4.75390625" style="693" customWidth="1"/>
    <col min="13" max="13" width="8.75390625" style="693" customWidth="1"/>
    <col min="14" max="14" width="4.75390625" style="693" customWidth="1"/>
    <col min="15" max="15" width="8.875" style="693" customWidth="1"/>
    <col min="16" max="18" width="4.75390625" style="693" customWidth="1"/>
    <col min="19" max="25" width="9.125" style="693" customWidth="1"/>
  </cols>
  <sheetData>
    <row r="1" spans="1:26" s="197" customFormat="1" ht="16.5" customHeight="1">
      <c r="A1" s="398"/>
      <c r="B1" s="487"/>
      <c r="C1" s="944" t="s">
        <v>0</v>
      </c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398"/>
      <c r="O1" s="398"/>
      <c r="P1" s="398"/>
      <c r="Q1" s="398"/>
      <c r="R1" s="8" t="s">
        <v>181</v>
      </c>
      <c r="S1" s="398"/>
      <c r="T1" s="398"/>
      <c r="U1" s="398"/>
      <c r="V1" s="398"/>
      <c r="W1" s="398"/>
      <c r="X1" s="398"/>
      <c r="Y1" s="398"/>
      <c r="Z1" s="398"/>
    </row>
    <row r="2" spans="1:26" s="743" customFormat="1" ht="16.5" customHeight="1">
      <c r="A2" s="198"/>
      <c r="B2" s="13"/>
      <c r="C2" s="942" t="s">
        <v>143</v>
      </c>
      <c r="D2" s="942"/>
      <c r="E2" s="942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s="743" customFormat="1" ht="16.5" customHeight="1">
      <c r="A3" s="198"/>
      <c r="B3" s="198"/>
      <c r="C3" s="943" t="s">
        <v>221</v>
      </c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198"/>
      <c r="P3" s="198"/>
      <c r="Q3" s="198"/>
      <c r="R3" s="198"/>
      <c r="S3" s="220"/>
      <c r="T3" s="744"/>
      <c r="U3" s="744"/>
      <c r="V3" s="744"/>
      <c r="W3" s="744"/>
      <c r="X3" s="744"/>
      <c r="Y3" s="744"/>
      <c r="Z3" s="744"/>
    </row>
    <row r="4" spans="1:26" s="743" customFormat="1" ht="12" customHeight="1">
      <c r="A4" s="198"/>
      <c r="B4" s="485"/>
      <c r="C4" s="13"/>
      <c r="D4" s="745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2"/>
      <c r="T4" s="744"/>
      <c r="U4" s="744"/>
      <c r="V4" s="744"/>
      <c r="W4" s="744"/>
      <c r="X4" s="744"/>
      <c r="Y4" s="744"/>
      <c r="Z4" s="744"/>
    </row>
    <row r="5" spans="1:26" s="489" customFormat="1" ht="16.5" customHeight="1">
      <c r="A5" s="24" t="s">
        <v>3</v>
      </c>
      <c r="B5" s="22"/>
      <c r="D5" s="22"/>
      <c r="E5" s="22"/>
      <c r="F5" s="22"/>
      <c r="G5" s="22"/>
      <c r="H5" s="22"/>
      <c r="I5" s="204"/>
      <c r="J5" s="204"/>
      <c r="K5" s="204"/>
      <c r="L5" s="24"/>
      <c r="M5" s="25"/>
      <c r="N5" s="204"/>
      <c r="O5" s="22"/>
      <c r="P5" s="22"/>
      <c r="Q5" s="22"/>
      <c r="R5" s="746" t="s">
        <v>111</v>
      </c>
      <c r="S5" s="495"/>
      <c r="T5" s="491"/>
      <c r="U5" s="491"/>
      <c r="V5" s="491"/>
      <c r="W5" s="491"/>
      <c r="X5" s="491"/>
      <c r="Y5" s="491"/>
      <c r="Z5" s="747"/>
    </row>
    <row r="6" spans="1:26" s="753" customFormat="1" ht="16.5" customHeight="1">
      <c r="A6" s="748"/>
      <c r="B6" s="910" t="s">
        <v>226</v>
      </c>
      <c r="C6" s="749" t="s">
        <v>174</v>
      </c>
      <c r="D6" s="750"/>
      <c r="E6" s="749" t="s">
        <v>175</v>
      </c>
      <c r="F6" s="750"/>
      <c r="G6" s="749" t="s">
        <v>176</v>
      </c>
      <c r="H6" s="750"/>
      <c r="I6" s="749" t="s">
        <v>177</v>
      </c>
      <c r="J6" s="750"/>
      <c r="K6" s="749" t="s">
        <v>178</v>
      </c>
      <c r="L6" s="750"/>
      <c r="M6" s="749" t="s">
        <v>179</v>
      </c>
      <c r="N6" s="751"/>
      <c r="O6" s="998" t="s">
        <v>112</v>
      </c>
      <c r="P6" s="999"/>
      <c r="Q6" s="999"/>
      <c r="R6" s="1000"/>
      <c r="S6" s="752"/>
      <c r="T6" s="752"/>
      <c r="U6" s="752"/>
      <c r="V6" s="752"/>
      <c r="W6" s="752"/>
      <c r="X6" s="752"/>
      <c r="Y6" s="752"/>
      <c r="Z6" s="752"/>
    </row>
    <row r="7" spans="1:26" s="502" customFormat="1" ht="13.5" customHeight="1">
      <c r="A7" s="497" t="s">
        <v>9</v>
      </c>
      <c r="B7" s="754"/>
      <c r="C7" s="498" t="s">
        <v>10</v>
      </c>
      <c r="D7" s="499" t="s">
        <v>54</v>
      </c>
      <c r="E7" s="500" t="s">
        <v>10</v>
      </c>
      <c r="F7" s="499" t="s">
        <v>54</v>
      </c>
      <c r="G7" s="498" t="s">
        <v>10</v>
      </c>
      <c r="H7" s="499" t="s">
        <v>54</v>
      </c>
      <c r="I7" s="500" t="s">
        <v>10</v>
      </c>
      <c r="J7" s="499" t="s">
        <v>54</v>
      </c>
      <c r="K7" s="500" t="s">
        <v>10</v>
      </c>
      <c r="L7" s="499" t="s">
        <v>54</v>
      </c>
      <c r="M7" s="500" t="s">
        <v>10</v>
      </c>
      <c r="N7" s="501" t="s">
        <v>54</v>
      </c>
      <c r="O7" s="500" t="s">
        <v>10</v>
      </c>
      <c r="P7" s="500"/>
      <c r="Q7" s="498" t="s">
        <v>54</v>
      </c>
      <c r="R7" s="755"/>
      <c r="S7" s="9"/>
      <c r="T7" s="9"/>
      <c r="U7" s="9"/>
      <c r="V7" s="9"/>
      <c r="W7" s="9"/>
      <c r="X7" s="9"/>
      <c r="Y7" s="9"/>
      <c r="Z7" s="9"/>
    </row>
    <row r="8" spans="1:18" s="62" customFormat="1" ht="12.75">
      <c r="A8" s="756"/>
      <c r="B8" s="757" t="s">
        <v>18</v>
      </c>
      <c r="C8" s="504" t="s">
        <v>66</v>
      </c>
      <c r="D8" s="247" t="s">
        <v>20</v>
      </c>
      <c r="E8" s="504" t="s">
        <v>66</v>
      </c>
      <c r="F8" s="247" t="s">
        <v>20</v>
      </c>
      <c r="G8" s="504" t="s">
        <v>66</v>
      </c>
      <c r="H8" s="247" t="s">
        <v>20</v>
      </c>
      <c r="I8" s="504" t="s">
        <v>66</v>
      </c>
      <c r="J8" s="247" t="s">
        <v>20</v>
      </c>
      <c r="K8" s="504" t="s">
        <v>66</v>
      </c>
      <c r="L8" s="247" t="s">
        <v>20</v>
      </c>
      <c r="M8" s="504" t="s">
        <v>66</v>
      </c>
      <c r="N8" s="505" t="s">
        <v>20</v>
      </c>
      <c r="O8" s="506" t="s">
        <v>66</v>
      </c>
      <c r="P8" s="507" t="s">
        <v>19</v>
      </c>
      <c r="Q8" s="247" t="s">
        <v>20</v>
      </c>
      <c r="R8" s="247" t="s">
        <v>19</v>
      </c>
    </row>
    <row r="9" spans="1:26" s="286" customFormat="1" ht="9.75" customHeight="1" thickBot="1">
      <c r="A9" s="758"/>
      <c r="B9" s="759" t="s">
        <v>21</v>
      </c>
      <c r="C9" s="510">
        <v>1</v>
      </c>
      <c r="D9" s="511">
        <v>2</v>
      </c>
      <c r="E9" s="512">
        <v>3</v>
      </c>
      <c r="F9" s="511">
        <v>4</v>
      </c>
      <c r="G9" s="512">
        <v>5</v>
      </c>
      <c r="H9" s="511">
        <v>6</v>
      </c>
      <c r="I9" s="512">
        <v>7</v>
      </c>
      <c r="J9" s="511">
        <v>8</v>
      </c>
      <c r="K9" s="512">
        <v>9</v>
      </c>
      <c r="L9" s="511">
        <v>10</v>
      </c>
      <c r="M9" s="512">
        <v>11</v>
      </c>
      <c r="N9" s="513">
        <v>12</v>
      </c>
      <c r="O9" s="514">
        <v>13</v>
      </c>
      <c r="P9" s="58">
        <v>14</v>
      </c>
      <c r="Q9" s="510">
        <v>15</v>
      </c>
      <c r="R9" s="58">
        <v>16</v>
      </c>
      <c r="S9" s="39"/>
      <c r="T9" s="39"/>
      <c r="U9" s="39"/>
      <c r="V9" s="39"/>
      <c r="W9" s="39"/>
      <c r="X9" s="39"/>
      <c r="Y9" s="39"/>
      <c r="Z9" s="39"/>
    </row>
    <row r="10" spans="1:26" s="286" customFormat="1" ht="9.75" customHeight="1">
      <c r="A10" s="354"/>
      <c r="B10" s="25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515"/>
      <c r="O10" s="73"/>
      <c r="P10" s="760"/>
      <c r="Q10" s="70"/>
      <c r="R10" s="760"/>
      <c r="S10" s="39"/>
      <c r="T10" s="39"/>
      <c r="U10" s="39"/>
      <c r="V10" s="39"/>
      <c r="W10" s="39"/>
      <c r="X10" s="39"/>
      <c r="Y10" s="39"/>
      <c r="Z10" s="39"/>
    </row>
    <row r="11" spans="1:18" ht="15" customHeight="1">
      <c r="A11" s="516" t="s">
        <v>148</v>
      </c>
      <c r="B11" s="516"/>
      <c r="C11" s="761"/>
      <c r="D11" s="761"/>
      <c r="E11" s="761"/>
      <c r="F11" s="761"/>
      <c r="G11" s="761"/>
      <c r="H11" s="761"/>
      <c r="I11" s="82"/>
      <c r="J11" s="82"/>
      <c r="K11" s="82"/>
      <c r="L11" s="761"/>
      <c r="M11" s="82"/>
      <c r="N11" s="762"/>
      <c r="O11" s="85"/>
      <c r="P11" s="763"/>
      <c r="Q11" s="82"/>
      <c r="R11" s="763"/>
    </row>
    <row r="12" spans="1:18" ht="15" customHeight="1">
      <c r="A12" s="764" t="s">
        <v>149</v>
      </c>
      <c r="B12" s="263" t="s">
        <v>159</v>
      </c>
      <c r="C12" s="92">
        <v>169534</v>
      </c>
      <c r="D12" s="125">
        <v>2</v>
      </c>
      <c r="E12" s="92">
        <v>75223</v>
      </c>
      <c r="F12" s="125">
        <v>3</v>
      </c>
      <c r="G12" s="92">
        <v>30000</v>
      </c>
      <c r="H12" s="125">
        <v>1</v>
      </c>
      <c r="I12" s="92">
        <v>0</v>
      </c>
      <c r="J12" s="125">
        <v>0</v>
      </c>
      <c r="K12" s="92">
        <v>0</v>
      </c>
      <c r="L12" s="125">
        <v>0</v>
      </c>
      <c r="M12" s="92">
        <v>0</v>
      </c>
      <c r="N12" s="518">
        <v>0</v>
      </c>
      <c r="O12" s="765">
        <f aca="true" t="shared" si="0" ref="O12:O21">C12+E12+G12+I12+K12+M12</f>
        <v>274757</v>
      </c>
      <c r="P12" s="520">
        <v>5.3</v>
      </c>
      <c r="Q12" s="125">
        <v>6</v>
      </c>
      <c r="R12" s="520">
        <v>11.1</v>
      </c>
    </row>
    <row r="13" spans="1:18" ht="15" customHeight="1">
      <c r="A13" s="764" t="s">
        <v>150</v>
      </c>
      <c r="B13" s="263" t="s">
        <v>161</v>
      </c>
      <c r="C13" s="92">
        <v>0</v>
      </c>
      <c r="D13" s="125">
        <v>0</v>
      </c>
      <c r="E13" s="92">
        <v>1572293</v>
      </c>
      <c r="F13" s="125">
        <v>17</v>
      </c>
      <c r="G13" s="92">
        <v>20373</v>
      </c>
      <c r="H13" s="125">
        <v>1</v>
      </c>
      <c r="I13" s="92">
        <v>0</v>
      </c>
      <c r="J13" s="125">
        <v>0</v>
      </c>
      <c r="K13" s="92">
        <v>73945</v>
      </c>
      <c r="L13" s="125">
        <v>1</v>
      </c>
      <c r="M13" s="92">
        <v>73945</v>
      </c>
      <c r="N13" s="518">
        <v>1</v>
      </c>
      <c r="O13" s="765">
        <f t="shared" si="0"/>
        <v>1740556</v>
      </c>
      <c r="P13" s="520">
        <v>33.6</v>
      </c>
      <c r="Q13" s="125">
        <v>20</v>
      </c>
      <c r="R13" s="520">
        <v>37</v>
      </c>
    </row>
    <row r="14" spans="1:18" ht="15" customHeight="1">
      <c r="A14" s="764" t="s">
        <v>151</v>
      </c>
      <c r="B14" s="263" t="s">
        <v>163</v>
      </c>
      <c r="C14" s="92">
        <v>0</v>
      </c>
      <c r="D14" s="125">
        <v>0</v>
      </c>
      <c r="E14" s="92">
        <v>0</v>
      </c>
      <c r="F14" s="125">
        <v>0</v>
      </c>
      <c r="G14" s="92">
        <v>0</v>
      </c>
      <c r="H14" s="125">
        <v>0</v>
      </c>
      <c r="I14" s="92">
        <v>0</v>
      </c>
      <c r="J14" s="125">
        <v>0</v>
      </c>
      <c r="K14" s="92">
        <v>0</v>
      </c>
      <c r="L14" s="125">
        <v>0</v>
      </c>
      <c r="M14" s="92">
        <v>0</v>
      </c>
      <c r="N14" s="518">
        <v>0</v>
      </c>
      <c r="O14" s="765">
        <f t="shared" si="0"/>
        <v>0</v>
      </c>
      <c r="P14" s="520">
        <v>0</v>
      </c>
      <c r="Q14" s="125">
        <v>0</v>
      </c>
      <c r="R14" s="520">
        <v>0</v>
      </c>
    </row>
    <row r="15" spans="1:18" ht="15" customHeight="1">
      <c r="A15" s="764" t="s">
        <v>152</v>
      </c>
      <c r="B15" s="263" t="s">
        <v>165</v>
      </c>
      <c r="C15" s="92">
        <v>182394</v>
      </c>
      <c r="D15" s="125">
        <v>1</v>
      </c>
      <c r="E15" s="92">
        <v>1498730</v>
      </c>
      <c r="F15" s="125">
        <v>10</v>
      </c>
      <c r="G15" s="92">
        <v>0</v>
      </c>
      <c r="H15" s="125">
        <v>0</v>
      </c>
      <c r="I15" s="92">
        <v>0</v>
      </c>
      <c r="J15" s="125">
        <v>0</v>
      </c>
      <c r="K15" s="92">
        <v>259475</v>
      </c>
      <c r="L15" s="125">
        <v>2</v>
      </c>
      <c r="M15" s="92">
        <v>0</v>
      </c>
      <c r="N15" s="518">
        <v>0</v>
      </c>
      <c r="O15" s="765">
        <f t="shared" si="0"/>
        <v>1940599</v>
      </c>
      <c r="P15" s="520">
        <v>37.5</v>
      </c>
      <c r="Q15" s="125">
        <v>13</v>
      </c>
      <c r="R15" s="520">
        <v>24.1</v>
      </c>
    </row>
    <row r="16" spans="1:18" ht="15" customHeight="1">
      <c r="A16" s="764" t="s">
        <v>153</v>
      </c>
      <c r="B16" s="263" t="s">
        <v>171</v>
      </c>
      <c r="C16" s="92">
        <v>0</v>
      </c>
      <c r="D16" s="125">
        <v>0</v>
      </c>
      <c r="E16" s="92">
        <v>230603</v>
      </c>
      <c r="F16" s="125">
        <v>4</v>
      </c>
      <c r="G16" s="92">
        <v>0</v>
      </c>
      <c r="H16" s="125">
        <v>0</v>
      </c>
      <c r="I16" s="92">
        <v>0</v>
      </c>
      <c r="J16" s="125">
        <v>0</v>
      </c>
      <c r="K16" s="92">
        <v>0</v>
      </c>
      <c r="L16" s="125">
        <v>0</v>
      </c>
      <c r="M16" s="92">
        <v>0</v>
      </c>
      <c r="N16" s="518">
        <v>0</v>
      </c>
      <c r="O16" s="765">
        <f t="shared" si="0"/>
        <v>230603</v>
      </c>
      <c r="P16" s="520">
        <v>4.4</v>
      </c>
      <c r="Q16" s="125">
        <v>4</v>
      </c>
      <c r="R16" s="520">
        <v>7.4</v>
      </c>
    </row>
    <row r="17" spans="1:18" ht="15" customHeight="1">
      <c r="A17" s="764" t="s">
        <v>154</v>
      </c>
      <c r="B17" s="263" t="s">
        <v>160</v>
      </c>
      <c r="C17" s="92">
        <v>0</v>
      </c>
      <c r="D17" s="125">
        <v>0</v>
      </c>
      <c r="E17" s="92">
        <v>401595</v>
      </c>
      <c r="F17" s="125">
        <v>9</v>
      </c>
      <c r="G17" s="92">
        <v>0</v>
      </c>
      <c r="H17" s="125">
        <v>0</v>
      </c>
      <c r="I17" s="92">
        <v>0</v>
      </c>
      <c r="J17" s="125">
        <v>0</v>
      </c>
      <c r="K17" s="92">
        <v>0</v>
      </c>
      <c r="L17" s="125">
        <v>0</v>
      </c>
      <c r="M17" s="92">
        <v>0</v>
      </c>
      <c r="N17" s="518">
        <v>0</v>
      </c>
      <c r="O17" s="765">
        <f t="shared" si="0"/>
        <v>401595</v>
      </c>
      <c r="P17" s="520">
        <v>7.7</v>
      </c>
      <c r="Q17" s="125">
        <v>9</v>
      </c>
      <c r="R17" s="520">
        <v>16.7</v>
      </c>
    </row>
    <row r="18" spans="1:18" ht="15" customHeight="1">
      <c r="A18" s="764" t="s">
        <v>155</v>
      </c>
      <c r="B18" s="263" t="s">
        <v>162</v>
      </c>
      <c r="C18" s="92">
        <v>16771</v>
      </c>
      <c r="D18" s="125">
        <v>1</v>
      </c>
      <c r="E18" s="92">
        <v>0</v>
      </c>
      <c r="F18" s="125">
        <v>0</v>
      </c>
      <c r="G18" s="92">
        <v>0</v>
      </c>
      <c r="H18" s="125">
        <v>0</v>
      </c>
      <c r="I18" s="92">
        <v>578856</v>
      </c>
      <c r="J18" s="125">
        <v>1</v>
      </c>
      <c r="K18" s="92">
        <v>0</v>
      </c>
      <c r="L18" s="125">
        <v>0</v>
      </c>
      <c r="M18" s="92">
        <v>0</v>
      </c>
      <c r="N18" s="518">
        <v>0</v>
      </c>
      <c r="O18" s="765">
        <f t="shared" si="0"/>
        <v>595627</v>
      </c>
      <c r="P18" s="520">
        <v>11.5</v>
      </c>
      <c r="Q18" s="125">
        <v>2</v>
      </c>
      <c r="R18" s="520">
        <v>3.7</v>
      </c>
    </row>
    <row r="19" spans="1:18" ht="15" customHeight="1">
      <c r="A19" s="764" t="s">
        <v>156</v>
      </c>
      <c r="B19" s="263" t="s">
        <v>164</v>
      </c>
      <c r="C19" s="92">
        <v>0</v>
      </c>
      <c r="D19" s="125">
        <v>0</v>
      </c>
      <c r="E19" s="92">
        <v>0</v>
      </c>
      <c r="F19" s="125">
        <v>0</v>
      </c>
      <c r="G19" s="92">
        <v>0</v>
      </c>
      <c r="H19" s="125">
        <v>0</v>
      </c>
      <c r="I19" s="92">
        <v>0</v>
      </c>
      <c r="J19" s="125">
        <v>0</v>
      </c>
      <c r="K19" s="92">
        <v>0</v>
      </c>
      <c r="L19" s="125">
        <v>0</v>
      </c>
      <c r="M19" s="92">
        <v>0</v>
      </c>
      <c r="N19" s="518">
        <v>0</v>
      </c>
      <c r="O19" s="765">
        <f t="shared" si="0"/>
        <v>0</v>
      </c>
      <c r="P19" s="520">
        <v>0</v>
      </c>
      <c r="Q19" s="125">
        <v>0</v>
      </c>
      <c r="R19" s="520">
        <v>0</v>
      </c>
    </row>
    <row r="20" spans="1:18" ht="15" customHeight="1">
      <c r="A20" s="764" t="s">
        <v>157</v>
      </c>
      <c r="B20" s="263" t="s">
        <v>172</v>
      </c>
      <c r="C20" s="92">
        <v>0</v>
      </c>
      <c r="D20" s="125">
        <v>0</v>
      </c>
      <c r="E20" s="92">
        <v>0</v>
      </c>
      <c r="F20" s="125">
        <v>0</v>
      </c>
      <c r="G20" s="92">
        <v>0</v>
      </c>
      <c r="H20" s="125">
        <v>0</v>
      </c>
      <c r="I20" s="92">
        <v>0</v>
      </c>
      <c r="J20" s="125">
        <v>0</v>
      </c>
      <c r="K20" s="92">
        <v>0</v>
      </c>
      <c r="L20" s="125">
        <v>0</v>
      </c>
      <c r="M20" s="92">
        <v>0</v>
      </c>
      <c r="N20" s="518">
        <v>0</v>
      </c>
      <c r="O20" s="765">
        <f t="shared" si="0"/>
        <v>0</v>
      </c>
      <c r="P20" s="520">
        <v>0</v>
      </c>
      <c r="Q20" s="125">
        <v>0</v>
      </c>
      <c r="R20" s="520">
        <v>0</v>
      </c>
    </row>
    <row r="21" spans="1:18" ht="15" customHeight="1">
      <c r="A21" s="764" t="s">
        <v>158</v>
      </c>
      <c r="B21" s="263" t="s">
        <v>168</v>
      </c>
      <c r="C21" s="92">
        <v>0</v>
      </c>
      <c r="D21" s="125">
        <v>0</v>
      </c>
      <c r="E21" s="92">
        <v>0</v>
      </c>
      <c r="F21" s="125">
        <v>0</v>
      </c>
      <c r="G21" s="92">
        <v>0</v>
      </c>
      <c r="H21" s="125">
        <v>0</v>
      </c>
      <c r="I21" s="92">
        <v>0</v>
      </c>
      <c r="J21" s="125">
        <v>0</v>
      </c>
      <c r="K21" s="92">
        <v>0</v>
      </c>
      <c r="L21" s="125">
        <v>0</v>
      </c>
      <c r="M21" s="92">
        <v>0</v>
      </c>
      <c r="N21" s="518">
        <v>0</v>
      </c>
      <c r="O21" s="765">
        <f t="shared" si="0"/>
        <v>0</v>
      </c>
      <c r="P21" s="520">
        <v>0</v>
      </c>
      <c r="Q21" s="125">
        <v>0</v>
      </c>
      <c r="R21" s="520">
        <v>0</v>
      </c>
    </row>
    <row r="22" spans="1:18" ht="9.75" customHeight="1" thickBot="1">
      <c r="A22" s="293"/>
      <c r="B22" s="538"/>
      <c r="C22" s="766"/>
      <c r="D22" s="540"/>
      <c r="E22" s="766"/>
      <c r="F22" s="540"/>
      <c r="G22" s="766"/>
      <c r="H22" s="540"/>
      <c r="I22" s="766"/>
      <c r="J22" s="540"/>
      <c r="K22" s="766"/>
      <c r="L22" s="540"/>
      <c r="M22" s="766"/>
      <c r="N22" s="541"/>
      <c r="O22" s="767"/>
      <c r="P22" s="768"/>
      <c r="Q22" s="540"/>
      <c r="R22" s="768"/>
    </row>
    <row r="23" spans="1:18" ht="15" customHeight="1" thickBot="1">
      <c r="A23" s="769"/>
      <c r="B23" s="769" t="s">
        <v>28</v>
      </c>
      <c r="C23" s="458">
        <f>SUM(C12:C22)</f>
        <v>368699</v>
      </c>
      <c r="D23" s="531">
        <f>SUM(D12:D22)</f>
        <v>4</v>
      </c>
      <c r="E23" s="458">
        <f aca="true" t="shared" si="1" ref="E23:R23">SUM(E12:E21)</f>
        <v>3778444</v>
      </c>
      <c r="F23" s="531">
        <f t="shared" si="1"/>
        <v>43</v>
      </c>
      <c r="G23" s="458">
        <f t="shared" si="1"/>
        <v>50373</v>
      </c>
      <c r="H23" s="531">
        <f t="shared" si="1"/>
        <v>2</v>
      </c>
      <c r="I23" s="458">
        <f t="shared" si="1"/>
        <v>578856</v>
      </c>
      <c r="J23" s="531">
        <f t="shared" si="1"/>
        <v>1</v>
      </c>
      <c r="K23" s="458">
        <f t="shared" si="1"/>
        <v>333420</v>
      </c>
      <c r="L23" s="531">
        <f t="shared" si="1"/>
        <v>3</v>
      </c>
      <c r="M23" s="458">
        <f t="shared" si="1"/>
        <v>73945</v>
      </c>
      <c r="N23" s="532">
        <f t="shared" si="1"/>
        <v>1</v>
      </c>
      <c r="O23" s="459">
        <f t="shared" si="1"/>
        <v>5183737</v>
      </c>
      <c r="P23" s="770">
        <f t="shared" si="1"/>
        <v>100.00000000000001</v>
      </c>
      <c r="Q23" s="531">
        <f t="shared" si="1"/>
        <v>54</v>
      </c>
      <c r="R23" s="770">
        <f t="shared" si="1"/>
        <v>100.00000000000001</v>
      </c>
    </row>
    <row r="24" spans="1:14" s="465" customFormat="1" ht="13.5">
      <c r="A24" s="195"/>
      <c r="B24" s="740"/>
      <c r="C24" s="740"/>
      <c r="D24" s="740"/>
      <c r="E24" s="740"/>
      <c r="F24" s="740"/>
      <c r="G24" s="740"/>
      <c r="H24" s="740"/>
      <c r="I24" s="740"/>
      <c r="J24" s="740"/>
      <c r="K24" s="740"/>
      <c r="L24" s="740"/>
      <c r="M24" s="740"/>
      <c r="N24" s="740"/>
    </row>
    <row r="25" spans="1:14" s="465" customFormat="1" ht="13.5">
      <c r="A25" s="195" t="s">
        <v>31</v>
      </c>
      <c r="B25" s="740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</row>
    <row r="26" spans="1:14" s="465" customFormat="1" ht="13.5">
      <c r="A26" s="681" t="s">
        <v>32</v>
      </c>
      <c r="B26" s="740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</row>
    <row r="27" spans="1:14" s="465" customFormat="1" ht="13.5">
      <c r="A27" s="681" t="s">
        <v>173</v>
      </c>
      <c r="B27" s="740"/>
      <c r="C27" s="740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0"/>
    </row>
    <row r="28" spans="1:14" s="465" customFormat="1" ht="13.5">
      <c r="A28" s="681" t="s">
        <v>224</v>
      </c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</row>
    <row r="29" spans="1:14" s="465" customFormat="1" ht="13.5">
      <c r="A29" s="997" t="s">
        <v>116</v>
      </c>
      <c r="B29" s="997"/>
      <c r="C29" s="997"/>
      <c r="D29" s="997"/>
      <c r="E29" s="997"/>
      <c r="F29" s="997"/>
      <c r="G29" s="997"/>
      <c r="H29" s="997"/>
      <c r="I29" s="997"/>
      <c r="J29" s="740"/>
      <c r="K29" s="740"/>
      <c r="L29" s="740"/>
      <c r="M29" s="740"/>
      <c r="N29" s="740"/>
    </row>
    <row r="30" spans="1:14" s="465" customFormat="1" ht="12.75">
      <c r="A30" s="741"/>
      <c r="B30" s="741"/>
      <c r="C30" s="741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</row>
    <row r="31" spans="1:14" ht="12.75">
      <c r="A31" s="771"/>
      <c r="B31" s="771"/>
      <c r="C31" s="741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</row>
    <row r="32" spans="1:14" ht="12.75">
      <c r="A32" s="771"/>
      <c r="B32" s="771"/>
      <c r="C32" s="741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</row>
    <row r="33" spans="1:14" ht="12.75">
      <c r="A33" s="771"/>
      <c r="B33" s="771"/>
      <c r="C33" s="741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</row>
    <row r="34" spans="1:14" ht="12.75">
      <c r="A34" s="771"/>
      <c r="B34" s="773"/>
      <c r="C34" s="741"/>
      <c r="D34" s="772"/>
      <c r="E34" s="772"/>
      <c r="F34" s="772"/>
      <c r="G34" s="772"/>
      <c r="H34" s="772"/>
      <c r="I34" s="772"/>
      <c r="J34" s="772"/>
      <c r="K34" s="772"/>
      <c r="L34" s="772"/>
      <c r="M34" s="772"/>
      <c r="N34" s="772"/>
    </row>
    <row r="35" spans="1:3" ht="12.75">
      <c r="A35" s="62"/>
      <c r="B35" s="562"/>
      <c r="C35" s="200"/>
    </row>
    <row r="36" spans="1:3" ht="12.75">
      <c r="A36" s="62"/>
      <c r="B36" s="562"/>
      <c r="C36" s="200"/>
    </row>
    <row r="37" spans="1:3" ht="12.75">
      <c r="A37" s="62"/>
      <c r="B37" s="562"/>
      <c r="C37" s="200"/>
    </row>
    <row r="38" spans="1:3" ht="12.75">
      <c r="A38" s="62"/>
      <c r="B38" s="562"/>
      <c r="C38" s="200"/>
    </row>
    <row r="39" spans="1:3" ht="12.75">
      <c r="A39" s="62"/>
      <c r="B39" s="562"/>
      <c r="C39" s="200"/>
    </row>
    <row r="40" spans="1:3" ht="12.75">
      <c r="A40" s="62"/>
      <c r="B40" s="562"/>
      <c r="C40" s="200"/>
    </row>
    <row r="41" spans="1:3" ht="12.75">
      <c r="A41" s="62"/>
      <c r="B41" s="562"/>
      <c r="C41" s="200"/>
    </row>
    <row r="42" spans="1:3" ht="12.75">
      <c r="A42" s="62"/>
      <c r="B42" s="562"/>
      <c r="C42" s="200"/>
    </row>
    <row r="43" spans="1:3" ht="12.75">
      <c r="A43" s="62"/>
      <c r="B43" s="562"/>
      <c r="C43" s="200"/>
    </row>
    <row r="44" spans="1:3" ht="12.75">
      <c r="A44" s="62"/>
      <c r="B44" s="562"/>
      <c r="C44" s="200"/>
    </row>
    <row r="45" spans="1:3" ht="12.75">
      <c r="A45" s="62"/>
      <c r="B45" s="562"/>
      <c r="C45" s="200"/>
    </row>
    <row r="46" spans="1:3" ht="12.75">
      <c r="A46" s="62"/>
      <c r="B46" s="562"/>
      <c r="C46" s="200"/>
    </row>
    <row r="47" spans="1:3" ht="12.75">
      <c r="A47" s="62"/>
      <c r="B47" s="562"/>
      <c r="C47" s="200"/>
    </row>
    <row r="48" spans="1:3" ht="12.75">
      <c r="A48" s="62"/>
      <c r="B48" s="562"/>
      <c r="C48" s="200"/>
    </row>
    <row r="49" spans="1:3" ht="12.75">
      <c r="A49" s="62"/>
      <c r="B49" s="562"/>
      <c r="C49" s="200"/>
    </row>
    <row r="50" spans="1:3" ht="12.75">
      <c r="A50" s="62"/>
      <c r="B50" s="562"/>
      <c r="C50" s="200"/>
    </row>
    <row r="51" spans="1:3" ht="12.75">
      <c r="A51" s="62"/>
      <c r="B51" s="562"/>
      <c r="C51" s="200"/>
    </row>
    <row r="52" spans="1:3" ht="12.75">
      <c r="A52" s="62"/>
      <c r="B52" s="562"/>
      <c r="C52" s="200"/>
    </row>
    <row r="53" spans="1:3" ht="12.75">
      <c r="A53" s="62"/>
      <c r="B53" s="562"/>
      <c r="C53" s="200"/>
    </row>
    <row r="54" spans="1:3" ht="12.75">
      <c r="A54" s="62"/>
      <c r="B54" s="562"/>
      <c r="C54" s="200"/>
    </row>
    <row r="55" spans="1:3" ht="12.75">
      <c r="A55" s="62"/>
      <c r="B55" s="562"/>
      <c r="C55" s="200"/>
    </row>
    <row r="56" spans="1:3" ht="12.75">
      <c r="A56" s="62"/>
      <c r="B56" s="562"/>
      <c r="C56" s="200"/>
    </row>
    <row r="57" spans="1:3" ht="12.75">
      <c r="A57" s="62"/>
      <c r="B57" s="562"/>
      <c r="C57" s="200"/>
    </row>
    <row r="58" spans="1:3" ht="12.75">
      <c r="A58" s="62"/>
      <c r="B58" s="562"/>
      <c r="C58" s="200"/>
    </row>
    <row r="59" spans="1:3" ht="12.75">
      <c r="A59" s="62"/>
      <c r="B59" s="562"/>
      <c r="C59" s="200"/>
    </row>
    <row r="60" spans="1:3" ht="12.75">
      <c r="A60" s="62"/>
      <c r="B60" s="562"/>
      <c r="C60" s="200"/>
    </row>
    <row r="61" spans="1:3" ht="12.75">
      <c r="A61" s="62"/>
      <c r="B61" s="562"/>
      <c r="C61" s="200"/>
    </row>
    <row r="62" spans="1:3" ht="12.75">
      <c r="A62" s="62"/>
      <c r="B62" s="562"/>
      <c r="C62" s="200"/>
    </row>
    <row r="63" spans="1:3" ht="12.75">
      <c r="A63" s="62"/>
      <c r="B63" s="562"/>
      <c r="C63" s="200"/>
    </row>
    <row r="64" spans="1:3" ht="12.75">
      <c r="A64" s="62"/>
      <c r="B64" s="562"/>
      <c r="C64" s="200"/>
    </row>
    <row r="65" spans="1:3" ht="12.75">
      <c r="A65" s="62"/>
      <c r="B65" s="562"/>
      <c r="C65" s="200"/>
    </row>
    <row r="66" spans="1:3" ht="12.75">
      <c r="A66" s="62"/>
      <c r="B66" s="562"/>
      <c r="C66" s="200"/>
    </row>
    <row r="67" spans="1:3" ht="12.75">
      <c r="A67" s="62"/>
      <c r="B67" s="562"/>
      <c r="C67" s="200"/>
    </row>
    <row r="68" spans="1:3" ht="12.75">
      <c r="A68" s="62"/>
      <c r="B68" s="562"/>
      <c r="C68" s="200"/>
    </row>
    <row r="69" spans="1:3" ht="12.75">
      <c r="A69" s="62"/>
      <c r="B69" s="562"/>
      <c r="C69" s="200"/>
    </row>
    <row r="70" spans="1:3" ht="12.75">
      <c r="A70" s="62"/>
      <c r="B70" s="562"/>
      <c r="C70" s="200"/>
    </row>
  </sheetData>
  <mergeCells count="5">
    <mergeCell ref="A29:I29"/>
    <mergeCell ref="O6:R6"/>
    <mergeCell ref="C1:M1"/>
    <mergeCell ref="C2:E2"/>
    <mergeCell ref="C3:N3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35" sqref="A35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4.25390625" style="0" customWidth="1"/>
    <col min="4" max="6" width="7.75390625" style="0" customWidth="1"/>
    <col min="7" max="7" width="4.25390625" style="0" customWidth="1"/>
    <col min="8" max="8" width="7.75390625" style="0" customWidth="1"/>
    <col min="9" max="9" width="8.25390625" style="0" customWidth="1"/>
    <col min="10" max="10" width="7.75390625" style="0" customWidth="1"/>
    <col min="11" max="11" width="4.25390625" style="0" customWidth="1"/>
    <col min="12" max="12" width="7.75390625" style="0" customWidth="1"/>
    <col min="13" max="13" width="8.25390625" style="0" customWidth="1"/>
    <col min="14" max="14" width="7.75390625" style="0" customWidth="1"/>
    <col min="15" max="15" width="4.25390625" style="0" customWidth="1"/>
    <col min="16" max="16" width="7.75390625" style="0" customWidth="1"/>
    <col min="17" max="17" width="4.75390625" style="0" customWidth="1"/>
    <col min="18" max="18" width="8.25390625" style="690" customWidth="1"/>
    <col min="19" max="19" width="4.75390625" style="393" customWidth="1"/>
  </cols>
  <sheetData>
    <row r="1" spans="3:19" ht="17.25">
      <c r="C1" s="1002" t="s">
        <v>180</v>
      </c>
      <c r="D1" s="1002"/>
      <c r="E1" s="1002"/>
      <c r="F1" s="1002"/>
      <c r="G1" s="1002"/>
      <c r="H1" s="1002"/>
      <c r="I1" s="1002"/>
      <c r="J1" s="1002"/>
      <c r="S1" s="8" t="s">
        <v>183</v>
      </c>
    </row>
    <row r="2" spans="3:19" ht="17.25">
      <c r="C2" s="942" t="s">
        <v>143</v>
      </c>
      <c r="D2" s="942"/>
      <c r="E2" s="942"/>
      <c r="S2" s="8"/>
    </row>
    <row r="3" spans="3:19" ht="15.75">
      <c r="C3" s="943" t="s">
        <v>182</v>
      </c>
      <c r="D3" s="943"/>
      <c r="E3" s="943"/>
      <c r="F3" s="943"/>
      <c r="G3" s="943"/>
      <c r="H3" s="943"/>
      <c r="I3" s="943"/>
      <c r="J3" s="943"/>
      <c r="K3" s="943"/>
      <c r="L3" s="943"/>
      <c r="M3" s="943"/>
      <c r="S3"/>
    </row>
    <row r="4" ht="13.5">
      <c r="S4"/>
    </row>
    <row r="5" spans="1:20" ht="15.75">
      <c r="A5" s="7" t="s">
        <v>3</v>
      </c>
      <c r="I5" s="5"/>
      <c r="J5" s="11"/>
      <c r="K5" s="6"/>
      <c r="L5" s="6"/>
      <c r="M5" s="6"/>
      <c r="N5" s="5"/>
      <c r="O5" s="396"/>
      <c r="P5" s="5"/>
      <c r="Q5" s="691"/>
      <c r="R5" s="11"/>
      <c r="S5" s="396" t="s">
        <v>4</v>
      </c>
      <c r="T5" s="6"/>
    </row>
    <row r="6" spans="1:19" s="693" customFormat="1" ht="13.5">
      <c r="A6" s="692" t="s">
        <v>50</v>
      </c>
      <c r="B6" s="936" t="s">
        <v>51</v>
      </c>
      <c r="C6" s="933"/>
      <c r="D6" s="933"/>
      <c r="E6" s="994"/>
      <c r="F6" s="933" t="s">
        <v>133</v>
      </c>
      <c r="G6" s="933"/>
      <c r="H6" s="933"/>
      <c r="I6" s="994"/>
      <c r="J6" s="933" t="s">
        <v>52</v>
      </c>
      <c r="K6" s="933"/>
      <c r="L6" s="933"/>
      <c r="M6" s="994"/>
      <c r="N6" s="933" t="s">
        <v>28</v>
      </c>
      <c r="O6" s="995"/>
      <c r="P6" s="995"/>
      <c r="Q6" s="995"/>
      <c r="R6" s="995"/>
      <c r="S6" s="996"/>
    </row>
    <row r="7" spans="1:19" ht="13.5">
      <c r="A7" s="694" t="s">
        <v>5</v>
      </c>
      <c r="B7" s="991" t="s">
        <v>145</v>
      </c>
      <c r="C7" s="990"/>
      <c r="D7" s="695" t="s">
        <v>146</v>
      </c>
      <c r="E7" s="696" t="s">
        <v>28</v>
      </c>
      <c r="F7" s="989" t="s">
        <v>145</v>
      </c>
      <c r="G7" s="990"/>
      <c r="H7" s="695" t="s">
        <v>146</v>
      </c>
      <c r="I7" s="696" t="s">
        <v>28</v>
      </c>
      <c r="J7" s="989" t="s">
        <v>145</v>
      </c>
      <c r="K7" s="990"/>
      <c r="L7" s="695" t="s">
        <v>146</v>
      </c>
      <c r="M7" s="696" t="s">
        <v>28</v>
      </c>
      <c r="N7" s="989" t="s">
        <v>145</v>
      </c>
      <c r="O7" s="990"/>
      <c r="P7" s="991" t="s">
        <v>146</v>
      </c>
      <c r="Q7" s="990"/>
      <c r="R7" s="1001" t="s">
        <v>28</v>
      </c>
      <c r="S7" s="993"/>
    </row>
    <row r="8" spans="1:19" ht="13.5">
      <c r="A8" s="694" t="s">
        <v>9</v>
      </c>
      <c r="B8" s="697" t="s">
        <v>10</v>
      </c>
      <c r="C8" s="697" t="s">
        <v>137</v>
      </c>
      <c r="D8" s="697" t="s">
        <v>10</v>
      </c>
      <c r="E8" s="698" t="s">
        <v>10</v>
      </c>
      <c r="F8" s="699" t="s">
        <v>10</v>
      </c>
      <c r="G8" s="697" t="s">
        <v>137</v>
      </c>
      <c r="H8" s="697" t="s">
        <v>10</v>
      </c>
      <c r="I8" s="698" t="s">
        <v>10</v>
      </c>
      <c r="J8" s="699" t="s">
        <v>10</v>
      </c>
      <c r="K8" s="697" t="s">
        <v>137</v>
      </c>
      <c r="L8" s="697" t="s">
        <v>10</v>
      </c>
      <c r="M8" s="698" t="s">
        <v>10</v>
      </c>
      <c r="N8" s="699" t="s">
        <v>10</v>
      </c>
      <c r="O8" s="697" t="s">
        <v>137</v>
      </c>
      <c r="P8" s="697" t="s">
        <v>10</v>
      </c>
      <c r="Q8" s="697" t="s">
        <v>137</v>
      </c>
      <c r="R8" s="697" t="s">
        <v>10</v>
      </c>
      <c r="S8" s="697" t="s">
        <v>137</v>
      </c>
    </row>
    <row r="9" spans="1:19" ht="12" customHeight="1" thickBot="1">
      <c r="A9" s="774"/>
      <c r="B9" s="703" t="s">
        <v>147</v>
      </c>
      <c r="C9" s="703" t="s">
        <v>54</v>
      </c>
      <c r="D9" s="703" t="s">
        <v>147</v>
      </c>
      <c r="E9" s="704" t="s">
        <v>147</v>
      </c>
      <c r="F9" s="705" t="s">
        <v>147</v>
      </c>
      <c r="G9" s="703" t="s">
        <v>54</v>
      </c>
      <c r="H9" s="703" t="s">
        <v>147</v>
      </c>
      <c r="I9" s="704" t="s">
        <v>147</v>
      </c>
      <c r="J9" s="705" t="s">
        <v>147</v>
      </c>
      <c r="K9" s="703" t="s">
        <v>54</v>
      </c>
      <c r="L9" s="703" t="s">
        <v>147</v>
      </c>
      <c r="M9" s="704" t="s">
        <v>147</v>
      </c>
      <c r="N9" s="705" t="s">
        <v>147</v>
      </c>
      <c r="O9" s="703" t="s">
        <v>54</v>
      </c>
      <c r="P9" s="703" t="s">
        <v>147</v>
      </c>
      <c r="Q9" s="703" t="s">
        <v>54</v>
      </c>
      <c r="R9" s="703" t="s">
        <v>147</v>
      </c>
      <c r="S9" s="703" t="s">
        <v>54</v>
      </c>
    </row>
    <row r="10" spans="1:19" ht="9.75" customHeight="1">
      <c r="A10" s="709" t="s">
        <v>21</v>
      </c>
      <c r="B10" s="709">
        <v>1</v>
      </c>
      <c r="C10" s="709">
        <v>2</v>
      </c>
      <c r="D10" s="709">
        <v>3</v>
      </c>
      <c r="E10" s="710">
        <v>4</v>
      </c>
      <c r="F10" s="711">
        <v>5</v>
      </c>
      <c r="G10" s="709">
        <v>6</v>
      </c>
      <c r="H10" s="709">
        <v>7</v>
      </c>
      <c r="I10" s="713">
        <v>8</v>
      </c>
      <c r="J10" s="711">
        <v>9</v>
      </c>
      <c r="K10" s="709">
        <v>10</v>
      </c>
      <c r="L10" s="709">
        <v>11</v>
      </c>
      <c r="M10" s="713">
        <v>12</v>
      </c>
      <c r="N10" s="711">
        <v>13</v>
      </c>
      <c r="O10" s="709">
        <v>14</v>
      </c>
      <c r="P10" s="709">
        <v>15</v>
      </c>
      <c r="Q10" s="709">
        <v>16</v>
      </c>
      <c r="R10" s="709">
        <v>17</v>
      </c>
      <c r="S10" s="711">
        <v>18</v>
      </c>
    </row>
    <row r="11" spans="1:19" s="719" customFormat="1" ht="15" customHeight="1">
      <c r="A11" s="775" t="s">
        <v>148</v>
      </c>
      <c r="B11" s="776"/>
      <c r="C11" s="776"/>
      <c r="D11" s="776"/>
      <c r="E11" s="776"/>
      <c r="F11" s="776"/>
      <c r="G11" s="776"/>
      <c r="H11" s="776"/>
      <c r="I11" s="777"/>
      <c r="J11" s="778"/>
      <c r="K11" s="776"/>
      <c r="L11" s="776"/>
      <c r="M11" s="777"/>
      <c r="N11" s="779"/>
      <c r="O11" s="780"/>
      <c r="P11" s="780"/>
      <c r="Q11" s="780"/>
      <c r="R11" s="781"/>
      <c r="S11" s="782"/>
    </row>
    <row r="12" spans="1:19" ht="15" customHeight="1">
      <c r="A12" s="288" t="s">
        <v>149</v>
      </c>
      <c r="B12" s="92">
        <v>304177</v>
      </c>
      <c r="C12" s="125">
        <v>4</v>
      </c>
      <c r="D12" s="92">
        <v>0</v>
      </c>
      <c r="E12" s="93">
        <f aca="true" t="shared" si="0" ref="E12:E21">B12+D12</f>
        <v>304177</v>
      </c>
      <c r="F12" s="208">
        <v>0</v>
      </c>
      <c r="G12" s="125">
        <v>0</v>
      </c>
      <c r="H12" s="92">
        <v>0</v>
      </c>
      <c r="I12" s="93">
        <f aca="true" t="shared" si="1" ref="I12:I21">F12+H12</f>
        <v>0</v>
      </c>
      <c r="J12" s="208">
        <v>105585</v>
      </c>
      <c r="K12" s="125">
        <v>2</v>
      </c>
      <c r="L12" s="92">
        <v>0</v>
      </c>
      <c r="M12" s="93">
        <f aca="true" t="shared" si="2" ref="M12:M21">J12+L12</f>
        <v>105585</v>
      </c>
      <c r="N12" s="783">
        <v>409762</v>
      </c>
      <c r="O12" s="784">
        <v>6</v>
      </c>
      <c r="P12" s="785">
        <v>0</v>
      </c>
      <c r="Q12" s="784">
        <v>0</v>
      </c>
      <c r="R12" s="786">
        <v>409762</v>
      </c>
      <c r="S12" s="784">
        <v>6</v>
      </c>
    </row>
    <row r="13" spans="1:19" ht="15" customHeight="1">
      <c r="A13" s="288" t="s">
        <v>150</v>
      </c>
      <c r="B13" s="92">
        <v>170670</v>
      </c>
      <c r="C13" s="125">
        <v>2</v>
      </c>
      <c r="D13" s="92">
        <v>0</v>
      </c>
      <c r="E13" s="93">
        <f t="shared" si="0"/>
        <v>170670</v>
      </c>
      <c r="F13" s="208">
        <v>0</v>
      </c>
      <c r="G13" s="125">
        <v>0</v>
      </c>
      <c r="H13" s="92">
        <v>0</v>
      </c>
      <c r="I13" s="93">
        <f t="shared" si="1"/>
        <v>0</v>
      </c>
      <c r="J13" s="208">
        <v>1154140</v>
      </c>
      <c r="K13" s="125">
        <v>7</v>
      </c>
      <c r="L13" s="92">
        <v>0</v>
      </c>
      <c r="M13" s="93">
        <f t="shared" si="2"/>
        <v>1154140</v>
      </c>
      <c r="N13" s="783">
        <f>B13+F13+J13</f>
        <v>1324810</v>
      </c>
      <c r="O13" s="784">
        <v>9</v>
      </c>
      <c r="P13" s="785">
        <v>0</v>
      </c>
      <c r="Q13" s="784">
        <v>0</v>
      </c>
      <c r="R13" s="786">
        <v>1324810</v>
      </c>
      <c r="S13" s="784">
        <v>9</v>
      </c>
    </row>
    <row r="14" spans="1:19" ht="15" customHeight="1">
      <c r="A14" s="288" t="s">
        <v>151</v>
      </c>
      <c r="B14" s="92">
        <v>0</v>
      </c>
      <c r="C14" s="125">
        <v>0</v>
      </c>
      <c r="D14" s="92">
        <v>0</v>
      </c>
      <c r="E14" s="93">
        <f t="shared" si="0"/>
        <v>0</v>
      </c>
      <c r="F14" s="208">
        <v>0</v>
      </c>
      <c r="G14" s="125">
        <v>0</v>
      </c>
      <c r="H14" s="92">
        <v>0</v>
      </c>
      <c r="I14" s="93">
        <f t="shared" si="1"/>
        <v>0</v>
      </c>
      <c r="J14" s="208">
        <v>0</v>
      </c>
      <c r="K14" s="125">
        <v>0</v>
      </c>
      <c r="L14" s="92">
        <v>0</v>
      </c>
      <c r="M14" s="93">
        <f t="shared" si="2"/>
        <v>0</v>
      </c>
      <c r="N14" s="783">
        <v>0</v>
      </c>
      <c r="O14" s="784">
        <v>0</v>
      </c>
      <c r="P14" s="785">
        <v>0</v>
      </c>
      <c r="Q14" s="784">
        <v>0</v>
      </c>
      <c r="R14" s="786">
        <v>0</v>
      </c>
      <c r="S14" s="784">
        <v>0</v>
      </c>
    </row>
    <row r="15" spans="1:19" ht="15" customHeight="1">
      <c r="A15" s="288" t="s">
        <v>152</v>
      </c>
      <c r="B15" s="92">
        <v>0</v>
      </c>
      <c r="C15" s="125">
        <v>0</v>
      </c>
      <c r="D15" s="92">
        <v>0</v>
      </c>
      <c r="E15" s="93">
        <f t="shared" si="0"/>
        <v>0</v>
      </c>
      <c r="F15" s="208">
        <v>0</v>
      </c>
      <c r="G15" s="125">
        <v>0</v>
      </c>
      <c r="H15" s="92">
        <v>0</v>
      </c>
      <c r="I15" s="93">
        <f t="shared" si="1"/>
        <v>0</v>
      </c>
      <c r="J15" s="208">
        <v>0</v>
      </c>
      <c r="K15" s="125">
        <v>0</v>
      </c>
      <c r="L15" s="92">
        <v>0</v>
      </c>
      <c r="M15" s="93">
        <f t="shared" si="2"/>
        <v>0</v>
      </c>
      <c r="N15" s="783">
        <v>0</v>
      </c>
      <c r="O15" s="784">
        <v>0</v>
      </c>
      <c r="P15" s="785">
        <v>0</v>
      </c>
      <c r="Q15" s="784">
        <v>0</v>
      </c>
      <c r="R15" s="786">
        <v>0</v>
      </c>
      <c r="S15" s="784">
        <v>0</v>
      </c>
    </row>
    <row r="16" spans="1:19" ht="15" customHeight="1">
      <c r="A16" s="288" t="s">
        <v>153</v>
      </c>
      <c r="B16" s="92">
        <v>766810</v>
      </c>
      <c r="C16" s="125">
        <v>4</v>
      </c>
      <c r="D16" s="92">
        <v>0</v>
      </c>
      <c r="E16" s="93">
        <f t="shared" si="0"/>
        <v>766810</v>
      </c>
      <c r="F16" s="208">
        <v>0</v>
      </c>
      <c r="G16" s="125">
        <v>0</v>
      </c>
      <c r="H16" s="92">
        <v>0</v>
      </c>
      <c r="I16" s="93">
        <f t="shared" si="1"/>
        <v>0</v>
      </c>
      <c r="J16" s="208">
        <v>566212</v>
      </c>
      <c r="K16" s="125">
        <v>3</v>
      </c>
      <c r="L16" s="92">
        <v>0</v>
      </c>
      <c r="M16" s="93">
        <f t="shared" si="2"/>
        <v>566212</v>
      </c>
      <c r="N16" s="783">
        <v>1333022</v>
      </c>
      <c r="O16" s="784">
        <v>7</v>
      </c>
      <c r="P16" s="785">
        <v>0</v>
      </c>
      <c r="Q16" s="784">
        <v>0</v>
      </c>
      <c r="R16" s="786">
        <v>1333022</v>
      </c>
      <c r="S16" s="784">
        <v>7</v>
      </c>
    </row>
    <row r="17" spans="1:19" ht="15" customHeight="1">
      <c r="A17" s="288" t="s">
        <v>154</v>
      </c>
      <c r="B17" s="92">
        <v>0</v>
      </c>
      <c r="C17" s="125">
        <v>0</v>
      </c>
      <c r="D17" s="92">
        <v>0</v>
      </c>
      <c r="E17" s="93">
        <f t="shared" si="0"/>
        <v>0</v>
      </c>
      <c r="F17" s="208">
        <v>0</v>
      </c>
      <c r="G17" s="125">
        <v>0</v>
      </c>
      <c r="H17" s="92">
        <v>0</v>
      </c>
      <c r="I17" s="93">
        <f t="shared" si="1"/>
        <v>0</v>
      </c>
      <c r="J17" s="208">
        <v>160000</v>
      </c>
      <c r="K17" s="125">
        <v>1</v>
      </c>
      <c r="L17" s="92">
        <v>0</v>
      </c>
      <c r="M17" s="93">
        <f t="shared" si="2"/>
        <v>160000</v>
      </c>
      <c r="N17" s="783">
        <v>160000</v>
      </c>
      <c r="O17" s="784">
        <v>1</v>
      </c>
      <c r="P17" s="785">
        <v>0</v>
      </c>
      <c r="Q17" s="784">
        <v>0</v>
      </c>
      <c r="R17" s="786">
        <v>160000</v>
      </c>
      <c r="S17" s="784">
        <v>1</v>
      </c>
    </row>
    <row r="18" spans="1:19" ht="15" customHeight="1">
      <c r="A18" s="288" t="s">
        <v>155</v>
      </c>
      <c r="B18" s="92">
        <v>702258</v>
      </c>
      <c r="C18" s="125">
        <v>3</v>
      </c>
      <c r="D18" s="92">
        <v>0</v>
      </c>
      <c r="E18" s="93">
        <f t="shared" si="0"/>
        <v>702258</v>
      </c>
      <c r="F18" s="208">
        <v>0</v>
      </c>
      <c r="G18" s="125">
        <v>0</v>
      </c>
      <c r="H18" s="92">
        <v>0</v>
      </c>
      <c r="I18" s="93">
        <f t="shared" si="1"/>
        <v>0</v>
      </c>
      <c r="J18" s="208">
        <v>0</v>
      </c>
      <c r="K18" s="125">
        <v>0</v>
      </c>
      <c r="L18" s="92">
        <v>0</v>
      </c>
      <c r="M18" s="93">
        <f t="shared" si="2"/>
        <v>0</v>
      </c>
      <c r="N18" s="783">
        <v>702258</v>
      </c>
      <c r="O18" s="784">
        <v>3</v>
      </c>
      <c r="P18" s="785">
        <v>0</v>
      </c>
      <c r="Q18" s="784">
        <v>0</v>
      </c>
      <c r="R18" s="786">
        <v>702258</v>
      </c>
      <c r="S18" s="784">
        <v>3</v>
      </c>
    </row>
    <row r="19" spans="1:19" ht="15" customHeight="1">
      <c r="A19" s="288" t="s">
        <v>156</v>
      </c>
      <c r="B19" s="92">
        <v>0</v>
      </c>
      <c r="C19" s="125">
        <v>0</v>
      </c>
      <c r="D19" s="92">
        <v>0</v>
      </c>
      <c r="E19" s="93">
        <f t="shared" si="0"/>
        <v>0</v>
      </c>
      <c r="F19" s="208">
        <v>0</v>
      </c>
      <c r="G19" s="125">
        <v>0</v>
      </c>
      <c r="H19" s="92">
        <v>0</v>
      </c>
      <c r="I19" s="93">
        <f t="shared" si="1"/>
        <v>0</v>
      </c>
      <c r="J19" s="208">
        <v>0</v>
      </c>
      <c r="K19" s="125">
        <v>0</v>
      </c>
      <c r="L19" s="92">
        <v>0</v>
      </c>
      <c r="M19" s="93">
        <f t="shared" si="2"/>
        <v>0</v>
      </c>
      <c r="N19" s="787">
        <v>0</v>
      </c>
      <c r="O19" s="784">
        <v>0</v>
      </c>
      <c r="P19" s="785">
        <v>0</v>
      </c>
      <c r="Q19" s="784">
        <v>0</v>
      </c>
      <c r="R19" s="786">
        <v>0</v>
      </c>
      <c r="S19" s="784">
        <v>0</v>
      </c>
    </row>
    <row r="20" spans="1:19" ht="15" customHeight="1">
      <c r="A20" s="288" t="s">
        <v>157</v>
      </c>
      <c r="B20" s="92">
        <v>0</v>
      </c>
      <c r="C20" s="125">
        <v>0</v>
      </c>
      <c r="D20" s="92">
        <v>0</v>
      </c>
      <c r="E20" s="93">
        <f t="shared" si="0"/>
        <v>0</v>
      </c>
      <c r="F20" s="208">
        <v>0</v>
      </c>
      <c r="G20" s="125">
        <v>0</v>
      </c>
      <c r="H20" s="92">
        <v>0</v>
      </c>
      <c r="I20" s="93">
        <f t="shared" si="1"/>
        <v>0</v>
      </c>
      <c r="J20" s="208">
        <v>0</v>
      </c>
      <c r="K20" s="125">
        <v>0</v>
      </c>
      <c r="L20" s="92">
        <v>0</v>
      </c>
      <c r="M20" s="93">
        <f t="shared" si="2"/>
        <v>0</v>
      </c>
      <c r="N20" s="787">
        <v>0</v>
      </c>
      <c r="O20" s="784">
        <v>0</v>
      </c>
      <c r="P20" s="785">
        <v>0</v>
      </c>
      <c r="Q20" s="784">
        <v>0</v>
      </c>
      <c r="R20" s="786">
        <v>0</v>
      </c>
      <c r="S20" s="784">
        <v>0</v>
      </c>
    </row>
    <row r="21" spans="1:19" ht="15" customHeight="1">
      <c r="A21" s="288" t="s">
        <v>158</v>
      </c>
      <c r="B21" s="92">
        <v>20156</v>
      </c>
      <c r="C21" s="125">
        <v>1</v>
      </c>
      <c r="D21" s="92">
        <v>2521</v>
      </c>
      <c r="E21" s="93">
        <f t="shared" si="0"/>
        <v>22677</v>
      </c>
      <c r="F21" s="208">
        <v>0</v>
      </c>
      <c r="G21" s="125">
        <v>0</v>
      </c>
      <c r="H21" s="92">
        <v>0</v>
      </c>
      <c r="I21" s="93">
        <f t="shared" si="1"/>
        <v>0</v>
      </c>
      <c r="J21" s="208">
        <v>0</v>
      </c>
      <c r="K21" s="125">
        <v>0</v>
      </c>
      <c r="L21" s="92">
        <v>0</v>
      </c>
      <c r="M21" s="93">
        <f t="shared" si="2"/>
        <v>0</v>
      </c>
      <c r="N21" s="783">
        <v>20156</v>
      </c>
      <c r="O21" s="784">
        <v>1</v>
      </c>
      <c r="P21" s="785">
        <v>2521</v>
      </c>
      <c r="Q21" s="784">
        <v>1</v>
      </c>
      <c r="R21" s="786">
        <v>22677</v>
      </c>
      <c r="S21" s="784">
        <v>2</v>
      </c>
    </row>
    <row r="22" spans="1:19" s="729" customFormat="1" ht="9.75" customHeight="1" thickBot="1">
      <c r="A22" s="720"/>
      <c r="B22" s="788"/>
      <c r="C22" s="789"/>
      <c r="D22" s="788"/>
      <c r="E22" s="790"/>
      <c r="F22" s="791"/>
      <c r="G22" s="792"/>
      <c r="H22" s="788"/>
      <c r="I22" s="790"/>
      <c r="J22" s="791"/>
      <c r="K22" s="792"/>
      <c r="L22" s="788"/>
      <c r="M22" s="790"/>
      <c r="N22" s="793"/>
      <c r="O22" s="671"/>
      <c r="P22" s="794"/>
      <c r="Q22" s="795"/>
      <c r="R22" s="796"/>
      <c r="S22" s="795"/>
    </row>
    <row r="23" spans="1:19" ht="15" customHeight="1" thickBot="1">
      <c r="A23" s="797" t="s">
        <v>28</v>
      </c>
      <c r="B23" s="425">
        <f>SUM(B12:B22)</f>
        <v>1964071</v>
      </c>
      <c r="C23" s="554">
        <f>SUM(C12:C22)</f>
        <v>14</v>
      </c>
      <c r="D23" s="425">
        <f aca="true" t="shared" si="3" ref="D23:R23">SUM(D12:D21)</f>
        <v>2521</v>
      </c>
      <c r="E23" s="798">
        <f t="shared" si="3"/>
        <v>1966592</v>
      </c>
      <c r="F23" s="426">
        <f t="shared" si="3"/>
        <v>0</v>
      </c>
      <c r="G23" s="554">
        <f t="shared" si="3"/>
        <v>0</v>
      </c>
      <c r="H23" s="425">
        <f t="shared" si="3"/>
        <v>0</v>
      </c>
      <c r="I23" s="798">
        <f t="shared" si="3"/>
        <v>0</v>
      </c>
      <c r="J23" s="426">
        <f t="shared" si="3"/>
        <v>1985937</v>
      </c>
      <c r="K23" s="554">
        <f t="shared" si="3"/>
        <v>13</v>
      </c>
      <c r="L23" s="425">
        <f t="shared" si="3"/>
        <v>0</v>
      </c>
      <c r="M23" s="798">
        <f t="shared" si="3"/>
        <v>1985937</v>
      </c>
      <c r="N23" s="426">
        <f t="shared" si="3"/>
        <v>3950008</v>
      </c>
      <c r="O23" s="554">
        <f t="shared" si="3"/>
        <v>27</v>
      </c>
      <c r="P23" s="425">
        <f t="shared" si="3"/>
        <v>2521</v>
      </c>
      <c r="Q23" s="554">
        <f t="shared" si="3"/>
        <v>1</v>
      </c>
      <c r="R23" s="799">
        <f t="shared" si="3"/>
        <v>3952529</v>
      </c>
      <c r="S23" s="554">
        <f>SUM(S12:S22)</f>
        <v>28</v>
      </c>
    </row>
    <row r="24" spans="1:19" s="803" customFormat="1" ht="12" customHeight="1">
      <c r="A24" s="800"/>
      <c r="B24" s="801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2"/>
      <c r="S24" s="801"/>
    </row>
    <row r="25" spans="1:20" s="465" customFormat="1" ht="12" customHeight="1">
      <c r="A25" s="738" t="s">
        <v>148</v>
      </c>
      <c r="B25" s="200"/>
      <c r="T25" s="200"/>
    </row>
    <row r="26" spans="1:20" s="740" customFormat="1" ht="12" customHeight="1">
      <c r="A26" s="739" t="s">
        <v>149</v>
      </c>
      <c r="B26" s="681" t="s">
        <v>159</v>
      </c>
      <c r="K26" s="739" t="s">
        <v>154</v>
      </c>
      <c r="L26" s="681" t="s">
        <v>160</v>
      </c>
      <c r="T26" s="741"/>
    </row>
    <row r="27" spans="1:20" s="740" customFormat="1" ht="12" customHeight="1">
      <c r="A27" s="739" t="s">
        <v>150</v>
      </c>
      <c r="B27" s="681" t="s">
        <v>161</v>
      </c>
      <c r="K27" s="739" t="s">
        <v>155</v>
      </c>
      <c r="L27" s="681" t="s">
        <v>162</v>
      </c>
      <c r="T27" s="741"/>
    </row>
    <row r="28" spans="1:20" s="740" customFormat="1" ht="12" customHeight="1">
      <c r="A28" s="739" t="s">
        <v>151</v>
      </c>
      <c r="B28" s="681" t="s">
        <v>163</v>
      </c>
      <c r="I28" s="741"/>
      <c r="K28" s="739" t="s">
        <v>156</v>
      </c>
      <c r="L28" s="681" t="s">
        <v>164</v>
      </c>
      <c r="T28" s="741"/>
    </row>
    <row r="29" spans="1:20" s="740" customFormat="1" ht="12" customHeight="1">
      <c r="A29" s="739" t="s">
        <v>152</v>
      </c>
      <c r="B29" s="681" t="s">
        <v>165</v>
      </c>
      <c r="I29" s="741"/>
      <c r="K29" s="739" t="s">
        <v>157</v>
      </c>
      <c r="L29" s="681" t="s">
        <v>166</v>
      </c>
      <c r="T29" s="741"/>
    </row>
    <row r="30" spans="1:20" s="740" customFormat="1" ht="12" customHeight="1">
      <c r="A30" s="739" t="s">
        <v>153</v>
      </c>
      <c r="B30" s="681" t="s">
        <v>167</v>
      </c>
      <c r="I30" s="741"/>
      <c r="K30" s="739" t="s">
        <v>158</v>
      </c>
      <c r="L30" s="681" t="s">
        <v>168</v>
      </c>
      <c r="T30" s="741"/>
    </row>
    <row r="31" spans="1:20" s="740" customFormat="1" ht="12" customHeight="1">
      <c r="A31" s="681"/>
      <c r="B31" s="681"/>
      <c r="I31" s="741"/>
      <c r="K31" s="681"/>
      <c r="L31" s="681"/>
      <c r="T31" s="741"/>
    </row>
    <row r="32" spans="1:18" s="465" customFormat="1" ht="12" customHeight="1">
      <c r="A32" s="742" t="s">
        <v>31</v>
      </c>
      <c r="R32" s="198"/>
    </row>
    <row r="33" spans="1:18" s="465" customFormat="1" ht="12" customHeight="1">
      <c r="A33" s="741" t="s">
        <v>32</v>
      </c>
      <c r="R33" s="198"/>
    </row>
    <row r="34" spans="1:18" s="465" customFormat="1" ht="12" customHeight="1">
      <c r="A34" s="741" t="s">
        <v>33</v>
      </c>
      <c r="R34" s="198"/>
    </row>
    <row r="35" s="465" customFormat="1" ht="12" customHeight="1">
      <c r="R35" s="198"/>
    </row>
    <row r="36" s="465" customFormat="1" ht="12" customHeight="1">
      <c r="R36" s="198"/>
    </row>
    <row r="37" s="465" customFormat="1" ht="12" customHeight="1">
      <c r="R37" s="198"/>
    </row>
    <row r="38" s="465" customFormat="1" ht="12" customHeight="1">
      <c r="R38" s="198"/>
    </row>
  </sheetData>
  <mergeCells count="13">
    <mergeCell ref="C1:J1"/>
    <mergeCell ref="C2:E2"/>
    <mergeCell ref="B6:E6"/>
    <mergeCell ref="F6:I6"/>
    <mergeCell ref="C3:M3"/>
    <mergeCell ref="B7:C7"/>
    <mergeCell ref="F7:G7"/>
    <mergeCell ref="N6:S6"/>
    <mergeCell ref="J6:M6"/>
    <mergeCell ref="J7:K7"/>
    <mergeCell ref="N7:O7"/>
    <mergeCell ref="P7:Q7"/>
    <mergeCell ref="R7:S7"/>
  </mergeCells>
  <printOptions horizontalCentered="1"/>
  <pageMargins left="0.984251968503937" right="0.984251968503937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32" sqref="A32"/>
    </sheetView>
  </sheetViews>
  <sheetFormatPr defaultColWidth="9.00390625" defaultRowHeight="12.75"/>
  <cols>
    <col min="1" max="1" width="17.75390625" style="39" customWidth="1"/>
    <col min="2" max="2" width="10.75390625" style="687" customWidth="1"/>
    <col min="3" max="3" width="5.75390625" style="39" customWidth="1"/>
    <col min="4" max="4" width="10.75390625" style="687" customWidth="1"/>
    <col min="5" max="5" width="5.75390625" style="39" customWidth="1"/>
    <col min="6" max="6" width="10.75390625" style="687" customWidth="1"/>
    <col min="7" max="7" width="5.75390625" style="39" customWidth="1"/>
    <col min="8" max="8" width="10.75390625" style="687" customWidth="1"/>
    <col min="9" max="9" width="5.75390625" style="39" customWidth="1"/>
    <col min="10" max="10" width="10.75390625" style="39" customWidth="1"/>
    <col min="11" max="11" width="5.75390625" style="39" customWidth="1"/>
    <col min="12" max="12" width="10.75390625" style="39" customWidth="1"/>
    <col min="13" max="14" width="5.75390625" style="688" customWidth="1"/>
    <col min="15" max="15" width="5.75390625" style="39" customWidth="1"/>
    <col min="16" max="16" width="5.75390625" style="688" customWidth="1"/>
    <col min="17" max="17" width="5.25390625" style="689" customWidth="1"/>
  </cols>
  <sheetData>
    <row r="1" spans="1:17" s="608" customFormat="1" ht="18" customHeight="1">
      <c r="A1" s="4"/>
      <c r="B1" s="1002" t="s">
        <v>180</v>
      </c>
      <c r="C1" s="1002"/>
      <c r="D1" s="1002"/>
      <c r="E1" s="1002"/>
      <c r="F1" s="1002"/>
      <c r="G1" s="1002"/>
      <c r="H1" s="1002"/>
      <c r="I1" s="1002"/>
      <c r="J1" s="1002"/>
      <c r="K1" s="4"/>
      <c r="M1" s="609"/>
      <c r="N1" s="609"/>
      <c r="O1" s="4"/>
      <c r="P1" s="607" t="s">
        <v>203</v>
      </c>
      <c r="Q1" s="610"/>
    </row>
    <row r="2" spans="1:17" s="608" customFormat="1" ht="18" customHeight="1">
      <c r="A2" s="4"/>
      <c r="B2" s="942" t="s">
        <v>143</v>
      </c>
      <c r="C2" s="942"/>
      <c r="D2" s="942"/>
      <c r="E2" s="4"/>
      <c r="F2" s="11"/>
      <c r="G2" s="4"/>
      <c r="H2" s="11"/>
      <c r="I2" s="4"/>
      <c r="K2" s="4"/>
      <c r="M2" s="609"/>
      <c r="N2" s="609"/>
      <c r="O2" s="4"/>
      <c r="P2" s="7"/>
      <c r="Q2" s="610"/>
    </row>
    <row r="3" spans="1:17" s="465" customFormat="1" ht="18" customHeight="1">
      <c r="A3" s="487"/>
      <c r="B3" s="1003" t="s">
        <v>184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487"/>
      <c r="Q3" s="612"/>
    </row>
    <row r="4" spans="1:17" s="465" customFormat="1" ht="15" customHeight="1">
      <c r="A4" s="487"/>
      <c r="C4" s="487"/>
      <c r="D4" s="220"/>
      <c r="E4" s="487"/>
      <c r="F4" s="220"/>
      <c r="G4" s="487"/>
      <c r="H4" s="220"/>
      <c r="I4" s="487"/>
      <c r="J4" s="398"/>
      <c r="K4" s="487"/>
      <c r="L4" s="398"/>
      <c r="M4" s="615"/>
      <c r="N4" s="615"/>
      <c r="O4" s="487"/>
      <c r="P4" s="487"/>
      <c r="Q4" s="612"/>
    </row>
    <row r="5" spans="1:17" s="616" customFormat="1" ht="16.5" customHeight="1">
      <c r="A5" s="7" t="s">
        <v>3</v>
      </c>
      <c r="B5" s="396"/>
      <c r="C5" s="6"/>
      <c r="D5" s="396"/>
      <c r="E5" s="6"/>
      <c r="F5" s="396"/>
      <c r="G5" s="6"/>
      <c r="I5" s="617"/>
      <c r="J5" s="11"/>
      <c r="K5" s="6"/>
      <c r="L5" s="204"/>
      <c r="M5" s="618"/>
      <c r="N5" s="618"/>
      <c r="O5" s="6"/>
      <c r="P5" s="23" t="s">
        <v>4</v>
      </c>
      <c r="Q5" s="619"/>
    </row>
    <row r="6" spans="1:17" s="616" customFormat="1" ht="16.5" customHeight="1">
      <c r="A6" s="620" t="s">
        <v>132</v>
      </c>
      <c r="B6" s="983" t="s">
        <v>51</v>
      </c>
      <c r="C6" s="987"/>
      <c r="D6" s="988" t="s">
        <v>52</v>
      </c>
      <c r="E6" s="987"/>
      <c r="F6" s="988" t="s">
        <v>133</v>
      </c>
      <c r="G6" s="987"/>
      <c r="H6" s="988" t="s">
        <v>134</v>
      </c>
      <c r="I6" s="985"/>
      <c r="J6" s="983" t="s">
        <v>135</v>
      </c>
      <c r="K6" s="985"/>
      <c r="L6" s="983" t="s">
        <v>185</v>
      </c>
      <c r="M6" s="984"/>
      <c r="N6" s="984"/>
      <c r="O6" s="984"/>
      <c r="P6" s="986"/>
      <c r="Q6" s="621"/>
    </row>
    <row r="7" spans="1:17" s="693" customFormat="1" ht="19.5" customHeight="1">
      <c r="A7" s="402" t="s">
        <v>186</v>
      </c>
      <c r="B7" s="43" t="s">
        <v>10</v>
      </c>
      <c r="C7" s="622" t="s">
        <v>137</v>
      </c>
      <c r="D7" s="43" t="s">
        <v>10</v>
      </c>
      <c r="E7" s="622" t="s">
        <v>137</v>
      </c>
      <c r="F7" s="43" t="s">
        <v>10</v>
      </c>
      <c r="G7" s="622" t="s">
        <v>137</v>
      </c>
      <c r="H7" s="43" t="s">
        <v>10</v>
      </c>
      <c r="I7" s="49" t="s">
        <v>137</v>
      </c>
      <c r="J7" s="43" t="s">
        <v>10</v>
      </c>
      <c r="K7" s="49" t="s">
        <v>137</v>
      </c>
      <c r="L7" s="43" t="s">
        <v>10</v>
      </c>
      <c r="M7" s="44" t="s">
        <v>11</v>
      </c>
      <c r="N7" s="45" t="s">
        <v>12</v>
      </c>
      <c r="O7" s="623" t="s">
        <v>14</v>
      </c>
      <c r="P7" s="28"/>
      <c r="Q7" s="624"/>
    </row>
    <row r="8" spans="1:17" ht="13.5" customHeight="1">
      <c r="A8" s="625" t="s">
        <v>18</v>
      </c>
      <c r="B8" s="626">
        <v>0</v>
      </c>
      <c r="C8" s="622" t="s">
        <v>20</v>
      </c>
      <c r="D8" s="626">
        <v>0</v>
      </c>
      <c r="E8" s="622" t="s">
        <v>20</v>
      </c>
      <c r="F8" s="626">
        <v>0</v>
      </c>
      <c r="G8" s="622" t="s">
        <v>20</v>
      </c>
      <c r="H8" s="626">
        <v>0</v>
      </c>
      <c r="I8" s="44" t="s">
        <v>20</v>
      </c>
      <c r="J8" s="568">
        <v>0</v>
      </c>
      <c r="K8" s="49" t="s">
        <v>20</v>
      </c>
      <c r="L8" s="42">
        <v>0</v>
      </c>
      <c r="M8" s="44" t="s">
        <v>20</v>
      </c>
      <c r="N8" s="45" t="s">
        <v>20</v>
      </c>
      <c r="O8" s="44" t="s">
        <v>20</v>
      </c>
      <c r="P8" s="627" t="s">
        <v>19</v>
      </c>
      <c r="Q8" s="628"/>
    </row>
    <row r="9" spans="1:17" s="304" customFormat="1" ht="9.75" customHeight="1" thickBot="1">
      <c r="A9" s="629" t="s">
        <v>21</v>
      </c>
      <c r="B9" s="297">
        <v>1</v>
      </c>
      <c r="C9" s="630">
        <v>2</v>
      </c>
      <c r="D9" s="297">
        <v>3</v>
      </c>
      <c r="E9" s="630">
        <v>4</v>
      </c>
      <c r="F9" s="297">
        <v>5</v>
      </c>
      <c r="G9" s="630">
        <v>6</v>
      </c>
      <c r="H9" s="297">
        <v>7</v>
      </c>
      <c r="I9" s="631">
        <v>8</v>
      </c>
      <c r="J9" s="804">
        <v>9</v>
      </c>
      <c r="K9" s="629">
        <v>10</v>
      </c>
      <c r="L9" s="297">
        <v>11</v>
      </c>
      <c r="M9" s="631">
        <v>12</v>
      </c>
      <c r="N9" s="632">
        <v>13</v>
      </c>
      <c r="O9" s="631">
        <v>14</v>
      </c>
      <c r="P9" s="633">
        <v>15</v>
      </c>
      <c r="Q9" s="303"/>
    </row>
    <row r="10" spans="1:17" s="117" customFormat="1" ht="9.75" customHeight="1">
      <c r="A10" s="805"/>
      <c r="B10" s="806"/>
      <c r="C10" s="636"/>
      <c r="D10" s="307"/>
      <c r="E10" s="636"/>
      <c r="F10" s="307"/>
      <c r="G10" s="636"/>
      <c r="H10" s="307"/>
      <c r="I10" s="306"/>
      <c r="J10" s="807"/>
      <c r="K10" s="637"/>
      <c r="L10" s="310"/>
      <c r="M10" s="306"/>
      <c r="N10" s="638"/>
      <c r="O10" s="306"/>
      <c r="P10" s="639"/>
      <c r="Q10" s="312"/>
    </row>
    <row r="11" spans="1:17" s="86" customFormat="1" ht="15" customHeight="1">
      <c r="A11" s="263" t="s">
        <v>68</v>
      </c>
      <c r="B11" s="94">
        <v>578856</v>
      </c>
      <c r="C11" s="518">
        <v>1</v>
      </c>
      <c r="D11" s="91">
        <v>0</v>
      </c>
      <c r="E11" s="518">
        <v>0</v>
      </c>
      <c r="F11" s="91">
        <v>0</v>
      </c>
      <c r="G11" s="518">
        <v>0</v>
      </c>
      <c r="H11" s="641">
        <f aca="true" t="shared" si="0" ref="H11:I17">B11+D11+F11</f>
        <v>578856</v>
      </c>
      <c r="I11" s="808">
        <f t="shared" si="0"/>
        <v>1</v>
      </c>
      <c r="J11" s="94">
        <v>0</v>
      </c>
      <c r="K11" s="264">
        <v>0</v>
      </c>
      <c r="L11" s="643">
        <v>578856</v>
      </c>
      <c r="M11" s="121">
        <v>1</v>
      </c>
      <c r="N11" s="123">
        <v>0</v>
      </c>
      <c r="O11" s="121">
        <v>1</v>
      </c>
      <c r="P11" s="809">
        <f>O11/28*100</f>
        <v>3.571428571428571</v>
      </c>
      <c r="Q11" s="645"/>
    </row>
    <row r="12" spans="1:17" s="86" customFormat="1" ht="15" customHeight="1">
      <c r="A12" s="263" t="s">
        <v>69</v>
      </c>
      <c r="B12" s="94">
        <v>1096643</v>
      </c>
      <c r="C12" s="518">
        <v>9</v>
      </c>
      <c r="D12" s="91">
        <v>904850</v>
      </c>
      <c r="E12" s="518">
        <v>8</v>
      </c>
      <c r="F12" s="91">
        <v>0</v>
      </c>
      <c r="G12" s="518">
        <v>0</v>
      </c>
      <c r="H12" s="641">
        <f t="shared" si="0"/>
        <v>2001493</v>
      </c>
      <c r="I12" s="808">
        <f t="shared" si="0"/>
        <v>17</v>
      </c>
      <c r="J12" s="94">
        <v>2521</v>
      </c>
      <c r="K12" s="264">
        <v>1</v>
      </c>
      <c r="L12" s="643">
        <v>2004014</v>
      </c>
      <c r="M12" s="121" t="s">
        <v>210</v>
      </c>
      <c r="N12" s="123" t="s">
        <v>211</v>
      </c>
      <c r="O12" s="121" t="s">
        <v>212</v>
      </c>
      <c r="P12" s="809">
        <f>16/28*100</f>
        <v>57.14285714285714</v>
      </c>
      <c r="Q12" s="645"/>
    </row>
    <row r="13" spans="1:17" s="86" customFormat="1" ht="15" customHeight="1">
      <c r="A13" s="263" t="s">
        <v>72</v>
      </c>
      <c r="B13" s="94">
        <v>20156</v>
      </c>
      <c r="C13" s="518">
        <v>1</v>
      </c>
      <c r="D13" s="91">
        <v>0</v>
      </c>
      <c r="E13" s="518">
        <v>0</v>
      </c>
      <c r="F13" s="91">
        <v>0</v>
      </c>
      <c r="G13" s="518">
        <v>0</v>
      </c>
      <c r="H13" s="641">
        <f t="shared" si="0"/>
        <v>20156</v>
      </c>
      <c r="I13" s="808">
        <f t="shared" si="0"/>
        <v>1</v>
      </c>
      <c r="J13" s="94">
        <v>0</v>
      </c>
      <c r="K13" s="264">
        <v>0</v>
      </c>
      <c r="L13" s="643">
        <v>20156</v>
      </c>
      <c r="M13" s="121">
        <v>1</v>
      </c>
      <c r="N13" s="123">
        <v>0</v>
      </c>
      <c r="O13" s="121">
        <v>1</v>
      </c>
      <c r="P13" s="809">
        <f>O13/28*100</f>
        <v>3.571428571428571</v>
      </c>
      <c r="Q13" s="645"/>
    </row>
    <row r="14" spans="1:17" s="86" customFormat="1" ht="15" customHeight="1">
      <c r="A14" s="263" t="s">
        <v>73</v>
      </c>
      <c r="B14" s="94">
        <v>0</v>
      </c>
      <c r="C14" s="518">
        <v>0</v>
      </c>
      <c r="D14" s="91">
        <v>75585</v>
      </c>
      <c r="E14" s="518">
        <v>1</v>
      </c>
      <c r="F14" s="91">
        <v>0</v>
      </c>
      <c r="G14" s="518">
        <v>0</v>
      </c>
      <c r="H14" s="641">
        <f t="shared" si="0"/>
        <v>75585</v>
      </c>
      <c r="I14" s="808">
        <f t="shared" si="0"/>
        <v>1</v>
      </c>
      <c r="J14" s="94">
        <v>0</v>
      </c>
      <c r="K14" s="264">
        <v>0</v>
      </c>
      <c r="L14" s="643">
        <v>75585</v>
      </c>
      <c r="M14" s="121">
        <v>0</v>
      </c>
      <c r="N14" s="123">
        <v>1</v>
      </c>
      <c r="O14" s="121">
        <v>1</v>
      </c>
      <c r="P14" s="809">
        <f>O14/28*100</f>
        <v>3.571428571428571</v>
      </c>
      <c r="Q14" s="645"/>
    </row>
    <row r="15" spans="1:17" s="86" customFormat="1" ht="15" customHeight="1">
      <c r="A15" s="263" t="s">
        <v>76</v>
      </c>
      <c r="B15" s="94">
        <v>181856</v>
      </c>
      <c r="C15" s="518">
        <v>3</v>
      </c>
      <c r="D15" s="91">
        <v>791013</v>
      </c>
      <c r="E15" s="518">
        <v>1</v>
      </c>
      <c r="F15" s="91">
        <v>0</v>
      </c>
      <c r="G15" s="518">
        <v>0</v>
      </c>
      <c r="H15" s="641">
        <f t="shared" si="0"/>
        <v>972869</v>
      </c>
      <c r="I15" s="808">
        <f t="shared" si="0"/>
        <v>4</v>
      </c>
      <c r="J15" s="94">
        <v>0</v>
      </c>
      <c r="K15" s="264">
        <v>0</v>
      </c>
      <c r="L15" s="643">
        <v>972869</v>
      </c>
      <c r="M15" s="121">
        <v>3</v>
      </c>
      <c r="N15" s="123">
        <v>1</v>
      </c>
      <c r="O15" s="121">
        <v>4</v>
      </c>
      <c r="P15" s="809">
        <v>14.2</v>
      </c>
      <c r="Q15" s="645"/>
    </row>
    <row r="16" spans="1:17" s="86" customFormat="1" ht="15" customHeight="1">
      <c r="A16" s="263" t="s">
        <v>79</v>
      </c>
      <c r="B16" s="94">
        <v>41972</v>
      </c>
      <c r="C16" s="518">
        <v>1</v>
      </c>
      <c r="D16" s="91">
        <v>8844</v>
      </c>
      <c r="E16" s="518">
        <v>1</v>
      </c>
      <c r="F16" s="91">
        <v>0</v>
      </c>
      <c r="G16" s="518">
        <v>0</v>
      </c>
      <c r="H16" s="641">
        <f t="shared" si="0"/>
        <v>50816</v>
      </c>
      <c r="I16" s="808">
        <f t="shared" si="0"/>
        <v>2</v>
      </c>
      <c r="J16" s="94">
        <v>0</v>
      </c>
      <c r="K16" s="264">
        <v>0</v>
      </c>
      <c r="L16" s="643">
        <v>50816</v>
      </c>
      <c r="M16" s="121">
        <v>2</v>
      </c>
      <c r="N16" s="123">
        <v>0</v>
      </c>
      <c r="O16" s="121">
        <v>2</v>
      </c>
      <c r="P16" s="809">
        <f>O16/28*100</f>
        <v>7.142857142857142</v>
      </c>
      <c r="Q16" s="645"/>
    </row>
    <row r="17" spans="1:17" s="86" customFormat="1" ht="15" customHeight="1" thickBot="1">
      <c r="A17" s="435" t="s">
        <v>81</v>
      </c>
      <c r="B17" s="94">
        <v>44589</v>
      </c>
      <c r="C17" s="518">
        <v>1</v>
      </c>
      <c r="D17" s="91">
        <v>0</v>
      </c>
      <c r="E17" s="518">
        <v>0</v>
      </c>
      <c r="F17" s="91">
        <v>0</v>
      </c>
      <c r="G17" s="518">
        <v>0</v>
      </c>
      <c r="H17" s="641">
        <f t="shared" si="0"/>
        <v>44589</v>
      </c>
      <c r="I17" s="808">
        <f t="shared" si="0"/>
        <v>1</v>
      </c>
      <c r="J17" s="94">
        <v>0</v>
      </c>
      <c r="K17" s="264">
        <v>0</v>
      </c>
      <c r="L17" s="643">
        <v>44589</v>
      </c>
      <c r="M17" s="121">
        <v>1</v>
      </c>
      <c r="N17" s="123">
        <v>0</v>
      </c>
      <c r="O17" s="121">
        <v>1</v>
      </c>
      <c r="P17" s="809">
        <f>O17/28*100</f>
        <v>3.571428571428571</v>
      </c>
      <c r="Q17" s="645"/>
    </row>
    <row r="18" spans="1:17" s="86" customFormat="1" ht="15" customHeight="1" thickBot="1">
      <c r="A18" s="664" t="s">
        <v>83</v>
      </c>
      <c r="B18" s="659">
        <f aca="true" t="shared" si="1" ref="B18:L18">SUM(B11:B17)</f>
        <v>1964072</v>
      </c>
      <c r="C18" s="532">
        <f t="shared" si="1"/>
        <v>16</v>
      </c>
      <c r="D18" s="457">
        <f t="shared" si="1"/>
        <v>1780292</v>
      </c>
      <c r="E18" s="532">
        <f t="shared" si="1"/>
        <v>11</v>
      </c>
      <c r="F18" s="457">
        <f t="shared" si="1"/>
        <v>0</v>
      </c>
      <c r="G18" s="532">
        <f t="shared" si="1"/>
        <v>0</v>
      </c>
      <c r="H18" s="457">
        <f>SUM(H11:H17)</f>
        <v>3744364</v>
      </c>
      <c r="I18" s="573">
        <f>SUM(I11:I17)</f>
        <v>27</v>
      </c>
      <c r="J18" s="659">
        <f t="shared" si="1"/>
        <v>2521</v>
      </c>
      <c r="K18" s="573">
        <f t="shared" si="1"/>
        <v>1</v>
      </c>
      <c r="L18" s="659">
        <f t="shared" si="1"/>
        <v>3746885</v>
      </c>
      <c r="M18" s="573" t="s">
        <v>213</v>
      </c>
      <c r="N18" s="574" t="s">
        <v>214</v>
      </c>
      <c r="O18" s="573" t="s">
        <v>215</v>
      </c>
      <c r="P18" s="534">
        <f>SUM(P11:P17)</f>
        <v>92.77142857142856</v>
      </c>
      <c r="Q18" s="660"/>
    </row>
    <row r="19" spans="1:17" s="86" customFormat="1" ht="15" customHeight="1" thickBot="1">
      <c r="A19" s="328" t="s">
        <v>85</v>
      </c>
      <c r="B19" s="148">
        <v>0</v>
      </c>
      <c r="C19" s="527">
        <v>0</v>
      </c>
      <c r="D19" s="145">
        <v>30000</v>
      </c>
      <c r="E19" s="527">
        <v>1</v>
      </c>
      <c r="F19" s="145">
        <v>0</v>
      </c>
      <c r="G19" s="527">
        <v>0</v>
      </c>
      <c r="H19" s="652">
        <f>B19+D19+F19</f>
        <v>30000</v>
      </c>
      <c r="I19" s="810">
        <f>C19+E19+G19</f>
        <v>1</v>
      </c>
      <c r="J19" s="148">
        <v>0</v>
      </c>
      <c r="K19" s="811">
        <v>0</v>
      </c>
      <c r="L19" s="654">
        <v>30000</v>
      </c>
      <c r="M19" s="812">
        <v>1</v>
      </c>
      <c r="N19" s="813">
        <v>0</v>
      </c>
      <c r="O19" s="812">
        <v>1</v>
      </c>
      <c r="P19" s="904">
        <f>O19/28*100</f>
        <v>3.571428571428571</v>
      </c>
      <c r="Q19" s="660"/>
    </row>
    <row r="20" spans="1:17" s="86" customFormat="1" ht="15" customHeight="1" thickBot="1">
      <c r="A20" s="664" t="s">
        <v>84</v>
      </c>
      <c r="B20" s="659">
        <f aca="true" t="shared" si="2" ref="B20:L20">SUM(B18:B19)</f>
        <v>1964072</v>
      </c>
      <c r="C20" s="532">
        <f t="shared" si="2"/>
        <v>16</v>
      </c>
      <c r="D20" s="457">
        <f t="shared" si="2"/>
        <v>1810292</v>
      </c>
      <c r="E20" s="532">
        <f t="shared" si="2"/>
        <v>12</v>
      </c>
      <c r="F20" s="457">
        <f t="shared" si="2"/>
        <v>0</v>
      </c>
      <c r="G20" s="532">
        <f t="shared" si="2"/>
        <v>0</v>
      </c>
      <c r="H20" s="457">
        <f t="shared" si="2"/>
        <v>3774364</v>
      </c>
      <c r="I20" s="573">
        <f t="shared" si="2"/>
        <v>28</v>
      </c>
      <c r="J20" s="659">
        <f t="shared" si="2"/>
        <v>2521</v>
      </c>
      <c r="K20" s="573">
        <f t="shared" si="2"/>
        <v>1</v>
      </c>
      <c r="L20" s="659">
        <f t="shared" si="2"/>
        <v>3776885</v>
      </c>
      <c r="M20" s="573" t="s">
        <v>216</v>
      </c>
      <c r="N20" s="574" t="s">
        <v>214</v>
      </c>
      <c r="O20" s="573" t="s">
        <v>217</v>
      </c>
      <c r="P20" s="534">
        <v>96.4</v>
      </c>
      <c r="Q20" s="660"/>
    </row>
    <row r="21" spans="1:17" s="86" customFormat="1" ht="15" customHeight="1" thickBot="1">
      <c r="A21" s="328" t="s">
        <v>90</v>
      </c>
      <c r="B21" s="148">
        <v>0</v>
      </c>
      <c r="C21" s="527">
        <v>0</v>
      </c>
      <c r="D21" s="145">
        <v>175646</v>
      </c>
      <c r="E21" s="527">
        <v>1</v>
      </c>
      <c r="F21" s="145">
        <v>0</v>
      </c>
      <c r="G21" s="527">
        <v>0</v>
      </c>
      <c r="H21" s="652">
        <f>B21+D21+F21</f>
        <v>175646</v>
      </c>
      <c r="I21" s="810">
        <f>C21+E21+G21</f>
        <v>1</v>
      </c>
      <c r="J21" s="148">
        <v>0</v>
      </c>
      <c r="K21" s="811">
        <v>0</v>
      </c>
      <c r="L21" s="654">
        <v>175646</v>
      </c>
      <c r="M21" s="812">
        <v>1</v>
      </c>
      <c r="N21" s="813">
        <v>0</v>
      </c>
      <c r="O21" s="812">
        <v>1</v>
      </c>
      <c r="P21" s="904">
        <f>O21/28*100</f>
        <v>3.571428571428571</v>
      </c>
      <c r="Q21" s="660"/>
    </row>
    <row r="22" spans="1:17" s="86" customFormat="1" ht="15" customHeight="1" thickBot="1">
      <c r="A22" s="656" t="s">
        <v>88</v>
      </c>
      <c r="B22" s="814">
        <f aca="true" t="shared" si="3" ref="B22:P22">SUM(B21)</f>
        <v>0</v>
      </c>
      <c r="C22" s="555">
        <f t="shared" si="3"/>
        <v>0</v>
      </c>
      <c r="D22" s="424">
        <f t="shared" si="3"/>
        <v>175646</v>
      </c>
      <c r="E22" s="555">
        <f t="shared" si="3"/>
        <v>1</v>
      </c>
      <c r="F22" s="424">
        <f t="shared" si="3"/>
        <v>0</v>
      </c>
      <c r="G22" s="555">
        <f t="shared" si="3"/>
        <v>0</v>
      </c>
      <c r="H22" s="424">
        <f t="shared" si="3"/>
        <v>175646</v>
      </c>
      <c r="I22" s="815">
        <f t="shared" si="3"/>
        <v>1</v>
      </c>
      <c r="J22" s="814">
        <f t="shared" si="3"/>
        <v>0</v>
      </c>
      <c r="K22" s="815">
        <f t="shared" si="3"/>
        <v>0</v>
      </c>
      <c r="L22" s="814">
        <f t="shared" si="3"/>
        <v>175646</v>
      </c>
      <c r="M22" s="815">
        <f t="shared" si="3"/>
        <v>1</v>
      </c>
      <c r="N22" s="816">
        <f t="shared" si="3"/>
        <v>0</v>
      </c>
      <c r="O22" s="815">
        <f t="shared" si="3"/>
        <v>1</v>
      </c>
      <c r="P22" s="557">
        <f t="shared" si="3"/>
        <v>3.571428571428571</v>
      </c>
      <c r="Q22" s="660"/>
    </row>
    <row r="23" spans="1:17" s="117" customFormat="1" ht="9.75" customHeight="1" thickBot="1">
      <c r="A23" s="817"/>
      <c r="B23" s="672"/>
      <c r="C23" s="668"/>
      <c r="D23" s="441"/>
      <c r="E23" s="668"/>
      <c r="F23" s="441"/>
      <c r="G23" s="668"/>
      <c r="H23" s="441"/>
      <c r="I23" s="671"/>
      <c r="J23" s="672"/>
      <c r="K23" s="671"/>
      <c r="L23" s="672"/>
      <c r="M23" s="818"/>
      <c r="N23" s="819"/>
      <c r="O23" s="671"/>
      <c r="P23" s="820"/>
      <c r="Q23" s="660"/>
    </row>
    <row r="24" spans="1:17" s="86" customFormat="1" ht="15" customHeight="1" thickBot="1">
      <c r="A24" s="677" t="s">
        <v>14</v>
      </c>
      <c r="B24" s="165">
        <f aca="true" t="shared" si="4" ref="B24:K24">B20+B22</f>
        <v>1964072</v>
      </c>
      <c r="C24" s="551">
        <f t="shared" si="4"/>
        <v>16</v>
      </c>
      <c r="D24" s="167">
        <f t="shared" si="4"/>
        <v>1985938</v>
      </c>
      <c r="E24" s="551">
        <f t="shared" si="4"/>
        <v>13</v>
      </c>
      <c r="F24" s="215">
        <f t="shared" si="4"/>
        <v>0</v>
      </c>
      <c r="G24" s="551">
        <f t="shared" si="4"/>
        <v>0</v>
      </c>
      <c r="H24" s="215">
        <f t="shared" si="4"/>
        <v>3950010</v>
      </c>
      <c r="I24" s="604">
        <f t="shared" si="4"/>
        <v>29</v>
      </c>
      <c r="J24" s="165">
        <f t="shared" si="4"/>
        <v>2521</v>
      </c>
      <c r="K24" s="604">
        <f t="shared" si="4"/>
        <v>1</v>
      </c>
      <c r="L24" s="165">
        <f>SUM(L20+L22)</f>
        <v>3952531</v>
      </c>
      <c r="M24" s="604" t="s">
        <v>218</v>
      </c>
      <c r="N24" s="605" t="s">
        <v>214</v>
      </c>
      <c r="O24" s="604" t="s">
        <v>219</v>
      </c>
      <c r="P24" s="162">
        <f>P20+P22</f>
        <v>99.97142857142858</v>
      </c>
      <c r="Q24" s="660"/>
    </row>
    <row r="25" spans="1:17" s="117" customFormat="1" ht="15" customHeight="1">
      <c r="A25" s="948" t="s">
        <v>220</v>
      </c>
      <c r="B25" s="948"/>
      <c r="C25" s="948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660"/>
    </row>
    <row r="26" spans="1:17" s="117" customFormat="1" ht="15" customHeight="1">
      <c r="A26" s="949"/>
      <c r="B26" s="949"/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660"/>
    </row>
    <row r="27" spans="1:17" s="803" customFormat="1" ht="15" customHeight="1">
      <c r="A27" s="800" t="s">
        <v>31</v>
      </c>
      <c r="B27" s="682"/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</row>
    <row r="28" spans="1:14" s="197" customFormat="1" ht="13.5">
      <c r="A28" s="198" t="s">
        <v>32</v>
      </c>
      <c r="M28" s="196"/>
      <c r="N28" s="196"/>
    </row>
    <row r="29" spans="1:17" s="465" customFormat="1" ht="13.5" customHeight="1">
      <c r="A29" s="198" t="s">
        <v>91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683"/>
    </row>
    <row r="30" spans="1:17" s="465" customFormat="1" ht="13.5">
      <c r="A30" s="198" t="s">
        <v>141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685"/>
      <c r="N30" s="685"/>
      <c r="O30" s="398"/>
      <c r="P30" s="685"/>
      <c r="Q30" s="686"/>
    </row>
    <row r="31" spans="1:17" s="465" customFormat="1" ht="13.5">
      <c r="A31" s="198" t="s">
        <v>35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685"/>
      <c r="N31" s="685"/>
      <c r="O31" s="398"/>
      <c r="P31" s="685"/>
      <c r="Q31" s="686"/>
    </row>
    <row r="32" spans="1:16" ht="12.75">
      <c r="A32" s="821"/>
      <c r="B32" s="822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22"/>
      <c r="N32" s="822"/>
      <c r="O32" s="822"/>
      <c r="P32" s="822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562"/>
    </row>
    <row r="38" ht="12.75">
      <c r="A38" s="562"/>
    </row>
    <row r="39" ht="12.75">
      <c r="A39" s="562"/>
    </row>
    <row r="40" ht="12.75">
      <c r="A40" s="562"/>
    </row>
    <row r="41" ht="12.75">
      <c r="A41" s="562"/>
    </row>
    <row r="42" ht="12.75">
      <c r="A42" s="562"/>
    </row>
    <row r="43" ht="12.75">
      <c r="A43" s="562"/>
    </row>
    <row r="44" ht="12.75">
      <c r="A44" s="562"/>
    </row>
    <row r="45" ht="12.75">
      <c r="A45" s="562"/>
    </row>
    <row r="46" ht="12.75">
      <c r="A46" s="562"/>
    </row>
    <row r="47" ht="12.75">
      <c r="A47" s="562"/>
    </row>
    <row r="48" ht="12.75">
      <c r="A48" s="562"/>
    </row>
    <row r="49" ht="12.75">
      <c r="A49" s="562"/>
    </row>
    <row r="50" ht="12.75">
      <c r="A50" s="562"/>
    </row>
    <row r="51" ht="12.75">
      <c r="A51" s="562"/>
    </row>
    <row r="52" ht="12.75">
      <c r="A52" s="562"/>
    </row>
    <row r="53" ht="12.75">
      <c r="A53" s="562"/>
    </row>
    <row r="54" ht="12.75">
      <c r="A54" s="562"/>
    </row>
    <row r="55" ht="12.75">
      <c r="A55" s="562"/>
    </row>
    <row r="56" ht="12.75">
      <c r="A56" s="562"/>
    </row>
    <row r="57" ht="12.75">
      <c r="A57" s="562"/>
    </row>
    <row r="58" ht="12.75">
      <c r="A58" s="562"/>
    </row>
    <row r="59" ht="12.75">
      <c r="A59" s="562"/>
    </row>
    <row r="60" ht="12.75">
      <c r="A60" s="562"/>
    </row>
    <row r="61" ht="12.75">
      <c r="A61" s="562"/>
    </row>
    <row r="62" ht="12.75">
      <c r="A62" s="562"/>
    </row>
    <row r="63" ht="12.75">
      <c r="A63" s="562"/>
    </row>
    <row r="64" ht="12.75">
      <c r="A64" s="562"/>
    </row>
    <row r="65" ht="12.75">
      <c r="A65" s="562"/>
    </row>
    <row r="66" ht="12.75">
      <c r="A66" s="562"/>
    </row>
  </sheetData>
  <mergeCells count="10">
    <mergeCell ref="A25:P26"/>
    <mergeCell ref="B1:J1"/>
    <mergeCell ref="B2:D2"/>
    <mergeCell ref="B3:O3"/>
    <mergeCell ref="H6:I6"/>
    <mergeCell ref="J6:K6"/>
    <mergeCell ref="F6:G6"/>
    <mergeCell ref="D6:E6"/>
    <mergeCell ref="B6:C6"/>
    <mergeCell ref="L6:P6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2"/>
  <ignoredErrors>
    <ignoredError sqref="P12 P18 H18:I18 H20:I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A40" sqref="A40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2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2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2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" customFormat="1" ht="18" customHeight="1">
      <c r="B1" s="2"/>
      <c r="C1" s="944" t="s">
        <v>0</v>
      </c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4"/>
      <c r="O1" s="4"/>
      <c r="P1" s="4"/>
      <c r="R1" s="5"/>
      <c r="T1" s="6"/>
      <c r="U1" s="7"/>
      <c r="V1" s="4"/>
      <c r="W1" s="4"/>
      <c r="X1" s="4"/>
      <c r="Y1" s="4"/>
      <c r="Z1" s="4"/>
      <c r="AB1" s="5"/>
      <c r="AD1" s="8" t="s">
        <v>40</v>
      </c>
    </row>
    <row r="2" spans="2:30" s="1" customFormat="1" ht="18" customHeight="1">
      <c r="B2" s="2"/>
      <c r="C2" s="942" t="s">
        <v>2</v>
      </c>
      <c r="D2" s="942"/>
      <c r="E2" s="942"/>
      <c r="F2" s="942"/>
      <c r="G2" s="942"/>
      <c r="H2" s="942"/>
      <c r="I2" s="942"/>
      <c r="J2" s="942"/>
      <c r="K2" s="942"/>
      <c r="L2" s="942"/>
      <c r="M2" s="4"/>
      <c r="N2" s="4"/>
      <c r="O2" s="4"/>
      <c r="P2" s="4"/>
      <c r="Q2" s="5"/>
      <c r="R2" s="5"/>
      <c r="S2" s="4"/>
      <c r="T2" s="6"/>
      <c r="V2" s="4"/>
      <c r="W2" s="4"/>
      <c r="X2" s="4"/>
      <c r="Y2" s="4"/>
      <c r="Z2" s="4"/>
      <c r="AA2" s="5"/>
      <c r="AB2" s="5"/>
      <c r="AC2" s="4"/>
      <c r="AD2" s="6"/>
    </row>
    <row r="3" spans="2:30" s="9" customFormat="1" ht="18" customHeight="1">
      <c r="B3" s="10"/>
      <c r="C3" s="943" t="s">
        <v>228</v>
      </c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12"/>
      <c r="V3" s="13"/>
      <c r="W3" s="13"/>
      <c r="X3" s="13"/>
      <c r="Y3" s="13"/>
      <c r="Z3" s="13"/>
      <c r="AA3" s="13"/>
      <c r="AB3" s="13"/>
      <c r="AC3" s="13"/>
      <c r="AD3" s="14"/>
    </row>
    <row r="4" spans="2:30" s="9" customFormat="1" ht="12" customHeight="1">
      <c r="B4" s="15"/>
      <c r="C4" s="12"/>
      <c r="D4" s="16"/>
      <c r="E4" s="16"/>
      <c r="F4" s="16"/>
      <c r="G4" s="16"/>
      <c r="H4" s="16"/>
      <c r="I4" s="16"/>
      <c r="J4" s="16"/>
      <c r="K4" s="16"/>
      <c r="L4" s="12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20"/>
      <c r="T5" s="20"/>
      <c r="U5" s="19"/>
      <c r="V5" s="20"/>
      <c r="W5" s="20"/>
      <c r="X5" s="20"/>
      <c r="Y5" s="20"/>
      <c r="Z5" s="20"/>
      <c r="AA5" s="20"/>
      <c r="AB5" s="20"/>
      <c r="AC5" s="20"/>
      <c r="AD5" s="20"/>
    </row>
    <row r="6" spans="1:30" s="22" customFormat="1" ht="18.75" customHeight="1">
      <c r="A6" s="21" t="s">
        <v>3</v>
      </c>
      <c r="C6" s="23"/>
      <c r="D6" s="24"/>
      <c r="E6" s="204"/>
      <c r="F6" s="6"/>
      <c r="G6" s="6"/>
      <c r="H6" s="6"/>
      <c r="I6" s="6"/>
      <c r="J6" s="23"/>
      <c r="O6" s="6"/>
      <c r="P6" s="6"/>
      <c r="Q6" s="6"/>
      <c r="R6" s="6"/>
      <c r="S6" s="23"/>
      <c r="T6" s="26"/>
      <c r="U6" s="23"/>
      <c r="V6" s="24"/>
      <c r="W6" s="25"/>
      <c r="X6" s="6"/>
      <c r="Y6" s="6"/>
      <c r="Z6" s="6"/>
      <c r="AA6" s="6"/>
      <c r="AB6" s="6"/>
      <c r="AC6" s="23"/>
      <c r="AD6" s="26" t="s">
        <v>4</v>
      </c>
    </row>
    <row r="7" spans="1:30" s="27" customFormat="1" ht="18.75" customHeight="1">
      <c r="A7" s="940" t="s">
        <v>5</v>
      </c>
      <c r="B7" s="941"/>
      <c r="C7" s="945" t="s">
        <v>6</v>
      </c>
      <c r="D7" s="946"/>
      <c r="E7" s="946"/>
      <c r="F7" s="946"/>
      <c r="G7" s="946"/>
      <c r="H7" s="946"/>
      <c r="I7" s="946"/>
      <c r="J7" s="946"/>
      <c r="K7" s="947"/>
      <c r="L7" s="922" t="s">
        <v>7</v>
      </c>
      <c r="M7" s="946"/>
      <c r="N7" s="946"/>
      <c r="O7" s="946"/>
      <c r="P7" s="946"/>
      <c r="Q7" s="946"/>
      <c r="R7" s="946"/>
      <c r="S7" s="946"/>
      <c r="T7" s="947"/>
      <c r="U7" s="932" t="s">
        <v>41</v>
      </c>
      <c r="V7" s="933"/>
      <c r="W7" s="933"/>
      <c r="X7" s="933"/>
      <c r="Y7" s="933"/>
      <c r="Z7" s="933"/>
      <c r="AA7" s="933"/>
      <c r="AB7" s="933"/>
      <c r="AC7" s="933"/>
      <c r="AD7" s="934"/>
    </row>
    <row r="8" spans="1:30" s="39" customFormat="1" ht="19.5" customHeight="1">
      <c r="A8" s="938" t="s">
        <v>42</v>
      </c>
      <c r="B8" s="939"/>
      <c r="C8" s="205" t="s">
        <v>10</v>
      </c>
      <c r="D8" s="30"/>
      <c r="E8" s="31" t="s">
        <v>11</v>
      </c>
      <c r="F8" s="32" t="s">
        <v>12</v>
      </c>
      <c r="G8" s="34" t="s">
        <v>14</v>
      </c>
      <c r="H8" s="33"/>
      <c r="I8" s="35" t="s">
        <v>15</v>
      </c>
      <c r="J8" s="36" t="s">
        <v>16</v>
      </c>
      <c r="K8" s="37" t="s">
        <v>17</v>
      </c>
      <c r="L8" s="29" t="s">
        <v>10</v>
      </c>
      <c r="M8" s="30"/>
      <c r="N8" s="31" t="s">
        <v>11</v>
      </c>
      <c r="O8" s="32" t="s">
        <v>12</v>
      </c>
      <c r="P8" s="34" t="s">
        <v>14</v>
      </c>
      <c r="Q8" s="33"/>
      <c r="R8" s="35" t="s">
        <v>15</v>
      </c>
      <c r="S8" s="36" t="s">
        <v>16</v>
      </c>
      <c r="T8" s="37" t="s">
        <v>17</v>
      </c>
      <c r="U8" s="29" t="s">
        <v>10</v>
      </c>
      <c r="V8" s="30"/>
      <c r="W8" s="31" t="s">
        <v>11</v>
      </c>
      <c r="X8" s="32" t="s">
        <v>12</v>
      </c>
      <c r="Y8" s="33" t="s">
        <v>13</v>
      </c>
      <c r="Z8" s="34" t="s">
        <v>14</v>
      </c>
      <c r="AA8" s="33"/>
      <c r="AB8" s="35" t="s">
        <v>15</v>
      </c>
      <c r="AC8" s="36" t="s">
        <v>16</v>
      </c>
      <c r="AD8" s="38" t="s">
        <v>17</v>
      </c>
    </row>
    <row r="9" spans="1:30" s="39" customFormat="1" ht="13.5" customHeight="1">
      <c r="A9" s="923" t="s">
        <v>18</v>
      </c>
      <c r="B9" s="924"/>
      <c r="C9" s="206" t="s">
        <v>66</v>
      </c>
      <c r="D9" s="43" t="s">
        <v>19</v>
      </c>
      <c r="E9" s="44" t="s">
        <v>20</v>
      </c>
      <c r="F9" s="45" t="s">
        <v>20</v>
      </c>
      <c r="G9" s="44" t="s">
        <v>20</v>
      </c>
      <c r="H9" s="46" t="s">
        <v>19</v>
      </c>
      <c r="I9" s="47" t="s">
        <v>20</v>
      </c>
      <c r="J9" s="48" t="s">
        <v>20</v>
      </c>
      <c r="K9" s="49" t="s">
        <v>20</v>
      </c>
      <c r="L9" s="42" t="s">
        <v>66</v>
      </c>
      <c r="M9" s="43" t="s">
        <v>19</v>
      </c>
      <c r="N9" s="44" t="s">
        <v>20</v>
      </c>
      <c r="O9" s="45" t="s">
        <v>20</v>
      </c>
      <c r="P9" s="44" t="s">
        <v>20</v>
      </c>
      <c r="Q9" s="46" t="s">
        <v>19</v>
      </c>
      <c r="R9" s="47" t="s">
        <v>20</v>
      </c>
      <c r="S9" s="48" t="s">
        <v>20</v>
      </c>
      <c r="T9" s="49" t="s">
        <v>20</v>
      </c>
      <c r="U9" s="42" t="s">
        <v>66</v>
      </c>
      <c r="V9" s="43" t="s">
        <v>19</v>
      </c>
      <c r="W9" s="44" t="s">
        <v>20</v>
      </c>
      <c r="X9" s="45" t="s">
        <v>20</v>
      </c>
      <c r="Y9" s="43" t="s">
        <v>20</v>
      </c>
      <c r="Z9" s="44" t="s">
        <v>20</v>
      </c>
      <c r="AA9" s="46" t="s">
        <v>19</v>
      </c>
      <c r="AB9" s="47" t="s">
        <v>20</v>
      </c>
      <c r="AC9" s="48" t="s">
        <v>20</v>
      </c>
      <c r="AD9" s="48" t="s">
        <v>20</v>
      </c>
    </row>
    <row r="10" spans="1:30" s="62" customFormat="1" ht="9.75" customHeight="1" thickBot="1">
      <c r="A10" s="50"/>
      <c r="B10" s="51" t="s">
        <v>21</v>
      </c>
      <c r="C10" s="52">
        <v>1</v>
      </c>
      <c r="D10" s="51">
        <v>2</v>
      </c>
      <c r="E10" s="52">
        <v>3</v>
      </c>
      <c r="F10" s="53">
        <v>4</v>
      </c>
      <c r="G10" s="55">
        <v>5</v>
      </c>
      <c r="H10" s="56">
        <v>6</v>
      </c>
      <c r="I10" s="57">
        <v>7</v>
      </c>
      <c r="J10" s="58">
        <v>8</v>
      </c>
      <c r="K10" s="59">
        <v>9</v>
      </c>
      <c r="L10" s="60">
        <v>10</v>
      </c>
      <c r="M10" s="51">
        <v>11</v>
      </c>
      <c r="N10" s="52">
        <v>12</v>
      </c>
      <c r="O10" s="53">
        <v>13</v>
      </c>
      <c r="P10" s="55">
        <v>14</v>
      </c>
      <c r="Q10" s="56">
        <v>15</v>
      </c>
      <c r="R10" s="57">
        <v>16</v>
      </c>
      <c r="S10" s="58">
        <v>17</v>
      </c>
      <c r="T10" s="59">
        <v>18</v>
      </c>
      <c r="U10" s="54">
        <v>19</v>
      </c>
      <c r="V10" s="51">
        <v>20</v>
      </c>
      <c r="W10" s="52">
        <v>21</v>
      </c>
      <c r="X10" s="53">
        <v>22</v>
      </c>
      <c r="Y10" s="51">
        <v>23</v>
      </c>
      <c r="Z10" s="55">
        <v>24</v>
      </c>
      <c r="AA10" s="56">
        <v>25</v>
      </c>
      <c r="AB10" s="57">
        <v>26</v>
      </c>
      <c r="AC10" s="58">
        <v>27</v>
      </c>
      <c r="AD10" s="61">
        <v>28</v>
      </c>
    </row>
    <row r="11" spans="1:30" s="39" customFormat="1" ht="9.75" customHeight="1">
      <c r="A11" s="63"/>
      <c r="B11" s="64"/>
      <c r="C11" s="65"/>
      <c r="D11" s="66"/>
      <c r="E11" s="65"/>
      <c r="F11" s="67"/>
      <c r="G11" s="69"/>
      <c r="H11" s="66"/>
      <c r="I11" s="70"/>
      <c r="J11" s="70"/>
      <c r="K11" s="71"/>
      <c r="L11" s="72"/>
      <c r="M11" s="66"/>
      <c r="N11" s="65"/>
      <c r="O11" s="67"/>
      <c r="P11" s="69"/>
      <c r="Q11" s="66"/>
      <c r="R11" s="70"/>
      <c r="S11" s="70"/>
      <c r="T11" s="71"/>
      <c r="U11" s="72"/>
      <c r="V11" s="66"/>
      <c r="W11" s="65"/>
      <c r="X11" s="67"/>
      <c r="Y11" s="73"/>
      <c r="Z11" s="69"/>
      <c r="AA11" s="66"/>
      <c r="AB11" s="70"/>
      <c r="AC11" s="70"/>
      <c r="AD11" s="74"/>
    </row>
    <row r="12" spans="1:30" s="86" customFormat="1" ht="15" customHeight="1">
      <c r="A12" s="75" t="s">
        <v>22</v>
      </c>
      <c r="B12" s="76"/>
      <c r="C12" s="77"/>
      <c r="D12" s="78"/>
      <c r="E12" s="77"/>
      <c r="F12" s="79"/>
      <c r="G12" s="77"/>
      <c r="H12" s="81"/>
      <c r="I12" s="82"/>
      <c r="J12" s="82"/>
      <c r="K12" s="83"/>
      <c r="L12" s="84"/>
      <c r="M12" s="81"/>
      <c r="N12" s="77"/>
      <c r="O12" s="79"/>
      <c r="P12" s="77"/>
      <c r="Q12" s="81"/>
      <c r="R12" s="82"/>
      <c r="S12" s="82"/>
      <c r="T12" s="83"/>
      <c r="U12" s="84"/>
      <c r="V12" s="81"/>
      <c r="W12" s="77"/>
      <c r="X12" s="79"/>
      <c r="Y12" s="85"/>
      <c r="Z12" s="77"/>
      <c r="AA12" s="81"/>
      <c r="AB12" s="82"/>
      <c r="AC12" s="82"/>
      <c r="AD12" s="82"/>
    </row>
    <row r="13" spans="1:30" s="86" customFormat="1" ht="15" customHeight="1">
      <c r="A13" s="87" t="s">
        <v>23</v>
      </c>
      <c r="B13" s="207"/>
      <c r="C13" s="88">
        <v>17382438</v>
      </c>
      <c r="D13" s="89">
        <v>66.1</v>
      </c>
      <c r="E13" s="88">
        <v>128</v>
      </c>
      <c r="F13" s="90">
        <v>96</v>
      </c>
      <c r="G13" s="88">
        <v>224</v>
      </c>
      <c r="H13" s="89">
        <v>69.1</v>
      </c>
      <c r="I13" s="92">
        <v>99</v>
      </c>
      <c r="J13" s="92">
        <v>33</v>
      </c>
      <c r="K13" s="93">
        <v>11</v>
      </c>
      <c r="L13" s="94">
        <v>1766194</v>
      </c>
      <c r="M13" s="95">
        <v>49.4</v>
      </c>
      <c r="N13" s="96">
        <v>649</v>
      </c>
      <c r="O13" s="120">
        <v>56</v>
      </c>
      <c r="P13" s="96">
        <v>705</v>
      </c>
      <c r="Q13" s="95">
        <v>52.2</v>
      </c>
      <c r="R13" s="98">
        <v>0</v>
      </c>
      <c r="S13" s="98">
        <v>42</v>
      </c>
      <c r="T13" s="99">
        <v>30</v>
      </c>
      <c r="U13" s="94">
        <v>19148632</v>
      </c>
      <c r="V13" s="89">
        <v>64.1</v>
      </c>
      <c r="W13" s="88">
        <v>777</v>
      </c>
      <c r="X13" s="90">
        <v>152</v>
      </c>
      <c r="Y13" s="208">
        <v>0</v>
      </c>
      <c r="Z13" s="88">
        <v>929</v>
      </c>
      <c r="AA13" s="89">
        <v>55.5</v>
      </c>
      <c r="AB13" s="92">
        <v>99</v>
      </c>
      <c r="AC13" s="92">
        <v>75</v>
      </c>
      <c r="AD13" s="92">
        <v>41</v>
      </c>
    </row>
    <row r="14" spans="1:30" s="86" customFormat="1" ht="15" customHeight="1">
      <c r="A14" s="87" t="s">
        <v>24</v>
      </c>
      <c r="B14" s="209"/>
      <c r="C14" s="88">
        <v>645551</v>
      </c>
      <c r="D14" s="89">
        <v>2.5</v>
      </c>
      <c r="E14" s="88">
        <v>26</v>
      </c>
      <c r="F14" s="90">
        <v>2</v>
      </c>
      <c r="G14" s="88">
        <v>28</v>
      </c>
      <c r="H14" s="89">
        <v>8.6</v>
      </c>
      <c r="I14" s="92">
        <v>88</v>
      </c>
      <c r="J14" s="92">
        <v>4</v>
      </c>
      <c r="K14" s="93">
        <v>0</v>
      </c>
      <c r="L14" s="94">
        <v>1030507</v>
      </c>
      <c r="M14" s="95">
        <v>28.9</v>
      </c>
      <c r="N14" s="96">
        <v>419</v>
      </c>
      <c r="O14" s="120">
        <v>26</v>
      </c>
      <c r="P14" s="96">
        <v>445</v>
      </c>
      <c r="Q14" s="95">
        <v>33</v>
      </c>
      <c r="R14" s="98">
        <v>0</v>
      </c>
      <c r="S14" s="98">
        <v>26</v>
      </c>
      <c r="T14" s="99">
        <v>3</v>
      </c>
      <c r="U14" s="94">
        <v>1676058</v>
      </c>
      <c r="V14" s="89">
        <v>5.6</v>
      </c>
      <c r="W14" s="88">
        <v>445</v>
      </c>
      <c r="X14" s="90">
        <v>28</v>
      </c>
      <c r="Y14" s="208">
        <v>0</v>
      </c>
      <c r="Z14" s="88">
        <v>473</v>
      </c>
      <c r="AA14" s="89">
        <v>28.3</v>
      </c>
      <c r="AB14" s="92">
        <v>88</v>
      </c>
      <c r="AC14" s="92">
        <v>30</v>
      </c>
      <c r="AD14" s="92">
        <v>3</v>
      </c>
    </row>
    <row r="15" spans="1:30" s="117" customFormat="1" ht="15" customHeight="1">
      <c r="A15" s="102"/>
      <c r="B15" s="103" t="s">
        <v>25</v>
      </c>
      <c r="C15" s="104">
        <v>18027989</v>
      </c>
      <c r="D15" s="105">
        <v>68.6</v>
      </c>
      <c r="E15" s="104">
        <v>154</v>
      </c>
      <c r="F15" s="106">
        <v>98</v>
      </c>
      <c r="G15" s="104">
        <v>252</v>
      </c>
      <c r="H15" s="105">
        <f>SUM(H13:H14)</f>
        <v>77.69999999999999</v>
      </c>
      <c r="I15" s="107">
        <v>187</v>
      </c>
      <c r="J15" s="107">
        <v>37</v>
      </c>
      <c r="K15" s="108">
        <v>11</v>
      </c>
      <c r="L15" s="109">
        <v>2796701</v>
      </c>
      <c r="M15" s="110">
        <f>SUM(M13:M14)</f>
        <v>78.3</v>
      </c>
      <c r="N15" s="111">
        <v>1068</v>
      </c>
      <c r="O15" s="112">
        <v>82</v>
      </c>
      <c r="P15" s="111">
        <v>1150</v>
      </c>
      <c r="Q15" s="110">
        <v>85.2</v>
      </c>
      <c r="R15" s="113">
        <v>0</v>
      </c>
      <c r="S15" s="113">
        <v>68</v>
      </c>
      <c r="T15" s="114">
        <v>33</v>
      </c>
      <c r="U15" s="109">
        <v>20824690</v>
      </c>
      <c r="V15" s="105">
        <v>69.7</v>
      </c>
      <c r="W15" s="104">
        <v>1222</v>
      </c>
      <c r="X15" s="106">
        <v>180</v>
      </c>
      <c r="Y15" s="138">
        <v>0</v>
      </c>
      <c r="Z15" s="104">
        <v>1402</v>
      </c>
      <c r="AA15" s="105">
        <v>83.8</v>
      </c>
      <c r="AB15" s="107">
        <v>187</v>
      </c>
      <c r="AC15" s="107">
        <v>105</v>
      </c>
      <c r="AD15" s="107">
        <v>44</v>
      </c>
    </row>
    <row r="16" spans="1:30" s="86" customFormat="1" ht="9.75" customHeight="1">
      <c r="A16" s="118"/>
      <c r="B16" s="119"/>
      <c r="C16" s="88"/>
      <c r="D16" s="89"/>
      <c r="E16" s="88"/>
      <c r="F16" s="90"/>
      <c r="G16" s="88"/>
      <c r="H16" s="89"/>
      <c r="I16" s="92"/>
      <c r="J16" s="92"/>
      <c r="K16" s="93"/>
      <c r="L16" s="94"/>
      <c r="M16" s="95"/>
      <c r="N16" s="96"/>
      <c r="O16" s="120"/>
      <c r="P16" s="96"/>
      <c r="Q16" s="95"/>
      <c r="R16" s="98"/>
      <c r="S16" s="98"/>
      <c r="T16" s="99"/>
      <c r="U16" s="94"/>
      <c r="V16" s="89"/>
      <c r="W16" s="88"/>
      <c r="X16" s="90"/>
      <c r="Y16" s="208"/>
      <c r="Z16" s="88"/>
      <c r="AA16" s="89"/>
      <c r="AB16" s="92"/>
      <c r="AC16" s="92"/>
      <c r="AD16" s="92"/>
    </row>
    <row r="17" spans="1:30" s="86" customFormat="1" ht="15" customHeight="1">
      <c r="A17" s="75" t="s">
        <v>26</v>
      </c>
      <c r="B17" s="76"/>
      <c r="C17" s="126"/>
      <c r="D17" s="127"/>
      <c r="E17" s="126"/>
      <c r="F17" s="128"/>
      <c r="G17" s="126"/>
      <c r="H17" s="127"/>
      <c r="I17" s="130"/>
      <c r="J17" s="130"/>
      <c r="K17" s="131"/>
      <c r="L17" s="132"/>
      <c r="M17" s="81"/>
      <c r="N17" s="77"/>
      <c r="O17" s="79"/>
      <c r="P17" s="77"/>
      <c r="Q17" s="81"/>
      <c r="R17" s="82"/>
      <c r="S17" s="82"/>
      <c r="T17" s="83"/>
      <c r="U17" s="132"/>
      <c r="V17" s="127"/>
      <c r="W17" s="126"/>
      <c r="X17" s="128"/>
      <c r="Y17" s="210"/>
      <c r="Z17" s="126"/>
      <c r="AA17" s="127"/>
      <c r="AB17" s="130"/>
      <c r="AC17" s="130"/>
      <c r="AD17" s="130"/>
    </row>
    <row r="18" spans="1:30" s="86" customFormat="1" ht="9.75" customHeight="1">
      <c r="A18" s="118"/>
      <c r="B18" s="119"/>
      <c r="C18" s="88"/>
      <c r="D18" s="89"/>
      <c r="E18" s="88"/>
      <c r="F18" s="90"/>
      <c r="G18" s="88"/>
      <c r="H18" s="89"/>
      <c r="I18" s="92"/>
      <c r="J18" s="92"/>
      <c r="K18" s="93"/>
      <c r="L18" s="94"/>
      <c r="M18" s="95"/>
      <c r="N18" s="96"/>
      <c r="O18" s="120"/>
      <c r="P18" s="96"/>
      <c r="Q18" s="95"/>
      <c r="R18" s="98"/>
      <c r="S18" s="98"/>
      <c r="T18" s="99"/>
      <c r="U18" s="94"/>
      <c r="V18" s="89"/>
      <c r="W18" s="88"/>
      <c r="X18" s="90"/>
      <c r="Y18" s="208"/>
      <c r="Z18" s="88"/>
      <c r="AA18" s="89"/>
      <c r="AB18" s="92"/>
      <c r="AC18" s="92"/>
      <c r="AD18" s="92"/>
    </row>
    <row r="19" spans="1:30" s="139" customFormat="1" ht="15" customHeight="1">
      <c r="A19" s="211"/>
      <c r="B19" s="103" t="s">
        <v>27</v>
      </c>
      <c r="C19" s="104">
        <v>7664652</v>
      </c>
      <c r="D19" s="105">
        <v>29.1</v>
      </c>
      <c r="E19" s="104">
        <v>38</v>
      </c>
      <c r="F19" s="106">
        <v>20</v>
      </c>
      <c r="G19" s="104">
        <v>58</v>
      </c>
      <c r="H19" s="105">
        <v>18</v>
      </c>
      <c r="I19" s="107">
        <v>9</v>
      </c>
      <c r="J19" s="107">
        <v>13</v>
      </c>
      <c r="K19" s="108">
        <v>14</v>
      </c>
      <c r="L19" s="109">
        <v>2521</v>
      </c>
      <c r="M19" s="110">
        <v>0.1</v>
      </c>
      <c r="N19" s="111">
        <v>1</v>
      </c>
      <c r="O19" s="112">
        <v>0</v>
      </c>
      <c r="P19" s="111">
        <v>1</v>
      </c>
      <c r="Q19" s="110">
        <v>0.1</v>
      </c>
      <c r="R19" s="113">
        <v>0</v>
      </c>
      <c r="S19" s="113">
        <v>0</v>
      </c>
      <c r="T19" s="114">
        <v>1</v>
      </c>
      <c r="U19" s="109">
        <v>7667173</v>
      </c>
      <c r="V19" s="105">
        <v>25.7</v>
      </c>
      <c r="W19" s="104">
        <v>39</v>
      </c>
      <c r="X19" s="106">
        <v>20</v>
      </c>
      <c r="Y19" s="138">
        <v>0</v>
      </c>
      <c r="Z19" s="104">
        <v>59</v>
      </c>
      <c r="AA19" s="105">
        <v>3.5</v>
      </c>
      <c r="AB19" s="107">
        <v>9</v>
      </c>
      <c r="AC19" s="107">
        <v>13</v>
      </c>
      <c r="AD19" s="107">
        <v>15</v>
      </c>
    </row>
    <row r="20" spans="1:30" s="86" customFormat="1" ht="9.75" customHeight="1" thickBot="1">
      <c r="A20" s="140"/>
      <c r="B20" s="141"/>
      <c r="C20" s="142"/>
      <c r="D20" s="143"/>
      <c r="E20" s="142"/>
      <c r="F20" s="144"/>
      <c r="G20" s="142"/>
      <c r="H20" s="143"/>
      <c r="I20" s="146"/>
      <c r="J20" s="146"/>
      <c r="K20" s="147"/>
      <c r="L20" s="148"/>
      <c r="M20" s="149"/>
      <c r="N20" s="150"/>
      <c r="O20" s="151"/>
      <c r="P20" s="150"/>
      <c r="Q20" s="149"/>
      <c r="R20" s="152"/>
      <c r="S20" s="152"/>
      <c r="T20" s="153"/>
      <c r="U20" s="148"/>
      <c r="V20" s="143"/>
      <c r="W20" s="142"/>
      <c r="X20" s="144"/>
      <c r="Y20" s="154"/>
      <c r="Z20" s="142"/>
      <c r="AA20" s="143"/>
      <c r="AB20" s="146"/>
      <c r="AC20" s="146"/>
      <c r="AD20" s="146"/>
    </row>
    <row r="21" spans="1:30" s="86" customFormat="1" ht="15" customHeight="1" thickBot="1">
      <c r="A21" s="155"/>
      <c r="B21" s="156" t="s">
        <v>28</v>
      </c>
      <c r="C21" s="161">
        <v>25692641</v>
      </c>
      <c r="D21" s="162">
        <f>D15+D19</f>
        <v>97.69999999999999</v>
      </c>
      <c r="E21" s="161">
        <v>192</v>
      </c>
      <c r="F21" s="212">
        <v>118</v>
      </c>
      <c r="G21" s="161">
        <v>310</v>
      </c>
      <c r="H21" s="162">
        <f>H15+H19</f>
        <v>95.69999999999999</v>
      </c>
      <c r="I21" s="163">
        <v>196</v>
      </c>
      <c r="J21" s="163">
        <v>50</v>
      </c>
      <c r="K21" s="164">
        <v>25</v>
      </c>
      <c r="L21" s="165">
        <v>2799222</v>
      </c>
      <c r="M21" s="166">
        <f>M15+M19</f>
        <v>78.39999999999999</v>
      </c>
      <c r="N21" s="157">
        <v>1069</v>
      </c>
      <c r="O21" s="167">
        <v>82</v>
      </c>
      <c r="P21" s="157">
        <v>1151</v>
      </c>
      <c r="Q21" s="166">
        <f>Q15+Q19</f>
        <v>85.3</v>
      </c>
      <c r="R21" s="169">
        <v>0</v>
      </c>
      <c r="S21" s="169">
        <v>68</v>
      </c>
      <c r="T21" s="170">
        <v>34</v>
      </c>
      <c r="U21" s="165">
        <f>U15+U19</f>
        <v>28491863</v>
      </c>
      <c r="V21" s="162">
        <f>V15+V19</f>
        <v>95.4</v>
      </c>
      <c r="W21" s="161">
        <v>1261</v>
      </c>
      <c r="X21" s="212">
        <v>200</v>
      </c>
      <c r="Y21" s="172">
        <v>0</v>
      </c>
      <c r="Z21" s="161">
        <v>1461</v>
      </c>
      <c r="AA21" s="162">
        <f>AA15+AA19</f>
        <v>87.3</v>
      </c>
      <c r="AB21" s="163">
        <v>196</v>
      </c>
      <c r="AC21" s="163">
        <v>118</v>
      </c>
      <c r="AD21" s="163">
        <v>59</v>
      </c>
    </row>
    <row r="22" spans="1:30" s="86" customFormat="1" ht="15" customHeight="1">
      <c r="A22" s="173"/>
      <c r="B22" s="174"/>
      <c r="C22" s="175"/>
      <c r="D22" s="176"/>
      <c r="E22" s="175"/>
      <c r="F22" s="177"/>
      <c r="G22" s="175"/>
      <c r="H22" s="176"/>
      <c r="I22" s="179"/>
      <c r="J22" s="179"/>
      <c r="K22" s="180"/>
      <c r="L22" s="181"/>
      <c r="M22" s="182"/>
      <c r="N22" s="183"/>
      <c r="O22" s="184"/>
      <c r="P22" s="183"/>
      <c r="Q22" s="182"/>
      <c r="R22" s="185"/>
      <c r="S22" s="185"/>
      <c r="T22" s="186"/>
      <c r="U22" s="181"/>
      <c r="V22" s="176"/>
      <c r="W22" s="175"/>
      <c r="X22" s="177"/>
      <c r="Y22" s="213"/>
      <c r="Z22" s="175"/>
      <c r="AA22" s="176"/>
      <c r="AB22" s="179"/>
      <c r="AC22" s="179"/>
      <c r="AD22" s="179"/>
    </row>
    <row r="23" spans="1:30" s="86" customFormat="1" ht="15" customHeight="1">
      <c r="A23" s="75" t="s">
        <v>29</v>
      </c>
      <c r="B23" s="76"/>
      <c r="C23" s="126"/>
      <c r="D23" s="127"/>
      <c r="E23" s="126"/>
      <c r="F23" s="128"/>
      <c r="G23" s="126"/>
      <c r="H23" s="127"/>
      <c r="I23" s="130"/>
      <c r="J23" s="130"/>
      <c r="K23" s="131"/>
      <c r="L23" s="132"/>
      <c r="M23" s="81"/>
      <c r="N23" s="77"/>
      <c r="O23" s="79"/>
      <c r="P23" s="77"/>
      <c r="Q23" s="81"/>
      <c r="R23" s="82"/>
      <c r="S23" s="82"/>
      <c r="T23" s="83"/>
      <c r="U23" s="132"/>
      <c r="V23" s="127"/>
      <c r="W23" s="126"/>
      <c r="X23" s="128"/>
      <c r="Y23" s="210"/>
      <c r="Z23" s="126"/>
      <c r="AA23" s="127"/>
      <c r="AB23" s="130"/>
      <c r="AC23" s="130"/>
      <c r="AD23" s="130"/>
    </row>
    <row r="24" spans="1:30" s="86" customFormat="1" ht="9.75" customHeight="1">
      <c r="A24" s="118"/>
      <c r="B24" s="119"/>
      <c r="C24" s="88"/>
      <c r="D24" s="89"/>
      <c r="E24" s="88"/>
      <c r="F24" s="90"/>
      <c r="G24" s="88"/>
      <c r="H24" s="89"/>
      <c r="I24" s="92"/>
      <c r="J24" s="92"/>
      <c r="K24" s="93"/>
      <c r="L24" s="94"/>
      <c r="M24" s="95"/>
      <c r="N24" s="96"/>
      <c r="O24" s="120"/>
      <c r="P24" s="96"/>
      <c r="Q24" s="95"/>
      <c r="R24" s="98"/>
      <c r="S24" s="98"/>
      <c r="T24" s="99"/>
      <c r="U24" s="94"/>
      <c r="V24" s="89"/>
      <c r="W24" s="88"/>
      <c r="X24" s="90"/>
      <c r="Y24" s="208"/>
      <c r="Z24" s="88"/>
      <c r="AA24" s="89"/>
      <c r="AB24" s="92"/>
      <c r="AC24" s="92"/>
      <c r="AD24" s="92"/>
    </row>
    <row r="25" spans="1:30" s="192" customFormat="1" ht="15" customHeight="1">
      <c r="A25" s="214"/>
      <c r="B25" s="103" t="s">
        <v>29</v>
      </c>
      <c r="C25" s="104">
        <v>601577</v>
      </c>
      <c r="D25" s="105">
        <v>2.3</v>
      </c>
      <c r="E25" s="104">
        <v>14</v>
      </c>
      <c r="F25" s="106">
        <v>0</v>
      </c>
      <c r="G25" s="104">
        <v>14</v>
      </c>
      <c r="H25" s="105">
        <v>4.3</v>
      </c>
      <c r="I25" s="107">
        <v>1</v>
      </c>
      <c r="J25" s="107">
        <v>4</v>
      </c>
      <c r="K25" s="108">
        <v>2</v>
      </c>
      <c r="L25" s="109">
        <v>773199</v>
      </c>
      <c r="M25" s="110">
        <v>21.6</v>
      </c>
      <c r="N25" s="111">
        <v>191</v>
      </c>
      <c r="O25" s="112">
        <v>7</v>
      </c>
      <c r="P25" s="111">
        <v>198</v>
      </c>
      <c r="Q25" s="110">
        <v>14.7</v>
      </c>
      <c r="R25" s="113">
        <v>0</v>
      </c>
      <c r="S25" s="113">
        <v>0</v>
      </c>
      <c r="T25" s="114">
        <v>41</v>
      </c>
      <c r="U25" s="109">
        <v>1374776</v>
      </c>
      <c r="V25" s="105">
        <v>4.6</v>
      </c>
      <c r="W25" s="104">
        <v>205</v>
      </c>
      <c r="X25" s="106">
        <v>7</v>
      </c>
      <c r="Y25" s="138">
        <v>0</v>
      </c>
      <c r="Z25" s="104">
        <v>212</v>
      </c>
      <c r="AA25" s="105">
        <v>12.7</v>
      </c>
      <c r="AB25" s="107">
        <v>1</v>
      </c>
      <c r="AC25" s="107">
        <v>4</v>
      </c>
      <c r="AD25" s="107">
        <v>43</v>
      </c>
    </row>
    <row r="26" spans="1:30" s="86" customFormat="1" ht="9.75" customHeight="1" thickBot="1">
      <c r="A26" s="140"/>
      <c r="B26" s="193"/>
      <c r="C26" s="88"/>
      <c r="D26" s="89"/>
      <c r="E26" s="88"/>
      <c r="F26" s="90"/>
      <c r="G26" s="88"/>
      <c r="H26" s="89"/>
      <c r="I26" s="92"/>
      <c r="J26" s="92"/>
      <c r="K26" s="93"/>
      <c r="L26" s="94"/>
      <c r="M26" s="95"/>
      <c r="N26" s="96"/>
      <c r="O26" s="151"/>
      <c r="P26" s="96"/>
      <c r="Q26" s="95"/>
      <c r="R26" s="98"/>
      <c r="S26" s="98"/>
      <c r="T26" s="99"/>
      <c r="U26" s="94"/>
      <c r="V26" s="89"/>
      <c r="W26" s="88"/>
      <c r="X26" s="90"/>
      <c r="Y26" s="208"/>
      <c r="Z26" s="88"/>
      <c r="AA26" s="89"/>
      <c r="AB26" s="92"/>
      <c r="AC26" s="92"/>
      <c r="AD26" s="92"/>
    </row>
    <row r="27" spans="1:30" s="86" customFormat="1" ht="15" customHeight="1" thickBot="1">
      <c r="A27" s="926" t="s">
        <v>30</v>
      </c>
      <c r="B27" s="927"/>
      <c r="C27" s="161">
        <v>26294218</v>
      </c>
      <c r="D27" s="162">
        <f>D21+D25</f>
        <v>99.99999999999999</v>
      </c>
      <c r="E27" s="161">
        <v>206</v>
      </c>
      <c r="F27" s="212">
        <v>118</v>
      </c>
      <c r="G27" s="161">
        <v>324</v>
      </c>
      <c r="H27" s="162">
        <f>H21+H25</f>
        <v>99.99999999999999</v>
      </c>
      <c r="I27" s="163">
        <v>197</v>
      </c>
      <c r="J27" s="163">
        <v>54</v>
      </c>
      <c r="K27" s="164">
        <v>27</v>
      </c>
      <c r="L27" s="165">
        <v>3572421</v>
      </c>
      <c r="M27" s="166">
        <f>M21+M25</f>
        <v>100</v>
      </c>
      <c r="N27" s="157">
        <v>1260</v>
      </c>
      <c r="O27" s="194">
        <v>89</v>
      </c>
      <c r="P27" s="157">
        <v>1349</v>
      </c>
      <c r="Q27" s="166">
        <f>Q21+Q25</f>
        <v>100</v>
      </c>
      <c r="R27" s="169">
        <v>0</v>
      </c>
      <c r="S27" s="169">
        <v>68</v>
      </c>
      <c r="T27" s="170">
        <v>75</v>
      </c>
      <c r="U27" s="165">
        <f>U21+U25</f>
        <v>29866639</v>
      </c>
      <c r="V27" s="162">
        <f>V21+V25</f>
        <v>100</v>
      </c>
      <c r="W27" s="161">
        <v>1466</v>
      </c>
      <c r="X27" s="212">
        <v>207</v>
      </c>
      <c r="Y27" s="172">
        <v>0</v>
      </c>
      <c r="Z27" s="161">
        <v>1673</v>
      </c>
      <c r="AA27" s="162">
        <f>AA21+AA25</f>
        <v>100</v>
      </c>
      <c r="AB27" s="163">
        <v>197</v>
      </c>
      <c r="AC27" s="163">
        <v>122</v>
      </c>
      <c r="AD27" s="163">
        <v>102</v>
      </c>
    </row>
    <row r="28" spans="1:9" s="197" customFormat="1" ht="13.5">
      <c r="A28" s="195" t="s">
        <v>31</v>
      </c>
      <c r="B28" s="196"/>
      <c r="C28" s="196"/>
      <c r="D28" s="196"/>
      <c r="E28" s="196"/>
      <c r="F28" s="196"/>
      <c r="G28" s="196"/>
      <c r="H28" s="196"/>
      <c r="I28" s="196"/>
    </row>
    <row r="29" spans="1:14" s="197" customFormat="1" ht="13.5">
      <c r="A29" s="198" t="s">
        <v>32</v>
      </c>
      <c r="M29" s="196"/>
      <c r="N29" s="196"/>
    </row>
    <row r="30" s="197" customFormat="1" ht="13.5">
      <c r="A30" s="198" t="s">
        <v>33</v>
      </c>
    </row>
    <row r="31" s="197" customFormat="1" ht="13.5">
      <c r="A31" s="198" t="s">
        <v>34</v>
      </c>
    </row>
    <row r="32" s="197" customFormat="1" ht="13.5">
      <c r="A32" s="198" t="s">
        <v>35</v>
      </c>
    </row>
    <row r="33" s="197" customFormat="1" ht="13.5">
      <c r="A33" s="198" t="s">
        <v>36</v>
      </c>
    </row>
    <row r="34" s="197" customFormat="1" ht="13.5">
      <c r="A34" s="198" t="s">
        <v>37</v>
      </c>
    </row>
    <row r="35" s="197" customFormat="1" ht="13.5">
      <c r="A35" s="199" t="s">
        <v>222</v>
      </c>
    </row>
    <row r="36" s="197" customFormat="1" ht="13.5">
      <c r="A36" s="198" t="s">
        <v>38</v>
      </c>
    </row>
    <row r="37" s="197" customFormat="1" ht="13.5">
      <c r="A37" s="198" t="s">
        <v>22</v>
      </c>
    </row>
    <row r="38" s="197" customFormat="1" ht="13.5">
      <c r="A38" s="198" t="s">
        <v>26</v>
      </c>
    </row>
    <row r="39" spans="1:21" s="197" customFormat="1" ht="13.5">
      <c r="A39" s="198" t="s">
        <v>39</v>
      </c>
      <c r="B39" s="200"/>
      <c r="C39" s="200"/>
      <c r="L39" s="200"/>
      <c r="U39" s="200"/>
    </row>
    <row r="40" spans="1:21" s="86" customFormat="1" ht="13.5">
      <c r="A40" s="201"/>
      <c r="B40" s="201"/>
      <c r="C40" s="202"/>
      <c r="L40" s="202"/>
      <c r="U40" s="202"/>
    </row>
    <row r="41" spans="1:21" s="86" customFormat="1" ht="13.5">
      <c r="A41" s="201"/>
      <c r="B41" s="201"/>
      <c r="C41" s="202"/>
      <c r="L41" s="202"/>
      <c r="U41" s="202"/>
    </row>
    <row r="42" spans="1:21" s="86" customFormat="1" ht="13.5">
      <c r="A42" s="201"/>
      <c r="B42" s="201"/>
      <c r="C42" s="202"/>
      <c r="L42" s="202"/>
      <c r="U42" s="202"/>
    </row>
    <row r="43" spans="1:21" s="86" customFormat="1" ht="13.5">
      <c r="A43" s="201"/>
      <c r="B43" s="201"/>
      <c r="C43" s="202"/>
      <c r="L43" s="202"/>
      <c r="U43" s="202"/>
    </row>
    <row r="44" spans="1:21" s="86" customFormat="1" ht="13.5">
      <c r="A44" s="201"/>
      <c r="B44" s="201"/>
      <c r="C44" s="202"/>
      <c r="L44" s="202"/>
      <c r="U44" s="202"/>
    </row>
    <row r="45" spans="1:21" s="86" customFormat="1" ht="13.5">
      <c r="A45" s="201"/>
      <c r="B45" s="201"/>
      <c r="C45" s="202"/>
      <c r="L45" s="202"/>
      <c r="U45" s="202"/>
    </row>
    <row r="46" spans="1:21" s="86" customFormat="1" ht="13.5">
      <c r="A46" s="201"/>
      <c r="B46" s="203"/>
      <c r="C46" s="202"/>
      <c r="L46" s="202"/>
      <c r="U46" s="202"/>
    </row>
    <row r="47" spans="1:21" s="86" customFormat="1" ht="13.5">
      <c r="A47" s="201"/>
      <c r="B47" s="203"/>
      <c r="C47" s="202"/>
      <c r="L47" s="202"/>
      <c r="U47" s="202"/>
    </row>
    <row r="48" spans="1:21" s="86" customFormat="1" ht="13.5">
      <c r="A48" s="201"/>
      <c r="B48" s="203"/>
      <c r="C48" s="202"/>
      <c r="L48" s="202"/>
      <c r="U48" s="202"/>
    </row>
    <row r="49" spans="1:21" s="86" customFormat="1" ht="13.5">
      <c r="A49" s="201"/>
      <c r="B49" s="203"/>
      <c r="C49" s="202"/>
      <c r="L49" s="202"/>
      <c r="U49" s="202"/>
    </row>
    <row r="50" spans="1:21" s="86" customFormat="1" ht="13.5">
      <c r="A50" s="201"/>
      <c r="B50" s="203"/>
      <c r="C50" s="202"/>
      <c r="L50" s="202"/>
      <c r="U50" s="202"/>
    </row>
    <row r="51" spans="1:21" s="86" customFormat="1" ht="13.5">
      <c r="A51" s="201"/>
      <c r="B51" s="203"/>
      <c r="C51" s="202"/>
      <c r="L51" s="202"/>
      <c r="U51" s="202"/>
    </row>
    <row r="52" spans="1:21" s="86" customFormat="1" ht="13.5">
      <c r="A52" s="201"/>
      <c r="B52" s="203"/>
      <c r="C52" s="202"/>
      <c r="L52" s="202"/>
      <c r="U52" s="202"/>
    </row>
    <row r="53" spans="1:21" s="86" customFormat="1" ht="13.5">
      <c r="A53" s="201"/>
      <c r="B53" s="203"/>
      <c r="C53" s="202"/>
      <c r="L53" s="202"/>
      <c r="U53" s="202"/>
    </row>
    <row r="54" spans="1:21" s="86" customFormat="1" ht="13.5">
      <c r="A54" s="201"/>
      <c r="B54" s="203"/>
      <c r="C54" s="202"/>
      <c r="L54" s="202"/>
      <c r="U54" s="202"/>
    </row>
    <row r="55" spans="1:21" s="86" customFormat="1" ht="13.5">
      <c r="A55" s="201"/>
      <c r="B55" s="203"/>
      <c r="C55" s="202"/>
      <c r="L55" s="202"/>
      <c r="U55" s="202"/>
    </row>
    <row r="56" spans="1:21" s="86" customFormat="1" ht="13.5">
      <c r="A56" s="201"/>
      <c r="B56" s="203"/>
      <c r="C56" s="202"/>
      <c r="L56" s="202"/>
      <c r="U56" s="202"/>
    </row>
    <row r="57" spans="1:21" s="86" customFormat="1" ht="13.5">
      <c r="A57" s="201"/>
      <c r="B57" s="203"/>
      <c r="C57" s="202"/>
      <c r="L57" s="202"/>
      <c r="U57" s="202"/>
    </row>
    <row r="58" spans="1:21" ht="13.5">
      <c r="A58" s="201"/>
      <c r="B58" s="203"/>
      <c r="C58" s="202"/>
      <c r="L58" s="202"/>
      <c r="U58" s="202"/>
    </row>
    <row r="59" spans="1:21" ht="13.5">
      <c r="A59" s="201"/>
      <c r="B59" s="203"/>
      <c r="C59" s="202"/>
      <c r="L59" s="202"/>
      <c r="U59" s="202"/>
    </row>
    <row r="60" spans="1:21" ht="13.5">
      <c r="A60" s="201"/>
      <c r="B60" s="203"/>
      <c r="C60" s="202"/>
      <c r="L60" s="202"/>
      <c r="U60" s="202"/>
    </row>
    <row r="61" spans="1:21" ht="13.5">
      <c r="A61" s="201"/>
      <c r="B61" s="203"/>
      <c r="C61" s="202"/>
      <c r="L61" s="202"/>
      <c r="U61" s="202"/>
    </row>
    <row r="62" spans="1:21" ht="13.5">
      <c r="A62" s="201"/>
      <c r="B62" s="203"/>
      <c r="C62" s="202"/>
      <c r="L62" s="202"/>
      <c r="U62" s="202"/>
    </row>
    <row r="63" spans="1:21" ht="13.5">
      <c r="A63" s="201"/>
      <c r="B63" s="203"/>
      <c r="C63" s="202"/>
      <c r="L63" s="202"/>
      <c r="U63" s="202"/>
    </row>
    <row r="64" spans="1:21" ht="13.5">
      <c r="A64" s="201"/>
      <c r="B64" s="203"/>
      <c r="C64" s="202"/>
      <c r="L64" s="202"/>
      <c r="U64" s="202"/>
    </row>
    <row r="65" spans="1:21" ht="13.5">
      <c r="A65" s="201"/>
      <c r="B65" s="203"/>
      <c r="C65" s="202"/>
      <c r="L65" s="202"/>
      <c r="U65" s="202"/>
    </row>
    <row r="66" spans="1:21" ht="13.5">
      <c r="A66" s="201"/>
      <c r="B66" s="203"/>
      <c r="C66" s="202"/>
      <c r="L66" s="202"/>
      <c r="U66" s="202"/>
    </row>
    <row r="67" spans="1:21" ht="13.5">
      <c r="A67" s="201"/>
      <c r="B67" s="203"/>
      <c r="C67" s="202"/>
      <c r="L67" s="202"/>
      <c r="U67" s="202"/>
    </row>
    <row r="68" spans="1:21" ht="13.5">
      <c r="A68" s="201"/>
      <c r="B68" s="203"/>
      <c r="C68" s="202"/>
      <c r="L68" s="202"/>
      <c r="U68" s="202"/>
    </row>
    <row r="69" spans="1:21" ht="13.5">
      <c r="A69" s="201"/>
      <c r="B69" s="203"/>
      <c r="C69" s="202"/>
      <c r="L69" s="202"/>
      <c r="U69" s="202"/>
    </row>
    <row r="70" spans="1:21" ht="13.5">
      <c r="A70" s="201"/>
      <c r="B70" s="203"/>
      <c r="C70" s="202"/>
      <c r="L70" s="202"/>
      <c r="U70" s="202"/>
    </row>
    <row r="71" spans="1:21" ht="13.5">
      <c r="A71" s="201"/>
      <c r="B71" s="203"/>
      <c r="C71" s="202"/>
      <c r="L71" s="202"/>
      <c r="U71" s="202"/>
    </row>
    <row r="72" spans="1:21" ht="13.5">
      <c r="A72" s="201"/>
      <c r="B72" s="203"/>
      <c r="C72" s="202"/>
      <c r="L72" s="202"/>
      <c r="U72" s="202"/>
    </row>
    <row r="73" spans="1:21" ht="13.5">
      <c r="A73" s="201"/>
      <c r="B73" s="203"/>
      <c r="C73" s="202"/>
      <c r="L73" s="202"/>
      <c r="U73" s="202"/>
    </row>
    <row r="74" spans="1:21" ht="13.5">
      <c r="A74" s="201"/>
      <c r="B74" s="203"/>
      <c r="C74" s="202"/>
      <c r="L74" s="202"/>
      <c r="U74" s="202"/>
    </row>
    <row r="75" spans="1:21" ht="13.5">
      <c r="A75" s="201"/>
      <c r="B75" s="203"/>
      <c r="C75" s="202"/>
      <c r="L75" s="202"/>
      <c r="U75" s="202"/>
    </row>
    <row r="76" spans="1:21" ht="13.5">
      <c r="A76" s="201"/>
      <c r="B76" s="203"/>
      <c r="C76" s="202"/>
      <c r="L76" s="202"/>
      <c r="U76" s="202"/>
    </row>
    <row r="77" spans="1:21" ht="13.5">
      <c r="A77" s="201"/>
      <c r="B77" s="203"/>
      <c r="C77" s="202"/>
      <c r="L77" s="202"/>
      <c r="U77" s="202"/>
    </row>
    <row r="78" spans="1:21" ht="13.5">
      <c r="A78" s="201"/>
      <c r="B78" s="203"/>
      <c r="C78" s="202"/>
      <c r="L78" s="202"/>
      <c r="U78" s="202"/>
    </row>
    <row r="79" spans="1:21" ht="13.5">
      <c r="A79" s="201"/>
      <c r="B79" s="203"/>
      <c r="C79" s="202"/>
      <c r="L79" s="202"/>
      <c r="U79" s="202"/>
    </row>
    <row r="80" spans="1:21" ht="13.5">
      <c r="A80" s="201"/>
      <c r="B80" s="203"/>
      <c r="C80" s="202"/>
      <c r="L80" s="202"/>
      <c r="U80" s="202"/>
    </row>
    <row r="81" spans="1:21" ht="13.5">
      <c r="A81" s="201"/>
      <c r="B81" s="203"/>
      <c r="C81" s="202"/>
      <c r="L81" s="202"/>
      <c r="U81" s="202"/>
    </row>
    <row r="82" spans="12:21" ht="13.5">
      <c r="L82" s="202"/>
      <c r="U82" s="202"/>
    </row>
    <row r="83" spans="12:21" ht="13.5">
      <c r="L83" s="202"/>
      <c r="U83" s="202"/>
    </row>
    <row r="84" spans="12:21" ht="13.5">
      <c r="L84" s="202"/>
      <c r="U84" s="202"/>
    </row>
  </sheetData>
  <mergeCells count="10">
    <mergeCell ref="U7:AD7"/>
    <mergeCell ref="A7:B7"/>
    <mergeCell ref="A8:B8"/>
    <mergeCell ref="A9:B9"/>
    <mergeCell ref="A27:B27"/>
    <mergeCell ref="C1:M1"/>
    <mergeCell ref="C2:L2"/>
    <mergeCell ref="C3:T3"/>
    <mergeCell ref="C7:K7"/>
    <mergeCell ref="L7:T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A40" sqref="A40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2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2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2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" customFormat="1" ht="18" customHeight="1">
      <c r="B1" s="2"/>
      <c r="C1" s="944" t="s">
        <v>0</v>
      </c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4"/>
      <c r="O1" s="4"/>
      <c r="P1" s="4"/>
      <c r="R1" s="5"/>
      <c r="T1" s="6"/>
      <c r="U1" s="7"/>
      <c r="V1" s="4"/>
      <c r="W1" s="4"/>
      <c r="X1" s="4"/>
      <c r="Y1" s="4"/>
      <c r="Z1" s="4"/>
      <c r="AB1" s="5"/>
      <c r="AD1" s="8" t="s">
        <v>43</v>
      </c>
    </row>
    <row r="2" spans="2:30" s="1" customFormat="1" ht="18" customHeight="1">
      <c r="B2" s="2"/>
      <c r="C2" s="942" t="s">
        <v>2</v>
      </c>
      <c r="D2" s="942"/>
      <c r="E2" s="942"/>
      <c r="F2" s="942"/>
      <c r="G2" s="942"/>
      <c r="H2" s="942"/>
      <c r="I2" s="942"/>
      <c r="J2" s="942"/>
      <c r="K2" s="942"/>
      <c r="L2" s="942"/>
      <c r="M2" s="4"/>
      <c r="N2" s="4"/>
      <c r="O2" s="4"/>
      <c r="P2" s="4"/>
      <c r="Q2" s="5"/>
      <c r="R2" s="5"/>
      <c r="S2" s="4"/>
      <c r="T2" s="6"/>
      <c r="V2" s="4"/>
      <c r="W2" s="4"/>
      <c r="X2" s="4"/>
      <c r="Y2" s="4"/>
      <c r="Z2" s="4"/>
      <c r="AA2" s="5"/>
      <c r="AB2" s="5"/>
      <c r="AC2" s="4"/>
      <c r="AD2" s="6"/>
    </row>
    <row r="3" spans="2:30" s="9" customFormat="1" ht="18" customHeight="1">
      <c r="B3" s="10"/>
      <c r="C3" s="943" t="s">
        <v>229</v>
      </c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12"/>
      <c r="V3" s="13"/>
      <c r="W3" s="13"/>
      <c r="X3" s="13"/>
      <c r="Y3" s="13"/>
      <c r="Z3" s="13"/>
      <c r="AA3" s="13"/>
      <c r="AB3" s="13"/>
      <c r="AC3" s="13"/>
      <c r="AD3" s="14"/>
    </row>
    <row r="4" spans="2:30" s="9" customFormat="1" ht="12" customHeight="1">
      <c r="B4" s="15"/>
      <c r="C4" s="12"/>
      <c r="D4" s="16"/>
      <c r="E4" s="16"/>
      <c r="F4" s="16"/>
      <c r="G4" s="16"/>
      <c r="H4" s="16"/>
      <c r="I4" s="16"/>
      <c r="J4" s="16"/>
      <c r="K4" s="16"/>
      <c r="L4" s="12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20"/>
      <c r="T5" s="20"/>
      <c r="U5" s="19"/>
      <c r="V5" s="20"/>
      <c r="W5" s="20"/>
      <c r="X5" s="20"/>
      <c r="Y5" s="20"/>
      <c r="Z5" s="20"/>
      <c r="AA5" s="20"/>
      <c r="AB5" s="20"/>
      <c r="AC5" s="20"/>
      <c r="AD5" s="20"/>
    </row>
    <row r="6" spans="1:30" s="22" customFormat="1" ht="18.75" customHeight="1">
      <c r="A6" s="21" t="s">
        <v>3</v>
      </c>
      <c r="C6" s="23"/>
      <c r="D6" s="24"/>
      <c r="E6" s="25"/>
      <c r="F6" s="6"/>
      <c r="G6" s="6"/>
      <c r="H6" s="6"/>
      <c r="I6" s="6"/>
      <c r="J6" s="23"/>
      <c r="K6" s="24"/>
      <c r="L6" s="25"/>
      <c r="O6" s="6"/>
      <c r="P6" s="6"/>
      <c r="Q6" s="6"/>
      <c r="R6" s="6"/>
      <c r="S6" s="23"/>
      <c r="T6" s="26"/>
      <c r="U6" s="23"/>
      <c r="V6" s="24"/>
      <c r="W6" s="25"/>
      <c r="X6" s="6"/>
      <c r="Y6" s="6"/>
      <c r="Z6" s="6"/>
      <c r="AA6" s="6"/>
      <c r="AB6" s="6"/>
      <c r="AC6" s="23"/>
      <c r="AD6" s="26" t="s">
        <v>4</v>
      </c>
    </row>
    <row r="7" spans="1:30" s="27" customFormat="1" ht="18.75" customHeight="1">
      <c r="A7" s="940" t="s">
        <v>5</v>
      </c>
      <c r="B7" s="941"/>
      <c r="C7" s="945" t="s">
        <v>6</v>
      </c>
      <c r="D7" s="946"/>
      <c r="E7" s="946"/>
      <c r="F7" s="946"/>
      <c r="G7" s="946"/>
      <c r="H7" s="946"/>
      <c r="I7" s="946"/>
      <c r="J7" s="946"/>
      <c r="K7" s="947"/>
      <c r="L7" s="922" t="s">
        <v>7</v>
      </c>
      <c r="M7" s="946"/>
      <c r="N7" s="946"/>
      <c r="O7" s="946"/>
      <c r="P7" s="946"/>
      <c r="Q7" s="946"/>
      <c r="R7" s="946"/>
      <c r="S7" s="946"/>
      <c r="T7" s="947"/>
      <c r="U7" s="932" t="s">
        <v>44</v>
      </c>
      <c r="V7" s="933"/>
      <c r="W7" s="933"/>
      <c r="X7" s="933"/>
      <c r="Y7" s="933"/>
      <c r="Z7" s="933"/>
      <c r="AA7" s="933"/>
      <c r="AB7" s="933"/>
      <c r="AC7" s="933"/>
      <c r="AD7" s="934"/>
    </row>
    <row r="8" spans="1:30" s="39" customFormat="1" ht="19.5" customHeight="1">
      <c r="A8" s="938" t="s">
        <v>9</v>
      </c>
      <c r="B8" s="939"/>
      <c r="C8" s="205" t="s">
        <v>10</v>
      </c>
      <c r="D8" s="30"/>
      <c r="E8" s="31" t="s">
        <v>11</v>
      </c>
      <c r="F8" s="32" t="s">
        <v>12</v>
      </c>
      <c r="G8" s="34" t="s">
        <v>14</v>
      </c>
      <c r="H8" s="33"/>
      <c r="I8" s="35" t="s">
        <v>15</v>
      </c>
      <c r="J8" s="36" t="s">
        <v>16</v>
      </c>
      <c r="K8" s="37" t="s">
        <v>17</v>
      </c>
      <c r="L8" s="29" t="s">
        <v>10</v>
      </c>
      <c r="M8" s="30"/>
      <c r="N8" s="31" t="s">
        <v>11</v>
      </c>
      <c r="O8" s="32" t="s">
        <v>12</v>
      </c>
      <c r="P8" s="34" t="s">
        <v>14</v>
      </c>
      <c r="Q8" s="33"/>
      <c r="R8" s="35" t="s">
        <v>15</v>
      </c>
      <c r="S8" s="36" t="s">
        <v>16</v>
      </c>
      <c r="T8" s="37" t="s">
        <v>17</v>
      </c>
      <c r="U8" s="29" t="s">
        <v>10</v>
      </c>
      <c r="V8" s="30"/>
      <c r="W8" s="31" t="s">
        <v>11</v>
      </c>
      <c r="X8" s="32" t="s">
        <v>12</v>
      </c>
      <c r="Y8" s="33" t="s">
        <v>13</v>
      </c>
      <c r="Z8" s="34" t="s">
        <v>14</v>
      </c>
      <c r="AA8" s="33"/>
      <c r="AB8" s="35" t="s">
        <v>15</v>
      </c>
      <c r="AC8" s="36" t="s">
        <v>16</v>
      </c>
      <c r="AD8" s="38" t="s">
        <v>17</v>
      </c>
    </row>
    <row r="9" spans="1:30" s="39" customFormat="1" ht="13.5" customHeight="1">
      <c r="A9" s="923" t="s">
        <v>18</v>
      </c>
      <c r="B9" s="924"/>
      <c r="C9" s="206" t="s">
        <v>66</v>
      </c>
      <c r="D9" s="43" t="s">
        <v>19</v>
      </c>
      <c r="E9" s="44" t="s">
        <v>20</v>
      </c>
      <c r="F9" s="45" t="s">
        <v>20</v>
      </c>
      <c r="G9" s="44" t="s">
        <v>20</v>
      </c>
      <c r="H9" s="46" t="s">
        <v>19</v>
      </c>
      <c r="I9" s="47" t="s">
        <v>20</v>
      </c>
      <c r="J9" s="48" t="s">
        <v>20</v>
      </c>
      <c r="K9" s="49" t="s">
        <v>20</v>
      </c>
      <c r="L9" s="42" t="s">
        <v>66</v>
      </c>
      <c r="M9" s="43" t="s">
        <v>19</v>
      </c>
      <c r="N9" s="44" t="s">
        <v>20</v>
      </c>
      <c r="O9" s="45" t="s">
        <v>20</v>
      </c>
      <c r="P9" s="44" t="s">
        <v>20</v>
      </c>
      <c r="Q9" s="46" t="s">
        <v>19</v>
      </c>
      <c r="R9" s="47" t="s">
        <v>20</v>
      </c>
      <c r="S9" s="48" t="s">
        <v>20</v>
      </c>
      <c r="T9" s="49" t="s">
        <v>20</v>
      </c>
      <c r="U9" s="42" t="s">
        <v>66</v>
      </c>
      <c r="V9" s="43" t="s">
        <v>19</v>
      </c>
      <c r="W9" s="44" t="s">
        <v>20</v>
      </c>
      <c r="X9" s="45" t="s">
        <v>20</v>
      </c>
      <c r="Y9" s="43" t="s">
        <v>20</v>
      </c>
      <c r="Z9" s="44" t="s">
        <v>20</v>
      </c>
      <c r="AA9" s="46" t="s">
        <v>19</v>
      </c>
      <c r="AB9" s="47" t="s">
        <v>20</v>
      </c>
      <c r="AC9" s="48" t="s">
        <v>20</v>
      </c>
      <c r="AD9" s="48" t="s">
        <v>20</v>
      </c>
    </row>
    <row r="10" spans="1:30" s="62" customFormat="1" ht="9.75" customHeight="1" thickBot="1">
      <c r="A10" s="50"/>
      <c r="B10" s="51" t="s">
        <v>21</v>
      </c>
      <c r="C10" s="52">
        <v>1</v>
      </c>
      <c r="D10" s="51">
        <v>2</v>
      </c>
      <c r="E10" s="52">
        <v>3</v>
      </c>
      <c r="F10" s="53">
        <v>4</v>
      </c>
      <c r="G10" s="55">
        <v>5</v>
      </c>
      <c r="H10" s="56">
        <v>6</v>
      </c>
      <c r="I10" s="57">
        <v>7</v>
      </c>
      <c r="J10" s="58">
        <v>8</v>
      </c>
      <c r="K10" s="59">
        <v>9</v>
      </c>
      <c r="L10" s="60">
        <v>10</v>
      </c>
      <c r="M10" s="51">
        <v>11</v>
      </c>
      <c r="N10" s="52">
        <v>12</v>
      </c>
      <c r="O10" s="53">
        <v>13</v>
      </c>
      <c r="P10" s="55">
        <v>14</v>
      </c>
      <c r="Q10" s="56">
        <v>15</v>
      </c>
      <c r="R10" s="57">
        <v>16</v>
      </c>
      <c r="S10" s="58">
        <v>17</v>
      </c>
      <c r="T10" s="59">
        <v>18</v>
      </c>
      <c r="U10" s="54">
        <v>19</v>
      </c>
      <c r="V10" s="51">
        <v>20</v>
      </c>
      <c r="W10" s="52">
        <v>21</v>
      </c>
      <c r="X10" s="53">
        <v>22</v>
      </c>
      <c r="Y10" s="51">
        <v>23</v>
      </c>
      <c r="Z10" s="55">
        <v>24</v>
      </c>
      <c r="AA10" s="56">
        <v>25</v>
      </c>
      <c r="AB10" s="57">
        <v>26</v>
      </c>
      <c r="AC10" s="58">
        <v>27</v>
      </c>
      <c r="AD10" s="61">
        <v>28</v>
      </c>
    </row>
    <row r="11" spans="1:30" s="39" customFormat="1" ht="9.75" customHeight="1">
      <c r="A11" s="63"/>
      <c r="B11" s="64"/>
      <c r="C11" s="65"/>
      <c r="D11" s="66"/>
      <c r="E11" s="65"/>
      <c r="F11" s="67"/>
      <c r="G11" s="69"/>
      <c r="H11" s="66"/>
      <c r="I11" s="70"/>
      <c r="J11" s="70"/>
      <c r="K11" s="71"/>
      <c r="L11" s="72"/>
      <c r="M11" s="66"/>
      <c r="N11" s="65"/>
      <c r="O11" s="67"/>
      <c r="P11" s="69"/>
      <c r="Q11" s="66"/>
      <c r="R11" s="70"/>
      <c r="S11" s="70"/>
      <c r="T11" s="71"/>
      <c r="U11" s="72"/>
      <c r="V11" s="66"/>
      <c r="W11" s="65"/>
      <c r="X11" s="67"/>
      <c r="Y11" s="73"/>
      <c r="Z11" s="69"/>
      <c r="AA11" s="66"/>
      <c r="AB11" s="70"/>
      <c r="AC11" s="70"/>
      <c r="AD11" s="74"/>
    </row>
    <row r="12" spans="1:30" s="86" customFormat="1" ht="15" customHeight="1">
      <c r="A12" s="75" t="s">
        <v>22</v>
      </c>
      <c r="B12" s="76"/>
      <c r="C12" s="77"/>
      <c r="D12" s="78"/>
      <c r="E12" s="77"/>
      <c r="F12" s="79"/>
      <c r="G12" s="77"/>
      <c r="H12" s="81"/>
      <c r="I12" s="82"/>
      <c r="J12" s="82"/>
      <c r="K12" s="83"/>
      <c r="L12" s="84"/>
      <c r="M12" s="81"/>
      <c r="N12" s="77"/>
      <c r="O12" s="79"/>
      <c r="P12" s="77"/>
      <c r="Q12" s="81"/>
      <c r="R12" s="82"/>
      <c r="S12" s="82"/>
      <c r="T12" s="83"/>
      <c r="U12" s="84"/>
      <c r="V12" s="81"/>
      <c r="W12" s="77"/>
      <c r="X12" s="79"/>
      <c r="Y12" s="85"/>
      <c r="Z12" s="77"/>
      <c r="AA12" s="81"/>
      <c r="AB12" s="82"/>
      <c r="AC12" s="82"/>
      <c r="AD12" s="82"/>
    </row>
    <row r="13" spans="1:30" s="86" customFormat="1" ht="15" customHeight="1">
      <c r="A13" s="87" t="s">
        <v>23</v>
      </c>
      <c r="B13" s="207"/>
      <c r="C13" s="88">
        <v>13878639</v>
      </c>
      <c r="D13" s="89">
        <v>38.7</v>
      </c>
      <c r="E13" s="88">
        <v>276</v>
      </c>
      <c r="F13" s="90">
        <v>56</v>
      </c>
      <c r="G13" s="88">
        <v>332</v>
      </c>
      <c r="H13" s="89">
        <v>69.2</v>
      </c>
      <c r="I13" s="92">
        <v>138</v>
      </c>
      <c r="J13" s="92">
        <v>35</v>
      </c>
      <c r="K13" s="93">
        <v>10</v>
      </c>
      <c r="L13" s="94">
        <v>2142480</v>
      </c>
      <c r="M13" s="95">
        <v>60.8</v>
      </c>
      <c r="N13" s="96">
        <v>720</v>
      </c>
      <c r="O13" s="120">
        <v>27</v>
      </c>
      <c r="P13" s="96">
        <v>747</v>
      </c>
      <c r="Q13" s="95">
        <v>57.7</v>
      </c>
      <c r="R13" s="98">
        <v>0</v>
      </c>
      <c r="S13" s="98">
        <v>23</v>
      </c>
      <c r="T13" s="99">
        <v>31</v>
      </c>
      <c r="U13" s="94">
        <v>16021119</v>
      </c>
      <c r="V13" s="89">
        <v>40.7</v>
      </c>
      <c r="W13" s="88">
        <v>996</v>
      </c>
      <c r="X13" s="90">
        <v>83</v>
      </c>
      <c r="Y13" s="208">
        <v>1</v>
      </c>
      <c r="Z13" s="88">
        <v>1079</v>
      </c>
      <c r="AA13" s="89">
        <v>60.9</v>
      </c>
      <c r="AB13" s="92">
        <v>138</v>
      </c>
      <c r="AC13" s="92">
        <v>58</v>
      </c>
      <c r="AD13" s="92">
        <v>41</v>
      </c>
    </row>
    <row r="14" spans="1:30" s="86" customFormat="1" ht="15" customHeight="1">
      <c r="A14" s="87" t="s">
        <v>24</v>
      </c>
      <c r="B14" s="209"/>
      <c r="C14" s="88">
        <v>3718907</v>
      </c>
      <c r="D14" s="89">
        <v>10.4</v>
      </c>
      <c r="E14" s="88">
        <v>45</v>
      </c>
      <c r="F14" s="90">
        <v>5</v>
      </c>
      <c r="G14" s="88">
        <v>50</v>
      </c>
      <c r="H14" s="89">
        <v>10.4</v>
      </c>
      <c r="I14" s="92">
        <v>22</v>
      </c>
      <c r="J14" s="92">
        <v>3</v>
      </c>
      <c r="K14" s="93">
        <v>5</v>
      </c>
      <c r="L14" s="94">
        <v>993634</v>
      </c>
      <c r="M14" s="95">
        <v>28.2</v>
      </c>
      <c r="N14" s="96">
        <v>400</v>
      </c>
      <c r="O14" s="120">
        <v>15</v>
      </c>
      <c r="P14" s="96">
        <v>415</v>
      </c>
      <c r="Q14" s="95">
        <v>32.1</v>
      </c>
      <c r="R14" s="98">
        <v>0</v>
      </c>
      <c r="S14" s="98">
        <v>13</v>
      </c>
      <c r="T14" s="99">
        <v>7</v>
      </c>
      <c r="U14" s="94">
        <v>4712541</v>
      </c>
      <c r="V14" s="89">
        <v>12</v>
      </c>
      <c r="W14" s="88">
        <v>445</v>
      </c>
      <c r="X14" s="90">
        <v>20</v>
      </c>
      <c r="Y14" s="208">
        <v>0</v>
      </c>
      <c r="Z14" s="88">
        <v>465</v>
      </c>
      <c r="AA14" s="89">
        <v>26.2</v>
      </c>
      <c r="AB14" s="92">
        <v>22</v>
      </c>
      <c r="AC14" s="92">
        <v>16</v>
      </c>
      <c r="AD14" s="92">
        <v>12</v>
      </c>
    </row>
    <row r="15" spans="1:30" s="117" customFormat="1" ht="15" customHeight="1">
      <c r="A15" s="102"/>
      <c r="B15" s="103" t="s">
        <v>25</v>
      </c>
      <c r="C15" s="104">
        <v>17597546</v>
      </c>
      <c r="D15" s="105">
        <v>49.1</v>
      </c>
      <c r="E15" s="104">
        <v>321</v>
      </c>
      <c r="F15" s="106">
        <v>61</v>
      </c>
      <c r="G15" s="104">
        <f>SUM(G13:G14)</f>
        <v>382</v>
      </c>
      <c r="H15" s="105">
        <v>79.6</v>
      </c>
      <c r="I15" s="107">
        <v>160</v>
      </c>
      <c r="J15" s="107">
        <v>38</v>
      </c>
      <c r="K15" s="108">
        <v>15</v>
      </c>
      <c r="L15" s="109">
        <v>3136114</v>
      </c>
      <c r="M15" s="110">
        <v>89</v>
      </c>
      <c r="N15" s="111">
        <v>1120</v>
      </c>
      <c r="O15" s="112">
        <v>42</v>
      </c>
      <c r="P15" s="111">
        <v>1162</v>
      </c>
      <c r="Q15" s="110">
        <v>89.8</v>
      </c>
      <c r="R15" s="113">
        <v>0</v>
      </c>
      <c r="S15" s="113">
        <v>36</v>
      </c>
      <c r="T15" s="114">
        <v>38</v>
      </c>
      <c r="U15" s="109">
        <v>20733660</v>
      </c>
      <c r="V15" s="105">
        <v>52.7</v>
      </c>
      <c r="W15" s="104">
        <v>1441</v>
      </c>
      <c r="X15" s="106">
        <v>103</v>
      </c>
      <c r="Y15" s="138">
        <v>1</v>
      </c>
      <c r="Z15" s="104">
        <f>SUM(Z13:Z14)</f>
        <v>1544</v>
      </c>
      <c r="AA15" s="105">
        <f>SUM(AA13:AA14)</f>
        <v>87.1</v>
      </c>
      <c r="AB15" s="107">
        <v>160</v>
      </c>
      <c r="AC15" s="107">
        <v>74</v>
      </c>
      <c r="AD15" s="107">
        <v>53</v>
      </c>
    </row>
    <row r="16" spans="1:30" s="86" customFormat="1" ht="9.75" customHeight="1">
      <c r="A16" s="118"/>
      <c r="B16" s="119"/>
      <c r="C16" s="88"/>
      <c r="D16" s="89"/>
      <c r="E16" s="88"/>
      <c r="F16" s="90"/>
      <c r="G16" s="88"/>
      <c r="H16" s="89"/>
      <c r="I16" s="92"/>
      <c r="J16" s="92"/>
      <c r="K16" s="93"/>
      <c r="L16" s="94"/>
      <c r="M16" s="95"/>
      <c r="N16" s="96"/>
      <c r="O16" s="120"/>
      <c r="P16" s="96"/>
      <c r="Q16" s="95"/>
      <c r="R16" s="98"/>
      <c r="S16" s="98"/>
      <c r="T16" s="99"/>
      <c r="U16" s="94"/>
      <c r="V16" s="89"/>
      <c r="W16" s="88"/>
      <c r="X16" s="90"/>
      <c r="Y16" s="208"/>
      <c r="Z16" s="88"/>
      <c r="AA16" s="89"/>
      <c r="AB16" s="92"/>
      <c r="AC16" s="92"/>
      <c r="AD16" s="92"/>
    </row>
    <row r="17" spans="1:30" s="86" customFormat="1" ht="15" customHeight="1">
      <c r="A17" s="75" t="s">
        <v>26</v>
      </c>
      <c r="B17" s="76"/>
      <c r="C17" s="126"/>
      <c r="D17" s="127"/>
      <c r="E17" s="126"/>
      <c r="F17" s="128"/>
      <c r="G17" s="126"/>
      <c r="H17" s="127"/>
      <c r="I17" s="130"/>
      <c r="J17" s="130"/>
      <c r="K17" s="131"/>
      <c r="L17" s="132"/>
      <c r="M17" s="81"/>
      <c r="N17" s="77"/>
      <c r="O17" s="79"/>
      <c r="P17" s="77"/>
      <c r="Q17" s="81"/>
      <c r="R17" s="82"/>
      <c r="S17" s="82"/>
      <c r="T17" s="83"/>
      <c r="U17" s="132"/>
      <c r="V17" s="127"/>
      <c r="W17" s="126"/>
      <c r="X17" s="128"/>
      <c r="Y17" s="210"/>
      <c r="Z17" s="126"/>
      <c r="AA17" s="127"/>
      <c r="AB17" s="130"/>
      <c r="AC17" s="130"/>
      <c r="AD17" s="130"/>
    </row>
    <row r="18" spans="1:30" s="86" customFormat="1" ht="9.75" customHeight="1">
      <c r="A18" s="118"/>
      <c r="B18" s="119"/>
      <c r="C18" s="88"/>
      <c r="D18" s="89"/>
      <c r="E18" s="88"/>
      <c r="F18" s="90"/>
      <c r="G18" s="88"/>
      <c r="H18" s="89"/>
      <c r="I18" s="92"/>
      <c r="J18" s="92"/>
      <c r="K18" s="93"/>
      <c r="L18" s="94"/>
      <c r="M18" s="95"/>
      <c r="N18" s="96"/>
      <c r="O18" s="120"/>
      <c r="P18" s="96"/>
      <c r="Q18" s="95"/>
      <c r="R18" s="98"/>
      <c r="S18" s="98"/>
      <c r="T18" s="99"/>
      <c r="U18" s="94"/>
      <c r="V18" s="89"/>
      <c r="W18" s="88"/>
      <c r="X18" s="90"/>
      <c r="Y18" s="208"/>
      <c r="Z18" s="88"/>
      <c r="AA18" s="89"/>
      <c r="AB18" s="92"/>
      <c r="AC18" s="92"/>
      <c r="AD18" s="92"/>
    </row>
    <row r="19" spans="1:30" s="139" customFormat="1" ht="15" customHeight="1">
      <c r="A19" s="211"/>
      <c r="B19" s="103" t="s">
        <v>27</v>
      </c>
      <c r="C19" s="104">
        <v>18016145</v>
      </c>
      <c r="D19" s="105">
        <v>50.3</v>
      </c>
      <c r="E19" s="104">
        <v>66</v>
      </c>
      <c r="F19" s="106">
        <v>19</v>
      </c>
      <c r="G19" s="104">
        <v>85</v>
      </c>
      <c r="H19" s="105">
        <v>17.7</v>
      </c>
      <c r="I19" s="107">
        <v>41</v>
      </c>
      <c r="J19" s="107">
        <v>6</v>
      </c>
      <c r="K19" s="108">
        <v>13</v>
      </c>
      <c r="L19" s="109">
        <v>48050</v>
      </c>
      <c r="M19" s="110">
        <v>1.4</v>
      </c>
      <c r="N19" s="111">
        <v>13</v>
      </c>
      <c r="O19" s="112">
        <v>0</v>
      </c>
      <c r="P19" s="111">
        <v>13</v>
      </c>
      <c r="Q19" s="110">
        <v>1</v>
      </c>
      <c r="R19" s="113">
        <v>0</v>
      </c>
      <c r="S19" s="113">
        <v>0</v>
      </c>
      <c r="T19" s="114">
        <v>0</v>
      </c>
      <c r="U19" s="109">
        <v>18064195</v>
      </c>
      <c r="V19" s="105">
        <v>45.9</v>
      </c>
      <c r="W19" s="104">
        <v>79</v>
      </c>
      <c r="X19" s="106">
        <v>19</v>
      </c>
      <c r="Y19" s="138">
        <v>0</v>
      </c>
      <c r="Z19" s="104">
        <v>98</v>
      </c>
      <c r="AA19" s="105">
        <v>5.5</v>
      </c>
      <c r="AB19" s="107">
        <v>41</v>
      </c>
      <c r="AC19" s="107">
        <v>6</v>
      </c>
      <c r="AD19" s="107">
        <v>13</v>
      </c>
    </row>
    <row r="20" spans="1:30" s="86" customFormat="1" ht="9.75" customHeight="1" thickBot="1">
      <c r="A20" s="140"/>
      <c r="B20" s="141"/>
      <c r="C20" s="142"/>
      <c r="D20" s="143"/>
      <c r="E20" s="142"/>
      <c r="F20" s="144"/>
      <c r="G20" s="142"/>
      <c r="H20" s="143"/>
      <c r="I20" s="146"/>
      <c r="J20" s="146"/>
      <c r="K20" s="147"/>
      <c r="L20" s="148"/>
      <c r="M20" s="149"/>
      <c r="N20" s="150"/>
      <c r="O20" s="151"/>
      <c r="P20" s="150"/>
      <c r="Q20" s="149"/>
      <c r="R20" s="152"/>
      <c r="S20" s="152"/>
      <c r="T20" s="153"/>
      <c r="U20" s="148"/>
      <c r="V20" s="143"/>
      <c r="W20" s="142"/>
      <c r="X20" s="144"/>
      <c r="Y20" s="154"/>
      <c r="Z20" s="142"/>
      <c r="AA20" s="143"/>
      <c r="AB20" s="146"/>
      <c r="AC20" s="146"/>
      <c r="AD20" s="146"/>
    </row>
    <row r="21" spans="1:30" s="86" customFormat="1" ht="15" customHeight="1" thickBot="1">
      <c r="A21" s="155"/>
      <c r="B21" s="156" t="s">
        <v>28</v>
      </c>
      <c r="C21" s="161">
        <v>35613691</v>
      </c>
      <c r="D21" s="162">
        <f>D15+D19</f>
        <v>99.4</v>
      </c>
      <c r="E21" s="161">
        <v>387</v>
      </c>
      <c r="F21" s="212">
        <v>80</v>
      </c>
      <c r="G21" s="161">
        <f>G15+G19</f>
        <v>467</v>
      </c>
      <c r="H21" s="162">
        <f>H15+H19</f>
        <v>97.3</v>
      </c>
      <c r="I21" s="163">
        <v>201</v>
      </c>
      <c r="J21" s="163">
        <v>44</v>
      </c>
      <c r="K21" s="164">
        <v>28</v>
      </c>
      <c r="L21" s="165">
        <v>3184164</v>
      </c>
      <c r="M21" s="166">
        <f>M15+M19</f>
        <v>90.4</v>
      </c>
      <c r="N21" s="157">
        <v>1133</v>
      </c>
      <c r="O21" s="167">
        <v>42</v>
      </c>
      <c r="P21" s="157">
        <v>1175</v>
      </c>
      <c r="Q21" s="166">
        <f>Q15+Q19</f>
        <v>90.8</v>
      </c>
      <c r="R21" s="169">
        <v>0</v>
      </c>
      <c r="S21" s="169">
        <v>36</v>
      </c>
      <c r="T21" s="170">
        <v>38</v>
      </c>
      <c r="U21" s="165">
        <v>38797855</v>
      </c>
      <c r="V21" s="162">
        <f>V15+V19</f>
        <v>98.6</v>
      </c>
      <c r="W21" s="161">
        <v>1520</v>
      </c>
      <c r="X21" s="212">
        <v>122</v>
      </c>
      <c r="Y21" s="172">
        <v>1</v>
      </c>
      <c r="Z21" s="161">
        <f>Z15+Z19</f>
        <v>1642</v>
      </c>
      <c r="AA21" s="162">
        <f>AA15+AA19</f>
        <v>92.6</v>
      </c>
      <c r="AB21" s="163">
        <v>201</v>
      </c>
      <c r="AC21" s="163">
        <v>80</v>
      </c>
      <c r="AD21" s="163">
        <v>66</v>
      </c>
    </row>
    <row r="22" spans="1:30" s="86" customFormat="1" ht="15" customHeight="1">
      <c r="A22" s="173"/>
      <c r="B22" s="174"/>
      <c r="C22" s="175"/>
      <c r="D22" s="176"/>
      <c r="E22" s="175"/>
      <c r="F22" s="177"/>
      <c r="G22" s="175"/>
      <c r="H22" s="176"/>
      <c r="I22" s="179"/>
      <c r="J22" s="179"/>
      <c r="K22" s="180"/>
      <c r="L22" s="181"/>
      <c r="M22" s="182"/>
      <c r="N22" s="183"/>
      <c r="O22" s="184"/>
      <c r="P22" s="183"/>
      <c r="Q22" s="182"/>
      <c r="R22" s="185"/>
      <c r="S22" s="185"/>
      <c r="T22" s="186"/>
      <c r="U22" s="181"/>
      <c r="V22" s="176"/>
      <c r="W22" s="175"/>
      <c r="X22" s="177"/>
      <c r="Y22" s="213"/>
      <c r="Z22" s="175"/>
      <c r="AA22" s="176"/>
      <c r="AB22" s="179"/>
      <c r="AC22" s="179"/>
      <c r="AD22" s="179"/>
    </row>
    <row r="23" spans="1:30" s="86" customFormat="1" ht="15" customHeight="1">
      <c r="A23" s="75" t="s">
        <v>29</v>
      </c>
      <c r="B23" s="76"/>
      <c r="C23" s="126"/>
      <c r="D23" s="127"/>
      <c r="E23" s="126"/>
      <c r="F23" s="128"/>
      <c r="G23" s="126"/>
      <c r="H23" s="127"/>
      <c r="I23" s="130"/>
      <c r="J23" s="130"/>
      <c r="K23" s="131"/>
      <c r="L23" s="132"/>
      <c r="M23" s="81"/>
      <c r="N23" s="77"/>
      <c r="O23" s="79"/>
      <c r="P23" s="77"/>
      <c r="Q23" s="81"/>
      <c r="R23" s="82"/>
      <c r="S23" s="82"/>
      <c r="T23" s="83"/>
      <c r="U23" s="132"/>
      <c r="V23" s="127"/>
      <c r="W23" s="126"/>
      <c r="X23" s="128"/>
      <c r="Y23" s="210"/>
      <c r="Z23" s="126"/>
      <c r="AA23" s="127"/>
      <c r="AB23" s="130"/>
      <c r="AC23" s="130"/>
      <c r="AD23" s="130"/>
    </row>
    <row r="24" spans="1:30" s="86" customFormat="1" ht="9.75" customHeight="1">
      <c r="A24" s="118"/>
      <c r="B24" s="119"/>
      <c r="C24" s="88"/>
      <c r="D24" s="89"/>
      <c r="E24" s="88"/>
      <c r="F24" s="90"/>
      <c r="G24" s="88"/>
      <c r="H24" s="89"/>
      <c r="I24" s="92"/>
      <c r="J24" s="92"/>
      <c r="K24" s="93"/>
      <c r="L24" s="94"/>
      <c r="M24" s="95"/>
      <c r="N24" s="96"/>
      <c r="O24" s="120"/>
      <c r="P24" s="96"/>
      <c r="Q24" s="95"/>
      <c r="R24" s="98"/>
      <c r="S24" s="98"/>
      <c r="T24" s="99"/>
      <c r="U24" s="94"/>
      <c r="V24" s="89"/>
      <c r="W24" s="88"/>
      <c r="X24" s="90"/>
      <c r="Y24" s="208"/>
      <c r="Z24" s="88"/>
      <c r="AA24" s="89"/>
      <c r="AB24" s="92"/>
      <c r="AC24" s="92"/>
      <c r="AD24" s="92"/>
    </row>
    <row r="25" spans="1:30" s="192" customFormat="1" ht="15" customHeight="1">
      <c r="A25" s="214"/>
      <c r="B25" s="103" t="s">
        <v>29</v>
      </c>
      <c r="C25" s="104">
        <v>211383</v>
      </c>
      <c r="D25" s="105">
        <v>0.6</v>
      </c>
      <c r="E25" s="104">
        <v>12</v>
      </c>
      <c r="F25" s="106">
        <v>1</v>
      </c>
      <c r="G25" s="104">
        <v>13</v>
      </c>
      <c r="H25" s="105">
        <v>2.7</v>
      </c>
      <c r="I25" s="107">
        <v>1</v>
      </c>
      <c r="J25" s="107">
        <v>1</v>
      </c>
      <c r="K25" s="108">
        <v>1</v>
      </c>
      <c r="L25" s="109">
        <v>338912</v>
      </c>
      <c r="M25" s="110">
        <v>9.6</v>
      </c>
      <c r="N25" s="111">
        <v>118</v>
      </c>
      <c r="O25" s="112">
        <v>1</v>
      </c>
      <c r="P25" s="111">
        <v>119</v>
      </c>
      <c r="Q25" s="110">
        <v>9.2</v>
      </c>
      <c r="R25" s="113">
        <v>0</v>
      </c>
      <c r="S25" s="113">
        <v>0</v>
      </c>
      <c r="T25" s="114">
        <v>2</v>
      </c>
      <c r="U25" s="109">
        <v>550295</v>
      </c>
      <c r="V25" s="105">
        <v>1.4</v>
      </c>
      <c r="W25" s="104">
        <v>130</v>
      </c>
      <c r="X25" s="106">
        <v>2</v>
      </c>
      <c r="Y25" s="138">
        <v>0</v>
      </c>
      <c r="Z25" s="104">
        <v>132</v>
      </c>
      <c r="AA25" s="105">
        <v>7.4</v>
      </c>
      <c r="AB25" s="107">
        <v>1</v>
      </c>
      <c r="AC25" s="107">
        <v>1</v>
      </c>
      <c r="AD25" s="107">
        <v>3</v>
      </c>
    </row>
    <row r="26" spans="1:30" s="86" customFormat="1" ht="9.75" customHeight="1" thickBot="1">
      <c r="A26" s="140"/>
      <c r="B26" s="193"/>
      <c r="C26" s="88"/>
      <c r="D26" s="89"/>
      <c r="E26" s="88"/>
      <c r="F26" s="90"/>
      <c r="G26" s="88"/>
      <c r="H26" s="89"/>
      <c r="I26" s="92"/>
      <c r="J26" s="92"/>
      <c r="K26" s="93"/>
      <c r="L26" s="94"/>
      <c r="M26" s="95"/>
      <c r="N26" s="96"/>
      <c r="O26" s="151"/>
      <c r="P26" s="96"/>
      <c r="Q26" s="95"/>
      <c r="R26" s="98"/>
      <c r="S26" s="98"/>
      <c r="T26" s="99"/>
      <c r="U26" s="94"/>
      <c r="V26" s="89"/>
      <c r="W26" s="88"/>
      <c r="X26" s="90"/>
      <c r="Y26" s="208"/>
      <c r="Z26" s="88"/>
      <c r="AA26" s="89"/>
      <c r="AB26" s="92"/>
      <c r="AC26" s="92"/>
      <c r="AD26" s="92"/>
    </row>
    <row r="27" spans="1:30" s="86" customFormat="1" ht="15" customHeight="1" thickBot="1">
      <c r="A27" s="926" t="s">
        <v>30</v>
      </c>
      <c r="B27" s="927"/>
      <c r="C27" s="161">
        <v>35825074</v>
      </c>
      <c r="D27" s="162">
        <f>D21+D25</f>
        <v>100</v>
      </c>
      <c r="E27" s="161">
        <v>399</v>
      </c>
      <c r="F27" s="212">
        <v>81</v>
      </c>
      <c r="G27" s="161">
        <f>G21+G25</f>
        <v>480</v>
      </c>
      <c r="H27" s="162">
        <f>H21+H25</f>
        <v>100</v>
      </c>
      <c r="I27" s="163">
        <v>202</v>
      </c>
      <c r="J27" s="163">
        <v>45</v>
      </c>
      <c r="K27" s="164">
        <v>29</v>
      </c>
      <c r="L27" s="165">
        <v>3523076</v>
      </c>
      <c r="M27" s="166">
        <f>M21+M25</f>
        <v>100</v>
      </c>
      <c r="N27" s="157">
        <v>1251</v>
      </c>
      <c r="O27" s="194">
        <v>43</v>
      </c>
      <c r="P27" s="157">
        <v>1294</v>
      </c>
      <c r="Q27" s="166">
        <f>Q21+Q25</f>
        <v>100</v>
      </c>
      <c r="R27" s="169">
        <v>0</v>
      </c>
      <c r="S27" s="169">
        <v>36</v>
      </c>
      <c r="T27" s="170">
        <v>40</v>
      </c>
      <c r="U27" s="165">
        <v>39348150</v>
      </c>
      <c r="V27" s="162">
        <f>V21+V25</f>
        <v>100</v>
      </c>
      <c r="W27" s="161">
        <v>1650</v>
      </c>
      <c r="X27" s="212">
        <v>124</v>
      </c>
      <c r="Y27" s="172">
        <v>1</v>
      </c>
      <c r="Z27" s="161">
        <f>Z21+Z25</f>
        <v>1774</v>
      </c>
      <c r="AA27" s="162">
        <f>AA21+AA25</f>
        <v>100</v>
      </c>
      <c r="AB27" s="163">
        <v>202</v>
      </c>
      <c r="AC27" s="163">
        <v>81</v>
      </c>
      <c r="AD27" s="163">
        <v>69</v>
      </c>
    </row>
    <row r="28" spans="1:9" s="197" customFormat="1" ht="13.5">
      <c r="A28" s="195" t="s">
        <v>31</v>
      </c>
      <c r="B28" s="196"/>
      <c r="C28" s="196"/>
      <c r="D28" s="196"/>
      <c r="E28" s="196"/>
      <c r="F28" s="196"/>
      <c r="G28" s="196"/>
      <c r="H28" s="196"/>
      <c r="I28" s="196"/>
    </row>
    <row r="29" spans="1:14" s="197" customFormat="1" ht="13.5">
      <c r="A29" s="198" t="s">
        <v>32</v>
      </c>
      <c r="M29" s="196"/>
      <c r="N29" s="196"/>
    </row>
    <row r="30" s="197" customFormat="1" ht="13.5">
      <c r="A30" s="198" t="s">
        <v>33</v>
      </c>
    </row>
    <row r="31" s="197" customFormat="1" ht="13.5">
      <c r="A31" s="198" t="s">
        <v>34</v>
      </c>
    </row>
    <row r="32" s="197" customFormat="1" ht="13.5">
      <c r="A32" s="198" t="s">
        <v>35</v>
      </c>
    </row>
    <row r="33" s="197" customFormat="1" ht="13.5">
      <c r="A33" s="198" t="s">
        <v>36</v>
      </c>
    </row>
    <row r="34" s="197" customFormat="1" ht="13.5">
      <c r="A34" s="198" t="s">
        <v>37</v>
      </c>
    </row>
    <row r="35" s="197" customFormat="1" ht="13.5">
      <c r="A35" s="199" t="s">
        <v>222</v>
      </c>
    </row>
    <row r="36" s="197" customFormat="1" ht="13.5">
      <c r="A36" s="198" t="s">
        <v>38</v>
      </c>
    </row>
    <row r="37" s="197" customFormat="1" ht="13.5">
      <c r="A37" s="198" t="s">
        <v>22</v>
      </c>
    </row>
    <row r="38" s="197" customFormat="1" ht="13.5">
      <c r="A38" s="198" t="s">
        <v>26</v>
      </c>
    </row>
    <row r="39" spans="1:21" s="197" customFormat="1" ht="13.5">
      <c r="A39" s="198" t="s">
        <v>39</v>
      </c>
      <c r="B39" s="200"/>
      <c r="C39" s="200"/>
      <c r="L39" s="200"/>
      <c r="U39" s="200"/>
    </row>
    <row r="40" spans="1:21" s="86" customFormat="1" ht="13.5">
      <c r="A40" s="201"/>
      <c r="B40" s="201"/>
      <c r="C40" s="202"/>
      <c r="L40" s="202"/>
      <c r="U40" s="202"/>
    </row>
    <row r="41" spans="1:21" s="86" customFormat="1" ht="13.5">
      <c r="A41" s="201"/>
      <c r="B41" s="201"/>
      <c r="C41" s="202"/>
      <c r="L41" s="202"/>
      <c r="U41" s="202"/>
    </row>
    <row r="42" spans="1:21" s="86" customFormat="1" ht="13.5">
      <c r="A42" s="201"/>
      <c r="B42" s="201"/>
      <c r="C42" s="202"/>
      <c r="L42" s="202"/>
      <c r="U42" s="202"/>
    </row>
    <row r="43" spans="1:21" s="86" customFormat="1" ht="13.5">
      <c r="A43" s="201"/>
      <c r="B43" s="201"/>
      <c r="C43" s="202"/>
      <c r="L43" s="202"/>
      <c r="U43" s="202"/>
    </row>
    <row r="44" spans="1:21" s="86" customFormat="1" ht="13.5">
      <c r="A44" s="201"/>
      <c r="B44" s="201"/>
      <c r="C44" s="202"/>
      <c r="L44" s="202"/>
      <c r="U44" s="202"/>
    </row>
    <row r="45" spans="1:21" s="86" customFormat="1" ht="13.5">
      <c r="A45" s="201"/>
      <c r="B45" s="201"/>
      <c r="C45" s="202"/>
      <c r="L45" s="202"/>
      <c r="U45" s="202"/>
    </row>
    <row r="46" spans="1:21" s="86" customFormat="1" ht="13.5">
      <c r="A46" s="201"/>
      <c r="B46" s="203"/>
      <c r="C46" s="202"/>
      <c r="L46" s="202"/>
      <c r="U46" s="202"/>
    </row>
    <row r="47" spans="1:21" s="86" customFormat="1" ht="13.5">
      <c r="A47" s="201"/>
      <c r="B47" s="203"/>
      <c r="C47" s="202"/>
      <c r="L47" s="202"/>
      <c r="U47" s="202"/>
    </row>
    <row r="48" spans="1:21" s="86" customFormat="1" ht="13.5">
      <c r="A48" s="201"/>
      <c r="B48" s="203"/>
      <c r="C48" s="202"/>
      <c r="L48" s="202"/>
      <c r="U48" s="202"/>
    </row>
    <row r="49" spans="1:21" s="86" customFormat="1" ht="13.5">
      <c r="A49" s="201"/>
      <c r="B49" s="203"/>
      <c r="C49" s="202"/>
      <c r="L49" s="202"/>
      <c r="U49" s="202"/>
    </row>
    <row r="50" spans="1:21" s="86" customFormat="1" ht="13.5">
      <c r="A50" s="201"/>
      <c r="B50" s="203"/>
      <c r="C50" s="202"/>
      <c r="L50" s="202"/>
      <c r="U50" s="202"/>
    </row>
    <row r="51" spans="1:21" s="86" customFormat="1" ht="13.5">
      <c r="A51" s="201"/>
      <c r="B51" s="203"/>
      <c r="C51" s="202"/>
      <c r="L51" s="202"/>
      <c r="U51" s="202"/>
    </row>
    <row r="52" spans="1:21" s="86" customFormat="1" ht="13.5">
      <c r="A52" s="201"/>
      <c r="B52" s="203"/>
      <c r="C52" s="202"/>
      <c r="L52" s="202"/>
      <c r="U52" s="202"/>
    </row>
    <row r="53" spans="1:21" s="86" customFormat="1" ht="13.5">
      <c r="A53" s="201"/>
      <c r="B53" s="203"/>
      <c r="C53" s="202"/>
      <c r="L53" s="202"/>
      <c r="U53" s="202"/>
    </row>
    <row r="54" spans="1:21" s="86" customFormat="1" ht="13.5">
      <c r="A54" s="201"/>
      <c r="B54" s="203"/>
      <c r="C54" s="202"/>
      <c r="L54" s="202"/>
      <c r="U54" s="202"/>
    </row>
    <row r="55" spans="1:21" s="86" customFormat="1" ht="13.5">
      <c r="A55" s="201"/>
      <c r="B55" s="203"/>
      <c r="C55" s="202"/>
      <c r="L55" s="202"/>
      <c r="U55" s="202"/>
    </row>
    <row r="56" spans="1:21" s="86" customFormat="1" ht="13.5">
      <c r="A56" s="201"/>
      <c r="B56" s="203"/>
      <c r="C56" s="202"/>
      <c r="L56" s="202"/>
      <c r="U56" s="202"/>
    </row>
    <row r="57" spans="1:21" s="86" customFormat="1" ht="13.5">
      <c r="A57" s="201"/>
      <c r="B57" s="203"/>
      <c r="C57" s="202"/>
      <c r="L57" s="202"/>
      <c r="U57" s="202"/>
    </row>
    <row r="58" spans="1:21" ht="13.5">
      <c r="A58" s="201"/>
      <c r="B58" s="203"/>
      <c r="C58" s="202"/>
      <c r="L58" s="202"/>
      <c r="U58" s="202"/>
    </row>
    <row r="59" spans="1:21" ht="13.5">
      <c r="A59" s="201"/>
      <c r="B59" s="203"/>
      <c r="C59" s="202"/>
      <c r="L59" s="202"/>
      <c r="U59" s="202"/>
    </row>
    <row r="60" spans="1:21" ht="13.5">
      <c r="A60" s="201"/>
      <c r="B60" s="203"/>
      <c r="C60" s="202"/>
      <c r="L60" s="202"/>
      <c r="U60" s="202"/>
    </row>
    <row r="61" spans="1:21" ht="13.5">
      <c r="A61" s="201"/>
      <c r="B61" s="203"/>
      <c r="C61" s="202"/>
      <c r="L61" s="202"/>
      <c r="U61" s="202"/>
    </row>
    <row r="62" spans="1:21" ht="13.5">
      <c r="A62" s="201"/>
      <c r="B62" s="203"/>
      <c r="C62" s="202"/>
      <c r="L62" s="202"/>
      <c r="U62" s="202"/>
    </row>
    <row r="63" spans="1:21" ht="13.5">
      <c r="A63" s="201"/>
      <c r="B63" s="203"/>
      <c r="C63" s="202"/>
      <c r="L63" s="202"/>
      <c r="U63" s="202"/>
    </row>
    <row r="64" spans="1:21" ht="13.5">
      <c r="A64" s="201"/>
      <c r="B64" s="203"/>
      <c r="C64" s="202"/>
      <c r="L64" s="202"/>
      <c r="U64" s="202"/>
    </row>
    <row r="65" spans="1:21" ht="13.5">
      <c r="A65" s="201"/>
      <c r="B65" s="203"/>
      <c r="C65" s="202"/>
      <c r="L65" s="202"/>
      <c r="U65" s="202"/>
    </row>
    <row r="66" spans="1:21" ht="13.5">
      <c r="A66" s="201"/>
      <c r="B66" s="203"/>
      <c r="C66" s="202"/>
      <c r="L66" s="202"/>
      <c r="U66" s="202"/>
    </row>
    <row r="67" spans="1:21" ht="13.5">
      <c r="A67" s="201"/>
      <c r="B67" s="203"/>
      <c r="C67" s="202"/>
      <c r="L67" s="202"/>
      <c r="U67" s="202"/>
    </row>
    <row r="68" spans="1:21" ht="13.5">
      <c r="A68" s="201"/>
      <c r="B68" s="203"/>
      <c r="C68" s="202"/>
      <c r="L68" s="202"/>
      <c r="U68" s="202"/>
    </row>
    <row r="69" spans="1:21" ht="13.5">
      <c r="A69" s="201"/>
      <c r="B69" s="203"/>
      <c r="C69" s="202"/>
      <c r="L69" s="202"/>
      <c r="U69" s="202"/>
    </row>
    <row r="70" spans="1:21" ht="13.5">
      <c r="A70" s="201"/>
      <c r="B70" s="203"/>
      <c r="C70" s="202"/>
      <c r="L70" s="202"/>
      <c r="U70" s="202"/>
    </row>
    <row r="71" spans="1:21" ht="13.5">
      <c r="A71" s="201"/>
      <c r="B71" s="203"/>
      <c r="C71" s="202"/>
      <c r="L71" s="202"/>
      <c r="U71" s="202"/>
    </row>
    <row r="72" spans="1:21" ht="13.5">
      <c r="A72" s="201"/>
      <c r="B72" s="203"/>
      <c r="C72" s="202"/>
      <c r="L72" s="202"/>
      <c r="U72" s="202"/>
    </row>
    <row r="73" spans="1:21" ht="13.5">
      <c r="A73" s="201"/>
      <c r="B73" s="203"/>
      <c r="C73" s="202"/>
      <c r="L73" s="202"/>
      <c r="U73" s="202"/>
    </row>
    <row r="74" spans="1:21" ht="13.5">
      <c r="A74" s="201"/>
      <c r="B74" s="203"/>
      <c r="C74" s="202"/>
      <c r="L74" s="202"/>
      <c r="U74" s="202"/>
    </row>
    <row r="75" spans="1:21" ht="13.5">
      <c r="A75" s="201"/>
      <c r="B75" s="203"/>
      <c r="C75" s="202"/>
      <c r="L75" s="202"/>
      <c r="U75" s="202"/>
    </row>
    <row r="76" spans="1:21" ht="13.5">
      <c r="A76" s="201"/>
      <c r="B76" s="203"/>
      <c r="C76" s="202"/>
      <c r="L76" s="202"/>
      <c r="U76" s="202"/>
    </row>
    <row r="77" spans="1:21" ht="13.5">
      <c r="A77" s="201"/>
      <c r="B77" s="203"/>
      <c r="C77" s="202"/>
      <c r="L77" s="202"/>
      <c r="U77" s="202"/>
    </row>
    <row r="78" spans="1:21" ht="13.5">
      <c r="A78" s="201"/>
      <c r="B78" s="203"/>
      <c r="C78" s="202"/>
      <c r="L78" s="202"/>
      <c r="U78" s="202"/>
    </row>
    <row r="79" spans="1:21" ht="13.5">
      <c r="A79" s="201"/>
      <c r="B79" s="203"/>
      <c r="C79" s="202"/>
      <c r="L79" s="202"/>
      <c r="U79" s="202"/>
    </row>
    <row r="80" spans="1:21" ht="13.5">
      <c r="A80" s="201"/>
      <c r="B80" s="203"/>
      <c r="C80" s="202"/>
      <c r="L80" s="202"/>
      <c r="U80" s="202"/>
    </row>
    <row r="81" spans="1:21" ht="13.5">
      <c r="A81" s="201"/>
      <c r="B81" s="203"/>
      <c r="C81" s="202"/>
      <c r="L81" s="202"/>
      <c r="U81" s="202"/>
    </row>
    <row r="82" spans="12:21" ht="13.5">
      <c r="L82" s="202"/>
      <c r="U82" s="202"/>
    </row>
    <row r="83" spans="12:21" ht="13.5">
      <c r="L83" s="202"/>
      <c r="U83" s="202"/>
    </row>
    <row r="84" spans="12:21" ht="13.5">
      <c r="L84" s="202"/>
      <c r="U84" s="202"/>
    </row>
  </sheetData>
  <mergeCells count="10">
    <mergeCell ref="C1:M1"/>
    <mergeCell ref="C3:T3"/>
    <mergeCell ref="U7:AD7"/>
    <mergeCell ref="A7:B7"/>
    <mergeCell ref="A27:B27"/>
    <mergeCell ref="C2:L2"/>
    <mergeCell ref="C7:K7"/>
    <mergeCell ref="L7:T7"/>
    <mergeCell ref="A8:B8"/>
    <mergeCell ref="A9: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K39" sqref="K39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7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" customFormat="1" ht="18" customHeight="1">
      <c r="B1" s="2"/>
      <c r="C1" s="944" t="s">
        <v>0</v>
      </c>
      <c r="D1" s="944"/>
      <c r="E1" s="944"/>
      <c r="F1" s="944"/>
      <c r="G1" s="944"/>
      <c r="H1" s="944"/>
      <c r="I1" s="944"/>
      <c r="J1" s="944"/>
      <c r="K1" s="944"/>
      <c r="L1" s="944"/>
      <c r="M1" s="4"/>
      <c r="N1" s="4"/>
      <c r="O1" s="4"/>
      <c r="P1" s="4"/>
      <c r="R1" s="5"/>
      <c r="T1" s="6"/>
      <c r="U1" s="7"/>
      <c r="V1" s="4"/>
      <c r="W1" s="4"/>
      <c r="X1" s="4"/>
      <c r="Y1" s="4"/>
      <c r="Z1" s="4"/>
      <c r="AB1" s="5"/>
      <c r="AD1" s="8" t="s">
        <v>45</v>
      </c>
    </row>
    <row r="2" spans="2:30" s="1" customFormat="1" ht="18" customHeight="1">
      <c r="B2" s="2"/>
      <c r="C2" s="942" t="s">
        <v>2</v>
      </c>
      <c r="D2" s="942"/>
      <c r="E2" s="942"/>
      <c r="F2" s="942"/>
      <c r="G2" s="942"/>
      <c r="H2" s="942"/>
      <c r="I2" s="942"/>
      <c r="J2" s="942"/>
      <c r="K2" s="942"/>
      <c r="L2" s="942"/>
      <c r="M2" s="4"/>
      <c r="N2" s="4"/>
      <c r="O2" s="4"/>
      <c r="P2" s="4"/>
      <c r="Q2" s="5"/>
      <c r="R2" s="5"/>
      <c r="S2" s="4"/>
      <c r="T2" s="6"/>
      <c r="V2" s="4"/>
      <c r="W2" s="4"/>
      <c r="X2" s="4"/>
      <c r="Y2" s="4"/>
      <c r="Z2" s="4"/>
      <c r="AA2" s="5"/>
      <c r="AB2" s="5"/>
      <c r="AC2" s="4"/>
      <c r="AD2" s="6"/>
    </row>
    <row r="3" spans="2:30" s="9" customFormat="1" ht="18" customHeight="1">
      <c r="B3" s="10"/>
      <c r="C3" s="943" t="s">
        <v>230</v>
      </c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13"/>
      <c r="W3" s="13"/>
      <c r="X3" s="13"/>
      <c r="Y3" s="13"/>
      <c r="Z3" s="13"/>
      <c r="AA3" s="13"/>
      <c r="AB3" s="13"/>
      <c r="AC3" s="13"/>
      <c r="AD3" s="14"/>
    </row>
    <row r="4" spans="2:30" s="9" customFormat="1" ht="12" customHeight="1">
      <c r="B4" s="15"/>
      <c r="C4" s="12"/>
      <c r="D4" s="16"/>
      <c r="E4" s="16"/>
      <c r="F4" s="16"/>
      <c r="G4" s="16"/>
      <c r="H4" s="16"/>
      <c r="I4" s="16"/>
      <c r="J4" s="16"/>
      <c r="K4" s="16"/>
      <c r="L4" s="12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20"/>
      <c r="T5" s="20"/>
      <c r="U5" s="19"/>
      <c r="V5" s="20"/>
      <c r="W5" s="20"/>
      <c r="X5" s="20"/>
      <c r="Y5" s="20"/>
      <c r="Z5" s="20"/>
      <c r="AA5" s="20"/>
      <c r="AB5" s="20"/>
      <c r="AC5" s="20"/>
      <c r="AD5" s="20"/>
    </row>
    <row r="6" spans="1:30" s="22" customFormat="1" ht="18.75" customHeight="1">
      <c r="A6" s="21" t="s">
        <v>3</v>
      </c>
      <c r="C6" s="23"/>
      <c r="D6" s="24"/>
      <c r="E6" s="25"/>
      <c r="F6" s="6"/>
      <c r="G6" s="6"/>
      <c r="H6" s="6"/>
      <c r="I6" s="6"/>
      <c r="J6" s="23"/>
      <c r="K6" s="24"/>
      <c r="L6" s="25"/>
      <c r="O6" s="6"/>
      <c r="P6" s="6"/>
      <c r="Q6" s="6"/>
      <c r="R6" s="6"/>
      <c r="S6" s="23"/>
      <c r="T6" s="26"/>
      <c r="U6" s="23"/>
      <c r="V6" s="24"/>
      <c r="W6" s="25"/>
      <c r="X6" s="6"/>
      <c r="Y6" s="6"/>
      <c r="Z6" s="6"/>
      <c r="AA6" s="6"/>
      <c r="AB6" s="6"/>
      <c r="AC6" s="23"/>
      <c r="AD6" s="26" t="s">
        <v>4</v>
      </c>
    </row>
    <row r="7" spans="1:30" s="27" customFormat="1" ht="18.75" customHeight="1">
      <c r="A7" s="940" t="s">
        <v>5</v>
      </c>
      <c r="B7" s="941"/>
      <c r="C7" s="945" t="s">
        <v>6</v>
      </c>
      <c r="D7" s="946"/>
      <c r="E7" s="946"/>
      <c r="F7" s="946"/>
      <c r="G7" s="946"/>
      <c r="H7" s="946"/>
      <c r="I7" s="946"/>
      <c r="J7" s="946"/>
      <c r="K7" s="947"/>
      <c r="L7" s="922" t="s">
        <v>7</v>
      </c>
      <c r="M7" s="946"/>
      <c r="N7" s="946"/>
      <c r="O7" s="946"/>
      <c r="P7" s="946"/>
      <c r="Q7" s="946"/>
      <c r="R7" s="946"/>
      <c r="S7" s="946"/>
      <c r="T7" s="947"/>
      <c r="U7" s="932" t="s">
        <v>46</v>
      </c>
      <c r="V7" s="933"/>
      <c r="W7" s="933"/>
      <c r="X7" s="933"/>
      <c r="Y7" s="933"/>
      <c r="Z7" s="933"/>
      <c r="AA7" s="933"/>
      <c r="AB7" s="933"/>
      <c r="AC7" s="933"/>
      <c r="AD7" s="934"/>
    </row>
    <row r="8" spans="1:30" s="39" customFormat="1" ht="19.5" customHeight="1">
      <c r="A8" s="938" t="s">
        <v>9</v>
      </c>
      <c r="B8" s="939"/>
      <c r="C8" s="205" t="s">
        <v>10</v>
      </c>
      <c r="D8" s="30"/>
      <c r="E8" s="31" t="s">
        <v>11</v>
      </c>
      <c r="F8" s="32" t="s">
        <v>12</v>
      </c>
      <c r="G8" s="34" t="s">
        <v>14</v>
      </c>
      <c r="H8" s="33"/>
      <c r="I8" s="35" t="s">
        <v>15</v>
      </c>
      <c r="J8" s="36" t="s">
        <v>16</v>
      </c>
      <c r="K8" s="37" t="s">
        <v>17</v>
      </c>
      <c r="L8" s="29" t="s">
        <v>10</v>
      </c>
      <c r="M8" s="30"/>
      <c r="N8" s="31" t="s">
        <v>11</v>
      </c>
      <c r="O8" s="32" t="s">
        <v>12</v>
      </c>
      <c r="P8" s="34" t="s">
        <v>14</v>
      </c>
      <c r="Q8" s="33"/>
      <c r="R8" s="35" t="s">
        <v>15</v>
      </c>
      <c r="S8" s="36" t="s">
        <v>16</v>
      </c>
      <c r="T8" s="37" t="s">
        <v>17</v>
      </c>
      <c r="U8" s="29" t="s">
        <v>10</v>
      </c>
      <c r="V8" s="30"/>
      <c r="W8" s="31" t="s">
        <v>11</v>
      </c>
      <c r="X8" s="32" t="s">
        <v>12</v>
      </c>
      <c r="Y8" s="33" t="s">
        <v>13</v>
      </c>
      <c r="Z8" s="34" t="s">
        <v>14</v>
      </c>
      <c r="AA8" s="33"/>
      <c r="AB8" s="35" t="s">
        <v>15</v>
      </c>
      <c r="AC8" s="36" t="s">
        <v>16</v>
      </c>
      <c r="AD8" s="38" t="s">
        <v>17</v>
      </c>
    </row>
    <row r="9" spans="1:30" s="39" customFormat="1" ht="13.5" customHeight="1">
      <c r="A9" s="923" t="s">
        <v>18</v>
      </c>
      <c r="B9" s="924"/>
      <c r="C9" s="206" t="s">
        <v>66</v>
      </c>
      <c r="D9" s="43" t="s">
        <v>19</v>
      </c>
      <c r="E9" s="44" t="s">
        <v>20</v>
      </c>
      <c r="F9" s="45" t="s">
        <v>20</v>
      </c>
      <c r="G9" s="44" t="s">
        <v>20</v>
      </c>
      <c r="H9" s="46" t="s">
        <v>19</v>
      </c>
      <c r="I9" s="47" t="s">
        <v>20</v>
      </c>
      <c r="J9" s="48" t="s">
        <v>20</v>
      </c>
      <c r="K9" s="49" t="s">
        <v>20</v>
      </c>
      <c r="L9" s="42" t="s">
        <v>66</v>
      </c>
      <c r="M9" s="43" t="s">
        <v>19</v>
      </c>
      <c r="N9" s="44" t="s">
        <v>20</v>
      </c>
      <c r="O9" s="45" t="s">
        <v>20</v>
      </c>
      <c r="P9" s="44" t="s">
        <v>20</v>
      </c>
      <c r="Q9" s="46" t="s">
        <v>19</v>
      </c>
      <c r="R9" s="47" t="s">
        <v>20</v>
      </c>
      <c r="S9" s="48" t="s">
        <v>20</v>
      </c>
      <c r="T9" s="49" t="s">
        <v>20</v>
      </c>
      <c r="U9" s="42" t="s">
        <v>66</v>
      </c>
      <c r="V9" s="43" t="s">
        <v>19</v>
      </c>
      <c r="W9" s="44" t="s">
        <v>20</v>
      </c>
      <c r="X9" s="45" t="s">
        <v>20</v>
      </c>
      <c r="Y9" s="43" t="s">
        <v>20</v>
      </c>
      <c r="Z9" s="44" t="s">
        <v>20</v>
      </c>
      <c r="AA9" s="46" t="s">
        <v>19</v>
      </c>
      <c r="AB9" s="47" t="s">
        <v>20</v>
      </c>
      <c r="AC9" s="48" t="s">
        <v>20</v>
      </c>
      <c r="AD9" s="48" t="s">
        <v>20</v>
      </c>
    </row>
    <row r="10" spans="1:30" s="62" customFormat="1" ht="9.75" customHeight="1" thickBot="1">
      <c r="A10" s="50"/>
      <c r="B10" s="51" t="s">
        <v>21</v>
      </c>
      <c r="C10" s="52">
        <v>1</v>
      </c>
      <c r="D10" s="51">
        <v>2</v>
      </c>
      <c r="E10" s="52">
        <v>3</v>
      </c>
      <c r="F10" s="53">
        <v>4</v>
      </c>
      <c r="G10" s="55">
        <v>5</v>
      </c>
      <c r="H10" s="56">
        <v>6</v>
      </c>
      <c r="I10" s="57">
        <v>7</v>
      </c>
      <c r="J10" s="58">
        <v>8</v>
      </c>
      <c r="K10" s="59">
        <v>9</v>
      </c>
      <c r="L10" s="60">
        <v>10</v>
      </c>
      <c r="M10" s="51">
        <v>11</v>
      </c>
      <c r="N10" s="52">
        <v>12</v>
      </c>
      <c r="O10" s="53">
        <v>13</v>
      </c>
      <c r="P10" s="55">
        <v>14</v>
      </c>
      <c r="Q10" s="56">
        <v>15</v>
      </c>
      <c r="R10" s="57">
        <v>16</v>
      </c>
      <c r="S10" s="58">
        <v>17</v>
      </c>
      <c r="T10" s="59">
        <v>18</v>
      </c>
      <c r="U10" s="54">
        <v>19</v>
      </c>
      <c r="V10" s="51">
        <v>20</v>
      </c>
      <c r="W10" s="52">
        <v>21</v>
      </c>
      <c r="X10" s="53">
        <v>22</v>
      </c>
      <c r="Y10" s="51">
        <v>23</v>
      </c>
      <c r="Z10" s="55">
        <v>24</v>
      </c>
      <c r="AA10" s="56">
        <v>25</v>
      </c>
      <c r="AB10" s="57">
        <v>26</v>
      </c>
      <c r="AC10" s="58">
        <v>27</v>
      </c>
      <c r="AD10" s="61">
        <v>28</v>
      </c>
    </row>
    <row r="11" spans="1:30" s="39" customFormat="1" ht="9.75" customHeight="1">
      <c r="A11" s="63"/>
      <c r="B11" s="64"/>
      <c r="C11" s="65"/>
      <c r="D11" s="66"/>
      <c r="E11" s="65"/>
      <c r="F11" s="67"/>
      <c r="G11" s="69"/>
      <c r="H11" s="66"/>
      <c r="I11" s="70"/>
      <c r="J11" s="70"/>
      <c r="K11" s="71"/>
      <c r="L11" s="72"/>
      <c r="M11" s="66"/>
      <c r="N11" s="65"/>
      <c r="O11" s="67"/>
      <c r="P11" s="69"/>
      <c r="Q11" s="66"/>
      <c r="R11" s="70"/>
      <c r="S11" s="70"/>
      <c r="T11" s="71"/>
      <c r="U11" s="72"/>
      <c r="V11" s="66"/>
      <c r="W11" s="65"/>
      <c r="X11" s="67"/>
      <c r="Y11" s="73"/>
      <c r="Z11" s="69"/>
      <c r="AA11" s="66"/>
      <c r="AB11" s="70"/>
      <c r="AC11" s="70"/>
      <c r="AD11" s="74"/>
    </row>
    <row r="12" spans="1:30" s="86" customFormat="1" ht="15" customHeight="1">
      <c r="A12" s="75" t="s">
        <v>22</v>
      </c>
      <c r="B12" s="76"/>
      <c r="C12" s="77"/>
      <c r="D12" s="78"/>
      <c r="E12" s="77"/>
      <c r="F12" s="79"/>
      <c r="G12" s="77"/>
      <c r="H12" s="81"/>
      <c r="I12" s="82"/>
      <c r="J12" s="82"/>
      <c r="K12" s="83"/>
      <c r="L12" s="84"/>
      <c r="M12" s="81"/>
      <c r="N12" s="77"/>
      <c r="O12" s="79"/>
      <c r="P12" s="77"/>
      <c r="Q12" s="81"/>
      <c r="R12" s="82"/>
      <c r="S12" s="82"/>
      <c r="T12" s="83"/>
      <c r="U12" s="84"/>
      <c r="V12" s="81"/>
      <c r="W12" s="77"/>
      <c r="X12" s="79"/>
      <c r="Y12" s="85"/>
      <c r="Z12" s="77"/>
      <c r="AA12" s="81"/>
      <c r="AB12" s="82"/>
      <c r="AC12" s="82"/>
      <c r="AD12" s="82"/>
    </row>
    <row r="13" spans="1:30" s="86" customFormat="1" ht="15" customHeight="1">
      <c r="A13" s="87" t="s">
        <v>23</v>
      </c>
      <c r="B13" s="207"/>
      <c r="C13" s="88">
        <v>21417204</v>
      </c>
      <c r="D13" s="89">
        <v>47.2</v>
      </c>
      <c r="E13" s="88">
        <v>14</v>
      </c>
      <c r="F13" s="90">
        <v>1</v>
      </c>
      <c r="G13" s="88">
        <v>15</v>
      </c>
      <c r="H13" s="89">
        <v>26.3</v>
      </c>
      <c r="I13" s="92">
        <v>15</v>
      </c>
      <c r="J13" s="92">
        <v>4</v>
      </c>
      <c r="K13" s="93">
        <v>1</v>
      </c>
      <c r="L13" s="94">
        <v>3999935</v>
      </c>
      <c r="M13" s="95">
        <v>17.4</v>
      </c>
      <c r="N13" s="96">
        <v>251</v>
      </c>
      <c r="O13" s="120">
        <v>4</v>
      </c>
      <c r="P13" s="96">
        <v>255</v>
      </c>
      <c r="Q13" s="95">
        <v>18.6</v>
      </c>
      <c r="R13" s="98">
        <v>0</v>
      </c>
      <c r="S13" s="98">
        <v>18</v>
      </c>
      <c r="T13" s="99">
        <v>5</v>
      </c>
      <c r="U13" s="94">
        <v>25417139</v>
      </c>
      <c r="V13" s="89">
        <v>37.1</v>
      </c>
      <c r="W13" s="88">
        <v>265</v>
      </c>
      <c r="X13" s="90">
        <v>5</v>
      </c>
      <c r="Y13" s="208">
        <v>0</v>
      </c>
      <c r="Z13" s="88">
        <v>270</v>
      </c>
      <c r="AA13" s="89">
        <v>18.9</v>
      </c>
      <c r="AB13" s="92">
        <v>15</v>
      </c>
      <c r="AC13" s="92">
        <v>22</v>
      </c>
      <c r="AD13" s="92">
        <v>6</v>
      </c>
    </row>
    <row r="14" spans="1:30" s="86" customFormat="1" ht="15" customHeight="1">
      <c r="A14" s="87" t="s">
        <v>24</v>
      </c>
      <c r="B14" s="209"/>
      <c r="C14" s="88">
        <v>2816370</v>
      </c>
      <c r="D14" s="89">
        <v>6.2</v>
      </c>
      <c r="E14" s="88">
        <v>9</v>
      </c>
      <c r="F14" s="90">
        <v>0</v>
      </c>
      <c r="G14" s="88">
        <v>9</v>
      </c>
      <c r="H14" s="89">
        <v>15.8</v>
      </c>
      <c r="I14" s="92">
        <v>10</v>
      </c>
      <c r="J14" s="92">
        <v>2</v>
      </c>
      <c r="K14" s="93">
        <v>0</v>
      </c>
      <c r="L14" s="94">
        <v>16439873</v>
      </c>
      <c r="M14" s="95">
        <v>71.5</v>
      </c>
      <c r="N14" s="96">
        <v>991</v>
      </c>
      <c r="O14" s="120">
        <v>8</v>
      </c>
      <c r="P14" s="96">
        <v>999</v>
      </c>
      <c r="Q14" s="95">
        <v>72.8</v>
      </c>
      <c r="R14" s="98">
        <v>0</v>
      </c>
      <c r="S14" s="98">
        <v>119</v>
      </c>
      <c r="T14" s="99">
        <v>4</v>
      </c>
      <c r="U14" s="94">
        <v>19256243</v>
      </c>
      <c r="V14" s="89">
        <v>28.2</v>
      </c>
      <c r="W14" s="88">
        <v>1000</v>
      </c>
      <c r="X14" s="90">
        <v>8</v>
      </c>
      <c r="Y14" s="208">
        <v>0</v>
      </c>
      <c r="Z14" s="88">
        <v>1008</v>
      </c>
      <c r="AA14" s="89">
        <v>70.5</v>
      </c>
      <c r="AB14" s="92">
        <v>10</v>
      </c>
      <c r="AC14" s="92">
        <v>121</v>
      </c>
      <c r="AD14" s="92">
        <v>4</v>
      </c>
    </row>
    <row r="15" spans="1:30" s="117" customFormat="1" ht="15" customHeight="1">
      <c r="A15" s="102"/>
      <c r="B15" s="103" t="s">
        <v>25</v>
      </c>
      <c r="C15" s="104">
        <v>24233574</v>
      </c>
      <c r="D15" s="105">
        <v>53.4</v>
      </c>
      <c r="E15" s="104">
        <v>23</v>
      </c>
      <c r="F15" s="106">
        <v>1</v>
      </c>
      <c r="G15" s="104">
        <v>24</v>
      </c>
      <c r="H15" s="105">
        <v>42.1</v>
      </c>
      <c r="I15" s="107">
        <v>25</v>
      </c>
      <c r="J15" s="107">
        <v>6</v>
      </c>
      <c r="K15" s="108">
        <v>1</v>
      </c>
      <c r="L15" s="109">
        <v>20439808</v>
      </c>
      <c r="M15" s="110">
        <v>88.9</v>
      </c>
      <c r="N15" s="111">
        <v>1242</v>
      </c>
      <c r="O15" s="112">
        <v>12</v>
      </c>
      <c r="P15" s="111">
        <v>1254</v>
      </c>
      <c r="Q15" s="110">
        <v>91.4</v>
      </c>
      <c r="R15" s="113">
        <v>0</v>
      </c>
      <c r="S15" s="113">
        <v>137</v>
      </c>
      <c r="T15" s="114">
        <v>9</v>
      </c>
      <c r="U15" s="109">
        <f>SUM(U13:U14)</f>
        <v>44673382</v>
      </c>
      <c r="V15" s="105">
        <f>SUM(V13:V14)</f>
        <v>65.3</v>
      </c>
      <c r="W15" s="104">
        <v>1265</v>
      </c>
      <c r="X15" s="106">
        <v>13</v>
      </c>
      <c r="Y15" s="138">
        <v>0</v>
      </c>
      <c r="Z15" s="104">
        <v>1278</v>
      </c>
      <c r="AA15" s="105">
        <v>89.4</v>
      </c>
      <c r="AB15" s="107">
        <v>25</v>
      </c>
      <c r="AC15" s="107">
        <v>143</v>
      </c>
      <c r="AD15" s="107">
        <v>10</v>
      </c>
    </row>
    <row r="16" spans="1:30" s="86" customFormat="1" ht="9.75" customHeight="1">
      <c r="A16" s="118"/>
      <c r="B16" s="119"/>
      <c r="C16" s="88"/>
      <c r="D16" s="89"/>
      <c r="E16" s="88"/>
      <c r="F16" s="90"/>
      <c r="G16" s="88"/>
      <c r="H16" s="89"/>
      <c r="I16" s="92"/>
      <c r="J16" s="92"/>
      <c r="K16" s="93"/>
      <c r="L16" s="94"/>
      <c r="M16" s="95"/>
      <c r="N16" s="96"/>
      <c r="O16" s="120"/>
      <c r="P16" s="96"/>
      <c r="Q16" s="95"/>
      <c r="R16" s="98"/>
      <c r="S16" s="98"/>
      <c r="T16" s="99"/>
      <c r="U16" s="94"/>
      <c r="V16" s="89"/>
      <c r="W16" s="88"/>
      <c r="X16" s="90"/>
      <c r="Y16" s="208"/>
      <c r="Z16" s="88"/>
      <c r="AA16" s="89"/>
      <c r="AB16" s="92"/>
      <c r="AC16" s="92"/>
      <c r="AD16" s="92"/>
    </row>
    <row r="17" spans="1:30" s="86" customFormat="1" ht="15" customHeight="1">
      <c r="A17" s="75" t="s">
        <v>26</v>
      </c>
      <c r="B17" s="76"/>
      <c r="C17" s="126"/>
      <c r="D17" s="127"/>
      <c r="E17" s="126"/>
      <c r="F17" s="128"/>
      <c r="G17" s="126"/>
      <c r="H17" s="127"/>
      <c r="I17" s="130"/>
      <c r="J17" s="130"/>
      <c r="K17" s="131"/>
      <c r="L17" s="132"/>
      <c r="M17" s="81"/>
      <c r="N17" s="77"/>
      <c r="O17" s="79"/>
      <c r="P17" s="77"/>
      <c r="Q17" s="81"/>
      <c r="R17" s="82"/>
      <c r="S17" s="82"/>
      <c r="T17" s="83"/>
      <c r="U17" s="132"/>
      <c r="V17" s="127"/>
      <c r="W17" s="126"/>
      <c r="X17" s="128"/>
      <c r="Y17" s="210"/>
      <c r="Z17" s="126"/>
      <c r="AA17" s="127"/>
      <c r="AB17" s="130"/>
      <c r="AC17" s="130"/>
      <c r="AD17" s="130"/>
    </row>
    <row r="18" spans="1:30" s="86" customFormat="1" ht="9.75" customHeight="1">
      <c r="A18" s="118"/>
      <c r="B18" s="119"/>
      <c r="C18" s="88"/>
      <c r="D18" s="89"/>
      <c r="E18" s="88"/>
      <c r="F18" s="90"/>
      <c r="G18" s="88"/>
      <c r="H18" s="89"/>
      <c r="I18" s="92"/>
      <c r="J18" s="92"/>
      <c r="K18" s="93"/>
      <c r="L18" s="94"/>
      <c r="M18" s="95"/>
      <c r="N18" s="96"/>
      <c r="O18" s="120"/>
      <c r="P18" s="96"/>
      <c r="Q18" s="95"/>
      <c r="R18" s="98"/>
      <c r="S18" s="98"/>
      <c r="T18" s="99"/>
      <c r="U18" s="94"/>
      <c r="V18" s="89"/>
      <c r="W18" s="88"/>
      <c r="X18" s="90"/>
      <c r="Y18" s="208"/>
      <c r="Z18" s="88"/>
      <c r="AA18" s="89"/>
      <c r="AB18" s="92"/>
      <c r="AC18" s="92"/>
      <c r="AD18" s="92"/>
    </row>
    <row r="19" spans="1:30" s="139" customFormat="1" ht="15" customHeight="1">
      <c r="A19" s="211"/>
      <c r="B19" s="103" t="s">
        <v>27</v>
      </c>
      <c r="C19" s="104">
        <v>21147529</v>
      </c>
      <c r="D19" s="105">
        <v>46.6</v>
      </c>
      <c r="E19" s="104">
        <v>14</v>
      </c>
      <c r="F19" s="106">
        <v>19</v>
      </c>
      <c r="G19" s="104">
        <v>33</v>
      </c>
      <c r="H19" s="105">
        <v>57.9</v>
      </c>
      <c r="I19" s="107">
        <v>9</v>
      </c>
      <c r="J19" s="107">
        <v>4</v>
      </c>
      <c r="K19" s="108">
        <v>0</v>
      </c>
      <c r="L19" s="109">
        <v>805997</v>
      </c>
      <c r="M19" s="110">
        <v>3.5</v>
      </c>
      <c r="N19" s="111">
        <v>9</v>
      </c>
      <c r="O19" s="112">
        <v>5</v>
      </c>
      <c r="P19" s="111">
        <v>14</v>
      </c>
      <c r="Q19" s="110">
        <v>1</v>
      </c>
      <c r="R19" s="113">
        <v>0</v>
      </c>
      <c r="S19" s="113">
        <v>0</v>
      </c>
      <c r="T19" s="114">
        <v>0</v>
      </c>
      <c r="U19" s="109">
        <v>21953526</v>
      </c>
      <c r="V19" s="105">
        <v>32.1</v>
      </c>
      <c r="W19" s="104">
        <v>23</v>
      </c>
      <c r="X19" s="106">
        <v>24</v>
      </c>
      <c r="Y19" s="138">
        <v>0</v>
      </c>
      <c r="Z19" s="104">
        <v>47</v>
      </c>
      <c r="AA19" s="105">
        <v>3.3</v>
      </c>
      <c r="AB19" s="107">
        <v>9</v>
      </c>
      <c r="AC19" s="107">
        <v>4</v>
      </c>
      <c r="AD19" s="107">
        <v>0</v>
      </c>
    </row>
    <row r="20" spans="1:30" s="86" customFormat="1" ht="9.75" customHeight="1" thickBot="1">
      <c r="A20" s="140"/>
      <c r="B20" s="141"/>
      <c r="C20" s="142"/>
      <c r="D20" s="143"/>
      <c r="E20" s="142"/>
      <c r="F20" s="144"/>
      <c r="G20" s="142"/>
      <c r="H20" s="143"/>
      <c r="I20" s="146"/>
      <c r="J20" s="146"/>
      <c r="K20" s="147"/>
      <c r="L20" s="148"/>
      <c r="M20" s="149"/>
      <c r="N20" s="150"/>
      <c r="O20" s="151"/>
      <c r="P20" s="150"/>
      <c r="Q20" s="149"/>
      <c r="R20" s="152"/>
      <c r="S20" s="152"/>
      <c r="T20" s="153"/>
      <c r="U20" s="148"/>
      <c r="V20" s="143"/>
      <c r="W20" s="142"/>
      <c r="X20" s="144"/>
      <c r="Y20" s="154"/>
      <c r="Z20" s="142"/>
      <c r="AA20" s="143"/>
      <c r="AB20" s="146"/>
      <c r="AC20" s="146"/>
      <c r="AD20" s="146"/>
    </row>
    <row r="21" spans="1:30" s="86" customFormat="1" ht="15" customHeight="1" thickBot="1">
      <c r="A21" s="155"/>
      <c r="B21" s="156" t="s">
        <v>28</v>
      </c>
      <c r="C21" s="161">
        <v>45381103</v>
      </c>
      <c r="D21" s="162">
        <f>D15+D19</f>
        <v>100</v>
      </c>
      <c r="E21" s="161">
        <v>37</v>
      </c>
      <c r="F21" s="212">
        <v>20</v>
      </c>
      <c r="G21" s="161">
        <v>57</v>
      </c>
      <c r="H21" s="162">
        <f>H15+H19</f>
        <v>100</v>
      </c>
      <c r="I21" s="163">
        <v>34</v>
      </c>
      <c r="J21" s="163">
        <v>10</v>
      </c>
      <c r="K21" s="164">
        <v>1</v>
      </c>
      <c r="L21" s="165">
        <v>21245805</v>
      </c>
      <c r="M21" s="166">
        <f>M15+M19</f>
        <v>92.4</v>
      </c>
      <c r="N21" s="157">
        <v>1251</v>
      </c>
      <c r="O21" s="167">
        <v>17</v>
      </c>
      <c r="P21" s="157">
        <v>1268</v>
      </c>
      <c r="Q21" s="166">
        <f>Q15+Q19</f>
        <v>92.4</v>
      </c>
      <c r="R21" s="169">
        <v>0</v>
      </c>
      <c r="S21" s="169">
        <v>137</v>
      </c>
      <c r="T21" s="170">
        <v>9</v>
      </c>
      <c r="U21" s="165">
        <f>U15+U19</f>
        <v>66626908</v>
      </c>
      <c r="V21" s="162">
        <f>V15+V19</f>
        <v>97.4</v>
      </c>
      <c r="W21" s="161">
        <v>1288</v>
      </c>
      <c r="X21" s="212">
        <v>37</v>
      </c>
      <c r="Y21" s="172">
        <v>0</v>
      </c>
      <c r="Z21" s="161">
        <v>1325</v>
      </c>
      <c r="AA21" s="162">
        <f>AA15+AA19</f>
        <v>92.7</v>
      </c>
      <c r="AB21" s="163">
        <v>34</v>
      </c>
      <c r="AC21" s="163">
        <v>147</v>
      </c>
      <c r="AD21" s="163">
        <v>10</v>
      </c>
    </row>
    <row r="22" spans="1:30" s="86" customFormat="1" ht="15" customHeight="1">
      <c r="A22" s="173"/>
      <c r="B22" s="174"/>
      <c r="C22" s="175"/>
      <c r="D22" s="176"/>
      <c r="E22" s="175"/>
      <c r="F22" s="177"/>
      <c r="G22" s="175"/>
      <c r="H22" s="176"/>
      <c r="I22" s="179"/>
      <c r="J22" s="179"/>
      <c r="K22" s="180"/>
      <c r="L22" s="181"/>
      <c r="M22" s="182"/>
      <c r="N22" s="183"/>
      <c r="O22" s="184"/>
      <c r="P22" s="183"/>
      <c r="Q22" s="182"/>
      <c r="R22" s="185"/>
      <c r="S22" s="185"/>
      <c r="T22" s="186"/>
      <c r="U22" s="181"/>
      <c r="V22" s="176"/>
      <c r="W22" s="175"/>
      <c r="X22" s="177"/>
      <c r="Y22" s="213"/>
      <c r="Z22" s="175"/>
      <c r="AA22" s="176"/>
      <c r="AB22" s="179"/>
      <c r="AC22" s="179"/>
      <c r="AD22" s="179"/>
    </row>
    <row r="23" spans="1:30" s="86" customFormat="1" ht="15" customHeight="1">
      <c r="A23" s="75" t="s">
        <v>29</v>
      </c>
      <c r="B23" s="76"/>
      <c r="C23" s="126"/>
      <c r="D23" s="127"/>
      <c r="E23" s="126"/>
      <c r="F23" s="128"/>
      <c r="G23" s="126"/>
      <c r="H23" s="127"/>
      <c r="I23" s="130"/>
      <c r="J23" s="130"/>
      <c r="K23" s="131"/>
      <c r="L23" s="132"/>
      <c r="M23" s="81"/>
      <c r="N23" s="77"/>
      <c r="O23" s="79"/>
      <c r="P23" s="77"/>
      <c r="Q23" s="81"/>
      <c r="R23" s="82"/>
      <c r="S23" s="82"/>
      <c r="T23" s="83"/>
      <c r="U23" s="132"/>
      <c r="V23" s="127"/>
      <c r="W23" s="126"/>
      <c r="X23" s="128"/>
      <c r="Y23" s="210"/>
      <c r="Z23" s="126"/>
      <c r="AA23" s="127"/>
      <c r="AB23" s="130"/>
      <c r="AC23" s="130"/>
      <c r="AD23" s="130"/>
    </row>
    <row r="24" spans="1:30" s="86" customFormat="1" ht="9.75" customHeight="1">
      <c r="A24" s="118"/>
      <c r="B24" s="119"/>
      <c r="C24" s="88"/>
      <c r="D24" s="89"/>
      <c r="E24" s="88"/>
      <c r="F24" s="90"/>
      <c r="G24" s="88"/>
      <c r="H24" s="89"/>
      <c r="I24" s="92"/>
      <c r="J24" s="92"/>
      <c r="K24" s="93"/>
      <c r="L24" s="94"/>
      <c r="M24" s="95"/>
      <c r="N24" s="96"/>
      <c r="O24" s="120"/>
      <c r="P24" s="96"/>
      <c r="Q24" s="95"/>
      <c r="R24" s="98"/>
      <c r="S24" s="98"/>
      <c r="T24" s="99"/>
      <c r="U24" s="94"/>
      <c r="V24" s="89"/>
      <c r="W24" s="88"/>
      <c r="X24" s="90"/>
      <c r="Y24" s="208"/>
      <c r="Z24" s="88"/>
      <c r="AA24" s="89"/>
      <c r="AB24" s="92"/>
      <c r="AC24" s="92"/>
      <c r="AD24" s="92"/>
    </row>
    <row r="25" spans="1:30" s="192" customFormat="1" ht="15" customHeight="1">
      <c r="A25" s="214"/>
      <c r="B25" s="103" t="s">
        <v>47</v>
      </c>
      <c r="C25" s="104">
        <v>0</v>
      </c>
      <c r="D25" s="105">
        <v>0</v>
      </c>
      <c r="E25" s="104">
        <v>0</v>
      </c>
      <c r="F25" s="106">
        <v>0</v>
      </c>
      <c r="G25" s="104">
        <v>0</v>
      </c>
      <c r="H25" s="105">
        <v>0</v>
      </c>
      <c r="I25" s="107">
        <v>0</v>
      </c>
      <c r="J25" s="107">
        <v>0</v>
      </c>
      <c r="K25" s="108">
        <v>0</v>
      </c>
      <c r="L25" s="109">
        <v>1757367</v>
      </c>
      <c r="M25" s="110">
        <v>7.6</v>
      </c>
      <c r="N25" s="111">
        <v>104</v>
      </c>
      <c r="O25" s="112">
        <v>0</v>
      </c>
      <c r="P25" s="111">
        <v>104</v>
      </c>
      <c r="Q25" s="110">
        <v>7.6</v>
      </c>
      <c r="R25" s="113">
        <v>0</v>
      </c>
      <c r="S25" s="113">
        <v>0</v>
      </c>
      <c r="T25" s="114">
        <v>0</v>
      </c>
      <c r="U25" s="109">
        <v>1757367</v>
      </c>
      <c r="V25" s="105">
        <v>2.6</v>
      </c>
      <c r="W25" s="104">
        <v>104</v>
      </c>
      <c r="X25" s="106">
        <v>0</v>
      </c>
      <c r="Y25" s="138">
        <v>0</v>
      </c>
      <c r="Z25" s="104">
        <v>104</v>
      </c>
      <c r="AA25" s="105">
        <v>7.3</v>
      </c>
      <c r="AB25" s="107">
        <v>0</v>
      </c>
      <c r="AC25" s="107">
        <v>0</v>
      </c>
      <c r="AD25" s="107">
        <v>0</v>
      </c>
    </row>
    <row r="26" spans="1:30" s="86" customFormat="1" ht="9.75" customHeight="1" thickBot="1">
      <c r="A26" s="140"/>
      <c r="B26" s="193"/>
      <c r="C26" s="88"/>
      <c r="D26" s="89"/>
      <c r="E26" s="88"/>
      <c r="F26" s="90"/>
      <c r="G26" s="88"/>
      <c r="H26" s="89"/>
      <c r="I26" s="92"/>
      <c r="J26" s="92"/>
      <c r="K26" s="93"/>
      <c r="L26" s="94"/>
      <c r="M26" s="95"/>
      <c r="N26" s="96"/>
      <c r="O26" s="151"/>
      <c r="P26" s="96"/>
      <c r="Q26" s="95"/>
      <c r="R26" s="98"/>
      <c r="S26" s="98"/>
      <c r="T26" s="99"/>
      <c r="U26" s="94"/>
      <c r="V26" s="89"/>
      <c r="W26" s="88"/>
      <c r="X26" s="90"/>
      <c r="Y26" s="208"/>
      <c r="Z26" s="88"/>
      <c r="AA26" s="89"/>
      <c r="AB26" s="92"/>
      <c r="AC26" s="92"/>
      <c r="AD26" s="92"/>
    </row>
    <row r="27" spans="1:30" s="86" customFormat="1" ht="15" customHeight="1" thickBot="1">
      <c r="A27" s="926" t="s">
        <v>30</v>
      </c>
      <c r="B27" s="927"/>
      <c r="C27" s="161">
        <v>45381103</v>
      </c>
      <c r="D27" s="162">
        <f>D21+D25</f>
        <v>100</v>
      </c>
      <c r="E27" s="161">
        <v>37</v>
      </c>
      <c r="F27" s="212">
        <v>20</v>
      </c>
      <c r="G27" s="161">
        <v>57</v>
      </c>
      <c r="H27" s="162">
        <f>H21+H25</f>
        <v>100</v>
      </c>
      <c r="I27" s="163">
        <v>34</v>
      </c>
      <c r="J27" s="163">
        <v>10</v>
      </c>
      <c r="K27" s="164">
        <v>1</v>
      </c>
      <c r="L27" s="165">
        <v>23003172</v>
      </c>
      <c r="M27" s="166">
        <f>M21+M25</f>
        <v>100</v>
      </c>
      <c r="N27" s="157">
        <v>1355</v>
      </c>
      <c r="O27" s="194">
        <v>17</v>
      </c>
      <c r="P27" s="157">
        <v>1372</v>
      </c>
      <c r="Q27" s="166">
        <f>Q21+Q25</f>
        <v>100</v>
      </c>
      <c r="R27" s="169">
        <v>0</v>
      </c>
      <c r="S27" s="169">
        <v>137</v>
      </c>
      <c r="T27" s="170">
        <v>9</v>
      </c>
      <c r="U27" s="212">
        <f>U21+U25</f>
        <v>68384275</v>
      </c>
      <c r="V27" s="216">
        <f>V21+V25</f>
        <v>100</v>
      </c>
      <c r="W27" s="215">
        <v>1392</v>
      </c>
      <c r="X27" s="212">
        <v>37</v>
      </c>
      <c r="Y27" s="172">
        <v>0</v>
      </c>
      <c r="Z27" s="212">
        <v>1429</v>
      </c>
      <c r="AA27" s="162">
        <f>AA21+AA25</f>
        <v>100</v>
      </c>
      <c r="AB27" s="163">
        <v>34</v>
      </c>
      <c r="AC27" s="163">
        <v>147</v>
      </c>
      <c r="AD27" s="217">
        <v>10</v>
      </c>
    </row>
    <row r="28" spans="1:9" s="197" customFormat="1" ht="13.5">
      <c r="A28" s="195" t="s">
        <v>31</v>
      </c>
      <c r="B28" s="196"/>
      <c r="C28" s="196"/>
      <c r="D28" s="196"/>
      <c r="E28" s="196"/>
      <c r="F28" s="196"/>
      <c r="G28" s="196"/>
      <c r="H28" s="196"/>
      <c r="I28" s="196"/>
    </row>
    <row r="29" spans="1:14" s="197" customFormat="1" ht="13.5">
      <c r="A29" s="198" t="s">
        <v>32</v>
      </c>
      <c r="M29" s="196"/>
      <c r="N29" s="196"/>
    </row>
    <row r="30" spans="1:14" s="197" customFormat="1" ht="13.5">
      <c r="A30" s="198" t="s">
        <v>33</v>
      </c>
      <c r="M30" s="196"/>
      <c r="N30" s="196"/>
    </row>
    <row r="31" s="197" customFormat="1" ht="13.5">
      <c r="A31" s="198" t="s">
        <v>34</v>
      </c>
    </row>
    <row r="32" s="197" customFormat="1" ht="13.5">
      <c r="A32" s="198" t="s">
        <v>35</v>
      </c>
    </row>
    <row r="33" s="197" customFormat="1" ht="13.5">
      <c r="A33" s="198" t="s">
        <v>36</v>
      </c>
    </row>
    <row r="34" s="197" customFormat="1" ht="13.5">
      <c r="A34" s="198" t="s">
        <v>37</v>
      </c>
    </row>
    <row r="35" s="197" customFormat="1" ht="13.5">
      <c r="A35" s="199" t="s">
        <v>222</v>
      </c>
    </row>
    <row r="36" s="197" customFormat="1" ht="13.5">
      <c r="A36" s="198" t="s">
        <v>38</v>
      </c>
    </row>
    <row r="37" s="197" customFormat="1" ht="13.5">
      <c r="A37" s="198" t="s">
        <v>22</v>
      </c>
    </row>
    <row r="38" s="197" customFormat="1" ht="13.5">
      <c r="A38" s="198" t="s">
        <v>26</v>
      </c>
    </row>
    <row r="39" spans="1:21" s="197" customFormat="1" ht="13.5">
      <c r="A39" s="198" t="s">
        <v>39</v>
      </c>
      <c r="B39" s="200"/>
      <c r="C39" s="200"/>
      <c r="L39" s="200"/>
      <c r="U39" s="200"/>
    </row>
    <row r="40" spans="1:21" s="86" customFormat="1" ht="13.5">
      <c r="A40" s="201"/>
      <c r="B40" s="201"/>
      <c r="C40" s="202"/>
      <c r="L40" s="202"/>
      <c r="U40" s="202"/>
    </row>
    <row r="41" spans="1:21" s="86" customFormat="1" ht="13.5">
      <c r="A41" s="201"/>
      <c r="B41" s="201"/>
      <c r="C41" s="202"/>
      <c r="L41" s="202"/>
      <c r="U41" s="202"/>
    </row>
    <row r="42" spans="1:21" s="86" customFormat="1" ht="13.5">
      <c r="A42" s="201"/>
      <c r="B42" s="201"/>
      <c r="C42" s="202"/>
      <c r="L42" s="202"/>
      <c r="U42" s="202"/>
    </row>
    <row r="43" spans="1:21" s="86" customFormat="1" ht="13.5">
      <c r="A43" s="201"/>
      <c r="B43" s="201"/>
      <c r="C43" s="202"/>
      <c r="L43" s="202"/>
      <c r="U43" s="202"/>
    </row>
    <row r="44" spans="1:21" s="86" customFormat="1" ht="13.5">
      <c r="A44" s="201"/>
      <c r="B44" s="201"/>
      <c r="C44" s="202"/>
      <c r="L44" s="202"/>
      <c r="U44" s="202"/>
    </row>
    <row r="45" spans="1:21" s="86" customFormat="1" ht="13.5">
      <c r="A45" s="201"/>
      <c r="B45" s="201"/>
      <c r="C45" s="202"/>
      <c r="L45" s="202"/>
      <c r="U45" s="202"/>
    </row>
    <row r="46" spans="1:21" s="86" customFormat="1" ht="13.5">
      <c r="A46" s="201"/>
      <c r="B46" s="203"/>
      <c r="C46" s="202"/>
      <c r="L46" s="202"/>
      <c r="U46" s="202"/>
    </row>
    <row r="47" spans="1:21" s="86" customFormat="1" ht="13.5">
      <c r="A47" s="201"/>
      <c r="B47" s="203"/>
      <c r="C47" s="202"/>
      <c r="L47" s="202"/>
      <c r="U47" s="202"/>
    </row>
    <row r="48" spans="1:21" s="86" customFormat="1" ht="13.5">
      <c r="A48" s="201"/>
      <c r="B48" s="203"/>
      <c r="C48" s="202"/>
      <c r="L48" s="202"/>
      <c r="U48" s="202"/>
    </row>
    <row r="49" spans="1:21" s="86" customFormat="1" ht="13.5">
      <c r="A49" s="201"/>
      <c r="B49" s="203"/>
      <c r="C49" s="202"/>
      <c r="L49" s="202"/>
      <c r="U49" s="202"/>
    </row>
    <row r="50" spans="1:21" s="86" customFormat="1" ht="13.5">
      <c r="A50" s="201"/>
      <c r="B50" s="203"/>
      <c r="C50" s="202"/>
      <c r="L50" s="202"/>
      <c r="U50" s="202"/>
    </row>
    <row r="51" spans="1:21" s="86" customFormat="1" ht="13.5">
      <c r="A51" s="201"/>
      <c r="B51" s="203"/>
      <c r="C51" s="202"/>
      <c r="L51" s="202"/>
      <c r="U51" s="202"/>
    </row>
    <row r="52" spans="1:21" s="86" customFormat="1" ht="13.5">
      <c r="A52" s="201"/>
      <c r="B52" s="203"/>
      <c r="C52" s="202"/>
      <c r="L52" s="202"/>
      <c r="U52" s="202"/>
    </row>
    <row r="53" spans="1:21" s="86" customFormat="1" ht="13.5">
      <c r="A53" s="201"/>
      <c r="B53" s="203"/>
      <c r="C53" s="202"/>
      <c r="L53" s="202"/>
      <c r="U53" s="202"/>
    </row>
    <row r="54" spans="1:21" s="86" customFormat="1" ht="13.5">
      <c r="A54" s="201"/>
      <c r="B54" s="203"/>
      <c r="C54" s="202"/>
      <c r="L54" s="202"/>
      <c r="U54" s="202"/>
    </row>
    <row r="55" spans="1:21" s="86" customFormat="1" ht="13.5">
      <c r="A55" s="201"/>
      <c r="B55" s="203"/>
      <c r="C55" s="202"/>
      <c r="L55" s="202"/>
      <c r="U55" s="202"/>
    </row>
    <row r="56" spans="1:21" s="86" customFormat="1" ht="13.5">
      <c r="A56" s="201"/>
      <c r="B56" s="203"/>
      <c r="C56" s="202"/>
      <c r="L56" s="202"/>
      <c r="U56" s="202"/>
    </row>
    <row r="57" spans="1:21" s="86" customFormat="1" ht="13.5">
      <c r="A57" s="201"/>
      <c r="B57" s="203"/>
      <c r="C57" s="202"/>
      <c r="L57" s="202"/>
      <c r="U57" s="202"/>
    </row>
    <row r="58" spans="1:21" ht="13.5">
      <c r="A58" s="201"/>
      <c r="B58" s="203"/>
      <c r="C58" s="202"/>
      <c r="L58" s="202"/>
      <c r="U58" s="202"/>
    </row>
    <row r="59" spans="1:21" ht="13.5">
      <c r="A59" s="201"/>
      <c r="B59" s="203"/>
      <c r="C59" s="202"/>
      <c r="L59" s="202"/>
      <c r="U59" s="202"/>
    </row>
    <row r="60" spans="1:21" ht="13.5">
      <c r="A60" s="201"/>
      <c r="B60" s="203"/>
      <c r="C60" s="202"/>
      <c r="L60" s="202"/>
      <c r="U60" s="202"/>
    </row>
    <row r="61" spans="1:21" ht="13.5">
      <c r="A61" s="201"/>
      <c r="B61" s="203"/>
      <c r="C61" s="202"/>
      <c r="L61" s="202"/>
      <c r="U61" s="202"/>
    </row>
    <row r="62" spans="1:21" ht="13.5">
      <c r="A62" s="201"/>
      <c r="B62" s="203"/>
      <c r="C62" s="202"/>
      <c r="L62" s="202"/>
      <c r="U62" s="202"/>
    </row>
    <row r="63" spans="1:21" ht="13.5">
      <c r="A63" s="201"/>
      <c r="B63" s="203"/>
      <c r="C63" s="202"/>
      <c r="L63" s="202"/>
      <c r="U63" s="202"/>
    </row>
    <row r="64" spans="1:21" ht="13.5">
      <c r="A64" s="201"/>
      <c r="B64" s="203"/>
      <c r="C64" s="202"/>
      <c r="L64" s="202"/>
      <c r="U64" s="202"/>
    </row>
    <row r="65" spans="1:21" ht="13.5">
      <c r="A65" s="201"/>
      <c r="B65" s="203"/>
      <c r="C65" s="202"/>
      <c r="L65" s="202"/>
      <c r="U65" s="202"/>
    </row>
    <row r="66" spans="1:21" ht="13.5">
      <c r="A66" s="201"/>
      <c r="B66" s="203"/>
      <c r="C66" s="202"/>
      <c r="L66" s="202"/>
      <c r="U66" s="202"/>
    </row>
    <row r="67" spans="1:21" ht="13.5">
      <c r="A67" s="201"/>
      <c r="B67" s="203"/>
      <c r="C67" s="202"/>
      <c r="L67" s="202"/>
      <c r="U67" s="202"/>
    </row>
    <row r="68" spans="1:21" ht="13.5">
      <c r="A68" s="201"/>
      <c r="B68" s="203"/>
      <c r="C68" s="202"/>
      <c r="L68" s="202"/>
      <c r="U68" s="202"/>
    </row>
    <row r="69" spans="1:21" ht="13.5">
      <c r="A69" s="201"/>
      <c r="B69" s="203"/>
      <c r="C69" s="202"/>
      <c r="L69" s="202"/>
      <c r="U69" s="202"/>
    </row>
    <row r="70" spans="1:21" ht="13.5">
      <c r="A70" s="201"/>
      <c r="B70" s="203"/>
      <c r="C70" s="202"/>
      <c r="L70" s="202"/>
      <c r="U70" s="202"/>
    </row>
    <row r="71" spans="1:21" ht="13.5">
      <c r="A71" s="201"/>
      <c r="B71" s="203"/>
      <c r="C71" s="202"/>
      <c r="L71" s="202"/>
      <c r="U71" s="202"/>
    </row>
    <row r="72" spans="1:21" ht="13.5">
      <c r="A72" s="201"/>
      <c r="B72" s="203"/>
      <c r="C72" s="202"/>
      <c r="L72" s="202"/>
      <c r="U72" s="202"/>
    </row>
    <row r="73" spans="1:21" ht="13.5">
      <c r="A73" s="201"/>
      <c r="B73" s="203"/>
      <c r="C73" s="202"/>
      <c r="L73" s="202"/>
      <c r="U73" s="202"/>
    </row>
    <row r="74" spans="1:21" ht="13.5">
      <c r="A74" s="201"/>
      <c r="B74" s="203"/>
      <c r="C74" s="202"/>
      <c r="L74" s="202"/>
      <c r="U74" s="202"/>
    </row>
    <row r="75" spans="1:21" ht="13.5">
      <c r="A75" s="201"/>
      <c r="B75" s="203"/>
      <c r="C75" s="202"/>
      <c r="L75" s="202"/>
      <c r="U75" s="202"/>
    </row>
    <row r="76" spans="1:21" ht="13.5">
      <c r="A76" s="201"/>
      <c r="B76" s="203"/>
      <c r="C76" s="202"/>
      <c r="L76" s="202"/>
      <c r="U76" s="202"/>
    </row>
    <row r="77" spans="1:21" ht="13.5">
      <c r="A77" s="201"/>
      <c r="B77" s="203"/>
      <c r="C77" s="202"/>
      <c r="L77" s="202"/>
      <c r="U77" s="202"/>
    </row>
    <row r="78" spans="1:21" ht="13.5">
      <c r="A78" s="201"/>
      <c r="B78" s="203"/>
      <c r="C78" s="202"/>
      <c r="L78" s="202"/>
      <c r="U78" s="202"/>
    </row>
    <row r="79" spans="1:21" ht="13.5">
      <c r="A79" s="201"/>
      <c r="B79" s="203"/>
      <c r="C79" s="202"/>
      <c r="L79" s="202"/>
      <c r="U79" s="202"/>
    </row>
    <row r="80" spans="1:21" ht="13.5">
      <c r="A80" s="201"/>
      <c r="B80" s="203"/>
      <c r="C80" s="202"/>
      <c r="L80" s="202"/>
      <c r="U80" s="202"/>
    </row>
    <row r="81" spans="1:21" ht="13.5">
      <c r="A81" s="201"/>
      <c r="B81" s="203"/>
      <c r="C81" s="202"/>
      <c r="L81" s="202"/>
      <c r="U81" s="202"/>
    </row>
    <row r="82" spans="12:21" ht="13.5">
      <c r="L82" s="202"/>
      <c r="U82" s="202"/>
    </row>
    <row r="83" spans="12:21" ht="13.5">
      <c r="L83" s="202"/>
      <c r="U83" s="202"/>
    </row>
    <row r="84" spans="12:21" ht="13.5">
      <c r="L84" s="202"/>
      <c r="U84" s="202"/>
    </row>
  </sheetData>
  <mergeCells count="10">
    <mergeCell ref="C1:L1"/>
    <mergeCell ref="C2:L2"/>
    <mergeCell ref="C3:U3"/>
    <mergeCell ref="U7:AD7"/>
    <mergeCell ref="L7:T7"/>
    <mergeCell ref="C7:K7"/>
    <mergeCell ref="A27:B27"/>
    <mergeCell ref="A7:B7"/>
    <mergeCell ref="A8:B8"/>
    <mergeCell ref="A9: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A30" sqref="A30"/>
    </sheetView>
  </sheetViews>
  <sheetFormatPr defaultColWidth="9.00390625" defaultRowHeight="12.75"/>
  <cols>
    <col min="1" max="1" width="28.375" style="826" customWidth="1"/>
    <col min="2" max="2" width="9.75390625" style="826" customWidth="1"/>
    <col min="3" max="3" width="5.75390625" style="826" customWidth="1"/>
    <col min="4" max="4" width="7.75390625" style="826" customWidth="1"/>
    <col min="5" max="5" width="5.75390625" style="826" customWidth="1"/>
    <col min="6" max="6" width="9.75390625" style="826" customWidth="1"/>
    <col min="7" max="7" width="5.75390625" style="826" customWidth="1"/>
    <col min="8" max="8" width="7.75390625" style="826" customWidth="1"/>
    <col min="9" max="9" width="5.75390625" style="826" customWidth="1"/>
    <col min="10" max="10" width="9.75390625" style="826" customWidth="1"/>
    <col min="11" max="11" width="5.75390625" style="826" customWidth="1"/>
    <col min="12" max="12" width="7.75390625" style="826" customWidth="1"/>
    <col min="13" max="13" width="5.75390625" style="826" customWidth="1"/>
    <col min="14" max="14" width="9.75390625" style="826" customWidth="1"/>
    <col min="15" max="15" width="5.75390625" style="826" customWidth="1"/>
    <col min="16" max="16" width="7.75390625" style="826" customWidth="1"/>
    <col min="17" max="17" width="6.25390625" style="826" customWidth="1"/>
    <col min="18" max="18" width="9.125" style="826" customWidth="1"/>
    <col min="19" max="19" width="29.25390625" style="826" customWidth="1"/>
    <col min="20" max="20" width="14.00390625" style="826" bestFit="1" customWidth="1"/>
    <col min="21" max="21" width="15.00390625" style="826" bestFit="1" customWidth="1"/>
    <col min="22" max="22" width="10.00390625" style="826" bestFit="1" customWidth="1"/>
    <col min="23" max="16384" width="9.125" style="826" customWidth="1"/>
  </cols>
  <sheetData>
    <row r="1" spans="1:17" ht="17.25">
      <c r="A1" s="824"/>
      <c r="B1" s="944" t="s">
        <v>0</v>
      </c>
      <c r="C1" s="944"/>
      <c r="D1" s="944"/>
      <c r="E1" s="944"/>
      <c r="F1" s="944"/>
      <c r="G1" s="944"/>
      <c r="H1" s="944"/>
      <c r="I1" s="944"/>
      <c r="J1" s="824"/>
      <c r="K1" s="824"/>
      <c r="L1" s="824"/>
      <c r="M1" s="824"/>
      <c r="N1" s="824"/>
      <c r="O1" s="824"/>
      <c r="P1" s="824"/>
      <c r="Q1" s="825" t="s">
        <v>187</v>
      </c>
    </row>
    <row r="2" spans="1:17" ht="17.25">
      <c r="A2" s="827"/>
      <c r="B2" s="942" t="s">
        <v>2</v>
      </c>
      <c r="C2" s="942"/>
      <c r="D2" s="942"/>
      <c r="E2" s="942"/>
      <c r="F2" s="942"/>
      <c r="G2" s="942"/>
      <c r="H2" s="942"/>
      <c r="I2" s="942"/>
      <c r="J2" s="942"/>
      <c r="K2" s="942"/>
      <c r="L2" s="827"/>
      <c r="M2" s="827"/>
      <c r="N2" s="827"/>
      <c r="O2" s="827"/>
      <c r="P2" s="827"/>
      <c r="Q2" s="827"/>
    </row>
    <row r="3" spans="1:17" ht="15.75">
      <c r="A3" s="824"/>
      <c r="B3" s="925" t="s">
        <v>188</v>
      </c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824"/>
      <c r="N3" s="824"/>
      <c r="O3" s="824"/>
      <c r="P3" s="824"/>
      <c r="Q3" s="824"/>
    </row>
    <row r="4" spans="1:17" ht="12.75">
      <c r="A4" s="827"/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</row>
    <row r="5" spans="1:17" ht="15.75">
      <c r="A5" s="7" t="s">
        <v>3</v>
      </c>
      <c r="B5" s="5"/>
      <c r="C5" s="5"/>
      <c r="D5" s="828"/>
      <c r="E5" s="6"/>
      <c r="F5" s="6"/>
      <c r="G5" s="6"/>
      <c r="H5" s="5"/>
      <c r="I5" s="5"/>
      <c r="J5" s="823"/>
      <c r="K5" s="6"/>
      <c r="L5" s="6"/>
      <c r="M5" s="6"/>
      <c r="N5" s="5"/>
      <c r="O5" s="5"/>
      <c r="P5" s="823"/>
      <c r="Q5" s="829" t="s">
        <v>4</v>
      </c>
    </row>
    <row r="6" spans="1:17" ht="12.75">
      <c r="A6" s="830" t="s">
        <v>9</v>
      </c>
      <c r="B6" s="916" t="s">
        <v>25</v>
      </c>
      <c r="C6" s="917"/>
      <c r="D6" s="917"/>
      <c r="E6" s="918"/>
      <c r="F6" s="919" t="s">
        <v>189</v>
      </c>
      <c r="G6" s="917"/>
      <c r="H6" s="917"/>
      <c r="I6" s="918"/>
      <c r="J6" s="919" t="s">
        <v>29</v>
      </c>
      <c r="K6" s="917"/>
      <c r="L6" s="917"/>
      <c r="M6" s="918"/>
      <c r="N6" s="919" t="s">
        <v>28</v>
      </c>
      <c r="O6" s="917"/>
      <c r="P6" s="917"/>
      <c r="Q6" s="920"/>
    </row>
    <row r="7" spans="1:17" ht="13.5">
      <c r="A7" s="831" t="s">
        <v>62</v>
      </c>
      <c r="B7" s="913" t="s">
        <v>64</v>
      </c>
      <c r="C7" s="914"/>
      <c r="D7" s="913" t="s">
        <v>62</v>
      </c>
      <c r="E7" s="915"/>
      <c r="F7" s="913" t="s">
        <v>64</v>
      </c>
      <c r="G7" s="914"/>
      <c r="H7" s="913" t="s">
        <v>62</v>
      </c>
      <c r="I7" s="915"/>
      <c r="J7" s="913" t="s">
        <v>64</v>
      </c>
      <c r="K7" s="914"/>
      <c r="L7" s="913" t="s">
        <v>62</v>
      </c>
      <c r="M7" s="915"/>
      <c r="N7" s="921" t="s">
        <v>64</v>
      </c>
      <c r="O7" s="914"/>
      <c r="P7" s="913" t="s">
        <v>62</v>
      </c>
      <c r="Q7" s="914"/>
    </row>
    <row r="8" spans="1:17" ht="13.5">
      <c r="A8" s="832"/>
      <c r="B8" s="833" t="s">
        <v>66</v>
      </c>
      <c r="C8" s="834" t="s">
        <v>19</v>
      </c>
      <c r="D8" s="833" t="s">
        <v>20</v>
      </c>
      <c r="E8" s="835" t="s">
        <v>19</v>
      </c>
      <c r="F8" s="836" t="s">
        <v>66</v>
      </c>
      <c r="G8" s="834" t="s">
        <v>19</v>
      </c>
      <c r="H8" s="833" t="s">
        <v>20</v>
      </c>
      <c r="I8" s="835" t="s">
        <v>19</v>
      </c>
      <c r="J8" s="836" t="s">
        <v>66</v>
      </c>
      <c r="K8" s="834" t="s">
        <v>19</v>
      </c>
      <c r="L8" s="833" t="s">
        <v>20</v>
      </c>
      <c r="M8" s="835" t="s">
        <v>19</v>
      </c>
      <c r="N8" s="836" t="s">
        <v>66</v>
      </c>
      <c r="O8" s="834" t="s">
        <v>19</v>
      </c>
      <c r="P8" s="833" t="s">
        <v>20</v>
      </c>
      <c r="Q8" s="834" t="s">
        <v>19</v>
      </c>
    </row>
    <row r="9" spans="1:17" ht="12" customHeight="1" thickBot="1">
      <c r="A9" s="837" t="s">
        <v>21</v>
      </c>
      <c r="B9" s="838">
        <v>1</v>
      </c>
      <c r="C9" s="839">
        <v>2</v>
      </c>
      <c r="D9" s="838">
        <v>3</v>
      </c>
      <c r="E9" s="840">
        <v>4</v>
      </c>
      <c r="F9" s="841">
        <v>5</v>
      </c>
      <c r="G9" s="839">
        <v>6</v>
      </c>
      <c r="H9" s="838">
        <v>7</v>
      </c>
      <c r="I9" s="840">
        <v>8</v>
      </c>
      <c r="J9" s="841">
        <v>9</v>
      </c>
      <c r="K9" s="839">
        <v>10</v>
      </c>
      <c r="L9" s="838">
        <v>11</v>
      </c>
      <c r="M9" s="840">
        <v>12</v>
      </c>
      <c r="N9" s="841">
        <v>13</v>
      </c>
      <c r="O9" s="839">
        <v>14</v>
      </c>
      <c r="P9" s="838">
        <v>15</v>
      </c>
      <c r="Q9" s="839">
        <v>16</v>
      </c>
    </row>
    <row r="10" spans="1:17" ht="14.25" thickTop="1">
      <c r="A10" s="842" t="s">
        <v>190</v>
      </c>
      <c r="B10" s="843">
        <v>52494648</v>
      </c>
      <c r="C10" s="844">
        <v>45.9</v>
      </c>
      <c r="D10" s="843">
        <v>1069</v>
      </c>
      <c r="E10" s="845">
        <v>62</v>
      </c>
      <c r="F10" s="846">
        <v>23944900</v>
      </c>
      <c r="G10" s="844">
        <v>20.9</v>
      </c>
      <c r="H10" s="847">
        <v>56</v>
      </c>
      <c r="I10" s="845">
        <v>3.3</v>
      </c>
      <c r="J10" s="848">
        <v>136081</v>
      </c>
      <c r="K10" s="849">
        <v>0.1</v>
      </c>
      <c r="L10" s="850">
        <v>8</v>
      </c>
      <c r="M10" s="851">
        <v>0.5</v>
      </c>
      <c r="N10" s="846">
        <f aca="true" t="shared" si="0" ref="N10:Q14">B10+F10+J10</f>
        <v>76575629</v>
      </c>
      <c r="O10" s="844">
        <f t="shared" si="0"/>
        <v>66.89999999999999</v>
      </c>
      <c r="P10" s="843">
        <f t="shared" si="0"/>
        <v>1133</v>
      </c>
      <c r="Q10" s="852">
        <f t="shared" si="0"/>
        <v>65.8</v>
      </c>
    </row>
    <row r="11" spans="1:17" ht="13.5">
      <c r="A11" s="853" t="s">
        <v>191</v>
      </c>
      <c r="B11" s="854">
        <v>9061146</v>
      </c>
      <c r="C11" s="855">
        <v>7.9</v>
      </c>
      <c r="D11" s="850">
        <v>124</v>
      </c>
      <c r="E11" s="851">
        <v>7.2</v>
      </c>
      <c r="F11" s="848">
        <v>2348740</v>
      </c>
      <c r="G11" s="855">
        <v>2.1</v>
      </c>
      <c r="H11" s="850">
        <v>10</v>
      </c>
      <c r="I11" s="851">
        <v>0.6</v>
      </c>
      <c r="J11" s="848">
        <v>31225</v>
      </c>
      <c r="K11" s="849">
        <v>0.1</v>
      </c>
      <c r="L11" s="850">
        <v>3</v>
      </c>
      <c r="M11" s="851">
        <v>0.1</v>
      </c>
      <c r="N11" s="848">
        <f t="shared" si="0"/>
        <v>11441111</v>
      </c>
      <c r="O11" s="855">
        <f t="shared" si="0"/>
        <v>10.1</v>
      </c>
      <c r="P11" s="856">
        <f t="shared" si="0"/>
        <v>137</v>
      </c>
      <c r="Q11" s="849">
        <f t="shared" si="0"/>
        <v>7.8999999999999995</v>
      </c>
    </row>
    <row r="12" spans="1:17" ht="13.5">
      <c r="A12" s="853" t="s">
        <v>192</v>
      </c>
      <c r="B12" s="854">
        <v>78017</v>
      </c>
      <c r="C12" s="855">
        <v>0.1</v>
      </c>
      <c r="D12" s="850">
        <v>5</v>
      </c>
      <c r="E12" s="851">
        <v>0.3</v>
      </c>
      <c r="F12" s="848">
        <v>12839071</v>
      </c>
      <c r="G12" s="855">
        <v>11.2</v>
      </c>
      <c r="H12" s="850">
        <v>46</v>
      </c>
      <c r="I12" s="851">
        <v>2.7</v>
      </c>
      <c r="J12" s="848">
        <v>0</v>
      </c>
      <c r="K12" s="849">
        <v>0</v>
      </c>
      <c r="L12" s="850">
        <v>0</v>
      </c>
      <c r="M12" s="851">
        <v>0</v>
      </c>
      <c r="N12" s="848">
        <f t="shared" si="0"/>
        <v>12917088</v>
      </c>
      <c r="O12" s="855">
        <f t="shared" si="0"/>
        <v>11.299999999999999</v>
      </c>
      <c r="P12" s="856">
        <f t="shared" si="0"/>
        <v>51</v>
      </c>
      <c r="Q12" s="849">
        <f t="shared" si="0"/>
        <v>3</v>
      </c>
    </row>
    <row r="13" spans="1:17" ht="13.5">
      <c r="A13" s="853" t="s">
        <v>193</v>
      </c>
      <c r="B13" s="854">
        <v>7771189</v>
      </c>
      <c r="C13" s="855">
        <v>6.8</v>
      </c>
      <c r="D13" s="850">
        <v>342</v>
      </c>
      <c r="E13" s="851">
        <v>19.8</v>
      </c>
      <c r="F13" s="848">
        <v>5183737</v>
      </c>
      <c r="G13" s="855">
        <v>4.5</v>
      </c>
      <c r="H13" s="850">
        <v>54</v>
      </c>
      <c r="I13" s="851">
        <v>3.1</v>
      </c>
      <c r="J13" s="848">
        <v>468592</v>
      </c>
      <c r="K13" s="849">
        <v>0.4</v>
      </c>
      <c r="L13" s="850">
        <v>5</v>
      </c>
      <c r="M13" s="851">
        <v>0.3</v>
      </c>
      <c r="N13" s="848">
        <f t="shared" si="0"/>
        <v>13423518</v>
      </c>
      <c r="O13" s="855">
        <f t="shared" si="0"/>
        <v>11.700000000000001</v>
      </c>
      <c r="P13" s="856">
        <f t="shared" si="0"/>
        <v>401</v>
      </c>
      <c r="Q13" s="849">
        <f t="shared" si="0"/>
        <v>23.200000000000003</v>
      </c>
    </row>
    <row r="14" spans="1:17" ht="14.25" thickBot="1">
      <c r="A14" s="857" t="s">
        <v>194</v>
      </c>
      <c r="B14" s="858">
        <v>9083</v>
      </c>
      <c r="C14" s="859">
        <v>0</v>
      </c>
      <c r="D14" s="860">
        <v>1</v>
      </c>
      <c r="E14" s="861">
        <v>0.1</v>
      </c>
      <c r="F14" s="862">
        <v>0</v>
      </c>
      <c r="G14" s="859">
        <v>0</v>
      </c>
      <c r="H14" s="860">
        <v>0</v>
      </c>
      <c r="I14" s="861">
        <v>0</v>
      </c>
      <c r="J14" s="862">
        <v>0</v>
      </c>
      <c r="K14" s="863">
        <v>0</v>
      </c>
      <c r="L14" s="860">
        <v>0</v>
      </c>
      <c r="M14" s="861">
        <v>0</v>
      </c>
      <c r="N14" s="862">
        <f t="shared" si="0"/>
        <v>9083</v>
      </c>
      <c r="O14" s="855">
        <f t="shared" si="0"/>
        <v>0</v>
      </c>
      <c r="P14" s="864">
        <f t="shared" si="0"/>
        <v>1</v>
      </c>
      <c r="Q14" s="863">
        <f t="shared" si="0"/>
        <v>0.1</v>
      </c>
    </row>
    <row r="15" spans="1:17" ht="14.25" thickBot="1">
      <c r="A15" s="865" t="s">
        <v>195</v>
      </c>
      <c r="B15" s="866">
        <f>SUM(B10:B14)</f>
        <v>69414083</v>
      </c>
      <c r="C15" s="867">
        <f aca="true" t="shared" si="1" ref="C15:Q15">SUM(C10:C14)</f>
        <v>60.699999999999996</v>
      </c>
      <c r="D15" s="866">
        <f t="shared" si="1"/>
        <v>1541</v>
      </c>
      <c r="E15" s="868">
        <f t="shared" si="1"/>
        <v>89.39999999999999</v>
      </c>
      <c r="F15" s="869">
        <f t="shared" si="1"/>
        <v>44316448</v>
      </c>
      <c r="G15" s="867">
        <f t="shared" si="1"/>
        <v>38.7</v>
      </c>
      <c r="H15" s="870">
        <f t="shared" si="1"/>
        <v>166</v>
      </c>
      <c r="I15" s="868">
        <f t="shared" si="1"/>
        <v>9.7</v>
      </c>
      <c r="J15" s="869">
        <f t="shared" si="1"/>
        <v>635898</v>
      </c>
      <c r="K15" s="871">
        <f t="shared" si="1"/>
        <v>0.6000000000000001</v>
      </c>
      <c r="L15" s="870">
        <f t="shared" si="1"/>
        <v>16</v>
      </c>
      <c r="M15" s="868">
        <f t="shared" si="1"/>
        <v>0.8999999999999999</v>
      </c>
      <c r="N15" s="869">
        <f t="shared" si="1"/>
        <v>114366429</v>
      </c>
      <c r="O15" s="872">
        <f t="shared" si="1"/>
        <v>99.99999999999999</v>
      </c>
      <c r="P15" s="873">
        <f>SUM(P10:P14)</f>
        <v>1723</v>
      </c>
      <c r="Q15" s="871">
        <f t="shared" si="1"/>
        <v>100</v>
      </c>
    </row>
    <row r="16" spans="1:17" ht="13.5">
      <c r="A16" s="842" t="s">
        <v>196</v>
      </c>
      <c r="B16" s="843">
        <v>9511910</v>
      </c>
      <c r="C16" s="844"/>
      <c r="D16" s="843">
        <v>2358</v>
      </c>
      <c r="E16" s="874"/>
      <c r="F16" s="846">
        <v>256568</v>
      </c>
      <c r="G16" s="844"/>
      <c r="H16" s="847">
        <v>23</v>
      </c>
      <c r="I16" s="845"/>
      <c r="J16" s="846">
        <v>2863488</v>
      </c>
      <c r="K16" s="852"/>
      <c r="L16" s="847">
        <v>420</v>
      </c>
      <c r="M16" s="845"/>
      <c r="N16" s="846">
        <f>B16+F16+J16</f>
        <v>12631966</v>
      </c>
      <c r="O16" s="875"/>
      <c r="P16" s="876">
        <f>D16+H16+L16</f>
        <v>2801</v>
      </c>
      <c r="Q16" s="852"/>
    </row>
    <row r="17" spans="1:17" ht="14.25" thickBot="1">
      <c r="A17" s="857" t="s">
        <v>197</v>
      </c>
      <c r="B17" s="864">
        <v>7305740</v>
      </c>
      <c r="C17" s="859"/>
      <c r="D17" s="860">
        <v>325</v>
      </c>
      <c r="E17" s="877"/>
      <c r="F17" s="862">
        <v>3111878</v>
      </c>
      <c r="G17" s="859"/>
      <c r="H17" s="860">
        <v>15</v>
      </c>
      <c r="I17" s="861"/>
      <c r="J17" s="862">
        <v>183052</v>
      </c>
      <c r="K17" s="863"/>
      <c r="L17" s="860">
        <v>12</v>
      </c>
      <c r="M17" s="861"/>
      <c r="N17" s="862">
        <f>B17+F17+J17</f>
        <v>10600670</v>
      </c>
      <c r="O17" s="878"/>
      <c r="P17" s="879">
        <f>D17+H17+L17</f>
        <v>352</v>
      </c>
      <c r="Q17" s="863"/>
    </row>
    <row r="18" spans="1:17" ht="14.25" thickBot="1">
      <c r="A18" s="880" t="s">
        <v>30</v>
      </c>
      <c r="B18" s="881">
        <f>SUM(B15:B17)</f>
        <v>86231733</v>
      </c>
      <c r="C18" s="882"/>
      <c r="D18" s="883">
        <f>SUM(D15:D17)</f>
        <v>4224</v>
      </c>
      <c r="E18" s="884"/>
      <c r="F18" s="885">
        <f>SUM(F15:F17)</f>
        <v>47684894</v>
      </c>
      <c r="G18" s="882"/>
      <c r="H18" s="886">
        <f>SUM(H15:H17)</f>
        <v>204</v>
      </c>
      <c r="I18" s="887"/>
      <c r="J18" s="885">
        <f>SUM(J15:J17)</f>
        <v>3682438</v>
      </c>
      <c r="K18" s="872"/>
      <c r="L18" s="886">
        <f>SUM(L15:L17)</f>
        <v>448</v>
      </c>
      <c r="M18" s="887"/>
      <c r="N18" s="885">
        <f>SUM(N15:N17)</f>
        <v>137599065</v>
      </c>
      <c r="O18" s="888"/>
      <c r="P18" s="881">
        <f>SUM(P15:P17)</f>
        <v>4876</v>
      </c>
      <c r="Q18" s="872"/>
    </row>
    <row r="19" spans="1:17" ht="13.5">
      <c r="A19" s="842" t="s">
        <v>198</v>
      </c>
      <c r="B19" s="876">
        <v>5605479</v>
      </c>
      <c r="C19" s="844"/>
      <c r="D19" s="847">
        <v>870</v>
      </c>
      <c r="E19" s="874"/>
      <c r="F19" s="889">
        <v>3766746</v>
      </c>
      <c r="G19" s="890"/>
      <c r="H19" s="891">
        <v>165</v>
      </c>
      <c r="I19" s="845"/>
      <c r="J19" s="846">
        <v>759</v>
      </c>
      <c r="K19" s="852"/>
      <c r="L19" s="847">
        <v>2</v>
      </c>
      <c r="M19" s="845"/>
      <c r="N19" s="846">
        <f>F19+B19+J19</f>
        <v>9372984</v>
      </c>
      <c r="O19" s="875"/>
      <c r="P19" s="892">
        <f>H19+D19+L19</f>
        <v>1037</v>
      </c>
      <c r="Q19" s="852"/>
    </row>
    <row r="20" spans="1:17" ht="13.5">
      <c r="A20" s="853" t="s">
        <v>199</v>
      </c>
      <c r="B20" s="893">
        <v>706</v>
      </c>
      <c r="C20" s="855"/>
      <c r="D20" s="850">
        <v>14</v>
      </c>
      <c r="E20" s="894"/>
      <c r="F20" s="848">
        <v>0</v>
      </c>
      <c r="G20" s="855"/>
      <c r="H20" s="850">
        <v>0</v>
      </c>
      <c r="I20" s="851"/>
      <c r="J20" s="848">
        <v>0</v>
      </c>
      <c r="K20" s="849"/>
      <c r="L20" s="850">
        <v>0</v>
      </c>
      <c r="M20" s="851"/>
      <c r="N20" s="848">
        <f>B20+F20+J20</f>
        <v>706</v>
      </c>
      <c r="O20" s="895"/>
      <c r="P20" s="856">
        <f>D20+H20+L20</f>
        <v>14</v>
      </c>
      <c r="Q20" s="849"/>
    </row>
    <row r="21" spans="1:17" ht="13.5">
      <c r="A21" s="853" t="s">
        <v>200</v>
      </c>
      <c r="B21" s="893">
        <v>0</v>
      </c>
      <c r="C21" s="855"/>
      <c r="D21" s="850">
        <v>0</v>
      </c>
      <c r="E21" s="894"/>
      <c r="F21" s="848">
        <v>0</v>
      </c>
      <c r="G21" s="855"/>
      <c r="H21" s="850">
        <v>0</v>
      </c>
      <c r="I21" s="851"/>
      <c r="J21" s="848">
        <v>0</v>
      </c>
      <c r="K21" s="849"/>
      <c r="L21" s="856">
        <v>0</v>
      </c>
      <c r="M21" s="851"/>
      <c r="N21" s="893">
        <f>B21+F21+J21</f>
        <v>0</v>
      </c>
      <c r="O21" s="895"/>
      <c r="P21" s="856">
        <f>D21+H21+L21</f>
        <v>0</v>
      </c>
      <c r="Q21" s="849"/>
    </row>
    <row r="22" spans="1:17" ht="13.5">
      <c r="A22" s="905"/>
      <c r="B22" s="906"/>
      <c r="C22" s="907"/>
      <c r="D22" s="905"/>
      <c r="E22" s="905"/>
      <c r="F22" s="906"/>
      <c r="G22" s="907"/>
      <c r="H22" s="905"/>
      <c r="I22" s="907"/>
      <c r="J22" s="906"/>
      <c r="K22" s="908"/>
      <c r="L22" s="905"/>
      <c r="M22" s="907"/>
      <c r="N22" s="906"/>
      <c r="O22" s="905"/>
      <c r="P22" s="905"/>
      <c r="Q22" s="908"/>
    </row>
    <row r="23" ht="13.5">
      <c r="A23" s="195" t="s">
        <v>31</v>
      </c>
    </row>
    <row r="24" spans="1:2" ht="13.5">
      <c r="A24" s="681" t="s">
        <v>32</v>
      </c>
      <c r="B24" s="896"/>
    </row>
    <row r="25" ht="13.5">
      <c r="A25" s="198" t="s">
        <v>39</v>
      </c>
    </row>
    <row r="26" ht="13.5">
      <c r="A26" s="198" t="s">
        <v>116</v>
      </c>
    </row>
    <row r="27" ht="13.5">
      <c r="A27" s="897" t="s">
        <v>201</v>
      </c>
    </row>
    <row r="28" ht="13.5">
      <c r="A28" s="898" t="s">
        <v>202</v>
      </c>
    </row>
    <row r="42" spans="2:17" ht="17.25">
      <c r="B42" s="944"/>
      <c r="C42" s="944"/>
      <c r="D42" s="944"/>
      <c r="E42" s="944"/>
      <c r="F42" s="944"/>
      <c r="G42" s="944"/>
      <c r="H42" s="944"/>
      <c r="I42" s="944"/>
      <c r="J42" s="824"/>
      <c r="K42" s="824"/>
      <c r="L42" s="824"/>
      <c r="Q42" s="825"/>
    </row>
    <row r="43" spans="2:12" ht="12.75">
      <c r="B43" s="827"/>
      <c r="C43" s="827"/>
      <c r="D43" s="827"/>
      <c r="E43" s="827"/>
      <c r="F43" s="827"/>
      <c r="G43" s="827"/>
      <c r="H43" s="827"/>
      <c r="I43" s="827"/>
      <c r="J43" s="827"/>
      <c r="K43" s="827"/>
      <c r="L43" s="827"/>
    </row>
    <row r="44" spans="2:12" ht="15.75">
      <c r="B44" s="925"/>
      <c r="C44" s="925"/>
      <c r="D44" s="925"/>
      <c r="E44" s="925"/>
      <c r="F44" s="925"/>
      <c r="G44" s="925"/>
      <c r="H44" s="925"/>
      <c r="I44" s="925"/>
      <c r="J44" s="925"/>
      <c r="K44" s="925"/>
      <c r="L44" s="925"/>
    </row>
  </sheetData>
  <mergeCells count="17">
    <mergeCell ref="B42:I42"/>
    <mergeCell ref="B44:L44"/>
    <mergeCell ref="N6:Q6"/>
    <mergeCell ref="N7:O7"/>
    <mergeCell ref="P7:Q7"/>
    <mergeCell ref="H7:I7"/>
    <mergeCell ref="B7:C7"/>
    <mergeCell ref="D7:E7"/>
    <mergeCell ref="F7:G7"/>
    <mergeCell ref="B1:I1"/>
    <mergeCell ref="B3:L3"/>
    <mergeCell ref="J7:K7"/>
    <mergeCell ref="L7:M7"/>
    <mergeCell ref="B6:E6"/>
    <mergeCell ref="F6:I6"/>
    <mergeCell ref="J6:M6"/>
    <mergeCell ref="B2:K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ignoredErrors>
    <ignoredError sqref="B15:M15" formulaRange="1"/>
    <ignoredError sqref="N15 P1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workbookViewId="0" topLeftCell="A1">
      <selection activeCell="A41" sqref="A41"/>
    </sheetView>
  </sheetViews>
  <sheetFormatPr defaultColWidth="9.00390625" defaultRowHeight="12.75"/>
  <cols>
    <col min="1" max="1" width="15.75390625" style="0" customWidth="1"/>
    <col min="2" max="2" width="7.25390625" style="0" customWidth="1"/>
    <col min="3" max="3" width="4.25390625" style="0" customWidth="1"/>
    <col min="4" max="4" width="7.25390625" style="0" customWidth="1"/>
    <col min="5" max="5" width="4.25390625" style="0" customWidth="1"/>
    <col min="6" max="6" width="7.25390625" style="0" customWidth="1"/>
    <col min="7" max="7" width="4.25390625" style="0" customWidth="1"/>
    <col min="8" max="8" width="7.75390625" style="0" customWidth="1"/>
    <col min="9" max="9" width="4.75390625" style="0" customWidth="1"/>
    <col min="10" max="15" width="4.25390625" style="0" customWidth="1"/>
    <col min="16" max="16" width="8.75390625" style="0" customWidth="1"/>
    <col min="17" max="17" width="4.75390625" style="0" customWidth="1"/>
    <col min="18" max="18" width="8.75390625" style="0" customWidth="1"/>
    <col min="19" max="19" width="4.75390625" style="0" customWidth="1"/>
    <col min="20" max="20" width="8.75390625" style="0" customWidth="1"/>
    <col min="21" max="21" width="4.75390625" style="0" customWidth="1"/>
    <col min="22" max="22" width="8.75390625" style="0" customWidth="1"/>
    <col min="23" max="30" width="4.75390625" style="0" customWidth="1"/>
  </cols>
  <sheetData>
    <row r="1" spans="1:30" s="39" customFormat="1" ht="18" customHeight="1">
      <c r="A1" s="218"/>
      <c r="B1" s="944" t="s">
        <v>0</v>
      </c>
      <c r="C1" s="944"/>
      <c r="D1" s="944"/>
      <c r="E1" s="944"/>
      <c r="F1" s="944"/>
      <c r="G1" s="944"/>
      <c r="H1" s="944"/>
      <c r="I1" s="944"/>
      <c r="J1" s="944"/>
      <c r="K1" s="944"/>
      <c r="L1" s="218"/>
      <c r="M1" s="218"/>
      <c r="N1" s="218"/>
      <c r="O1" s="219"/>
      <c r="AD1" s="8" t="s">
        <v>57</v>
      </c>
    </row>
    <row r="2" spans="1:15" s="1" customFormat="1" ht="18" customHeight="1">
      <c r="A2" s="2"/>
      <c r="B2" s="942" t="s">
        <v>2</v>
      </c>
      <c r="C2" s="942"/>
      <c r="D2" s="942"/>
      <c r="E2" s="942"/>
      <c r="F2" s="942"/>
      <c r="G2" s="942"/>
      <c r="H2" s="942"/>
      <c r="I2" s="942"/>
      <c r="J2" s="942"/>
      <c r="K2" s="4"/>
      <c r="L2" s="4"/>
      <c r="O2" s="6"/>
    </row>
    <row r="3" spans="1:18" s="1" customFormat="1" ht="18" customHeight="1">
      <c r="A3" s="2"/>
      <c r="B3" s="943" t="s">
        <v>48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</row>
    <row r="4" spans="1:18" s="1" customFormat="1" ht="15.75">
      <c r="A4" s="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5" s="9" customFormat="1" ht="12" customHeight="1">
      <c r="A5" s="18"/>
      <c r="B5" s="19"/>
      <c r="C5" s="20"/>
      <c r="H5" s="19"/>
      <c r="I5" s="20"/>
      <c r="J5" s="20"/>
      <c r="K5" s="20"/>
      <c r="L5" s="20"/>
      <c r="M5" s="20"/>
      <c r="N5" s="20"/>
      <c r="O5" s="20"/>
    </row>
    <row r="6" spans="1:30" s="22" customFormat="1" ht="18.75" customHeight="1">
      <c r="A6" s="21" t="s">
        <v>3</v>
      </c>
      <c r="B6" s="23"/>
      <c r="C6" s="6"/>
      <c r="E6" s="24"/>
      <c r="F6" s="25"/>
      <c r="G6" s="221"/>
      <c r="H6" s="23"/>
      <c r="K6" s="6"/>
      <c r="L6" s="6"/>
      <c r="M6" s="6"/>
      <c r="N6" s="23"/>
      <c r="AD6" s="26" t="s">
        <v>4</v>
      </c>
    </row>
    <row r="7" spans="1:30" s="27" customFormat="1" ht="18.75" customHeight="1">
      <c r="A7" s="222" t="s">
        <v>5</v>
      </c>
      <c r="B7" s="945" t="s">
        <v>6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7"/>
      <c r="P7" s="922" t="s">
        <v>49</v>
      </c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12"/>
    </row>
    <row r="8" spans="1:30" s="17" customFormat="1" ht="18.75" customHeight="1">
      <c r="A8" s="223" t="s">
        <v>50</v>
      </c>
      <c r="B8" s="224" t="s">
        <v>51</v>
      </c>
      <c r="C8" s="225"/>
      <c r="D8" s="224" t="s">
        <v>52</v>
      </c>
      <c r="E8" s="225"/>
      <c r="F8" s="226" t="s">
        <v>53</v>
      </c>
      <c r="G8" s="225"/>
      <c r="H8" s="227" t="s">
        <v>14</v>
      </c>
      <c r="I8" s="228"/>
      <c r="J8" s="229"/>
      <c r="K8" s="230"/>
      <c r="L8" s="230"/>
      <c r="M8" s="230"/>
      <c r="N8" s="231"/>
      <c r="O8" s="232"/>
      <c r="P8" s="233" t="s">
        <v>51</v>
      </c>
      <c r="Q8" s="225"/>
      <c r="R8" s="224" t="s">
        <v>52</v>
      </c>
      <c r="S8" s="225"/>
      <c r="T8" s="226" t="s">
        <v>53</v>
      </c>
      <c r="U8" s="225"/>
      <c r="V8" s="227" t="s">
        <v>14</v>
      </c>
      <c r="W8" s="228"/>
      <c r="X8" s="229"/>
      <c r="Y8" s="230"/>
      <c r="Z8" s="230"/>
      <c r="AA8" s="230"/>
      <c r="AB8" s="230"/>
      <c r="AC8" s="231"/>
      <c r="AD8" s="234"/>
    </row>
    <row r="9" spans="1:30" s="39" customFormat="1" ht="15" customHeight="1">
      <c r="A9" s="235" t="s">
        <v>9</v>
      </c>
      <c r="B9" s="236" t="s">
        <v>10</v>
      </c>
      <c r="C9" s="237" t="s">
        <v>54</v>
      </c>
      <c r="D9" s="236" t="s">
        <v>10</v>
      </c>
      <c r="E9" s="237" t="s">
        <v>54</v>
      </c>
      <c r="F9" s="236" t="s">
        <v>10</v>
      </c>
      <c r="G9" s="237" t="s">
        <v>54</v>
      </c>
      <c r="H9" s="238" t="s">
        <v>10</v>
      </c>
      <c r="I9" s="239"/>
      <c r="J9" s="240" t="s">
        <v>11</v>
      </c>
      <c r="K9" s="241" t="s">
        <v>12</v>
      </c>
      <c r="L9" s="243" t="s">
        <v>14</v>
      </c>
      <c r="M9" s="242"/>
      <c r="N9" s="244" t="s">
        <v>16</v>
      </c>
      <c r="O9" s="245" t="s">
        <v>17</v>
      </c>
      <c r="P9" s="239" t="s">
        <v>10</v>
      </c>
      <c r="Q9" s="237" t="s">
        <v>54</v>
      </c>
      <c r="R9" s="236" t="s">
        <v>10</v>
      </c>
      <c r="S9" s="237" t="s">
        <v>54</v>
      </c>
      <c r="T9" s="246" t="s">
        <v>10</v>
      </c>
      <c r="U9" s="237" t="s">
        <v>54</v>
      </c>
      <c r="V9" s="238" t="s">
        <v>10</v>
      </c>
      <c r="W9" s="239"/>
      <c r="X9" s="240" t="s">
        <v>11</v>
      </c>
      <c r="Y9" s="241" t="s">
        <v>12</v>
      </c>
      <c r="Z9" s="242" t="s">
        <v>13</v>
      </c>
      <c r="AA9" s="243" t="s">
        <v>14</v>
      </c>
      <c r="AB9" s="242"/>
      <c r="AC9" s="244" t="s">
        <v>16</v>
      </c>
      <c r="AD9" s="247" t="s">
        <v>17</v>
      </c>
    </row>
    <row r="10" spans="1:30" s="62" customFormat="1" ht="13.5" customHeight="1">
      <c r="A10" s="248" t="s">
        <v>18</v>
      </c>
      <c r="B10" s="249" t="s">
        <v>66</v>
      </c>
      <c r="C10" s="250" t="s">
        <v>20</v>
      </c>
      <c r="D10" s="249" t="s">
        <v>66</v>
      </c>
      <c r="E10" s="250" t="s">
        <v>20</v>
      </c>
      <c r="F10" s="249" t="s">
        <v>66</v>
      </c>
      <c r="G10" s="250" t="s">
        <v>20</v>
      </c>
      <c r="H10" s="251" t="s">
        <v>66</v>
      </c>
      <c r="I10" s="242" t="s">
        <v>19</v>
      </c>
      <c r="J10" s="240" t="s">
        <v>20</v>
      </c>
      <c r="K10" s="241" t="s">
        <v>20</v>
      </c>
      <c r="L10" s="240" t="s">
        <v>20</v>
      </c>
      <c r="M10" s="252" t="s">
        <v>19</v>
      </c>
      <c r="N10" s="247" t="s">
        <v>20</v>
      </c>
      <c r="O10" s="245" t="s">
        <v>20</v>
      </c>
      <c r="P10" s="253" t="s">
        <v>66</v>
      </c>
      <c r="Q10" s="247" t="s">
        <v>20</v>
      </c>
      <c r="R10" s="254" t="s">
        <v>66</v>
      </c>
      <c r="S10" s="247" t="s">
        <v>20</v>
      </c>
      <c r="T10" s="254" t="s">
        <v>66</v>
      </c>
      <c r="U10" s="250" t="s">
        <v>20</v>
      </c>
      <c r="V10" s="251" t="s">
        <v>66</v>
      </c>
      <c r="W10" s="242" t="s">
        <v>19</v>
      </c>
      <c r="X10" s="240" t="s">
        <v>20</v>
      </c>
      <c r="Y10" s="250" t="s">
        <v>20</v>
      </c>
      <c r="Z10" s="250" t="s">
        <v>20</v>
      </c>
      <c r="AA10" s="240" t="s">
        <v>20</v>
      </c>
      <c r="AB10" s="252" t="s">
        <v>19</v>
      </c>
      <c r="AC10" s="247" t="s">
        <v>20</v>
      </c>
      <c r="AD10" s="247" t="s">
        <v>20</v>
      </c>
    </row>
    <row r="11" spans="1:30" s="62" customFormat="1" ht="9.75" customHeight="1" thickBot="1">
      <c r="A11" s="57" t="s">
        <v>21</v>
      </c>
      <c r="B11" s="58">
        <v>1</v>
      </c>
      <c r="C11" s="51">
        <v>2</v>
      </c>
      <c r="D11" s="58">
        <v>3</v>
      </c>
      <c r="E11" s="54">
        <v>4</v>
      </c>
      <c r="F11" s="61">
        <v>5</v>
      </c>
      <c r="G11" s="56">
        <v>6</v>
      </c>
      <c r="H11" s="52">
        <v>7</v>
      </c>
      <c r="I11" s="51">
        <v>8</v>
      </c>
      <c r="J11" s="52">
        <v>9</v>
      </c>
      <c r="K11" s="54">
        <v>10</v>
      </c>
      <c r="L11" s="55">
        <v>11</v>
      </c>
      <c r="M11" s="56">
        <v>12</v>
      </c>
      <c r="N11" s="58">
        <v>13</v>
      </c>
      <c r="O11" s="59">
        <v>14</v>
      </c>
      <c r="P11" s="255">
        <v>15</v>
      </c>
      <c r="Q11" s="58">
        <v>16</v>
      </c>
      <c r="R11" s="51">
        <v>17</v>
      </c>
      <c r="S11" s="58">
        <v>18</v>
      </c>
      <c r="T11" s="56">
        <v>19</v>
      </c>
      <c r="U11" s="51">
        <v>20</v>
      </c>
      <c r="V11" s="55">
        <v>21</v>
      </c>
      <c r="W11" s="56">
        <v>22</v>
      </c>
      <c r="X11" s="52">
        <v>23</v>
      </c>
      <c r="Y11" s="56">
        <v>24</v>
      </c>
      <c r="Z11" s="51">
        <v>25</v>
      </c>
      <c r="AA11" s="55">
        <v>26</v>
      </c>
      <c r="AB11" s="62">
        <v>27</v>
      </c>
      <c r="AC11" s="58">
        <v>28</v>
      </c>
      <c r="AD11" s="61">
        <v>29</v>
      </c>
    </row>
    <row r="12" spans="1:30" s="39" customFormat="1" ht="9.75" customHeight="1">
      <c r="A12" s="256"/>
      <c r="B12" s="70"/>
      <c r="C12" s="257"/>
      <c r="D12" s="70"/>
      <c r="E12" s="257"/>
      <c r="F12" s="70"/>
      <c r="G12" s="257"/>
      <c r="H12" s="65"/>
      <c r="I12" s="66"/>
      <c r="J12" s="65"/>
      <c r="K12" s="73"/>
      <c r="L12" s="69"/>
      <c r="M12" s="66"/>
      <c r="N12" s="70"/>
      <c r="O12" s="71"/>
      <c r="P12" s="73"/>
      <c r="Q12" s="74"/>
      <c r="R12" s="73"/>
      <c r="S12" s="257"/>
      <c r="T12" s="70"/>
      <c r="U12" s="257"/>
      <c r="V12" s="65"/>
      <c r="W12" s="66"/>
      <c r="X12" s="65"/>
      <c r="Y12" s="73"/>
      <c r="Z12" s="258"/>
      <c r="AA12" s="69"/>
      <c r="AB12" s="66"/>
      <c r="AC12" s="70"/>
      <c r="AD12" s="74"/>
    </row>
    <row r="13" spans="1:30" s="86" customFormat="1" ht="15" customHeight="1">
      <c r="A13" s="75" t="s">
        <v>22</v>
      </c>
      <c r="B13" s="82"/>
      <c r="C13" s="82"/>
      <c r="D13" s="82"/>
      <c r="E13" s="82"/>
      <c r="F13" s="82"/>
      <c r="G13" s="82"/>
      <c r="H13" s="77"/>
      <c r="I13" s="81"/>
      <c r="J13" s="77"/>
      <c r="K13" s="85"/>
      <c r="L13" s="77"/>
      <c r="M13" s="81"/>
      <c r="N13" s="82"/>
      <c r="O13" s="83"/>
      <c r="P13" s="85"/>
      <c r="Q13" s="82"/>
      <c r="R13" s="82"/>
      <c r="S13" s="82"/>
      <c r="T13" s="82"/>
      <c r="U13" s="82"/>
      <c r="V13" s="77"/>
      <c r="W13" s="81"/>
      <c r="X13" s="77"/>
      <c r="Y13" s="85"/>
      <c r="Z13" s="259"/>
      <c r="AA13" s="77"/>
      <c r="AB13" s="81"/>
      <c r="AC13" s="82"/>
      <c r="AD13" s="82"/>
    </row>
    <row r="14" spans="1:30" s="86" customFormat="1" ht="15" customHeight="1">
      <c r="A14" s="87" t="s">
        <v>23</v>
      </c>
      <c r="B14" s="92">
        <v>211967</v>
      </c>
      <c r="C14" s="92">
        <v>8</v>
      </c>
      <c r="D14" s="92">
        <v>2727960</v>
      </c>
      <c r="E14" s="92">
        <v>71</v>
      </c>
      <c r="F14" s="92">
        <v>13833227</v>
      </c>
      <c r="G14" s="92">
        <v>6</v>
      </c>
      <c r="H14" s="88">
        <v>16773154</v>
      </c>
      <c r="I14" s="89">
        <v>61</v>
      </c>
      <c r="J14" s="88">
        <v>80</v>
      </c>
      <c r="K14" s="208">
        <v>5</v>
      </c>
      <c r="L14" s="88">
        <v>85</v>
      </c>
      <c r="M14" s="89">
        <v>68.8</v>
      </c>
      <c r="N14" s="92">
        <v>14</v>
      </c>
      <c r="O14" s="93">
        <v>6</v>
      </c>
      <c r="P14" s="208">
        <v>302115</v>
      </c>
      <c r="Q14" s="92">
        <v>48</v>
      </c>
      <c r="R14" s="92">
        <v>3051470</v>
      </c>
      <c r="S14" s="92">
        <v>202</v>
      </c>
      <c r="T14" s="92">
        <v>14486109</v>
      </c>
      <c r="U14" s="92">
        <v>53</v>
      </c>
      <c r="V14" s="88">
        <v>17839694</v>
      </c>
      <c r="W14" s="89">
        <v>47.6</v>
      </c>
      <c r="X14" s="92">
        <v>291</v>
      </c>
      <c r="Y14" s="92">
        <v>12</v>
      </c>
      <c r="Z14" s="260">
        <v>0</v>
      </c>
      <c r="AA14" s="88">
        <v>303</v>
      </c>
      <c r="AB14" s="89">
        <v>25.9</v>
      </c>
      <c r="AC14" s="92">
        <v>22</v>
      </c>
      <c r="AD14" s="92">
        <v>13</v>
      </c>
    </row>
    <row r="15" spans="1:30" s="86" customFormat="1" ht="15" customHeight="1">
      <c r="A15" s="87" t="s">
        <v>24</v>
      </c>
      <c r="B15" s="92">
        <v>13827</v>
      </c>
      <c r="C15" s="92">
        <v>1</v>
      </c>
      <c r="D15" s="92">
        <v>38066</v>
      </c>
      <c r="E15" s="92">
        <v>4</v>
      </c>
      <c r="F15" s="92">
        <v>995010</v>
      </c>
      <c r="G15" s="92">
        <v>3</v>
      </c>
      <c r="H15" s="88">
        <v>1046903</v>
      </c>
      <c r="I15" s="89">
        <v>3.8</v>
      </c>
      <c r="J15" s="88">
        <v>8</v>
      </c>
      <c r="K15" s="208">
        <v>0</v>
      </c>
      <c r="L15" s="88">
        <v>8</v>
      </c>
      <c r="M15" s="89">
        <v>6.4</v>
      </c>
      <c r="N15" s="92">
        <v>4</v>
      </c>
      <c r="O15" s="93">
        <v>0</v>
      </c>
      <c r="P15" s="208">
        <v>139357</v>
      </c>
      <c r="Q15" s="92">
        <v>64</v>
      </c>
      <c r="R15" s="92">
        <v>280011</v>
      </c>
      <c r="S15" s="92">
        <v>116</v>
      </c>
      <c r="T15" s="92">
        <v>6590585</v>
      </c>
      <c r="U15" s="92">
        <v>253</v>
      </c>
      <c r="V15" s="88">
        <v>7009953</v>
      </c>
      <c r="W15" s="89">
        <v>18.7</v>
      </c>
      <c r="X15" s="92">
        <v>416</v>
      </c>
      <c r="Y15" s="92">
        <v>17</v>
      </c>
      <c r="Z15" s="260">
        <v>0</v>
      </c>
      <c r="AA15" s="88">
        <v>433</v>
      </c>
      <c r="AB15" s="89">
        <v>36.9</v>
      </c>
      <c r="AC15" s="92">
        <v>66</v>
      </c>
      <c r="AD15" s="92">
        <v>6</v>
      </c>
    </row>
    <row r="16" spans="1:30" s="139" customFormat="1" ht="15" customHeight="1">
      <c r="A16" s="261" t="s">
        <v>25</v>
      </c>
      <c r="B16" s="107">
        <v>225794</v>
      </c>
      <c r="C16" s="107">
        <v>9</v>
      </c>
      <c r="D16" s="107">
        <v>2766026</v>
      </c>
      <c r="E16" s="107">
        <f>SUM(E14:E15)</f>
        <v>75</v>
      </c>
      <c r="F16" s="107">
        <v>14828237</v>
      </c>
      <c r="G16" s="107">
        <v>9</v>
      </c>
      <c r="H16" s="104">
        <v>17820057</v>
      </c>
      <c r="I16" s="105">
        <v>64.8</v>
      </c>
      <c r="J16" s="104">
        <v>88</v>
      </c>
      <c r="K16" s="138">
        <v>5</v>
      </c>
      <c r="L16" s="104">
        <f>SUM(L14:L15)</f>
        <v>93</v>
      </c>
      <c r="M16" s="105">
        <v>75.2</v>
      </c>
      <c r="N16" s="107">
        <v>18</v>
      </c>
      <c r="O16" s="108">
        <v>6</v>
      </c>
      <c r="P16" s="138">
        <v>441472</v>
      </c>
      <c r="Q16" s="107">
        <v>112</v>
      </c>
      <c r="R16" s="107">
        <v>3331481</v>
      </c>
      <c r="S16" s="107">
        <f>SUM(S14:S15)</f>
        <v>318</v>
      </c>
      <c r="T16" s="107">
        <v>21076694</v>
      </c>
      <c r="U16" s="107">
        <v>306</v>
      </c>
      <c r="V16" s="104">
        <f>SUM(V14:V15)</f>
        <v>24849647</v>
      </c>
      <c r="W16" s="105">
        <v>66.3</v>
      </c>
      <c r="X16" s="107">
        <v>707</v>
      </c>
      <c r="Y16" s="107">
        <v>29</v>
      </c>
      <c r="Z16" s="262">
        <f>SUM(Z14:Z15)</f>
        <v>0</v>
      </c>
      <c r="AA16" s="104">
        <f>SUM(AA14:AA15)</f>
        <v>736</v>
      </c>
      <c r="AB16" s="105">
        <v>62.8</v>
      </c>
      <c r="AC16" s="107">
        <v>88</v>
      </c>
      <c r="AD16" s="107">
        <v>19</v>
      </c>
    </row>
    <row r="17" spans="1:30" s="86" customFormat="1" ht="9.75" customHeight="1">
      <c r="A17" s="263"/>
      <c r="B17" s="92"/>
      <c r="C17" s="92"/>
      <c r="D17" s="92"/>
      <c r="E17" s="92"/>
      <c r="F17" s="92"/>
      <c r="G17" s="92"/>
      <c r="H17" s="88"/>
      <c r="I17" s="89"/>
      <c r="J17" s="88"/>
      <c r="K17" s="208"/>
      <c r="L17" s="88"/>
      <c r="M17" s="89"/>
      <c r="N17" s="92"/>
      <c r="O17" s="93"/>
      <c r="P17" s="208"/>
      <c r="Q17" s="92"/>
      <c r="R17" s="92"/>
      <c r="S17" s="92"/>
      <c r="T17" s="92"/>
      <c r="U17" s="92"/>
      <c r="V17" s="88"/>
      <c r="W17" s="89"/>
      <c r="X17" s="125"/>
      <c r="Y17" s="125"/>
      <c r="Z17" s="264"/>
      <c r="AA17" s="121"/>
      <c r="AB17" s="89"/>
      <c r="AC17" s="125"/>
      <c r="AD17" s="125"/>
    </row>
    <row r="18" spans="1:30" s="86" customFormat="1" ht="15" customHeight="1">
      <c r="A18" s="75" t="s">
        <v>26</v>
      </c>
      <c r="B18" s="130"/>
      <c r="C18" s="130"/>
      <c r="D18" s="130"/>
      <c r="E18" s="130"/>
      <c r="F18" s="130"/>
      <c r="G18" s="130"/>
      <c r="H18" s="126"/>
      <c r="I18" s="127"/>
      <c r="J18" s="126"/>
      <c r="K18" s="210"/>
      <c r="L18" s="126"/>
      <c r="M18" s="127"/>
      <c r="N18" s="130"/>
      <c r="O18" s="131"/>
      <c r="P18" s="210"/>
      <c r="Q18" s="130"/>
      <c r="R18" s="130"/>
      <c r="S18" s="130"/>
      <c r="T18" s="130"/>
      <c r="U18" s="130"/>
      <c r="V18" s="126"/>
      <c r="W18" s="127"/>
      <c r="X18" s="137"/>
      <c r="Y18" s="137"/>
      <c r="Z18" s="265"/>
      <c r="AA18" s="133"/>
      <c r="AB18" s="127"/>
      <c r="AC18" s="137"/>
      <c r="AD18" s="137"/>
    </row>
    <row r="19" spans="1:30" s="86" customFormat="1" ht="9.75" customHeight="1">
      <c r="A19" s="263"/>
      <c r="B19" s="92"/>
      <c r="C19" s="92"/>
      <c r="D19" s="92"/>
      <c r="E19" s="92"/>
      <c r="F19" s="92"/>
      <c r="G19" s="92"/>
      <c r="H19" s="88"/>
      <c r="I19" s="89"/>
      <c r="J19" s="88"/>
      <c r="K19" s="208"/>
      <c r="L19" s="88"/>
      <c r="M19" s="89"/>
      <c r="N19" s="92"/>
      <c r="O19" s="93"/>
      <c r="P19" s="208"/>
      <c r="Q19" s="92"/>
      <c r="R19" s="92"/>
      <c r="S19" s="92"/>
      <c r="T19" s="92"/>
      <c r="U19" s="92"/>
      <c r="V19" s="88"/>
      <c r="W19" s="89"/>
      <c r="X19" s="125"/>
      <c r="Y19" s="125"/>
      <c r="Z19" s="264"/>
      <c r="AA19" s="121"/>
      <c r="AB19" s="89"/>
      <c r="AC19" s="125"/>
      <c r="AD19" s="125"/>
    </row>
    <row r="20" spans="1:30" s="139" customFormat="1" ht="15" customHeight="1">
      <c r="A20" s="261" t="s">
        <v>27</v>
      </c>
      <c r="B20" s="107">
        <v>0</v>
      </c>
      <c r="C20" s="107">
        <v>0</v>
      </c>
      <c r="D20" s="107">
        <v>240674</v>
      </c>
      <c r="E20" s="107">
        <v>3</v>
      </c>
      <c r="F20" s="107">
        <v>8671217</v>
      </c>
      <c r="G20" s="107">
        <v>4</v>
      </c>
      <c r="H20" s="104">
        <v>8911891</v>
      </c>
      <c r="I20" s="105">
        <v>32.4</v>
      </c>
      <c r="J20" s="104">
        <v>6</v>
      </c>
      <c r="K20" s="138">
        <v>1</v>
      </c>
      <c r="L20" s="104">
        <v>7</v>
      </c>
      <c r="M20" s="105">
        <v>5.6</v>
      </c>
      <c r="N20" s="107">
        <v>6</v>
      </c>
      <c r="O20" s="108">
        <v>0</v>
      </c>
      <c r="P20" s="138">
        <v>0</v>
      </c>
      <c r="Q20" s="107">
        <v>0</v>
      </c>
      <c r="R20" s="107">
        <v>283979</v>
      </c>
      <c r="S20" s="107">
        <v>13</v>
      </c>
      <c r="T20" s="107">
        <v>8858263</v>
      </c>
      <c r="U20" s="107">
        <v>10</v>
      </c>
      <c r="V20" s="104">
        <v>9142242</v>
      </c>
      <c r="W20" s="105">
        <v>24.4</v>
      </c>
      <c r="X20" s="107">
        <v>22</v>
      </c>
      <c r="Y20" s="107">
        <v>1</v>
      </c>
      <c r="Z20" s="262">
        <v>0</v>
      </c>
      <c r="AA20" s="104">
        <v>23</v>
      </c>
      <c r="AB20" s="105">
        <v>2</v>
      </c>
      <c r="AC20" s="107">
        <v>6</v>
      </c>
      <c r="AD20" s="107">
        <v>0</v>
      </c>
    </row>
    <row r="21" spans="1:30" s="86" customFormat="1" ht="9.75" customHeight="1" thickBot="1">
      <c r="A21" s="266"/>
      <c r="B21" s="146"/>
      <c r="C21" s="146"/>
      <c r="D21" s="146"/>
      <c r="E21" s="146"/>
      <c r="F21" s="146"/>
      <c r="G21" s="146"/>
      <c r="H21" s="142"/>
      <c r="I21" s="143"/>
      <c r="J21" s="142"/>
      <c r="K21" s="154"/>
      <c r="L21" s="142"/>
      <c r="M21" s="143"/>
      <c r="N21" s="146"/>
      <c r="O21" s="147"/>
      <c r="P21" s="154"/>
      <c r="Q21" s="146"/>
      <c r="R21" s="146"/>
      <c r="S21" s="146"/>
      <c r="T21" s="146"/>
      <c r="U21" s="146"/>
      <c r="V21" s="142"/>
      <c r="W21" s="143"/>
      <c r="X21" s="146"/>
      <c r="Y21" s="146"/>
      <c r="Z21" s="267"/>
      <c r="AA21" s="142"/>
      <c r="AB21" s="143"/>
      <c r="AC21" s="146"/>
      <c r="AD21" s="146"/>
    </row>
    <row r="22" spans="1:30" s="86" customFormat="1" ht="15" customHeight="1" thickBot="1">
      <c r="A22" s="268" t="s">
        <v>28</v>
      </c>
      <c r="B22" s="269">
        <f aca="true" t="shared" si="0" ref="B22:AD22">B16+B20</f>
        <v>225794</v>
      </c>
      <c r="C22" s="269">
        <f t="shared" si="0"/>
        <v>9</v>
      </c>
      <c r="D22" s="269">
        <f t="shared" si="0"/>
        <v>3006700</v>
      </c>
      <c r="E22" s="269">
        <f t="shared" si="0"/>
        <v>78</v>
      </c>
      <c r="F22" s="269">
        <f t="shared" si="0"/>
        <v>23499454</v>
      </c>
      <c r="G22" s="269">
        <f t="shared" si="0"/>
        <v>13</v>
      </c>
      <c r="H22" s="270">
        <f t="shared" si="0"/>
        <v>26731948</v>
      </c>
      <c r="I22" s="271">
        <f t="shared" si="0"/>
        <v>97.19999999999999</v>
      </c>
      <c r="J22" s="270">
        <f t="shared" si="0"/>
        <v>94</v>
      </c>
      <c r="K22" s="272">
        <f t="shared" si="0"/>
        <v>6</v>
      </c>
      <c r="L22" s="270">
        <f t="shared" si="0"/>
        <v>100</v>
      </c>
      <c r="M22" s="271">
        <f t="shared" si="0"/>
        <v>80.8</v>
      </c>
      <c r="N22" s="269">
        <f t="shared" si="0"/>
        <v>24</v>
      </c>
      <c r="O22" s="273">
        <f t="shared" si="0"/>
        <v>6</v>
      </c>
      <c r="P22" s="272">
        <f t="shared" si="0"/>
        <v>441472</v>
      </c>
      <c r="Q22" s="269">
        <f t="shared" si="0"/>
        <v>112</v>
      </c>
      <c r="R22" s="269">
        <f t="shared" si="0"/>
        <v>3615460</v>
      </c>
      <c r="S22" s="269">
        <f t="shared" si="0"/>
        <v>331</v>
      </c>
      <c r="T22" s="269">
        <f t="shared" si="0"/>
        <v>29934957</v>
      </c>
      <c r="U22" s="269">
        <f t="shared" si="0"/>
        <v>316</v>
      </c>
      <c r="V22" s="270">
        <f t="shared" si="0"/>
        <v>33991889</v>
      </c>
      <c r="W22" s="274">
        <f t="shared" si="0"/>
        <v>90.69999999999999</v>
      </c>
      <c r="X22" s="270">
        <f t="shared" si="0"/>
        <v>729</v>
      </c>
      <c r="Y22" s="270">
        <f t="shared" si="0"/>
        <v>30</v>
      </c>
      <c r="Z22" s="270">
        <f t="shared" si="0"/>
        <v>0</v>
      </c>
      <c r="AA22" s="270">
        <f t="shared" si="0"/>
        <v>759</v>
      </c>
      <c r="AB22" s="274">
        <f t="shared" si="0"/>
        <v>64.8</v>
      </c>
      <c r="AC22" s="270">
        <f t="shared" si="0"/>
        <v>94</v>
      </c>
      <c r="AD22" s="270">
        <f t="shared" si="0"/>
        <v>19</v>
      </c>
    </row>
    <row r="23" spans="1:30" s="86" customFormat="1" ht="15" customHeight="1">
      <c r="A23" s="275"/>
      <c r="B23" s="179"/>
      <c r="C23" s="179"/>
      <c r="D23" s="179"/>
      <c r="E23" s="179"/>
      <c r="F23" s="179"/>
      <c r="G23" s="179"/>
      <c r="H23" s="175"/>
      <c r="I23" s="176"/>
      <c r="J23" s="175"/>
      <c r="K23" s="213"/>
      <c r="L23" s="175"/>
      <c r="M23" s="176"/>
      <c r="N23" s="179"/>
      <c r="O23" s="180"/>
      <c r="P23" s="213"/>
      <c r="Q23" s="179"/>
      <c r="R23" s="179"/>
      <c r="S23" s="179"/>
      <c r="T23" s="179"/>
      <c r="U23" s="179"/>
      <c r="V23" s="175"/>
      <c r="W23" s="176"/>
      <c r="X23" s="191"/>
      <c r="Y23" s="191"/>
      <c r="Z23" s="276"/>
      <c r="AA23" s="187"/>
      <c r="AB23" s="176"/>
      <c r="AC23" s="191"/>
      <c r="AD23" s="191"/>
    </row>
    <row r="24" spans="1:30" s="86" customFormat="1" ht="15" customHeight="1">
      <c r="A24" s="75" t="s">
        <v>29</v>
      </c>
      <c r="B24" s="130"/>
      <c r="C24" s="130"/>
      <c r="D24" s="130"/>
      <c r="E24" s="130"/>
      <c r="F24" s="130"/>
      <c r="G24" s="130"/>
      <c r="H24" s="126"/>
      <c r="I24" s="127"/>
      <c r="J24" s="126"/>
      <c r="K24" s="210"/>
      <c r="L24" s="126"/>
      <c r="M24" s="127"/>
      <c r="N24" s="130"/>
      <c r="O24" s="131"/>
      <c r="P24" s="210"/>
      <c r="Q24" s="130"/>
      <c r="R24" s="130"/>
      <c r="S24" s="130"/>
      <c r="T24" s="130"/>
      <c r="U24" s="130"/>
      <c r="V24" s="126"/>
      <c r="W24" s="127"/>
      <c r="X24" s="137"/>
      <c r="Y24" s="137"/>
      <c r="Z24" s="265"/>
      <c r="AA24" s="133"/>
      <c r="AB24" s="127"/>
      <c r="AC24" s="137"/>
      <c r="AD24" s="137"/>
    </row>
    <row r="25" spans="1:30" s="86" customFormat="1" ht="9.75" customHeight="1">
      <c r="A25" s="263"/>
      <c r="B25" s="92"/>
      <c r="C25" s="92"/>
      <c r="D25" s="92"/>
      <c r="E25" s="92"/>
      <c r="F25" s="92"/>
      <c r="G25" s="92"/>
      <c r="H25" s="88"/>
      <c r="I25" s="89"/>
      <c r="J25" s="88"/>
      <c r="K25" s="208"/>
      <c r="L25" s="88"/>
      <c r="M25" s="89"/>
      <c r="N25" s="92"/>
      <c r="O25" s="93"/>
      <c r="P25" s="208"/>
      <c r="Q25" s="92"/>
      <c r="R25" s="92"/>
      <c r="S25" s="92"/>
      <c r="T25" s="92"/>
      <c r="U25" s="92"/>
      <c r="V25" s="88"/>
      <c r="W25" s="89"/>
      <c r="X25" s="125"/>
      <c r="Y25" s="125"/>
      <c r="Z25" s="264"/>
      <c r="AA25" s="121"/>
      <c r="AB25" s="89"/>
      <c r="AC25" s="125"/>
      <c r="AD25" s="125"/>
    </row>
    <row r="26" spans="1:30" s="192" customFormat="1" ht="15" customHeight="1">
      <c r="A26" s="277" t="s">
        <v>47</v>
      </c>
      <c r="B26" s="107">
        <v>576430</v>
      </c>
      <c r="C26" s="107">
        <v>12</v>
      </c>
      <c r="D26" s="107">
        <v>196383</v>
      </c>
      <c r="E26" s="107">
        <v>12</v>
      </c>
      <c r="F26" s="107">
        <v>0</v>
      </c>
      <c r="G26" s="107">
        <v>0</v>
      </c>
      <c r="H26" s="104">
        <v>772813</v>
      </c>
      <c r="I26" s="105">
        <v>2.8</v>
      </c>
      <c r="J26" s="104">
        <v>23</v>
      </c>
      <c r="K26" s="138">
        <v>1</v>
      </c>
      <c r="L26" s="104">
        <v>24</v>
      </c>
      <c r="M26" s="105">
        <v>19.2</v>
      </c>
      <c r="N26" s="107">
        <v>4</v>
      </c>
      <c r="O26" s="108">
        <v>3</v>
      </c>
      <c r="P26" s="138">
        <v>1298371</v>
      </c>
      <c r="Q26" s="107">
        <v>194</v>
      </c>
      <c r="R26" s="107">
        <v>509838</v>
      </c>
      <c r="S26" s="107">
        <v>123</v>
      </c>
      <c r="T26" s="107">
        <v>1678641</v>
      </c>
      <c r="U26" s="107">
        <v>96</v>
      </c>
      <c r="V26" s="104">
        <v>3486850</v>
      </c>
      <c r="W26" s="105">
        <v>9.3</v>
      </c>
      <c r="X26" s="107">
        <v>407</v>
      </c>
      <c r="Y26" s="107">
        <v>6</v>
      </c>
      <c r="Z26" s="262">
        <v>0</v>
      </c>
      <c r="AA26" s="104">
        <v>413</v>
      </c>
      <c r="AB26" s="105">
        <v>35.2</v>
      </c>
      <c r="AC26" s="107">
        <v>4</v>
      </c>
      <c r="AD26" s="107">
        <v>42</v>
      </c>
    </row>
    <row r="27" spans="1:30" s="86" customFormat="1" ht="9.75" customHeight="1" thickBot="1">
      <c r="A27" s="41"/>
      <c r="B27" s="92"/>
      <c r="C27" s="92"/>
      <c r="D27" s="92"/>
      <c r="E27" s="92"/>
      <c r="F27" s="92"/>
      <c r="G27" s="92"/>
      <c r="H27" s="88"/>
      <c r="I27" s="89"/>
      <c r="J27" s="88"/>
      <c r="K27" s="208"/>
      <c r="L27" s="88"/>
      <c r="M27" s="143"/>
      <c r="N27" s="146"/>
      <c r="O27" s="93"/>
      <c r="P27" s="208"/>
      <c r="Q27" s="92"/>
      <c r="R27" s="92"/>
      <c r="S27" s="92"/>
      <c r="T27" s="92"/>
      <c r="U27" s="92"/>
      <c r="V27" s="88"/>
      <c r="W27" s="89"/>
      <c r="X27" s="92"/>
      <c r="Y27" s="92"/>
      <c r="Z27" s="260"/>
      <c r="AA27" s="88"/>
      <c r="AB27" s="89"/>
      <c r="AC27" s="92"/>
      <c r="AD27" s="92"/>
    </row>
    <row r="28" spans="1:30" s="86" customFormat="1" ht="15" customHeight="1" thickBot="1">
      <c r="A28" s="268" t="s">
        <v>30</v>
      </c>
      <c r="B28" s="163">
        <f aca="true" t="shared" si="1" ref="B28:AD28">B22+B26</f>
        <v>802224</v>
      </c>
      <c r="C28" s="163">
        <f t="shared" si="1"/>
        <v>21</v>
      </c>
      <c r="D28" s="163">
        <f t="shared" si="1"/>
        <v>3203083</v>
      </c>
      <c r="E28" s="163">
        <f t="shared" si="1"/>
        <v>90</v>
      </c>
      <c r="F28" s="163">
        <f t="shared" si="1"/>
        <v>23499454</v>
      </c>
      <c r="G28" s="163">
        <f t="shared" si="1"/>
        <v>13</v>
      </c>
      <c r="H28" s="212">
        <f t="shared" si="1"/>
        <v>27504761</v>
      </c>
      <c r="I28" s="278">
        <f t="shared" si="1"/>
        <v>99.99999999999999</v>
      </c>
      <c r="J28" s="212">
        <f t="shared" si="1"/>
        <v>117</v>
      </c>
      <c r="K28" s="212">
        <f t="shared" si="1"/>
        <v>7</v>
      </c>
      <c r="L28" s="212">
        <f t="shared" si="1"/>
        <v>124</v>
      </c>
      <c r="M28" s="278">
        <f t="shared" si="1"/>
        <v>100</v>
      </c>
      <c r="N28" s="212">
        <f t="shared" si="1"/>
        <v>28</v>
      </c>
      <c r="O28" s="279">
        <f t="shared" si="1"/>
        <v>9</v>
      </c>
      <c r="P28" s="172">
        <f t="shared" si="1"/>
        <v>1739843</v>
      </c>
      <c r="Q28" s="163">
        <f t="shared" si="1"/>
        <v>306</v>
      </c>
      <c r="R28" s="163">
        <f t="shared" si="1"/>
        <v>4125298</v>
      </c>
      <c r="S28" s="163">
        <f t="shared" si="1"/>
        <v>454</v>
      </c>
      <c r="T28" s="163">
        <f t="shared" si="1"/>
        <v>31613598</v>
      </c>
      <c r="U28" s="163">
        <f t="shared" si="1"/>
        <v>412</v>
      </c>
      <c r="V28" s="161">
        <f t="shared" si="1"/>
        <v>37478739</v>
      </c>
      <c r="W28" s="162">
        <f t="shared" si="1"/>
        <v>99.99999999999999</v>
      </c>
      <c r="X28" s="163">
        <f t="shared" si="1"/>
        <v>1136</v>
      </c>
      <c r="Y28" s="163">
        <f t="shared" si="1"/>
        <v>36</v>
      </c>
      <c r="Z28" s="163">
        <f t="shared" si="1"/>
        <v>0</v>
      </c>
      <c r="AA28" s="163">
        <f t="shared" si="1"/>
        <v>1172</v>
      </c>
      <c r="AB28" s="162">
        <f t="shared" si="1"/>
        <v>100</v>
      </c>
      <c r="AC28" s="163">
        <f t="shared" si="1"/>
        <v>98</v>
      </c>
      <c r="AD28" s="163">
        <f t="shared" si="1"/>
        <v>61</v>
      </c>
    </row>
    <row r="29" spans="1:13" s="197" customFormat="1" ht="13.5">
      <c r="A29" s="195"/>
      <c r="B29" s="196"/>
      <c r="C29" s="196"/>
      <c r="H29" s="196"/>
      <c r="I29" s="196"/>
      <c r="J29" s="196"/>
      <c r="K29" s="196"/>
      <c r="L29" s="196"/>
      <c r="M29" s="196"/>
    </row>
    <row r="30" spans="1:13" s="197" customFormat="1" ht="13.5">
      <c r="A30" s="195" t="s">
        <v>31</v>
      </c>
      <c r="B30" s="196"/>
      <c r="C30" s="196"/>
      <c r="H30" s="196"/>
      <c r="I30" s="196"/>
      <c r="J30" s="196"/>
      <c r="K30" s="196"/>
      <c r="L30" s="196"/>
      <c r="M30" s="196"/>
    </row>
    <row r="31" spans="1:8" s="86" customFormat="1" ht="13.5">
      <c r="A31" s="198" t="s">
        <v>32</v>
      </c>
      <c r="B31" s="202"/>
      <c r="H31" s="202"/>
    </row>
    <row r="32" spans="1:8" s="86" customFormat="1" ht="13.5">
      <c r="A32" s="198" t="s">
        <v>33</v>
      </c>
      <c r="B32" s="202"/>
      <c r="H32" s="202"/>
    </row>
    <row r="33" spans="1:8" s="86" customFormat="1" ht="13.5">
      <c r="A33" s="198" t="s">
        <v>55</v>
      </c>
      <c r="B33" s="202"/>
      <c r="H33" s="202"/>
    </row>
    <row r="34" spans="1:8" s="86" customFormat="1" ht="13.5">
      <c r="A34" s="198" t="s">
        <v>35</v>
      </c>
      <c r="B34" s="202"/>
      <c r="H34" s="202"/>
    </row>
    <row r="35" s="197" customFormat="1" ht="13.5">
      <c r="A35" s="198" t="s">
        <v>36</v>
      </c>
    </row>
    <row r="36" spans="1:8" s="86" customFormat="1" ht="13.5">
      <c r="A36" s="199" t="s">
        <v>222</v>
      </c>
      <c r="B36" s="202"/>
      <c r="H36" s="202"/>
    </row>
    <row r="37" spans="1:8" s="86" customFormat="1" ht="13.5">
      <c r="A37" s="198" t="s">
        <v>38</v>
      </c>
      <c r="B37" s="202"/>
      <c r="H37" s="202"/>
    </row>
    <row r="38" spans="1:8" s="86" customFormat="1" ht="13.5">
      <c r="A38" s="198" t="s">
        <v>22</v>
      </c>
      <c r="B38" s="202"/>
      <c r="H38" s="202"/>
    </row>
    <row r="39" spans="1:8" s="86" customFormat="1" ht="13.5">
      <c r="A39" s="198" t="s">
        <v>26</v>
      </c>
      <c r="B39" s="202"/>
      <c r="H39" s="202"/>
    </row>
    <row r="40" spans="1:8" s="86" customFormat="1" ht="13.5">
      <c r="A40" s="198" t="s">
        <v>39</v>
      </c>
      <c r="B40" s="202"/>
      <c r="H40" s="202"/>
    </row>
    <row r="41" spans="1:8" s="86" customFormat="1" ht="13.5">
      <c r="A41" s="203"/>
      <c r="B41" s="202"/>
      <c r="H41" s="202"/>
    </row>
    <row r="42" spans="1:8" s="86" customFormat="1" ht="13.5">
      <c r="A42" s="203"/>
      <c r="B42" s="202"/>
      <c r="H42" s="202"/>
    </row>
    <row r="43" spans="1:8" s="86" customFormat="1" ht="13.5">
      <c r="A43" s="203"/>
      <c r="B43" s="202"/>
      <c r="H43" s="202"/>
    </row>
    <row r="44" spans="1:8" s="86" customFormat="1" ht="13.5">
      <c r="A44" s="203"/>
      <c r="B44" s="202"/>
      <c r="H44" s="202"/>
    </row>
    <row r="45" spans="1:8" s="86" customFormat="1" ht="13.5">
      <c r="A45" s="203"/>
      <c r="B45" s="202"/>
      <c r="H45" s="202"/>
    </row>
    <row r="46" spans="1:8" s="86" customFormat="1" ht="13.5">
      <c r="A46" s="203"/>
      <c r="B46" s="202"/>
      <c r="H46" s="202"/>
    </row>
    <row r="47" spans="1:8" s="86" customFormat="1" ht="13.5">
      <c r="A47" s="203"/>
      <c r="B47" s="202"/>
      <c r="H47" s="202"/>
    </row>
    <row r="48" spans="1:8" s="86" customFormat="1" ht="13.5">
      <c r="A48" s="203"/>
      <c r="B48" s="202"/>
      <c r="H48" s="202"/>
    </row>
    <row r="49" spans="1:8" s="86" customFormat="1" ht="13.5">
      <c r="A49" s="203"/>
      <c r="B49" s="202"/>
      <c r="H49" s="202"/>
    </row>
    <row r="50" spans="1:8" s="86" customFormat="1" ht="13.5">
      <c r="A50" s="203"/>
      <c r="B50" s="202"/>
      <c r="H50" s="202"/>
    </row>
    <row r="51" spans="1:8" s="86" customFormat="1" ht="13.5">
      <c r="A51" s="203"/>
      <c r="B51" s="202"/>
      <c r="H51" s="202"/>
    </row>
    <row r="52" spans="1:8" s="86" customFormat="1" ht="13.5">
      <c r="A52" s="203"/>
      <c r="B52" s="202"/>
      <c r="H52" s="202"/>
    </row>
    <row r="53" spans="1:8" s="86" customFormat="1" ht="13.5">
      <c r="A53" s="203"/>
      <c r="B53" s="202"/>
      <c r="H53" s="202"/>
    </row>
    <row r="54" spans="1:8" s="86" customFormat="1" ht="13.5">
      <c r="A54" s="203"/>
      <c r="B54" s="202"/>
      <c r="H54" s="202"/>
    </row>
    <row r="55" spans="1:8" s="86" customFormat="1" ht="13.5">
      <c r="A55" s="203"/>
      <c r="B55" s="202"/>
      <c r="H55" s="202"/>
    </row>
    <row r="56" spans="1:8" ht="13.5">
      <c r="A56" s="203"/>
      <c r="B56" s="202"/>
      <c r="H56" s="202"/>
    </row>
    <row r="57" spans="1:8" ht="13.5">
      <c r="A57" s="203"/>
      <c r="B57" s="202"/>
      <c r="H57" s="202"/>
    </row>
    <row r="58" spans="1:8" ht="13.5">
      <c r="A58" s="203"/>
      <c r="B58" s="202"/>
      <c r="H58" s="202"/>
    </row>
    <row r="59" spans="1:8" ht="13.5">
      <c r="A59" s="203"/>
      <c r="B59" s="202"/>
      <c r="H59" s="202"/>
    </row>
    <row r="60" spans="1:8" ht="13.5">
      <c r="A60" s="203"/>
      <c r="B60" s="202"/>
      <c r="H60" s="202"/>
    </row>
    <row r="61" spans="1:8" ht="13.5">
      <c r="A61" s="203"/>
      <c r="B61" s="202"/>
      <c r="H61" s="202"/>
    </row>
    <row r="62" spans="1:8" ht="13.5">
      <c r="A62" s="203"/>
      <c r="B62" s="202"/>
      <c r="H62" s="202"/>
    </row>
    <row r="63" spans="1:8" ht="13.5">
      <c r="A63" s="203"/>
      <c r="B63" s="202"/>
      <c r="H63" s="202"/>
    </row>
    <row r="64" spans="1:8" ht="13.5">
      <c r="A64" s="203"/>
      <c r="B64" s="202"/>
      <c r="H64" s="202"/>
    </row>
    <row r="65" spans="1:8" ht="13.5">
      <c r="A65" s="203"/>
      <c r="B65" s="202"/>
      <c r="H65" s="202"/>
    </row>
    <row r="66" spans="1:8" ht="13.5">
      <c r="A66" s="203"/>
      <c r="B66" s="202"/>
      <c r="H66" s="202"/>
    </row>
  </sheetData>
  <mergeCells count="5">
    <mergeCell ref="B1:K1"/>
    <mergeCell ref="B2:J2"/>
    <mergeCell ref="B3:R3"/>
    <mergeCell ref="P7:AD7"/>
    <mergeCell ref="B7:O7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39" sqref="A39"/>
    </sheetView>
  </sheetViews>
  <sheetFormatPr defaultColWidth="9.00390625" defaultRowHeight="12.75"/>
  <cols>
    <col min="1" max="1" width="8.875" style="0" customWidth="1"/>
    <col min="2" max="2" width="16.375" style="0" bestFit="1" customWidth="1"/>
    <col min="3" max="3" width="8.75390625" style="0" customWidth="1"/>
    <col min="4" max="4" width="7.75390625" style="393" customWidth="1"/>
    <col min="5" max="5" width="10.75390625" style="0" customWidth="1"/>
    <col min="6" max="6" width="7.75390625" style="393" customWidth="1"/>
    <col min="8" max="8" width="7.75390625" style="0" customWidth="1"/>
    <col min="9" max="9" width="8.75390625" style="0" customWidth="1"/>
    <col min="10" max="10" width="7.75390625" style="0" customWidth="1"/>
    <col min="11" max="11" width="10.75390625" style="0" customWidth="1"/>
    <col min="12" max="12" width="7.75390625" style="0" customWidth="1"/>
    <col min="13" max="13" width="10.75390625" style="394" customWidth="1"/>
  </cols>
  <sheetData>
    <row r="1" spans="3:13" ht="17.25">
      <c r="C1" s="965" t="s">
        <v>56</v>
      </c>
      <c r="D1" s="966"/>
      <c r="E1" s="966"/>
      <c r="F1" s="966"/>
      <c r="G1" s="966"/>
      <c r="H1" s="966"/>
      <c r="I1" s="966"/>
      <c r="J1" s="966"/>
      <c r="K1" s="966"/>
      <c r="L1" s="966"/>
      <c r="M1" s="280" t="s">
        <v>92</v>
      </c>
    </row>
    <row r="2" spans="1:13" ht="17.25">
      <c r="A2" s="281"/>
      <c r="B2" s="282"/>
      <c r="C2" s="974" t="s">
        <v>2</v>
      </c>
      <c r="D2" s="974"/>
      <c r="E2" s="974"/>
      <c r="F2" s="974"/>
      <c r="G2" s="974"/>
      <c r="H2" s="974"/>
      <c r="I2" s="974"/>
      <c r="J2" s="282"/>
      <c r="K2" s="282"/>
      <c r="L2" s="282"/>
      <c r="M2" s="282" t="s">
        <v>204</v>
      </c>
    </row>
    <row r="3" spans="1:13" ht="15.75">
      <c r="A3" s="283"/>
      <c r="B3" s="284"/>
      <c r="C3" s="973" t="s">
        <v>58</v>
      </c>
      <c r="D3" s="973"/>
      <c r="E3" s="973"/>
      <c r="F3" s="973"/>
      <c r="G3" s="973"/>
      <c r="H3" s="973"/>
      <c r="I3" s="973"/>
      <c r="J3" s="973"/>
      <c r="K3" s="973"/>
      <c r="L3" s="973"/>
      <c r="M3" s="973"/>
    </row>
    <row r="4" spans="1:13" ht="15.75">
      <c r="A4" s="21" t="s">
        <v>3</v>
      </c>
      <c r="B4" s="285"/>
      <c r="D4" s="285"/>
      <c r="E4" s="285"/>
      <c r="F4" s="285"/>
      <c r="G4" s="285"/>
      <c r="H4" s="285"/>
      <c r="I4" s="285"/>
      <c r="J4" s="285"/>
      <c r="K4" s="285"/>
      <c r="L4" s="285"/>
      <c r="M4" s="26" t="s">
        <v>4</v>
      </c>
    </row>
    <row r="5" spans="1:13" s="286" customFormat="1" ht="15" customHeight="1">
      <c r="A5" s="953" t="s">
        <v>59</v>
      </c>
      <c r="B5" s="953"/>
      <c r="C5" s="971">
        <v>2007</v>
      </c>
      <c r="D5" s="971"/>
      <c r="E5" s="971"/>
      <c r="F5" s="972"/>
      <c r="G5" s="934">
        <v>2008</v>
      </c>
      <c r="H5" s="971"/>
      <c r="I5" s="971"/>
      <c r="J5" s="971"/>
      <c r="K5" s="971"/>
      <c r="L5" s="971"/>
      <c r="M5" s="971"/>
    </row>
    <row r="6" spans="1:13" s="86" customFormat="1" ht="27">
      <c r="A6" s="957" t="s">
        <v>60</v>
      </c>
      <c r="B6" s="959" t="s">
        <v>61</v>
      </c>
      <c r="C6" s="970" t="s">
        <v>62</v>
      </c>
      <c r="D6" s="970"/>
      <c r="E6" s="967" t="s">
        <v>10</v>
      </c>
      <c r="F6" s="968"/>
      <c r="G6" s="969" t="s">
        <v>62</v>
      </c>
      <c r="H6" s="970"/>
      <c r="I6" s="970" t="s">
        <v>63</v>
      </c>
      <c r="J6" s="970"/>
      <c r="K6" s="967" t="s">
        <v>64</v>
      </c>
      <c r="L6" s="967"/>
      <c r="M6" s="287" t="s">
        <v>65</v>
      </c>
    </row>
    <row r="7" spans="1:13" s="286" customFormat="1" ht="12" customHeight="1" thickBot="1">
      <c r="A7" s="958"/>
      <c r="B7" s="960" t="s">
        <v>61</v>
      </c>
      <c r="C7" s="289" t="s">
        <v>20</v>
      </c>
      <c r="D7" s="290" t="s">
        <v>19</v>
      </c>
      <c r="E7" s="289" t="s">
        <v>66</v>
      </c>
      <c r="F7" s="291" t="s">
        <v>19</v>
      </c>
      <c r="G7" s="292" t="s">
        <v>20</v>
      </c>
      <c r="H7" s="290" t="s">
        <v>19</v>
      </c>
      <c r="I7" s="289" t="s">
        <v>20</v>
      </c>
      <c r="J7" s="290" t="s">
        <v>19</v>
      </c>
      <c r="K7" s="289" t="s">
        <v>66</v>
      </c>
      <c r="L7" s="290" t="s">
        <v>19</v>
      </c>
      <c r="M7" s="293" t="s">
        <v>19</v>
      </c>
    </row>
    <row r="8" spans="1:17" s="304" customFormat="1" ht="9.75" customHeight="1" thickBot="1">
      <c r="A8" s="294"/>
      <c r="B8" s="295" t="s">
        <v>21</v>
      </c>
      <c r="C8" s="296">
        <v>1</v>
      </c>
      <c r="D8" s="297">
        <v>2</v>
      </c>
      <c r="E8" s="298">
        <v>3</v>
      </c>
      <c r="F8" s="299">
        <v>4</v>
      </c>
      <c r="G8" s="300">
        <v>5</v>
      </c>
      <c r="H8" s="297">
        <v>6</v>
      </c>
      <c r="I8" s="298">
        <v>7</v>
      </c>
      <c r="J8" s="297">
        <v>8</v>
      </c>
      <c r="K8" s="298">
        <v>9</v>
      </c>
      <c r="L8" s="297">
        <v>10</v>
      </c>
      <c r="M8" s="301">
        <v>11</v>
      </c>
      <c r="N8" s="302"/>
      <c r="O8" s="302"/>
      <c r="P8" s="302"/>
      <c r="Q8" s="303"/>
    </row>
    <row r="9" spans="1:17" s="117" customFormat="1" ht="9.75" customHeight="1">
      <c r="A9" s="961" t="s">
        <v>67</v>
      </c>
      <c r="B9" s="305"/>
      <c r="C9" s="306"/>
      <c r="D9" s="307"/>
      <c r="E9" s="306"/>
      <c r="F9" s="308"/>
      <c r="G9" s="309"/>
      <c r="H9" s="307"/>
      <c r="I9" s="306"/>
      <c r="J9" s="310"/>
      <c r="K9" s="306"/>
      <c r="L9" s="310"/>
      <c r="M9" s="305"/>
      <c r="N9" s="311"/>
      <c r="O9" s="311"/>
      <c r="P9" s="312"/>
      <c r="Q9" s="312"/>
    </row>
    <row r="10" spans="1:13" s="86" customFormat="1" ht="13.5">
      <c r="A10" s="961"/>
      <c r="B10" s="275" t="s">
        <v>68</v>
      </c>
      <c r="C10" s="313">
        <v>0</v>
      </c>
      <c r="D10" s="314">
        <v>0</v>
      </c>
      <c r="E10" s="315">
        <v>0</v>
      </c>
      <c r="F10" s="316">
        <f>E10/8095809*100</f>
        <v>0</v>
      </c>
      <c r="G10" s="317">
        <v>1</v>
      </c>
      <c r="H10" s="95">
        <f>G10/181*100</f>
        <v>0.5524861878453038</v>
      </c>
      <c r="I10" s="318">
        <f>G10-C10</f>
        <v>1</v>
      </c>
      <c r="J10" s="319">
        <v>100</v>
      </c>
      <c r="K10" s="320">
        <v>578856</v>
      </c>
      <c r="L10" s="95">
        <f>K10/K33*100</f>
        <v>7.637578900049624</v>
      </c>
      <c r="M10" s="321">
        <v>0</v>
      </c>
    </row>
    <row r="11" spans="1:13" s="86" customFormat="1" ht="13.5">
      <c r="A11" s="962"/>
      <c r="B11" s="263" t="s">
        <v>69</v>
      </c>
      <c r="C11" s="322">
        <v>76</v>
      </c>
      <c r="D11" s="323">
        <v>65</v>
      </c>
      <c r="E11" s="320">
        <v>4684279</v>
      </c>
      <c r="F11" s="324">
        <f>E11/8095809*100</f>
        <v>57.86054241151193</v>
      </c>
      <c r="G11" s="900" t="s">
        <v>205</v>
      </c>
      <c r="H11" s="95">
        <v>69</v>
      </c>
      <c r="I11" s="318">
        <v>49</v>
      </c>
      <c r="J11" s="319">
        <f>I11/C11*100</f>
        <v>64.47368421052632</v>
      </c>
      <c r="K11" s="326">
        <v>4635877</v>
      </c>
      <c r="L11" s="95">
        <v>61.1</v>
      </c>
      <c r="M11" s="321">
        <f>K11/E11*100</f>
        <v>98.9667139809563</v>
      </c>
    </row>
    <row r="12" spans="1:13" s="86" customFormat="1" ht="13.5">
      <c r="A12" s="962"/>
      <c r="B12" s="263" t="s">
        <v>70</v>
      </c>
      <c r="C12" s="322">
        <v>0</v>
      </c>
      <c r="D12" s="323">
        <v>0</v>
      </c>
      <c r="E12" s="320">
        <v>0</v>
      </c>
      <c r="F12" s="324">
        <f>E12/8095809*100</f>
        <v>0</v>
      </c>
      <c r="G12" s="325">
        <v>1</v>
      </c>
      <c r="H12" s="95">
        <f>G12/181*100</f>
        <v>0.5524861878453038</v>
      </c>
      <c r="I12" s="318">
        <f aca="true" t="shared" si="0" ref="I12:I24">G12-C12</f>
        <v>1</v>
      </c>
      <c r="J12" s="327">
        <v>100</v>
      </c>
      <c r="K12" s="320">
        <v>6058</v>
      </c>
      <c r="L12" s="95">
        <f>K12/K33*100</f>
        <v>0.07993085150106524</v>
      </c>
      <c r="M12" s="321">
        <v>0</v>
      </c>
    </row>
    <row r="13" spans="1:13" s="86" customFormat="1" ht="13.5">
      <c r="A13" s="962"/>
      <c r="B13" s="263" t="s">
        <v>71</v>
      </c>
      <c r="C13" s="322">
        <v>2</v>
      </c>
      <c r="D13" s="323">
        <v>1.7</v>
      </c>
      <c r="E13" s="320">
        <v>3498</v>
      </c>
      <c r="F13" s="324">
        <v>0.1</v>
      </c>
      <c r="G13" s="325">
        <v>0</v>
      </c>
      <c r="H13" s="95">
        <f>G13/181*100</f>
        <v>0</v>
      </c>
      <c r="I13" s="318">
        <f t="shared" si="0"/>
        <v>-2</v>
      </c>
      <c r="J13" s="327">
        <f aca="true" t="shared" si="1" ref="J13:J25">I13/C13*100</f>
        <v>-100</v>
      </c>
      <c r="K13" s="320">
        <v>0</v>
      </c>
      <c r="L13" s="95">
        <f>K13/K33*100</f>
        <v>0</v>
      </c>
      <c r="M13" s="321">
        <f aca="true" t="shared" si="2" ref="M13:M25">K13/E13*100</f>
        <v>0</v>
      </c>
    </row>
    <row r="14" spans="1:13" s="86" customFormat="1" ht="13.5">
      <c r="A14" s="962"/>
      <c r="B14" s="263" t="s">
        <v>72</v>
      </c>
      <c r="C14" s="322">
        <v>2</v>
      </c>
      <c r="D14" s="323">
        <v>1.7</v>
      </c>
      <c r="E14" s="320">
        <v>4547</v>
      </c>
      <c r="F14" s="324">
        <f aca="true" t="shared" si="3" ref="F14:F19">E14/8095809*100</f>
        <v>0.05616486258507334</v>
      </c>
      <c r="G14" s="325">
        <v>1</v>
      </c>
      <c r="H14" s="95">
        <f>G14/181*100</f>
        <v>0.5524861878453038</v>
      </c>
      <c r="I14" s="318">
        <f t="shared" si="0"/>
        <v>-1</v>
      </c>
      <c r="J14" s="327">
        <f t="shared" si="1"/>
        <v>-50</v>
      </c>
      <c r="K14" s="320">
        <v>20156</v>
      </c>
      <c r="L14" s="95">
        <f>K14/K33*100</f>
        <v>0.26594358581305233</v>
      </c>
      <c r="M14" s="321">
        <f t="shared" si="2"/>
        <v>443.28128436331644</v>
      </c>
    </row>
    <row r="15" spans="1:13" s="86" customFormat="1" ht="13.5">
      <c r="A15" s="962"/>
      <c r="B15" s="263" t="s">
        <v>73</v>
      </c>
      <c r="C15" s="322">
        <v>2</v>
      </c>
      <c r="D15" s="323">
        <v>1.7</v>
      </c>
      <c r="E15" s="320">
        <v>15137</v>
      </c>
      <c r="F15" s="324">
        <f t="shared" si="3"/>
        <v>0.18697328457230156</v>
      </c>
      <c r="G15" s="325">
        <v>3</v>
      </c>
      <c r="H15" s="95">
        <v>1.6</v>
      </c>
      <c r="I15" s="318">
        <f t="shared" si="0"/>
        <v>1</v>
      </c>
      <c r="J15" s="327">
        <f t="shared" si="1"/>
        <v>50</v>
      </c>
      <c r="K15" s="320">
        <v>84460</v>
      </c>
      <c r="L15" s="95">
        <f>K15/K33*100</f>
        <v>1.1143875400759278</v>
      </c>
      <c r="M15" s="321">
        <f t="shared" si="2"/>
        <v>557.9705357732709</v>
      </c>
    </row>
    <row r="16" spans="1:13" s="86" customFormat="1" ht="13.5">
      <c r="A16" s="962"/>
      <c r="B16" s="263" t="s">
        <v>74</v>
      </c>
      <c r="C16" s="322">
        <v>2</v>
      </c>
      <c r="D16" s="323">
        <v>1.7</v>
      </c>
      <c r="E16" s="320">
        <v>7458</v>
      </c>
      <c r="F16" s="324">
        <f t="shared" si="3"/>
        <v>0.09212173854397998</v>
      </c>
      <c r="G16" s="325">
        <v>0</v>
      </c>
      <c r="H16" s="95">
        <f>G16/181*100</f>
        <v>0</v>
      </c>
      <c r="I16" s="318">
        <f t="shared" si="0"/>
        <v>-2</v>
      </c>
      <c r="J16" s="327">
        <f t="shared" si="1"/>
        <v>-100</v>
      </c>
      <c r="K16" s="320">
        <v>0</v>
      </c>
      <c r="L16" s="95">
        <f>K16/K33*100</f>
        <v>0</v>
      </c>
      <c r="M16" s="321">
        <f t="shared" si="2"/>
        <v>0</v>
      </c>
    </row>
    <row r="17" spans="1:13" s="86" customFormat="1" ht="13.5">
      <c r="A17" s="962"/>
      <c r="B17" s="263" t="s">
        <v>75</v>
      </c>
      <c r="C17" s="322">
        <v>2</v>
      </c>
      <c r="D17" s="323">
        <v>1.7</v>
      </c>
      <c r="E17" s="320">
        <v>15879</v>
      </c>
      <c r="F17" s="324">
        <f t="shared" si="3"/>
        <v>0.19613852056045294</v>
      </c>
      <c r="G17" s="325">
        <v>2</v>
      </c>
      <c r="H17" s="95">
        <f>G17/181*100</f>
        <v>1.1049723756906076</v>
      </c>
      <c r="I17" s="318">
        <f t="shared" si="0"/>
        <v>0</v>
      </c>
      <c r="J17" s="327">
        <f t="shared" si="1"/>
        <v>0</v>
      </c>
      <c r="K17" s="320">
        <v>391460</v>
      </c>
      <c r="L17" s="95">
        <f>K17/K33*100</f>
        <v>5.165026597657147</v>
      </c>
      <c r="M17" s="321">
        <f t="shared" si="2"/>
        <v>2465.26859374016</v>
      </c>
    </row>
    <row r="18" spans="1:13" s="86" customFormat="1" ht="13.5">
      <c r="A18" s="962"/>
      <c r="B18" s="263" t="s">
        <v>76</v>
      </c>
      <c r="C18" s="322">
        <v>9</v>
      </c>
      <c r="D18" s="323">
        <v>7.6</v>
      </c>
      <c r="E18" s="320">
        <v>41485</v>
      </c>
      <c r="F18" s="324">
        <f t="shared" si="3"/>
        <v>0.5124256266421305</v>
      </c>
      <c r="G18" s="325">
        <v>19</v>
      </c>
      <c r="H18" s="95">
        <f>G18/181*100</f>
        <v>10.497237569060774</v>
      </c>
      <c r="I18" s="318">
        <f t="shared" si="0"/>
        <v>10</v>
      </c>
      <c r="J18" s="327">
        <f t="shared" si="1"/>
        <v>111.11111111111111</v>
      </c>
      <c r="K18" s="320">
        <v>1407067</v>
      </c>
      <c r="L18" s="95">
        <v>18.5</v>
      </c>
      <c r="M18" s="321">
        <f t="shared" si="2"/>
        <v>3391.748824876461</v>
      </c>
    </row>
    <row r="19" spans="1:13" s="86" customFormat="1" ht="13.5">
      <c r="A19" s="962"/>
      <c r="B19" s="263" t="s">
        <v>77</v>
      </c>
      <c r="C19" s="322">
        <v>1</v>
      </c>
      <c r="D19" s="323">
        <v>0.9</v>
      </c>
      <c r="E19" s="320">
        <v>48837</v>
      </c>
      <c r="F19" s="324">
        <f t="shared" si="3"/>
        <v>0.6032380457592317</v>
      </c>
      <c r="G19" s="325">
        <v>2</v>
      </c>
      <c r="H19" s="95">
        <f>G19/181*100</f>
        <v>1.1049723756906076</v>
      </c>
      <c r="I19" s="318">
        <f t="shared" si="0"/>
        <v>1</v>
      </c>
      <c r="J19" s="327">
        <f t="shared" si="1"/>
        <v>100</v>
      </c>
      <c r="K19" s="320">
        <v>5879</v>
      </c>
      <c r="L19" s="95">
        <f>K19/K33*100</f>
        <v>0.0775690782394788</v>
      </c>
      <c r="M19" s="321">
        <f t="shared" si="2"/>
        <v>12.038003972397977</v>
      </c>
    </row>
    <row r="20" spans="1:13" s="86" customFormat="1" ht="13.5">
      <c r="A20" s="962"/>
      <c r="B20" s="263" t="s">
        <v>78</v>
      </c>
      <c r="C20" s="322">
        <v>1</v>
      </c>
      <c r="D20" s="323">
        <v>0.9</v>
      </c>
      <c r="E20" s="320">
        <v>1842544</v>
      </c>
      <c r="F20" s="324">
        <v>22.7</v>
      </c>
      <c r="G20" s="325">
        <v>0</v>
      </c>
      <c r="H20" s="95">
        <f>G20/181*100</f>
        <v>0</v>
      </c>
      <c r="I20" s="318">
        <f t="shared" si="0"/>
        <v>-1</v>
      </c>
      <c r="J20" s="327">
        <f t="shared" si="1"/>
        <v>-100</v>
      </c>
      <c r="K20" s="320">
        <v>0</v>
      </c>
      <c r="L20" s="95">
        <f>K20/K33*100</f>
        <v>0</v>
      </c>
      <c r="M20" s="321">
        <f t="shared" si="2"/>
        <v>0</v>
      </c>
    </row>
    <row r="21" spans="1:13" s="86" customFormat="1" ht="13.5">
      <c r="A21" s="962"/>
      <c r="B21" s="263" t="s">
        <v>79</v>
      </c>
      <c r="C21" s="322">
        <v>7</v>
      </c>
      <c r="D21" s="323">
        <v>6</v>
      </c>
      <c r="E21" s="320">
        <v>152877</v>
      </c>
      <c r="F21" s="324">
        <v>1.8</v>
      </c>
      <c r="G21" s="325">
        <v>9</v>
      </c>
      <c r="H21" s="95">
        <v>4.9</v>
      </c>
      <c r="I21" s="318">
        <f t="shared" si="0"/>
        <v>2</v>
      </c>
      <c r="J21" s="327">
        <f t="shared" si="1"/>
        <v>28.57142857142857</v>
      </c>
      <c r="K21" s="320">
        <v>87430</v>
      </c>
      <c r="L21" s="95">
        <f>K21/K33*100</f>
        <v>1.153574504248619</v>
      </c>
      <c r="M21" s="321">
        <f t="shared" si="2"/>
        <v>57.189766936818486</v>
      </c>
    </row>
    <row r="22" spans="1:13" s="86" customFormat="1" ht="13.5">
      <c r="A22" s="962"/>
      <c r="B22" s="263" t="s">
        <v>80</v>
      </c>
      <c r="C22" s="322">
        <v>1</v>
      </c>
      <c r="D22" s="323">
        <v>0.9</v>
      </c>
      <c r="E22" s="320">
        <v>11058</v>
      </c>
      <c r="F22" s="324">
        <f>E22/8095809*100</f>
        <v>0.13658919077759862</v>
      </c>
      <c r="G22" s="325">
        <v>0</v>
      </c>
      <c r="H22" s="95">
        <f>G22/181*100</f>
        <v>0</v>
      </c>
      <c r="I22" s="318">
        <f t="shared" si="0"/>
        <v>-1</v>
      </c>
      <c r="J22" s="327">
        <f t="shared" si="1"/>
        <v>-100</v>
      </c>
      <c r="K22" s="320">
        <v>0</v>
      </c>
      <c r="L22" s="95">
        <f>K22/K33*100</f>
        <v>0</v>
      </c>
      <c r="M22" s="321">
        <f t="shared" si="2"/>
        <v>0</v>
      </c>
    </row>
    <row r="23" spans="1:13" s="86" customFormat="1" ht="13.5">
      <c r="A23" s="963"/>
      <c r="B23" s="263" t="s">
        <v>81</v>
      </c>
      <c r="C23" s="322">
        <v>4</v>
      </c>
      <c r="D23" s="323">
        <v>3.4</v>
      </c>
      <c r="E23" s="320">
        <v>1206933</v>
      </c>
      <c r="F23" s="324">
        <f>E23/8095809*100</f>
        <v>14.908120979632795</v>
      </c>
      <c r="G23" s="325">
        <v>2</v>
      </c>
      <c r="H23" s="95">
        <f>G23/181*100</f>
        <v>1.1049723756906076</v>
      </c>
      <c r="I23" s="318">
        <f t="shared" si="0"/>
        <v>-2</v>
      </c>
      <c r="J23" s="327">
        <f t="shared" si="1"/>
        <v>-50</v>
      </c>
      <c r="K23" s="326">
        <v>50777</v>
      </c>
      <c r="L23" s="95">
        <f>K23/K33*100</f>
        <v>0.6699651447127087</v>
      </c>
      <c r="M23" s="321">
        <f t="shared" si="2"/>
        <v>4.207110088132481</v>
      </c>
    </row>
    <row r="24" spans="1:13" s="86" customFormat="1" ht="14.25" thickBot="1">
      <c r="A24" s="964"/>
      <c r="B24" s="328" t="s">
        <v>82</v>
      </c>
      <c r="C24" s="329">
        <v>3</v>
      </c>
      <c r="D24" s="323">
        <v>2.5</v>
      </c>
      <c r="E24" s="330">
        <v>34060</v>
      </c>
      <c r="F24" s="331">
        <f>E24/8095809*100</f>
        <v>0.420711506410292</v>
      </c>
      <c r="G24" s="332">
        <v>3</v>
      </c>
      <c r="H24" s="333">
        <v>1.6</v>
      </c>
      <c r="I24" s="334">
        <f t="shared" si="0"/>
        <v>0</v>
      </c>
      <c r="J24" s="335">
        <f t="shared" si="1"/>
        <v>0</v>
      </c>
      <c r="K24" s="330">
        <v>5067</v>
      </c>
      <c r="L24" s="149">
        <f>K24/K33*100</f>
        <v>0.06685533584613693</v>
      </c>
      <c r="M24" s="336">
        <f t="shared" si="2"/>
        <v>14.876688197298884</v>
      </c>
    </row>
    <row r="25" spans="1:13" s="192" customFormat="1" ht="14.25" thickBot="1">
      <c r="A25" s="956" t="s">
        <v>83</v>
      </c>
      <c r="B25" s="956"/>
      <c r="C25" s="337">
        <f>SUM(C10:C24)</f>
        <v>112</v>
      </c>
      <c r="D25" s="338">
        <f>SUM(D10:D24)</f>
        <v>95.70000000000003</v>
      </c>
      <c r="E25" s="339">
        <f>SUM(E10:E24)</f>
        <v>8068592</v>
      </c>
      <c r="F25" s="340">
        <f>SUM(F10:F24)</f>
        <v>99.57302616699577</v>
      </c>
      <c r="G25" s="901" t="s">
        <v>206</v>
      </c>
      <c r="H25" s="341">
        <v>92.7</v>
      </c>
      <c r="I25" s="342">
        <f>168-C25</f>
        <v>56</v>
      </c>
      <c r="J25" s="343">
        <f t="shared" si="1"/>
        <v>50</v>
      </c>
      <c r="K25" s="344">
        <f>SUM(K10:K24)</f>
        <v>7273087</v>
      </c>
      <c r="L25" s="345">
        <v>96</v>
      </c>
      <c r="M25" s="346">
        <f t="shared" si="2"/>
        <v>90.1407209585018</v>
      </c>
    </row>
    <row r="26" spans="1:13" s="86" customFormat="1" ht="14.25" thickBot="1">
      <c r="A26" s="951" t="s">
        <v>84</v>
      </c>
      <c r="B26" s="347" t="s">
        <v>85</v>
      </c>
      <c r="C26" s="348">
        <v>0</v>
      </c>
      <c r="D26" s="314">
        <f>C26/117*100</f>
        <v>0</v>
      </c>
      <c r="E26" s="320">
        <v>0</v>
      </c>
      <c r="F26" s="324">
        <f>E26/8095809*100</f>
        <v>0</v>
      </c>
      <c r="G26" s="348">
        <v>1</v>
      </c>
      <c r="H26" s="95">
        <f>G26/181*100</f>
        <v>0.5524861878453038</v>
      </c>
      <c r="I26" s="349">
        <f>G26-C26</f>
        <v>1</v>
      </c>
      <c r="J26" s="350">
        <v>100</v>
      </c>
      <c r="K26" s="96">
        <v>30000</v>
      </c>
      <c r="L26" s="95">
        <f>K26/K33*100</f>
        <v>0.39582792093627556</v>
      </c>
      <c r="M26" s="351">
        <v>0</v>
      </c>
    </row>
    <row r="27" spans="1:13" s="86" customFormat="1" ht="13.5">
      <c r="A27" s="952"/>
      <c r="B27" s="347" t="s">
        <v>86</v>
      </c>
      <c r="C27" s="348">
        <v>2</v>
      </c>
      <c r="D27" s="314">
        <f>C27/117*100</f>
        <v>1.7094017094017095</v>
      </c>
      <c r="E27" s="320">
        <v>3805</v>
      </c>
      <c r="F27" s="324">
        <v>0.1</v>
      </c>
      <c r="G27" s="348">
        <v>6</v>
      </c>
      <c r="H27" s="95">
        <f>G27/181*100</f>
        <v>3.314917127071823</v>
      </c>
      <c r="I27" s="318">
        <f>G27-C27</f>
        <v>4</v>
      </c>
      <c r="J27" s="350">
        <f>I27/C27*100</f>
        <v>200</v>
      </c>
      <c r="K27" s="96">
        <v>30555</v>
      </c>
      <c r="L27" s="95">
        <f>K27/K33*100</f>
        <v>0.40315073747359664</v>
      </c>
      <c r="M27" s="351">
        <f>K27/E27*100</f>
        <v>803.0223390275953</v>
      </c>
    </row>
    <row r="28" spans="1:13" s="86" customFormat="1" ht="13.5" customHeight="1" thickBot="1">
      <c r="A28" s="952"/>
      <c r="B28" s="347" t="s">
        <v>87</v>
      </c>
      <c r="C28" s="348">
        <v>3</v>
      </c>
      <c r="D28" s="314">
        <f>C28/117*100</f>
        <v>2.564102564102564</v>
      </c>
      <c r="E28" s="320">
        <v>23412</v>
      </c>
      <c r="F28" s="324">
        <f>E28/8095809*100</f>
        <v>0.2891866643593</v>
      </c>
      <c r="G28" s="348">
        <v>4</v>
      </c>
      <c r="H28" s="95">
        <f>G28/181*100</f>
        <v>2.209944751381215</v>
      </c>
      <c r="I28" s="318">
        <f>G28-C28</f>
        <v>1</v>
      </c>
      <c r="J28" s="350">
        <f>I28/C28*100</f>
        <v>33.33333333333333</v>
      </c>
      <c r="K28" s="96">
        <v>20363</v>
      </c>
      <c r="L28" s="95">
        <f>K28/K33*100</f>
        <v>0.26867479846751263</v>
      </c>
      <c r="M28" s="351">
        <f>K28/E28*100</f>
        <v>86.97676405262258</v>
      </c>
    </row>
    <row r="29" spans="1:13" s="192" customFormat="1" ht="14.25" thickBot="1">
      <c r="A29" s="352"/>
      <c r="B29" s="353" t="s">
        <v>84</v>
      </c>
      <c r="C29" s="342">
        <f>SUM(C25:C28)</f>
        <v>117</v>
      </c>
      <c r="D29" s="338">
        <f>SUM(D25:D28)</f>
        <v>99.9735042735043</v>
      </c>
      <c r="E29" s="339">
        <f>SUM(E25:E28)</f>
        <v>8095809</v>
      </c>
      <c r="F29" s="340">
        <f>SUM(F25:F28)</f>
        <v>99.96221283135507</v>
      </c>
      <c r="G29" s="600" t="s">
        <v>207</v>
      </c>
      <c r="H29" s="345">
        <f>SUM(H25:H28)</f>
        <v>98.77734806629834</v>
      </c>
      <c r="I29" s="337">
        <f>179-C29</f>
        <v>62</v>
      </c>
      <c r="J29" s="343">
        <f>I29/C29*100</f>
        <v>52.991452991452995</v>
      </c>
      <c r="K29" s="344">
        <f>SUM(K25:K28)</f>
        <v>7354005</v>
      </c>
      <c r="L29" s="345">
        <f>SUM(L25:L28)</f>
        <v>97.06765345687738</v>
      </c>
      <c r="M29" s="346">
        <f>K29/E29*100</f>
        <v>90.83718501758132</v>
      </c>
    </row>
    <row r="30" spans="1:13" s="192" customFormat="1" ht="13.5">
      <c r="A30" s="954" t="s">
        <v>88</v>
      </c>
      <c r="B30" s="354" t="s">
        <v>89</v>
      </c>
      <c r="C30" s="355">
        <v>0</v>
      </c>
      <c r="D30" s="356">
        <v>0</v>
      </c>
      <c r="E30" s="357">
        <v>0</v>
      </c>
      <c r="F30" s="358">
        <v>0</v>
      </c>
      <c r="G30" s="359">
        <v>1</v>
      </c>
      <c r="H30" s="360">
        <f>G30/181*100</f>
        <v>0.5524861878453038</v>
      </c>
      <c r="I30" s="361">
        <f>G30-C30</f>
        <v>1</v>
      </c>
      <c r="J30" s="362">
        <v>100</v>
      </c>
      <c r="K30" s="363">
        <v>49400</v>
      </c>
      <c r="L30" s="360">
        <v>0.6</v>
      </c>
      <c r="M30" s="364">
        <v>0</v>
      </c>
    </row>
    <row r="31" spans="1:13" s="192" customFormat="1" ht="14.25" thickBot="1">
      <c r="A31" s="955"/>
      <c r="B31" s="365" t="s">
        <v>90</v>
      </c>
      <c r="C31" s="366">
        <v>0</v>
      </c>
      <c r="D31" s="367">
        <v>0</v>
      </c>
      <c r="E31" s="368">
        <v>0</v>
      </c>
      <c r="F31" s="369">
        <v>0</v>
      </c>
      <c r="G31" s="366">
        <v>1</v>
      </c>
      <c r="H31" s="370">
        <f>G31/181*100</f>
        <v>0.5524861878453038</v>
      </c>
      <c r="I31" s="371">
        <f>G31-C31</f>
        <v>1</v>
      </c>
      <c r="J31" s="372">
        <v>100</v>
      </c>
      <c r="K31" s="373">
        <v>175646</v>
      </c>
      <c r="L31" s="370">
        <f>K31/K33*100</f>
        <v>2.3175197000257683</v>
      </c>
      <c r="M31" s="374">
        <v>0</v>
      </c>
    </row>
    <row r="32" spans="1:13" s="192" customFormat="1" ht="14.25" thickBot="1">
      <c r="A32" s="375"/>
      <c r="B32" s="376" t="s">
        <v>88</v>
      </c>
      <c r="C32" s="377">
        <f>SUM(C30)</f>
        <v>0</v>
      </c>
      <c r="D32" s="378">
        <f>SUM(D30)</f>
        <v>0</v>
      </c>
      <c r="E32" s="379">
        <f>SUM(E30)</f>
        <v>0</v>
      </c>
      <c r="F32" s="380">
        <f>SUM(F30)</f>
        <v>0</v>
      </c>
      <c r="G32" s="377">
        <f>SUM(G30:G31)</f>
        <v>2</v>
      </c>
      <c r="H32" s="381">
        <v>1.2</v>
      </c>
      <c r="I32" s="382">
        <f>G32-C32</f>
        <v>2</v>
      </c>
      <c r="J32" s="383">
        <v>100</v>
      </c>
      <c r="K32" s="384">
        <f>SUM(K30:K31)</f>
        <v>225046</v>
      </c>
      <c r="L32" s="381">
        <f>SUM(L30:L31)</f>
        <v>2.9175197000257684</v>
      </c>
      <c r="M32" s="385">
        <v>0</v>
      </c>
    </row>
    <row r="33" spans="1:13" s="192" customFormat="1" ht="14.25" thickBot="1">
      <c r="A33" s="950" t="s">
        <v>30</v>
      </c>
      <c r="B33" s="950"/>
      <c r="C33" s="386">
        <f>C29+C32</f>
        <v>117</v>
      </c>
      <c r="D33" s="158">
        <f>D29+D32</f>
        <v>99.9735042735043</v>
      </c>
      <c r="E33" s="159">
        <f>E29+E32</f>
        <v>8095809</v>
      </c>
      <c r="F33" s="387">
        <f>E33/8095809*100</f>
        <v>100</v>
      </c>
      <c r="G33" s="902" t="s">
        <v>208</v>
      </c>
      <c r="H33" s="166">
        <f>SUM(H29,H32)</f>
        <v>99.97734806629835</v>
      </c>
      <c r="I33" s="388">
        <f>181-C33</f>
        <v>64</v>
      </c>
      <c r="J33" s="389">
        <f>I33/C33*100</f>
        <v>54.700854700854705</v>
      </c>
      <c r="K33" s="157">
        <f>SUM(K29,K32)</f>
        <v>7579051</v>
      </c>
      <c r="L33" s="166">
        <f>L29+L32</f>
        <v>99.98517315690314</v>
      </c>
      <c r="M33" s="390">
        <f>K33/E33*100</f>
        <v>93.61696897740546</v>
      </c>
    </row>
    <row r="34" spans="1:16" s="86" customFormat="1" ht="12.75" customHeight="1">
      <c r="A34" s="948" t="s">
        <v>209</v>
      </c>
      <c r="B34" s="948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03"/>
      <c r="O34" s="903"/>
      <c r="P34" s="903"/>
    </row>
    <row r="35" spans="1:16" s="86" customFormat="1" ht="12.75">
      <c r="A35" s="949"/>
      <c r="B35" s="949"/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03"/>
      <c r="O35" s="903"/>
      <c r="P35" s="903"/>
    </row>
    <row r="36" spans="1:13" s="86" customFormat="1" ht="13.5">
      <c r="A36" s="195" t="s">
        <v>31</v>
      </c>
      <c r="D36" s="391"/>
      <c r="F36" s="391"/>
      <c r="M36" s="392"/>
    </row>
    <row r="37" spans="1:13" s="86" customFormat="1" ht="13.5">
      <c r="A37" s="198" t="s">
        <v>32</v>
      </c>
      <c r="D37" s="391"/>
      <c r="F37" s="391"/>
      <c r="M37" s="392"/>
    </row>
    <row r="38" spans="1:13" s="86" customFormat="1" ht="13.5">
      <c r="A38" s="198" t="s">
        <v>91</v>
      </c>
      <c r="D38" s="391"/>
      <c r="F38" s="391"/>
      <c r="M38" s="392"/>
    </row>
    <row r="39" spans="1:13" s="86" customFormat="1" ht="13.5">
      <c r="A39" s="198"/>
      <c r="D39" s="391"/>
      <c r="F39" s="391"/>
      <c r="M39" s="392"/>
    </row>
    <row r="40" spans="1:13" s="86" customFormat="1" ht="13.5">
      <c r="A40" s="198"/>
      <c r="D40" s="391"/>
      <c r="F40" s="391"/>
      <c r="M40" s="392"/>
    </row>
    <row r="41" spans="4:13" s="86" customFormat="1" ht="12.75">
      <c r="D41" s="391"/>
      <c r="F41" s="391"/>
      <c r="M41" s="392"/>
    </row>
    <row r="42" spans="4:13" s="86" customFormat="1" ht="12.75">
      <c r="D42" s="391"/>
      <c r="F42" s="391"/>
      <c r="M42" s="392"/>
    </row>
    <row r="43" spans="4:13" s="86" customFormat="1" ht="12.75">
      <c r="D43" s="391"/>
      <c r="F43" s="391"/>
      <c r="M43" s="392"/>
    </row>
    <row r="44" spans="4:13" s="86" customFormat="1" ht="12.75">
      <c r="D44" s="391"/>
      <c r="F44" s="391"/>
      <c r="M44" s="392"/>
    </row>
    <row r="45" spans="4:13" s="86" customFormat="1" ht="12.75">
      <c r="D45" s="391"/>
      <c r="F45" s="391"/>
      <c r="M45" s="392"/>
    </row>
    <row r="46" spans="4:13" s="86" customFormat="1" ht="12.75">
      <c r="D46" s="391"/>
      <c r="F46" s="391"/>
      <c r="M46" s="392"/>
    </row>
    <row r="47" spans="4:13" s="86" customFormat="1" ht="12.75">
      <c r="D47" s="391"/>
      <c r="F47" s="391"/>
      <c r="M47" s="392"/>
    </row>
    <row r="48" spans="4:13" s="86" customFormat="1" ht="12.75">
      <c r="D48" s="391"/>
      <c r="F48" s="391"/>
      <c r="M48" s="392"/>
    </row>
    <row r="49" spans="4:13" s="86" customFormat="1" ht="12.75">
      <c r="D49" s="391"/>
      <c r="F49" s="391"/>
      <c r="M49" s="392"/>
    </row>
    <row r="50" spans="4:13" s="86" customFormat="1" ht="12.75">
      <c r="D50" s="391"/>
      <c r="F50" s="391"/>
      <c r="M50" s="392"/>
    </row>
    <row r="51" spans="4:13" s="86" customFormat="1" ht="12.75">
      <c r="D51" s="391"/>
      <c r="F51" s="391"/>
      <c r="M51" s="392"/>
    </row>
    <row r="52" spans="4:13" s="86" customFormat="1" ht="12.75">
      <c r="D52" s="391"/>
      <c r="F52" s="391"/>
      <c r="M52" s="392"/>
    </row>
    <row r="53" spans="4:13" s="86" customFormat="1" ht="12.75">
      <c r="D53" s="391"/>
      <c r="F53" s="391"/>
      <c r="M53" s="392"/>
    </row>
    <row r="54" spans="4:13" s="86" customFormat="1" ht="12.75">
      <c r="D54" s="391"/>
      <c r="F54" s="391"/>
      <c r="M54" s="392"/>
    </row>
  </sheetData>
  <mergeCells count="19">
    <mergeCell ref="C1:L1"/>
    <mergeCell ref="E6:F6"/>
    <mergeCell ref="G6:H6"/>
    <mergeCell ref="I6:J6"/>
    <mergeCell ref="K6:L6"/>
    <mergeCell ref="C5:F5"/>
    <mergeCell ref="C3:M3"/>
    <mergeCell ref="G5:M5"/>
    <mergeCell ref="C2:I2"/>
    <mergeCell ref="C6:D6"/>
    <mergeCell ref="A34:M35"/>
    <mergeCell ref="A33:B33"/>
    <mergeCell ref="A26:A28"/>
    <mergeCell ref="A5:B5"/>
    <mergeCell ref="A30:A31"/>
    <mergeCell ref="A25:B25"/>
    <mergeCell ref="A6:A7"/>
    <mergeCell ref="B6:B7"/>
    <mergeCell ref="A9:A2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42" sqref="A42"/>
    </sheetView>
  </sheetViews>
  <sheetFormatPr defaultColWidth="9.00390625" defaultRowHeight="12.75"/>
  <cols>
    <col min="1" max="1" width="30.00390625" style="0" customWidth="1"/>
    <col min="2" max="2" width="8.75390625" style="0" customWidth="1"/>
    <col min="3" max="3" width="4.75390625" style="0" customWidth="1"/>
    <col min="4" max="4" width="4.75390625" style="393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5" width="4.75390625" style="0" customWidth="1"/>
    <col min="27" max="27" width="9.75390625" style="0" customWidth="1"/>
  </cols>
  <sheetData>
    <row r="1" spans="1:25" s="1" customFormat="1" ht="18" customHeight="1">
      <c r="A1" s="2"/>
      <c r="B1" s="944" t="s">
        <v>0</v>
      </c>
      <c r="C1" s="944"/>
      <c r="D1" s="944"/>
      <c r="E1" s="944"/>
      <c r="F1" s="944"/>
      <c r="G1" s="944"/>
      <c r="H1" s="944"/>
      <c r="I1" s="944"/>
      <c r="J1" s="944"/>
      <c r="K1" s="944"/>
      <c r="L1" s="4"/>
      <c r="M1" s="4"/>
      <c r="P1" s="7"/>
      <c r="Q1" s="4"/>
      <c r="R1" s="4"/>
      <c r="S1" s="4"/>
      <c r="T1" s="4"/>
      <c r="U1" s="4"/>
      <c r="W1" s="5"/>
      <c r="Y1" s="8" t="s">
        <v>105</v>
      </c>
    </row>
    <row r="2" spans="1:25" s="1" customFormat="1" ht="18" customHeight="1">
      <c r="A2" s="2"/>
      <c r="B2" s="942" t="s">
        <v>93</v>
      </c>
      <c r="C2" s="942"/>
      <c r="D2" s="942"/>
      <c r="E2" s="942"/>
      <c r="F2" s="942"/>
      <c r="G2" s="942"/>
      <c r="H2" s="4"/>
      <c r="J2" s="4"/>
      <c r="K2" s="4"/>
      <c r="L2" s="4"/>
      <c r="M2" s="4"/>
      <c r="N2" s="5"/>
      <c r="O2" s="4"/>
      <c r="Q2" s="4"/>
      <c r="R2" s="4"/>
      <c r="S2" s="4"/>
      <c r="T2" s="4"/>
      <c r="U2" s="4"/>
      <c r="V2" s="5"/>
      <c r="W2" s="5"/>
      <c r="X2" s="4"/>
      <c r="Y2" s="6"/>
    </row>
    <row r="3" spans="1:25" s="9" customFormat="1" ht="18" customHeight="1">
      <c r="A3" s="10"/>
      <c r="B3" s="943" t="s">
        <v>227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13"/>
      <c r="S3" s="13"/>
      <c r="T3" s="13"/>
      <c r="U3" s="13"/>
      <c r="V3" s="13"/>
      <c r="W3" s="13"/>
      <c r="X3" s="13"/>
      <c r="Y3" s="14"/>
    </row>
    <row r="4" spans="1:25" s="1" customFormat="1" ht="18.75" customHeight="1">
      <c r="A4" s="7" t="s">
        <v>3</v>
      </c>
      <c r="B4" s="5"/>
      <c r="C4" s="5"/>
      <c r="D4" s="395"/>
      <c r="E4" s="6"/>
      <c r="F4" s="6"/>
      <c r="G4" s="6"/>
      <c r="H4" s="5"/>
      <c r="I4" s="5"/>
      <c r="J4" s="5"/>
      <c r="K4" s="11"/>
      <c r="L4" s="6"/>
      <c r="M4" s="6"/>
      <c r="N4" s="6"/>
      <c r="O4" s="5"/>
      <c r="P4" s="5"/>
      <c r="Q4" s="5"/>
      <c r="R4" s="11"/>
      <c r="S4" s="6"/>
      <c r="T4" s="6"/>
      <c r="U4" s="6"/>
      <c r="V4" s="6"/>
      <c r="W4" s="6"/>
      <c r="X4" s="5"/>
      <c r="Y4" s="396" t="s">
        <v>4</v>
      </c>
    </row>
    <row r="5" spans="1:25" s="398" customFormat="1" ht="18.75" customHeight="1">
      <c r="A5" s="397" t="s">
        <v>5</v>
      </c>
      <c r="B5" s="932" t="s">
        <v>6</v>
      </c>
      <c r="C5" s="933"/>
      <c r="D5" s="933"/>
      <c r="E5" s="933"/>
      <c r="F5" s="933"/>
      <c r="G5" s="933"/>
      <c r="H5" s="935"/>
      <c r="I5" s="932" t="s">
        <v>7</v>
      </c>
      <c r="J5" s="933"/>
      <c r="K5" s="933"/>
      <c r="L5" s="933"/>
      <c r="M5" s="933"/>
      <c r="N5" s="933"/>
      <c r="O5" s="935"/>
      <c r="P5" s="932" t="s">
        <v>14</v>
      </c>
      <c r="Q5" s="933"/>
      <c r="R5" s="933"/>
      <c r="S5" s="933"/>
      <c r="T5" s="933"/>
      <c r="U5" s="933"/>
      <c r="V5" s="933"/>
      <c r="W5" s="933"/>
      <c r="X5" s="933"/>
      <c r="Y5" s="934"/>
    </row>
    <row r="6" spans="1:25" s="39" customFormat="1" ht="15" customHeight="1">
      <c r="A6" s="399" t="s">
        <v>9</v>
      </c>
      <c r="B6" s="400" t="s">
        <v>10</v>
      </c>
      <c r="C6" s="30"/>
      <c r="D6" s="44" t="s">
        <v>11</v>
      </c>
      <c r="E6" s="45" t="s">
        <v>12</v>
      </c>
      <c r="F6" s="401" t="s">
        <v>14</v>
      </c>
      <c r="G6" s="43"/>
      <c r="H6" s="402" t="s">
        <v>16</v>
      </c>
      <c r="I6" s="400" t="s">
        <v>10</v>
      </c>
      <c r="J6" s="30"/>
      <c r="K6" s="44" t="s">
        <v>11</v>
      </c>
      <c r="L6" s="45" t="s">
        <v>12</v>
      </c>
      <c r="M6" s="401" t="s">
        <v>14</v>
      </c>
      <c r="N6" s="43"/>
      <c r="O6" s="402" t="s">
        <v>16</v>
      </c>
      <c r="P6" s="400" t="s">
        <v>10</v>
      </c>
      <c r="Q6" s="30"/>
      <c r="R6" s="44" t="s">
        <v>11</v>
      </c>
      <c r="S6" s="45" t="s">
        <v>12</v>
      </c>
      <c r="T6" s="43" t="s">
        <v>13</v>
      </c>
      <c r="U6" s="401" t="s">
        <v>14</v>
      </c>
      <c r="V6" s="43"/>
      <c r="W6" s="47" t="s">
        <v>15</v>
      </c>
      <c r="X6" s="403" t="s">
        <v>16</v>
      </c>
      <c r="Y6" s="48" t="s">
        <v>17</v>
      </c>
    </row>
    <row r="7" spans="1:25" s="39" customFormat="1" ht="12" customHeight="1">
      <c r="A7" s="404" t="s">
        <v>18</v>
      </c>
      <c r="B7" s="42" t="s">
        <v>66</v>
      </c>
      <c r="C7" s="43" t="s">
        <v>19</v>
      </c>
      <c r="D7" s="44" t="s">
        <v>20</v>
      </c>
      <c r="E7" s="45" t="s">
        <v>20</v>
      </c>
      <c r="F7" s="44" t="s">
        <v>20</v>
      </c>
      <c r="G7" s="46" t="s">
        <v>19</v>
      </c>
      <c r="H7" s="49" t="s">
        <v>20</v>
      </c>
      <c r="I7" s="42" t="s">
        <v>66</v>
      </c>
      <c r="J7" s="43" t="s">
        <v>19</v>
      </c>
      <c r="K7" s="44" t="s">
        <v>20</v>
      </c>
      <c r="L7" s="45" t="s">
        <v>20</v>
      </c>
      <c r="M7" s="44" t="s">
        <v>20</v>
      </c>
      <c r="N7" s="46" t="s">
        <v>19</v>
      </c>
      <c r="O7" s="49" t="s">
        <v>20</v>
      </c>
      <c r="P7" s="42" t="s">
        <v>66</v>
      </c>
      <c r="Q7" s="43" t="s">
        <v>19</v>
      </c>
      <c r="R7" s="44" t="s">
        <v>20</v>
      </c>
      <c r="S7" s="45" t="s">
        <v>20</v>
      </c>
      <c r="T7" s="43" t="s">
        <v>20</v>
      </c>
      <c r="U7" s="44" t="s">
        <v>20</v>
      </c>
      <c r="V7" s="46" t="s">
        <v>19</v>
      </c>
      <c r="W7" s="47" t="s">
        <v>20</v>
      </c>
      <c r="X7" s="48" t="s">
        <v>20</v>
      </c>
      <c r="Y7" s="48" t="s">
        <v>20</v>
      </c>
    </row>
    <row r="8" spans="1:25" s="62" customFormat="1" ht="9.75" customHeight="1" thickBot="1">
      <c r="A8" s="405" t="s">
        <v>21</v>
      </c>
      <c r="B8" s="54">
        <v>1</v>
      </c>
      <c r="C8" s="51">
        <v>2</v>
      </c>
      <c r="D8" s="52">
        <v>3</v>
      </c>
      <c r="E8" s="53">
        <v>4</v>
      </c>
      <c r="F8" s="55">
        <v>5</v>
      </c>
      <c r="G8" s="56">
        <v>6</v>
      </c>
      <c r="H8" s="405">
        <v>7</v>
      </c>
      <c r="I8" s="54">
        <v>8</v>
      </c>
      <c r="J8" s="51">
        <v>9</v>
      </c>
      <c r="K8" s="52">
        <v>10</v>
      </c>
      <c r="L8" s="53">
        <v>11</v>
      </c>
      <c r="M8" s="55">
        <v>12</v>
      </c>
      <c r="N8" s="56">
        <v>13</v>
      </c>
      <c r="O8" s="405">
        <v>14</v>
      </c>
      <c r="P8" s="54">
        <v>15</v>
      </c>
      <c r="Q8" s="51">
        <v>16</v>
      </c>
      <c r="R8" s="52">
        <v>17</v>
      </c>
      <c r="S8" s="53">
        <v>18</v>
      </c>
      <c r="T8" s="51">
        <v>19</v>
      </c>
      <c r="U8" s="55">
        <v>20</v>
      </c>
      <c r="V8" s="56">
        <v>21</v>
      </c>
      <c r="W8" s="57">
        <v>22</v>
      </c>
      <c r="X8" s="58">
        <v>23</v>
      </c>
      <c r="Y8" s="61">
        <v>24</v>
      </c>
    </row>
    <row r="9" spans="1:25" s="39" customFormat="1" ht="9.75" customHeight="1">
      <c r="A9" s="406"/>
      <c r="B9" s="72"/>
      <c r="C9" s="66"/>
      <c r="D9" s="407"/>
      <c r="E9" s="67"/>
      <c r="F9" s="69"/>
      <c r="G9" s="66"/>
      <c r="H9" s="408"/>
      <c r="I9" s="68"/>
      <c r="J9" s="66"/>
      <c r="K9" s="65"/>
      <c r="L9" s="68"/>
      <c r="M9" s="69"/>
      <c r="N9" s="66"/>
      <c r="O9" s="408"/>
      <c r="P9" s="68"/>
      <c r="Q9" s="66"/>
      <c r="R9" s="65"/>
      <c r="S9" s="67"/>
      <c r="T9" s="73"/>
      <c r="U9" s="69"/>
      <c r="V9" s="66"/>
      <c r="W9" s="70"/>
      <c r="X9" s="70"/>
      <c r="Y9" s="74"/>
    </row>
    <row r="10" spans="1:25" s="86" customFormat="1" ht="15" customHeight="1">
      <c r="A10" s="409" t="s">
        <v>94</v>
      </c>
      <c r="B10" s="84"/>
      <c r="C10" s="81"/>
      <c r="D10" s="133"/>
      <c r="E10" s="79"/>
      <c r="F10" s="77"/>
      <c r="G10" s="81"/>
      <c r="H10" s="82"/>
      <c r="I10" s="84"/>
      <c r="J10" s="81"/>
      <c r="K10" s="77"/>
      <c r="L10" s="80"/>
      <c r="M10" s="77"/>
      <c r="N10" s="81"/>
      <c r="O10" s="82"/>
      <c r="P10" s="84"/>
      <c r="Q10" s="81"/>
      <c r="R10" s="77"/>
      <c r="S10" s="79"/>
      <c r="T10" s="85"/>
      <c r="U10" s="77"/>
      <c r="V10" s="81"/>
      <c r="W10" s="82"/>
      <c r="X10" s="82"/>
      <c r="Y10" s="82"/>
    </row>
    <row r="11" spans="1:25" s="86" customFormat="1" ht="15" customHeight="1">
      <c r="A11" s="410" t="s">
        <v>95</v>
      </c>
      <c r="B11" s="100">
        <v>24085481</v>
      </c>
      <c r="C11" s="95">
        <v>39.7</v>
      </c>
      <c r="D11" s="88">
        <v>236</v>
      </c>
      <c r="E11" s="90">
        <v>127</v>
      </c>
      <c r="F11" s="88">
        <v>363</v>
      </c>
      <c r="G11" s="95">
        <v>53.1</v>
      </c>
      <c r="H11" s="92">
        <v>52</v>
      </c>
      <c r="I11" s="100">
        <v>2455433</v>
      </c>
      <c r="J11" s="95">
        <v>8.4</v>
      </c>
      <c r="K11" s="88">
        <v>651</v>
      </c>
      <c r="L11" s="91">
        <v>31</v>
      </c>
      <c r="M11" s="88">
        <v>682</v>
      </c>
      <c r="N11" s="95">
        <v>17.1</v>
      </c>
      <c r="O11" s="92">
        <v>39</v>
      </c>
      <c r="P11" s="100">
        <v>26540914</v>
      </c>
      <c r="Q11" s="95">
        <v>29.5</v>
      </c>
      <c r="R11" s="88">
        <v>887</v>
      </c>
      <c r="S11" s="90">
        <v>158</v>
      </c>
      <c r="T11" s="208">
        <v>0</v>
      </c>
      <c r="U11" s="88">
        <v>1045</v>
      </c>
      <c r="V11" s="95">
        <v>22.4</v>
      </c>
      <c r="W11" s="92">
        <v>133</v>
      </c>
      <c r="X11" s="92">
        <v>91</v>
      </c>
      <c r="Y11" s="92">
        <v>26</v>
      </c>
    </row>
    <row r="12" spans="1:25" s="86" customFormat="1" ht="15" customHeight="1">
      <c r="A12" s="410" t="s">
        <v>96</v>
      </c>
      <c r="B12" s="411">
        <v>0</v>
      </c>
      <c r="C12" s="412">
        <v>0</v>
      </c>
      <c r="D12" s="413">
        <v>0</v>
      </c>
      <c r="E12" s="414">
        <v>0</v>
      </c>
      <c r="F12" s="413">
        <v>0</v>
      </c>
      <c r="G12" s="412">
        <v>0</v>
      </c>
      <c r="H12" s="416">
        <v>0</v>
      </c>
      <c r="I12" s="411">
        <v>14739</v>
      </c>
      <c r="J12" s="412">
        <v>0.1</v>
      </c>
      <c r="K12" s="413">
        <v>7</v>
      </c>
      <c r="L12" s="415">
        <v>0</v>
      </c>
      <c r="M12" s="413">
        <v>7</v>
      </c>
      <c r="N12" s="412">
        <v>0.2</v>
      </c>
      <c r="O12" s="416">
        <v>0</v>
      </c>
      <c r="P12" s="411">
        <v>14739</v>
      </c>
      <c r="Q12" s="412">
        <v>0.1</v>
      </c>
      <c r="R12" s="413">
        <v>7</v>
      </c>
      <c r="S12" s="414">
        <v>0</v>
      </c>
      <c r="T12" s="417">
        <v>0</v>
      </c>
      <c r="U12" s="413">
        <v>7</v>
      </c>
      <c r="V12" s="412">
        <v>0.2</v>
      </c>
      <c r="W12" s="416">
        <v>0</v>
      </c>
      <c r="X12" s="416">
        <v>0</v>
      </c>
      <c r="Y12" s="416">
        <v>0</v>
      </c>
    </row>
    <row r="13" spans="1:25" s="86" customFormat="1" ht="15" customHeight="1" thickBot="1">
      <c r="A13" s="418" t="s">
        <v>97</v>
      </c>
      <c r="B13" s="419">
        <v>28592800</v>
      </c>
      <c r="C13" s="149">
        <v>47.1</v>
      </c>
      <c r="D13" s="142">
        <v>182</v>
      </c>
      <c r="E13" s="144">
        <v>26</v>
      </c>
      <c r="F13" s="142">
        <v>208</v>
      </c>
      <c r="G13" s="149">
        <v>30.3</v>
      </c>
      <c r="H13" s="146">
        <v>20</v>
      </c>
      <c r="I13" s="419">
        <v>5438437</v>
      </c>
      <c r="J13" s="149">
        <v>18.6</v>
      </c>
      <c r="K13" s="142">
        <v>962</v>
      </c>
      <c r="L13" s="145">
        <v>56</v>
      </c>
      <c r="M13" s="142">
        <v>1018</v>
      </c>
      <c r="N13" s="149">
        <v>25.5</v>
      </c>
      <c r="O13" s="146">
        <v>44</v>
      </c>
      <c r="P13" s="419">
        <v>34031237</v>
      </c>
      <c r="Q13" s="149">
        <v>37.8</v>
      </c>
      <c r="R13" s="142">
        <v>1144</v>
      </c>
      <c r="S13" s="144">
        <v>82</v>
      </c>
      <c r="T13" s="154">
        <v>0</v>
      </c>
      <c r="U13" s="142">
        <v>1226</v>
      </c>
      <c r="V13" s="149">
        <v>26.2</v>
      </c>
      <c r="W13" s="146">
        <v>119</v>
      </c>
      <c r="X13" s="146">
        <v>64</v>
      </c>
      <c r="Y13" s="146">
        <v>62</v>
      </c>
    </row>
    <row r="14" spans="1:25" s="86" customFormat="1" ht="15" customHeight="1" thickBot="1">
      <c r="A14" s="420" t="s">
        <v>23</v>
      </c>
      <c r="B14" s="421">
        <f aca="true" t="shared" si="0" ref="B14:Y14">SUM(B11:B13)</f>
        <v>52678281</v>
      </c>
      <c r="C14" s="381">
        <f t="shared" si="0"/>
        <v>86.80000000000001</v>
      </c>
      <c r="D14" s="422">
        <f t="shared" si="0"/>
        <v>418</v>
      </c>
      <c r="E14" s="423">
        <f t="shared" si="0"/>
        <v>153</v>
      </c>
      <c r="F14" s="422">
        <f t="shared" si="0"/>
        <v>571</v>
      </c>
      <c r="G14" s="381">
        <f t="shared" si="0"/>
        <v>83.4</v>
      </c>
      <c r="H14" s="425">
        <f t="shared" si="0"/>
        <v>72</v>
      </c>
      <c r="I14" s="421">
        <f t="shared" si="0"/>
        <v>7908609</v>
      </c>
      <c r="J14" s="381">
        <f t="shared" si="0"/>
        <v>27.1</v>
      </c>
      <c r="K14" s="422">
        <f t="shared" si="0"/>
        <v>1620</v>
      </c>
      <c r="L14" s="424">
        <f t="shared" si="0"/>
        <v>87</v>
      </c>
      <c r="M14" s="422">
        <f t="shared" si="0"/>
        <v>1707</v>
      </c>
      <c r="N14" s="381">
        <f t="shared" si="0"/>
        <v>42.8</v>
      </c>
      <c r="O14" s="425">
        <f t="shared" si="0"/>
        <v>83</v>
      </c>
      <c r="P14" s="421">
        <f t="shared" si="0"/>
        <v>60586890</v>
      </c>
      <c r="Q14" s="381">
        <f t="shared" si="0"/>
        <v>67.4</v>
      </c>
      <c r="R14" s="422">
        <f t="shared" si="0"/>
        <v>2038</v>
      </c>
      <c r="S14" s="423">
        <f t="shared" si="0"/>
        <v>240</v>
      </c>
      <c r="T14" s="426">
        <f t="shared" si="0"/>
        <v>0</v>
      </c>
      <c r="U14" s="422">
        <f t="shared" si="0"/>
        <v>2278</v>
      </c>
      <c r="V14" s="381">
        <f t="shared" si="0"/>
        <v>48.8</v>
      </c>
      <c r="W14" s="425">
        <f t="shared" si="0"/>
        <v>252</v>
      </c>
      <c r="X14" s="425">
        <f t="shared" si="0"/>
        <v>155</v>
      </c>
      <c r="Y14" s="425">
        <f t="shared" si="0"/>
        <v>88</v>
      </c>
    </row>
    <row r="15" spans="1:25" s="117" customFormat="1" ht="9.75" customHeight="1">
      <c r="A15" s="427"/>
      <c r="B15" s="428"/>
      <c r="C15" s="429"/>
      <c r="D15" s="430"/>
      <c r="E15" s="431"/>
      <c r="F15" s="430"/>
      <c r="G15" s="429"/>
      <c r="H15" s="433"/>
      <c r="I15" s="428"/>
      <c r="J15" s="429"/>
      <c r="K15" s="430"/>
      <c r="L15" s="432"/>
      <c r="M15" s="430"/>
      <c r="N15" s="429"/>
      <c r="O15" s="433"/>
      <c r="P15" s="428"/>
      <c r="Q15" s="429"/>
      <c r="R15" s="430"/>
      <c r="S15" s="431"/>
      <c r="T15" s="434"/>
      <c r="U15" s="430"/>
      <c r="V15" s="429"/>
      <c r="W15" s="433"/>
      <c r="X15" s="433"/>
      <c r="Y15" s="433"/>
    </row>
    <row r="16" spans="1:25" s="86" customFormat="1" ht="15" customHeight="1">
      <c r="A16" s="409" t="s">
        <v>98</v>
      </c>
      <c r="B16" s="84"/>
      <c r="C16" s="81"/>
      <c r="D16" s="126"/>
      <c r="E16" s="128"/>
      <c r="F16" s="126"/>
      <c r="G16" s="81"/>
      <c r="H16" s="130"/>
      <c r="I16" s="84"/>
      <c r="J16" s="81"/>
      <c r="K16" s="126"/>
      <c r="L16" s="129"/>
      <c r="M16" s="126"/>
      <c r="N16" s="81"/>
      <c r="O16" s="130"/>
      <c r="P16" s="84"/>
      <c r="Q16" s="81"/>
      <c r="R16" s="126"/>
      <c r="S16" s="128"/>
      <c r="T16" s="210"/>
      <c r="U16" s="126"/>
      <c r="V16" s="81"/>
      <c r="W16" s="130"/>
      <c r="X16" s="130"/>
      <c r="Y16" s="130"/>
    </row>
    <row r="17" spans="1:25" s="86" customFormat="1" ht="15" customHeight="1">
      <c r="A17" s="410" t="s">
        <v>99</v>
      </c>
      <c r="B17" s="100">
        <v>6292767</v>
      </c>
      <c r="C17" s="95">
        <v>10.4</v>
      </c>
      <c r="D17" s="88">
        <v>71</v>
      </c>
      <c r="E17" s="90">
        <v>7</v>
      </c>
      <c r="F17" s="88">
        <v>78</v>
      </c>
      <c r="G17" s="95">
        <v>11.4</v>
      </c>
      <c r="H17" s="92">
        <v>4</v>
      </c>
      <c r="I17" s="100">
        <v>17261729</v>
      </c>
      <c r="J17" s="95">
        <v>59</v>
      </c>
      <c r="K17" s="88">
        <v>1572</v>
      </c>
      <c r="L17" s="91">
        <v>44</v>
      </c>
      <c r="M17" s="88">
        <v>1616</v>
      </c>
      <c r="N17" s="95">
        <v>40.5</v>
      </c>
      <c r="O17" s="92">
        <v>151</v>
      </c>
      <c r="P17" s="100">
        <v>23554496</v>
      </c>
      <c r="Q17" s="95">
        <v>26.2</v>
      </c>
      <c r="R17" s="88">
        <v>1643</v>
      </c>
      <c r="S17" s="90">
        <v>51</v>
      </c>
      <c r="T17" s="208">
        <v>0</v>
      </c>
      <c r="U17" s="88">
        <v>1694</v>
      </c>
      <c r="V17" s="95">
        <v>36.3</v>
      </c>
      <c r="W17" s="92">
        <v>112</v>
      </c>
      <c r="X17" s="92">
        <v>155</v>
      </c>
      <c r="Y17" s="92">
        <v>18</v>
      </c>
    </row>
    <row r="18" spans="1:25" s="86" customFormat="1" ht="15" customHeight="1">
      <c r="A18" s="410" t="s">
        <v>97</v>
      </c>
      <c r="B18" s="411">
        <v>876220</v>
      </c>
      <c r="C18" s="412">
        <v>1.4</v>
      </c>
      <c r="D18" s="413">
        <v>8</v>
      </c>
      <c r="E18" s="414">
        <v>0</v>
      </c>
      <c r="F18" s="413">
        <v>8</v>
      </c>
      <c r="G18" s="412">
        <v>1.2</v>
      </c>
      <c r="H18" s="416">
        <v>3</v>
      </c>
      <c r="I18" s="411">
        <v>1095965</v>
      </c>
      <c r="J18" s="412">
        <v>3.7</v>
      </c>
      <c r="K18" s="413">
        <v>208</v>
      </c>
      <c r="L18" s="415">
        <v>1</v>
      </c>
      <c r="M18" s="413">
        <v>209</v>
      </c>
      <c r="N18" s="412">
        <v>5.2</v>
      </c>
      <c r="O18" s="416">
        <v>6</v>
      </c>
      <c r="P18" s="411">
        <v>1972185</v>
      </c>
      <c r="Q18" s="412">
        <v>2.2</v>
      </c>
      <c r="R18" s="413">
        <v>216</v>
      </c>
      <c r="S18" s="414">
        <v>1</v>
      </c>
      <c r="T18" s="417">
        <v>0</v>
      </c>
      <c r="U18" s="413">
        <v>217</v>
      </c>
      <c r="V18" s="412">
        <v>4.6</v>
      </c>
      <c r="W18" s="416">
        <v>7</v>
      </c>
      <c r="X18" s="416">
        <v>9</v>
      </c>
      <c r="Y18" s="416">
        <v>1</v>
      </c>
    </row>
    <row r="19" spans="1:25" s="86" customFormat="1" ht="15" customHeight="1" thickBot="1">
      <c r="A19" s="435" t="s">
        <v>100</v>
      </c>
      <c r="B19" s="419">
        <v>11840</v>
      </c>
      <c r="C19" s="149">
        <v>0.1</v>
      </c>
      <c r="D19" s="142">
        <v>1</v>
      </c>
      <c r="E19" s="144">
        <v>0</v>
      </c>
      <c r="F19" s="142">
        <v>1</v>
      </c>
      <c r="G19" s="149">
        <v>0.1</v>
      </c>
      <c r="H19" s="146">
        <v>2</v>
      </c>
      <c r="I19" s="419">
        <v>106320</v>
      </c>
      <c r="J19" s="149">
        <v>0.4</v>
      </c>
      <c r="K19" s="142">
        <v>30</v>
      </c>
      <c r="L19" s="145">
        <v>4</v>
      </c>
      <c r="M19" s="142">
        <v>34</v>
      </c>
      <c r="N19" s="149">
        <v>0.9</v>
      </c>
      <c r="O19" s="146">
        <v>1</v>
      </c>
      <c r="P19" s="419">
        <v>118160</v>
      </c>
      <c r="Q19" s="149">
        <v>0.1</v>
      </c>
      <c r="R19" s="142">
        <v>31</v>
      </c>
      <c r="S19" s="144">
        <v>4</v>
      </c>
      <c r="T19" s="154">
        <v>0</v>
      </c>
      <c r="U19" s="142">
        <v>35</v>
      </c>
      <c r="V19" s="149">
        <v>0.7</v>
      </c>
      <c r="W19" s="146">
        <v>1</v>
      </c>
      <c r="X19" s="146">
        <v>3</v>
      </c>
      <c r="Y19" s="146">
        <v>0</v>
      </c>
    </row>
    <row r="20" spans="1:25" s="86" customFormat="1" ht="15" customHeight="1" thickBot="1">
      <c r="A20" s="420" t="s">
        <v>101</v>
      </c>
      <c r="B20" s="421">
        <f aca="true" t="shared" si="1" ref="B20:S20">SUM(B17:B19)</f>
        <v>7180827</v>
      </c>
      <c r="C20" s="381">
        <f t="shared" si="1"/>
        <v>11.9</v>
      </c>
      <c r="D20" s="422">
        <f t="shared" si="1"/>
        <v>80</v>
      </c>
      <c r="E20" s="423">
        <f t="shared" si="1"/>
        <v>7</v>
      </c>
      <c r="F20" s="422">
        <f t="shared" si="1"/>
        <v>87</v>
      </c>
      <c r="G20" s="381">
        <f t="shared" si="1"/>
        <v>12.7</v>
      </c>
      <c r="H20" s="425">
        <f t="shared" si="1"/>
        <v>9</v>
      </c>
      <c r="I20" s="421">
        <f t="shared" si="1"/>
        <v>18464014</v>
      </c>
      <c r="J20" s="381">
        <f t="shared" si="1"/>
        <v>63.1</v>
      </c>
      <c r="K20" s="422">
        <f t="shared" si="1"/>
        <v>1810</v>
      </c>
      <c r="L20" s="424">
        <f t="shared" si="1"/>
        <v>49</v>
      </c>
      <c r="M20" s="422">
        <f t="shared" si="1"/>
        <v>1859</v>
      </c>
      <c r="N20" s="381">
        <f t="shared" si="1"/>
        <v>46.6</v>
      </c>
      <c r="O20" s="425">
        <f t="shared" si="1"/>
        <v>158</v>
      </c>
      <c r="P20" s="421">
        <f t="shared" si="1"/>
        <v>25644841</v>
      </c>
      <c r="Q20" s="381">
        <f t="shared" si="1"/>
        <v>28.5</v>
      </c>
      <c r="R20" s="422">
        <f t="shared" si="1"/>
        <v>1890</v>
      </c>
      <c r="S20" s="423">
        <f t="shared" si="1"/>
        <v>56</v>
      </c>
      <c r="T20" s="426">
        <v>0</v>
      </c>
      <c r="U20" s="422">
        <f>SUM(U17:U19)</f>
        <v>1946</v>
      </c>
      <c r="V20" s="381">
        <f>SUM(V17:V19)</f>
        <v>41.6</v>
      </c>
      <c r="W20" s="425">
        <f>SUM(W17:W19)</f>
        <v>120</v>
      </c>
      <c r="X20" s="425">
        <f>SUM(X17:X19)</f>
        <v>167</v>
      </c>
      <c r="Y20" s="425">
        <f>SUM(Y17:Y19)</f>
        <v>19</v>
      </c>
    </row>
    <row r="21" spans="1:25" s="117" customFormat="1" ht="9.75" customHeight="1" thickBot="1">
      <c r="A21" s="436"/>
      <c r="B21" s="437"/>
      <c r="C21" s="438"/>
      <c r="D21" s="439"/>
      <c r="E21" s="440"/>
      <c r="F21" s="439"/>
      <c r="G21" s="438"/>
      <c r="H21" s="442"/>
      <c r="I21" s="437"/>
      <c r="J21" s="438"/>
      <c r="K21" s="439"/>
      <c r="L21" s="441"/>
      <c r="M21" s="439"/>
      <c r="N21" s="438"/>
      <c r="O21" s="442"/>
      <c r="P21" s="437"/>
      <c r="Q21" s="438"/>
      <c r="R21" s="439"/>
      <c r="S21" s="440"/>
      <c r="T21" s="443"/>
      <c r="U21" s="439"/>
      <c r="V21" s="438"/>
      <c r="W21" s="442"/>
      <c r="X21" s="442"/>
      <c r="Y21" s="442"/>
    </row>
    <row r="22" spans="1:25" s="86" customFormat="1" ht="15" customHeight="1" thickBot="1">
      <c r="A22" s="444" t="s">
        <v>25</v>
      </c>
      <c r="B22" s="445">
        <f aca="true" t="shared" si="2" ref="B22:Y22">B14+B20</f>
        <v>59859108</v>
      </c>
      <c r="C22" s="446">
        <f t="shared" si="2"/>
        <v>98.70000000000002</v>
      </c>
      <c r="D22" s="270">
        <f t="shared" si="2"/>
        <v>498</v>
      </c>
      <c r="E22" s="447">
        <f t="shared" si="2"/>
        <v>160</v>
      </c>
      <c r="F22" s="270">
        <f t="shared" si="2"/>
        <v>658</v>
      </c>
      <c r="G22" s="446">
        <f t="shared" si="2"/>
        <v>96.10000000000001</v>
      </c>
      <c r="H22" s="269">
        <f t="shared" si="2"/>
        <v>81</v>
      </c>
      <c r="I22" s="445">
        <f t="shared" si="2"/>
        <v>26372623</v>
      </c>
      <c r="J22" s="446">
        <f t="shared" si="2"/>
        <v>90.2</v>
      </c>
      <c r="K22" s="270">
        <f t="shared" si="2"/>
        <v>3430</v>
      </c>
      <c r="L22" s="448">
        <f t="shared" si="2"/>
        <v>136</v>
      </c>
      <c r="M22" s="270">
        <f t="shared" si="2"/>
        <v>3566</v>
      </c>
      <c r="N22" s="446">
        <f t="shared" si="2"/>
        <v>89.4</v>
      </c>
      <c r="O22" s="269">
        <f t="shared" si="2"/>
        <v>241</v>
      </c>
      <c r="P22" s="445">
        <f t="shared" si="2"/>
        <v>86231731</v>
      </c>
      <c r="Q22" s="446">
        <f t="shared" si="2"/>
        <v>95.9</v>
      </c>
      <c r="R22" s="270">
        <f t="shared" si="2"/>
        <v>3928</v>
      </c>
      <c r="S22" s="447">
        <f t="shared" si="2"/>
        <v>296</v>
      </c>
      <c r="T22" s="272">
        <f t="shared" si="2"/>
        <v>0</v>
      </c>
      <c r="U22" s="270">
        <f t="shared" si="2"/>
        <v>4224</v>
      </c>
      <c r="V22" s="446">
        <f t="shared" si="2"/>
        <v>90.4</v>
      </c>
      <c r="W22" s="269">
        <f t="shared" si="2"/>
        <v>372</v>
      </c>
      <c r="X22" s="269">
        <f t="shared" si="2"/>
        <v>322</v>
      </c>
      <c r="Y22" s="269">
        <f t="shared" si="2"/>
        <v>107</v>
      </c>
    </row>
    <row r="23" spans="1:25" s="86" customFormat="1" ht="9.75" customHeight="1">
      <c r="A23" s="449"/>
      <c r="B23" s="450"/>
      <c r="C23" s="182"/>
      <c r="D23" s="175"/>
      <c r="E23" s="177"/>
      <c r="F23" s="175"/>
      <c r="G23" s="182"/>
      <c r="H23" s="179"/>
      <c r="I23" s="450"/>
      <c r="J23" s="182"/>
      <c r="K23" s="175"/>
      <c r="L23" s="178"/>
      <c r="M23" s="175"/>
      <c r="N23" s="182"/>
      <c r="O23" s="179"/>
      <c r="P23" s="450"/>
      <c r="Q23" s="182"/>
      <c r="R23" s="175"/>
      <c r="S23" s="177"/>
      <c r="T23" s="213"/>
      <c r="U23" s="175"/>
      <c r="V23" s="182"/>
      <c r="W23" s="179"/>
      <c r="X23" s="179"/>
      <c r="Y23" s="179"/>
    </row>
    <row r="24" spans="1:25" s="86" customFormat="1" ht="15" customHeight="1">
      <c r="A24" s="409" t="s">
        <v>29</v>
      </c>
      <c r="B24" s="84"/>
      <c r="C24" s="81"/>
      <c r="D24" s="126"/>
      <c r="E24" s="128"/>
      <c r="F24" s="126"/>
      <c r="G24" s="81"/>
      <c r="H24" s="130"/>
      <c r="I24" s="84"/>
      <c r="J24" s="81"/>
      <c r="K24" s="126"/>
      <c r="L24" s="129"/>
      <c r="M24" s="126"/>
      <c r="N24" s="81"/>
      <c r="O24" s="130"/>
      <c r="P24" s="84"/>
      <c r="Q24" s="81"/>
      <c r="R24" s="126"/>
      <c r="S24" s="128"/>
      <c r="T24" s="210"/>
      <c r="U24" s="126"/>
      <c r="V24" s="81"/>
      <c r="W24" s="130"/>
      <c r="X24" s="130"/>
      <c r="Y24" s="130"/>
    </row>
    <row r="25" spans="1:25" s="86" customFormat="1" ht="15" customHeight="1">
      <c r="A25" s="410" t="s">
        <v>102</v>
      </c>
      <c r="B25" s="100">
        <v>425143</v>
      </c>
      <c r="C25" s="95">
        <v>0.7</v>
      </c>
      <c r="D25" s="88">
        <v>25</v>
      </c>
      <c r="E25" s="90">
        <v>1</v>
      </c>
      <c r="F25" s="88">
        <v>26</v>
      </c>
      <c r="G25" s="95">
        <v>3.8</v>
      </c>
      <c r="H25" s="92">
        <v>4</v>
      </c>
      <c r="I25" s="100">
        <v>2869478</v>
      </c>
      <c r="J25" s="95">
        <v>9.8</v>
      </c>
      <c r="K25" s="88">
        <v>413</v>
      </c>
      <c r="L25" s="91">
        <v>8</v>
      </c>
      <c r="M25" s="88">
        <v>421</v>
      </c>
      <c r="N25" s="95">
        <v>10.6</v>
      </c>
      <c r="O25" s="451">
        <v>0</v>
      </c>
      <c r="P25" s="100">
        <v>3294621</v>
      </c>
      <c r="Q25" s="95">
        <v>3.7</v>
      </c>
      <c r="R25" s="88">
        <v>438</v>
      </c>
      <c r="S25" s="90">
        <v>9</v>
      </c>
      <c r="T25" s="208">
        <v>0</v>
      </c>
      <c r="U25" s="88">
        <v>447</v>
      </c>
      <c r="V25" s="95">
        <v>9.6</v>
      </c>
      <c r="W25" s="92">
        <v>2</v>
      </c>
      <c r="X25" s="92">
        <v>4</v>
      </c>
      <c r="Y25" s="92">
        <v>45</v>
      </c>
    </row>
    <row r="26" spans="1:25" s="86" customFormat="1" ht="15" customHeight="1" thickBot="1">
      <c r="A26" s="452" t="s">
        <v>103</v>
      </c>
      <c r="B26" s="411">
        <v>387816</v>
      </c>
      <c r="C26" s="412">
        <v>0.6</v>
      </c>
      <c r="D26" s="413">
        <v>1</v>
      </c>
      <c r="E26" s="414">
        <v>0</v>
      </c>
      <c r="F26" s="413">
        <v>1</v>
      </c>
      <c r="G26" s="412">
        <v>0.1</v>
      </c>
      <c r="H26" s="416">
        <v>1</v>
      </c>
      <c r="I26" s="411">
        <v>0</v>
      </c>
      <c r="J26" s="412">
        <v>0</v>
      </c>
      <c r="K26" s="413">
        <v>0</v>
      </c>
      <c r="L26" s="415">
        <v>0</v>
      </c>
      <c r="M26" s="413">
        <v>0</v>
      </c>
      <c r="N26" s="412">
        <v>0</v>
      </c>
      <c r="O26" s="451">
        <v>0</v>
      </c>
      <c r="P26" s="411">
        <v>387816</v>
      </c>
      <c r="Q26" s="412">
        <v>0.4</v>
      </c>
      <c r="R26" s="413">
        <v>1</v>
      </c>
      <c r="S26" s="414">
        <v>0</v>
      </c>
      <c r="T26" s="417">
        <v>0</v>
      </c>
      <c r="U26" s="413">
        <v>1</v>
      </c>
      <c r="V26" s="412">
        <v>0</v>
      </c>
      <c r="W26" s="416">
        <v>0</v>
      </c>
      <c r="X26" s="416">
        <v>1</v>
      </c>
      <c r="Y26" s="416">
        <v>1</v>
      </c>
    </row>
    <row r="27" spans="1:25" s="86" customFormat="1" ht="15" customHeight="1" thickBot="1">
      <c r="A27" s="453" t="s">
        <v>47</v>
      </c>
      <c r="B27" s="454">
        <f aca="true" t="shared" si="3" ref="B27:H27">SUM(B25:B26)</f>
        <v>812959</v>
      </c>
      <c r="C27" s="345">
        <f t="shared" si="3"/>
        <v>1.2999999999999998</v>
      </c>
      <c r="D27" s="455">
        <f t="shared" si="3"/>
        <v>26</v>
      </c>
      <c r="E27" s="456">
        <f t="shared" si="3"/>
        <v>1</v>
      </c>
      <c r="F27" s="455">
        <f t="shared" si="3"/>
        <v>27</v>
      </c>
      <c r="G27" s="345">
        <f t="shared" si="3"/>
        <v>3.9</v>
      </c>
      <c r="H27" s="458">
        <f t="shared" si="3"/>
        <v>5</v>
      </c>
      <c r="I27" s="454">
        <f aca="true" t="shared" si="4" ref="I27:O27">SUM(I25)</f>
        <v>2869478</v>
      </c>
      <c r="J27" s="345">
        <f t="shared" si="4"/>
        <v>9.8</v>
      </c>
      <c r="K27" s="455">
        <f t="shared" si="4"/>
        <v>413</v>
      </c>
      <c r="L27" s="457">
        <f t="shared" si="4"/>
        <v>8</v>
      </c>
      <c r="M27" s="455">
        <f t="shared" si="4"/>
        <v>421</v>
      </c>
      <c r="N27" s="345">
        <f t="shared" si="4"/>
        <v>10.6</v>
      </c>
      <c r="O27" s="458">
        <f t="shared" si="4"/>
        <v>0</v>
      </c>
      <c r="P27" s="454">
        <f aca="true" t="shared" si="5" ref="P27:Y27">SUM(P25:P26)</f>
        <v>3682437</v>
      </c>
      <c r="Q27" s="345">
        <f t="shared" si="5"/>
        <v>4.1000000000000005</v>
      </c>
      <c r="R27" s="455">
        <f t="shared" si="5"/>
        <v>439</v>
      </c>
      <c r="S27" s="456">
        <f t="shared" si="5"/>
        <v>9</v>
      </c>
      <c r="T27" s="459">
        <f t="shared" si="5"/>
        <v>0</v>
      </c>
      <c r="U27" s="455">
        <f t="shared" si="5"/>
        <v>448</v>
      </c>
      <c r="V27" s="345">
        <f t="shared" si="5"/>
        <v>9.6</v>
      </c>
      <c r="W27" s="458">
        <f t="shared" si="5"/>
        <v>2</v>
      </c>
      <c r="X27" s="458">
        <f t="shared" si="5"/>
        <v>5</v>
      </c>
      <c r="Y27" s="458">
        <f t="shared" si="5"/>
        <v>46</v>
      </c>
    </row>
    <row r="28" spans="1:25" s="86" customFormat="1" ht="9.75" customHeight="1" thickBot="1">
      <c r="A28" s="418"/>
      <c r="B28" s="450"/>
      <c r="C28" s="182"/>
      <c r="D28" s="175"/>
      <c r="E28" s="177"/>
      <c r="F28" s="175"/>
      <c r="G28" s="182"/>
      <c r="H28" s="179"/>
      <c r="I28" s="450"/>
      <c r="J28" s="182"/>
      <c r="K28" s="460"/>
      <c r="L28" s="178"/>
      <c r="M28" s="175"/>
      <c r="N28" s="182"/>
      <c r="O28" s="179"/>
      <c r="P28" s="461"/>
      <c r="Q28" s="182"/>
      <c r="R28" s="175"/>
      <c r="S28" s="462"/>
      <c r="T28" s="213"/>
      <c r="U28" s="175"/>
      <c r="V28" s="182"/>
      <c r="W28" s="179"/>
      <c r="X28" s="179"/>
      <c r="Y28" s="179"/>
    </row>
    <row r="29" spans="1:25" s="86" customFormat="1" ht="15" customHeight="1" thickBot="1">
      <c r="A29" s="463" t="s">
        <v>30</v>
      </c>
      <c r="B29" s="464">
        <f aca="true" t="shared" si="6" ref="B29:Y29">B22+B27</f>
        <v>60672067</v>
      </c>
      <c r="C29" s="166">
        <f t="shared" si="6"/>
        <v>100.00000000000001</v>
      </c>
      <c r="D29" s="161">
        <f t="shared" si="6"/>
        <v>524</v>
      </c>
      <c r="E29" s="212">
        <f t="shared" si="6"/>
        <v>161</v>
      </c>
      <c r="F29" s="161">
        <f t="shared" si="6"/>
        <v>685</v>
      </c>
      <c r="G29" s="166">
        <f t="shared" si="6"/>
        <v>100.00000000000001</v>
      </c>
      <c r="H29" s="163">
        <f t="shared" si="6"/>
        <v>86</v>
      </c>
      <c r="I29" s="464">
        <f t="shared" si="6"/>
        <v>29242101</v>
      </c>
      <c r="J29" s="166">
        <f t="shared" si="6"/>
        <v>100</v>
      </c>
      <c r="K29" s="163">
        <f t="shared" si="6"/>
        <v>3843</v>
      </c>
      <c r="L29" s="161">
        <f t="shared" si="6"/>
        <v>144</v>
      </c>
      <c r="M29" s="161">
        <f t="shared" si="6"/>
        <v>3987</v>
      </c>
      <c r="N29" s="166">
        <f t="shared" si="6"/>
        <v>100</v>
      </c>
      <c r="O29" s="163">
        <f t="shared" si="6"/>
        <v>241</v>
      </c>
      <c r="P29" s="464">
        <f t="shared" si="6"/>
        <v>89914168</v>
      </c>
      <c r="Q29" s="166">
        <f t="shared" si="6"/>
        <v>100</v>
      </c>
      <c r="R29" s="161">
        <f t="shared" si="6"/>
        <v>4367</v>
      </c>
      <c r="S29" s="212">
        <f t="shared" si="6"/>
        <v>305</v>
      </c>
      <c r="T29" s="172">
        <f t="shared" si="6"/>
        <v>0</v>
      </c>
      <c r="U29" s="161">
        <f t="shared" si="6"/>
        <v>4672</v>
      </c>
      <c r="V29" s="166">
        <f t="shared" si="6"/>
        <v>100</v>
      </c>
      <c r="W29" s="163">
        <f t="shared" si="6"/>
        <v>374</v>
      </c>
      <c r="X29" s="163">
        <f t="shared" si="6"/>
        <v>327</v>
      </c>
      <c r="Y29" s="163">
        <f t="shared" si="6"/>
        <v>153</v>
      </c>
    </row>
    <row r="30" spans="1:7" s="197" customFormat="1" ht="13.5">
      <c r="A30" s="195" t="s">
        <v>31</v>
      </c>
      <c r="B30" s="198"/>
      <c r="C30" s="196"/>
      <c r="D30" s="196"/>
      <c r="E30" s="196"/>
      <c r="F30" s="196"/>
      <c r="G30" s="196"/>
    </row>
    <row r="31" s="465" customFormat="1" ht="13.5">
      <c r="A31" s="198" t="s">
        <v>32</v>
      </c>
    </row>
    <row r="32" s="197" customFormat="1" ht="13.5">
      <c r="A32" s="198" t="s">
        <v>33</v>
      </c>
    </row>
    <row r="33" s="197" customFormat="1" ht="13.5">
      <c r="A33" s="198" t="s">
        <v>34</v>
      </c>
    </row>
    <row r="34" s="197" customFormat="1" ht="13.5">
      <c r="A34" s="198" t="s">
        <v>35</v>
      </c>
    </row>
    <row r="35" s="197" customFormat="1" ht="13.5">
      <c r="A35" s="198" t="s">
        <v>36</v>
      </c>
    </row>
    <row r="36" s="197" customFormat="1" ht="13.5">
      <c r="A36" s="198" t="s">
        <v>37</v>
      </c>
    </row>
    <row r="37" spans="1:4" s="86" customFormat="1" ht="13.5">
      <c r="A37" s="199" t="s">
        <v>222</v>
      </c>
      <c r="D37" s="391"/>
    </row>
    <row r="38" spans="1:16" s="86" customFormat="1" ht="13.5">
      <c r="A38" s="198" t="s">
        <v>38</v>
      </c>
      <c r="B38" s="202"/>
      <c r="D38" s="391"/>
      <c r="I38" s="202"/>
      <c r="P38" s="202"/>
    </row>
    <row r="39" spans="1:16" s="86" customFormat="1" ht="13.5">
      <c r="A39" s="198" t="s">
        <v>22</v>
      </c>
      <c r="B39" s="202"/>
      <c r="D39" s="391"/>
      <c r="I39" s="202"/>
      <c r="P39" s="202"/>
    </row>
    <row r="40" spans="1:16" s="86" customFormat="1" ht="13.5">
      <c r="A40" s="198" t="s">
        <v>39</v>
      </c>
      <c r="B40" s="202"/>
      <c r="D40" s="391"/>
      <c r="I40" s="202"/>
      <c r="P40" s="202"/>
    </row>
    <row r="41" spans="1:16" s="86" customFormat="1" ht="13.5">
      <c r="A41" s="899" t="s">
        <v>104</v>
      </c>
      <c r="B41" s="202"/>
      <c r="D41" s="391"/>
      <c r="I41" s="202"/>
      <c r="P41" s="202"/>
    </row>
    <row r="42" spans="1:16" s="86" customFormat="1" ht="13.5">
      <c r="A42" s="201"/>
      <c r="B42" s="202"/>
      <c r="D42" s="391"/>
      <c r="I42" s="202"/>
      <c r="P42" s="202"/>
    </row>
    <row r="43" spans="1:16" s="86" customFormat="1" ht="13.5">
      <c r="A43" s="203"/>
      <c r="B43" s="202"/>
      <c r="D43" s="391"/>
      <c r="I43" s="202"/>
      <c r="P43" s="202"/>
    </row>
    <row r="44" spans="1:16" s="86" customFormat="1" ht="13.5">
      <c r="A44" s="203"/>
      <c r="B44" s="202"/>
      <c r="D44" s="391"/>
      <c r="I44" s="202"/>
      <c r="P44" s="202"/>
    </row>
    <row r="45" spans="1:16" s="86" customFormat="1" ht="13.5">
      <c r="A45" s="203"/>
      <c r="B45" s="202"/>
      <c r="D45" s="391"/>
      <c r="I45" s="202"/>
      <c r="P45" s="202"/>
    </row>
    <row r="46" spans="1:16" s="86" customFormat="1" ht="13.5">
      <c r="A46" s="203"/>
      <c r="B46" s="202"/>
      <c r="D46" s="391"/>
      <c r="I46" s="202"/>
      <c r="P46" s="202"/>
    </row>
    <row r="47" spans="1:16" s="86" customFormat="1" ht="13.5">
      <c r="A47" s="203"/>
      <c r="B47" s="202"/>
      <c r="D47" s="391"/>
      <c r="I47" s="202"/>
      <c r="P47" s="202"/>
    </row>
    <row r="48" spans="1:16" s="86" customFormat="1" ht="13.5">
      <c r="A48" s="203"/>
      <c r="B48" s="202"/>
      <c r="D48" s="391"/>
      <c r="I48" s="202"/>
      <c r="P48" s="202"/>
    </row>
    <row r="49" spans="1:16" s="86" customFormat="1" ht="13.5">
      <c r="A49" s="203"/>
      <c r="B49" s="202"/>
      <c r="D49" s="391"/>
      <c r="I49" s="202"/>
      <c r="P49" s="202"/>
    </row>
    <row r="50" spans="1:16" s="86" customFormat="1" ht="13.5">
      <c r="A50" s="203"/>
      <c r="B50" s="202"/>
      <c r="D50" s="391"/>
      <c r="I50" s="202"/>
      <c r="P50" s="202"/>
    </row>
    <row r="51" spans="1:16" s="86" customFormat="1" ht="13.5">
      <c r="A51" s="203"/>
      <c r="B51" s="202"/>
      <c r="D51" s="391"/>
      <c r="I51" s="202"/>
      <c r="P51" s="202"/>
    </row>
    <row r="52" spans="1:16" s="86" customFormat="1" ht="13.5">
      <c r="A52" s="203"/>
      <c r="B52" s="202"/>
      <c r="D52" s="391"/>
      <c r="I52" s="202"/>
      <c r="P52" s="202"/>
    </row>
    <row r="53" spans="1:16" s="86" customFormat="1" ht="13.5">
      <c r="A53" s="203"/>
      <c r="B53" s="202"/>
      <c r="D53" s="391"/>
      <c r="I53" s="202"/>
      <c r="P53" s="202"/>
    </row>
    <row r="54" spans="1:16" s="86" customFormat="1" ht="13.5">
      <c r="A54" s="203"/>
      <c r="B54" s="202"/>
      <c r="D54" s="391"/>
      <c r="I54" s="202"/>
      <c r="P54" s="202"/>
    </row>
    <row r="55" spans="1:16" s="86" customFormat="1" ht="13.5">
      <c r="A55" s="203"/>
      <c r="B55" s="202"/>
      <c r="D55" s="391"/>
      <c r="I55" s="202"/>
      <c r="P55" s="202"/>
    </row>
    <row r="56" spans="1:16" s="86" customFormat="1" ht="13.5">
      <c r="A56" s="203"/>
      <c r="B56" s="202"/>
      <c r="D56" s="391"/>
      <c r="I56" s="202"/>
      <c r="P56" s="202"/>
    </row>
    <row r="57" spans="1:16" ht="13.5">
      <c r="A57" s="203"/>
      <c r="B57" s="202"/>
      <c r="I57" s="202"/>
      <c r="P57" s="202"/>
    </row>
    <row r="58" spans="1:16" ht="13.5">
      <c r="A58" s="203"/>
      <c r="B58" s="202"/>
      <c r="I58" s="202"/>
      <c r="P58" s="202"/>
    </row>
    <row r="59" spans="1:16" ht="13.5">
      <c r="A59" s="203"/>
      <c r="B59" s="202"/>
      <c r="I59" s="202"/>
      <c r="P59" s="202"/>
    </row>
    <row r="60" spans="1:16" ht="13.5">
      <c r="A60" s="203"/>
      <c r="B60" s="202"/>
      <c r="I60" s="202"/>
      <c r="P60" s="202"/>
    </row>
    <row r="61" spans="1:16" ht="13.5">
      <c r="A61" s="203"/>
      <c r="B61" s="202"/>
      <c r="I61" s="202"/>
      <c r="P61" s="202"/>
    </row>
    <row r="62" spans="1:16" ht="13.5">
      <c r="A62" s="203"/>
      <c r="B62" s="202"/>
      <c r="I62" s="202"/>
      <c r="P62" s="202"/>
    </row>
    <row r="63" spans="1:16" ht="13.5">
      <c r="A63" s="203"/>
      <c r="B63" s="202"/>
      <c r="I63" s="202"/>
      <c r="P63" s="202"/>
    </row>
    <row r="64" spans="1:16" ht="13.5">
      <c r="A64" s="203"/>
      <c r="B64" s="202"/>
      <c r="I64" s="202"/>
      <c r="P64" s="202"/>
    </row>
    <row r="65" spans="1:16" ht="13.5">
      <c r="A65" s="203"/>
      <c r="B65" s="202"/>
      <c r="I65" s="202"/>
      <c r="P65" s="202"/>
    </row>
    <row r="66" spans="1:16" ht="13.5">
      <c r="A66" s="203"/>
      <c r="B66" s="202"/>
      <c r="I66" s="202"/>
      <c r="P66" s="202"/>
    </row>
    <row r="67" spans="1:16" ht="13.5">
      <c r="A67" s="203"/>
      <c r="B67" s="202"/>
      <c r="I67" s="202"/>
      <c r="P67" s="202"/>
    </row>
    <row r="68" spans="1:16" ht="13.5">
      <c r="A68" s="203"/>
      <c r="B68" s="202"/>
      <c r="I68" s="202"/>
      <c r="P68" s="202"/>
    </row>
    <row r="69" spans="1:16" ht="13.5">
      <c r="A69" s="203"/>
      <c r="B69" s="202"/>
      <c r="I69" s="202"/>
      <c r="P69" s="202"/>
    </row>
    <row r="70" spans="1:16" ht="13.5">
      <c r="A70" s="203"/>
      <c r="B70" s="202"/>
      <c r="I70" s="202"/>
      <c r="P70" s="202"/>
    </row>
    <row r="71" spans="1:16" ht="13.5">
      <c r="A71" s="203"/>
      <c r="B71" s="202"/>
      <c r="I71" s="202"/>
      <c r="P71" s="202"/>
    </row>
    <row r="72" spans="1:16" ht="13.5">
      <c r="A72" s="203"/>
      <c r="B72" s="202"/>
      <c r="I72" s="202"/>
      <c r="P72" s="202"/>
    </row>
    <row r="73" spans="1:16" ht="13.5">
      <c r="A73" s="203"/>
      <c r="B73" s="202"/>
      <c r="I73" s="202"/>
      <c r="P73" s="202"/>
    </row>
    <row r="74" spans="1:16" ht="13.5">
      <c r="A74" s="203"/>
      <c r="B74" s="202"/>
      <c r="I74" s="202"/>
      <c r="P74" s="202"/>
    </row>
    <row r="75" spans="1:16" ht="13.5">
      <c r="A75" s="203"/>
      <c r="B75" s="202"/>
      <c r="I75" s="202"/>
      <c r="P75" s="202"/>
    </row>
    <row r="76" spans="1:16" ht="13.5">
      <c r="A76" s="203"/>
      <c r="B76" s="202"/>
      <c r="I76" s="202"/>
      <c r="P76" s="202"/>
    </row>
    <row r="77" spans="1:16" ht="13.5">
      <c r="A77" s="203"/>
      <c r="B77" s="202"/>
      <c r="I77" s="202"/>
      <c r="P77" s="202"/>
    </row>
    <row r="78" spans="1:16" ht="13.5">
      <c r="A78" s="203"/>
      <c r="B78" s="202"/>
      <c r="I78" s="202"/>
      <c r="P78" s="202"/>
    </row>
    <row r="79" ht="13.5">
      <c r="P79" s="202"/>
    </row>
    <row r="80" ht="13.5">
      <c r="P80" s="202"/>
    </row>
  </sheetData>
  <mergeCells count="6">
    <mergeCell ref="B1:K1"/>
    <mergeCell ref="B2:G2"/>
    <mergeCell ref="B3:Q3"/>
    <mergeCell ref="B5:H5"/>
    <mergeCell ref="I5:O5"/>
    <mergeCell ref="P5:Y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A42" sqref="A42"/>
    </sheetView>
  </sheetViews>
  <sheetFormatPr defaultColWidth="9.00390625" defaultRowHeight="12.75"/>
  <cols>
    <col min="1" max="1" width="30.25390625" style="0" customWidth="1"/>
    <col min="2" max="2" width="8.75390625" style="0" customWidth="1"/>
    <col min="3" max="3" width="4.75390625" style="0" customWidth="1"/>
    <col min="4" max="4" width="4.75390625" style="393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0" width="4.75390625" style="0" customWidth="1"/>
    <col min="21" max="21" width="5.125" style="0" customWidth="1"/>
    <col min="22" max="25" width="4.75390625" style="0" customWidth="1"/>
    <col min="27" max="27" width="9.75390625" style="0" customWidth="1"/>
  </cols>
  <sheetData>
    <row r="1" spans="1:25" s="1" customFormat="1" ht="18" customHeight="1">
      <c r="A1" s="2"/>
      <c r="B1" s="944" t="s">
        <v>0</v>
      </c>
      <c r="C1" s="944"/>
      <c r="D1" s="944"/>
      <c r="E1" s="944"/>
      <c r="F1" s="944"/>
      <c r="G1" s="944"/>
      <c r="H1" s="944"/>
      <c r="I1" s="944"/>
      <c r="J1" s="944"/>
      <c r="K1" s="944"/>
      <c r="L1" s="4"/>
      <c r="M1" s="4"/>
      <c r="P1" s="7"/>
      <c r="Q1" s="4"/>
      <c r="R1" s="4"/>
      <c r="S1" s="4"/>
      <c r="T1" s="4"/>
      <c r="U1" s="4"/>
      <c r="W1" s="5"/>
      <c r="Y1" s="8" t="s">
        <v>107</v>
      </c>
    </row>
    <row r="2" spans="1:25" s="1" customFormat="1" ht="18" customHeight="1">
      <c r="A2" s="2"/>
      <c r="B2" s="942" t="s">
        <v>93</v>
      </c>
      <c r="C2" s="942"/>
      <c r="D2" s="942"/>
      <c r="E2" s="942"/>
      <c r="F2" s="942"/>
      <c r="G2" s="942"/>
      <c r="H2" s="4"/>
      <c r="J2" s="4"/>
      <c r="K2" s="4"/>
      <c r="L2" s="4"/>
      <c r="M2" s="4"/>
      <c r="N2" s="5"/>
      <c r="O2" s="4"/>
      <c r="Q2" s="4"/>
      <c r="R2" s="4"/>
      <c r="S2" s="4"/>
      <c r="T2" s="4"/>
      <c r="U2" s="4"/>
      <c r="V2" s="5"/>
      <c r="W2" s="5"/>
      <c r="X2" s="4"/>
      <c r="Y2" s="6"/>
    </row>
    <row r="3" spans="1:25" s="9" customFormat="1" ht="18" customHeight="1">
      <c r="A3" s="10"/>
      <c r="B3" s="943" t="s">
        <v>228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13"/>
      <c r="S3" s="13"/>
      <c r="T3" s="13"/>
      <c r="U3" s="13"/>
      <c r="V3" s="13"/>
      <c r="W3" s="13"/>
      <c r="X3" s="13"/>
      <c r="Y3" s="14"/>
    </row>
    <row r="4" spans="1:25" s="1" customFormat="1" ht="18.75" customHeight="1">
      <c r="A4" s="7" t="s">
        <v>3</v>
      </c>
      <c r="B4" s="5"/>
      <c r="C4" s="5"/>
      <c r="D4" s="395"/>
      <c r="E4" s="6"/>
      <c r="F4" s="6"/>
      <c r="G4" s="6"/>
      <c r="H4" s="5"/>
      <c r="I4" s="5"/>
      <c r="J4" s="5"/>
      <c r="K4" s="11"/>
      <c r="L4" s="6"/>
      <c r="M4" s="6"/>
      <c r="N4" s="6"/>
      <c r="O4" s="5"/>
      <c r="P4" s="5"/>
      <c r="Q4" s="5"/>
      <c r="R4" s="11"/>
      <c r="S4" s="6"/>
      <c r="T4" s="6"/>
      <c r="U4" s="6"/>
      <c r="V4" s="6"/>
      <c r="W4" s="6"/>
      <c r="X4" s="5"/>
      <c r="Y4" s="396" t="s">
        <v>4</v>
      </c>
    </row>
    <row r="5" spans="1:25" s="398" customFormat="1" ht="18.75" customHeight="1">
      <c r="A5" s="397" t="s">
        <v>5</v>
      </c>
      <c r="B5" s="932" t="s">
        <v>6</v>
      </c>
      <c r="C5" s="933"/>
      <c r="D5" s="933"/>
      <c r="E5" s="933"/>
      <c r="F5" s="933"/>
      <c r="G5" s="933"/>
      <c r="H5" s="935"/>
      <c r="I5" s="932" t="s">
        <v>7</v>
      </c>
      <c r="J5" s="933"/>
      <c r="K5" s="933"/>
      <c r="L5" s="933"/>
      <c r="M5" s="933"/>
      <c r="N5" s="933"/>
      <c r="O5" s="935"/>
      <c r="P5" s="932" t="s">
        <v>106</v>
      </c>
      <c r="Q5" s="933"/>
      <c r="R5" s="933"/>
      <c r="S5" s="933"/>
      <c r="T5" s="933"/>
      <c r="U5" s="933"/>
      <c r="V5" s="933"/>
      <c r="W5" s="933"/>
      <c r="X5" s="933"/>
      <c r="Y5" s="934"/>
    </row>
    <row r="6" spans="1:25" s="39" customFormat="1" ht="15" customHeight="1">
      <c r="A6" s="399" t="s">
        <v>9</v>
      </c>
      <c r="B6" s="400" t="s">
        <v>10</v>
      </c>
      <c r="C6" s="30"/>
      <c r="D6" s="44" t="s">
        <v>11</v>
      </c>
      <c r="E6" s="45" t="s">
        <v>12</v>
      </c>
      <c r="F6" s="401" t="s">
        <v>14</v>
      </c>
      <c r="G6" s="43"/>
      <c r="H6" s="402" t="s">
        <v>16</v>
      </c>
      <c r="I6" s="400" t="s">
        <v>10</v>
      </c>
      <c r="J6" s="30"/>
      <c r="K6" s="44" t="s">
        <v>11</v>
      </c>
      <c r="L6" s="45" t="s">
        <v>12</v>
      </c>
      <c r="M6" s="401" t="s">
        <v>14</v>
      </c>
      <c r="N6" s="43"/>
      <c r="O6" s="402" t="s">
        <v>16</v>
      </c>
      <c r="P6" s="400" t="s">
        <v>10</v>
      </c>
      <c r="Q6" s="30"/>
      <c r="R6" s="44" t="s">
        <v>11</v>
      </c>
      <c r="S6" s="45" t="s">
        <v>12</v>
      </c>
      <c r="T6" s="43" t="s">
        <v>13</v>
      </c>
      <c r="U6" s="401" t="s">
        <v>14</v>
      </c>
      <c r="V6" s="43"/>
      <c r="W6" s="47" t="s">
        <v>15</v>
      </c>
      <c r="X6" s="403" t="s">
        <v>16</v>
      </c>
      <c r="Y6" s="48" t="s">
        <v>17</v>
      </c>
    </row>
    <row r="7" spans="1:25" s="39" customFormat="1" ht="13.5" customHeight="1">
      <c r="A7" s="404" t="s">
        <v>18</v>
      </c>
      <c r="B7" s="42" t="s">
        <v>66</v>
      </c>
      <c r="C7" s="43" t="s">
        <v>19</v>
      </c>
      <c r="D7" s="44" t="s">
        <v>20</v>
      </c>
      <c r="E7" s="45" t="s">
        <v>20</v>
      </c>
      <c r="F7" s="44" t="s">
        <v>20</v>
      </c>
      <c r="G7" s="46" t="s">
        <v>19</v>
      </c>
      <c r="H7" s="49" t="s">
        <v>20</v>
      </c>
      <c r="I7" s="42" t="s">
        <v>66</v>
      </c>
      <c r="J7" s="43" t="s">
        <v>19</v>
      </c>
      <c r="K7" s="44" t="s">
        <v>20</v>
      </c>
      <c r="L7" s="45" t="s">
        <v>20</v>
      </c>
      <c r="M7" s="44" t="s">
        <v>20</v>
      </c>
      <c r="N7" s="46" t="s">
        <v>19</v>
      </c>
      <c r="O7" s="49" t="s">
        <v>20</v>
      </c>
      <c r="P7" s="42" t="s">
        <v>66</v>
      </c>
      <c r="Q7" s="43" t="s">
        <v>19</v>
      </c>
      <c r="R7" s="44" t="s">
        <v>20</v>
      </c>
      <c r="S7" s="45" t="s">
        <v>20</v>
      </c>
      <c r="T7" s="43" t="s">
        <v>20</v>
      </c>
      <c r="U7" s="44" t="s">
        <v>20</v>
      </c>
      <c r="V7" s="46" t="s">
        <v>19</v>
      </c>
      <c r="W7" s="47" t="s">
        <v>20</v>
      </c>
      <c r="X7" s="48" t="s">
        <v>20</v>
      </c>
      <c r="Y7" s="48" t="s">
        <v>20</v>
      </c>
    </row>
    <row r="8" spans="1:25" s="62" customFormat="1" ht="9.75" customHeight="1" thickBot="1">
      <c r="A8" s="405" t="s">
        <v>21</v>
      </c>
      <c r="B8" s="54">
        <v>1</v>
      </c>
      <c r="C8" s="51">
        <v>2</v>
      </c>
      <c r="D8" s="52">
        <v>3</v>
      </c>
      <c r="E8" s="53">
        <v>4</v>
      </c>
      <c r="F8" s="55">
        <v>5</v>
      </c>
      <c r="G8" s="56">
        <v>6</v>
      </c>
      <c r="H8" s="405">
        <v>7</v>
      </c>
      <c r="I8" s="54">
        <v>8</v>
      </c>
      <c r="J8" s="51">
        <v>9</v>
      </c>
      <c r="K8" s="52">
        <v>10</v>
      </c>
      <c r="L8" s="53">
        <v>11</v>
      </c>
      <c r="M8" s="55">
        <v>12</v>
      </c>
      <c r="N8" s="56">
        <v>13</v>
      </c>
      <c r="O8" s="405">
        <v>14</v>
      </c>
      <c r="P8" s="54">
        <v>15</v>
      </c>
      <c r="Q8" s="51">
        <v>16</v>
      </c>
      <c r="R8" s="52">
        <v>17</v>
      </c>
      <c r="S8" s="53">
        <v>18</v>
      </c>
      <c r="T8" s="51">
        <v>19</v>
      </c>
      <c r="U8" s="55">
        <v>20</v>
      </c>
      <c r="V8" s="56">
        <v>21</v>
      </c>
      <c r="W8" s="57">
        <v>22</v>
      </c>
      <c r="X8" s="58">
        <v>23</v>
      </c>
      <c r="Y8" s="61">
        <v>24</v>
      </c>
    </row>
    <row r="9" spans="1:25" s="39" customFormat="1" ht="9.75" customHeight="1">
      <c r="A9" s="406"/>
      <c r="B9" s="72"/>
      <c r="C9" s="66"/>
      <c r="D9" s="407"/>
      <c r="E9" s="67"/>
      <c r="F9" s="69"/>
      <c r="G9" s="66"/>
      <c r="H9" s="408"/>
      <c r="I9" s="68"/>
      <c r="J9" s="66"/>
      <c r="K9" s="65"/>
      <c r="L9" s="68"/>
      <c r="M9" s="69"/>
      <c r="N9" s="66"/>
      <c r="O9" s="408"/>
      <c r="P9" s="68"/>
      <c r="Q9" s="66"/>
      <c r="R9" s="65"/>
      <c r="S9" s="67"/>
      <c r="T9" s="73"/>
      <c r="U9" s="69"/>
      <c r="V9" s="66"/>
      <c r="W9" s="70"/>
      <c r="X9" s="70"/>
      <c r="Y9" s="74"/>
    </row>
    <row r="10" spans="1:25" s="86" customFormat="1" ht="15" customHeight="1">
      <c r="A10" s="409" t="s">
        <v>94</v>
      </c>
      <c r="B10" s="84"/>
      <c r="C10" s="81"/>
      <c r="D10" s="133"/>
      <c r="E10" s="79"/>
      <c r="F10" s="77"/>
      <c r="G10" s="81"/>
      <c r="H10" s="82"/>
      <c r="I10" s="84"/>
      <c r="J10" s="81"/>
      <c r="K10" s="77"/>
      <c r="L10" s="80"/>
      <c r="M10" s="77"/>
      <c r="N10" s="81"/>
      <c r="O10" s="82"/>
      <c r="P10" s="84"/>
      <c r="Q10" s="81"/>
      <c r="R10" s="77"/>
      <c r="S10" s="79"/>
      <c r="T10" s="85"/>
      <c r="U10" s="77"/>
      <c r="V10" s="81"/>
      <c r="W10" s="82"/>
      <c r="X10" s="82"/>
      <c r="Y10" s="82"/>
    </row>
    <row r="11" spans="1:25" s="86" customFormat="1" ht="15" customHeight="1">
      <c r="A11" s="410" t="s">
        <v>95</v>
      </c>
      <c r="B11" s="100">
        <v>10813021</v>
      </c>
      <c r="C11" s="95">
        <v>58</v>
      </c>
      <c r="D11" s="88">
        <v>43</v>
      </c>
      <c r="E11" s="90">
        <v>79</v>
      </c>
      <c r="F11" s="88">
        <v>122</v>
      </c>
      <c r="G11" s="95">
        <v>45.9</v>
      </c>
      <c r="H11" s="92">
        <v>24</v>
      </c>
      <c r="I11" s="100">
        <v>487655</v>
      </c>
      <c r="J11" s="95">
        <v>13.7</v>
      </c>
      <c r="K11" s="88">
        <v>216</v>
      </c>
      <c r="L11" s="91">
        <v>15</v>
      </c>
      <c r="M11" s="88">
        <v>231</v>
      </c>
      <c r="N11" s="95">
        <v>17.1</v>
      </c>
      <c r="O11" s="92">
        <v>16</v>
      </c>
      <c r="P11" s="100">
        <v>11300676</v>
      </c>
      <c r="Q11" s="95">
        <v>51</v>
      </c>
      <c r="R11" s="88">
        <v>259</v>
      </c>
      <c r="S11" s="90">
        <v>94</v>
      </c>
      <c r="T11" s="208">
        <v>0</v>
      </c>
      <c r="U11" s="88">
        <v>353</v>
      </c>
      <c r="V11" s="95">
        <v>21.9</v>
      </c>
      <c r="W11" s="92">
        <v>32</v>
      </c>
      <c r="X11" s="92">
        <v>40</v>
      </c>
      <c r="Y11" s="92">
        <v>8</v>
      </c>
    </row>
    <row r="12" spans="1:25" s="86" customFormat="1" ht="15" customHeight="1">
      <c r="A12" s="410" t="s">
        <v>96</v>
      </c>
      <c r="B12" s="411">
        <v>0</v>
      </c>
      <c r="C12" s="412">
        <v>0</v>
      </c>
      <c r="D12" s="413">
        <v>0</v>
      </c>
      <c r="E12" s="414">
        <v>0</v>
      </c>
      <c r="F12" s="413">
        <v>0</v>
      </c>
      <c r="G12" s="412">
        <v>0</v>
      </c>
      <c r="H12" s="416">
        <v>0</v>
      </c>
      <c r="I12" s="411">
        <v>5950</v>
      </c>
      <c r="J12" s="412">
        <v>0.2</v>
      </c>
      <c r="K12" s="413">
        <v>3</v>
      </c>
      <c r="L12" s="415">
        <v>0</v>
      </c>
      <c r="M12" s="413">
        <v>3</v>
      </c>
      <c r="N12" s="412">
        <v>0.2</v>
      </c>
      <c r="O12" s="416">
        <v>0</v>
      </c>
      <c r="P12" s="411">
        <v>5950</v>
      </c>
      <c r="Q12" s="412">
        <v>0</v>
      </c>
      <c r="R12" s="413">
        <v>3</v>
      </c>
      <c r="S12" s="414">
        <v>0</v>
      </c>
      <c r="T12" s="417">
        <v>0</v>
      </c>
      <c r="U12" s="413">
        <v>3</v>
      </c>
      <c r="V12" s="412">
        <v>0.2</v>
      </c>
      <c r="W12" s="416">
        <v>0</v>
      </c>
      <c r="X12" s="416">
        <v>0</v>
      </c>
      <c r="Y12" s="416">
        <v>0</v>
      </c>
    </row>
    <row r="13" spans="1:25" s="86" customFormat="1" ht="15" customHeight="1" thickBot="1">
      <c r="A13" s="418" t="s">
        <v>97</v>
      </c>
      <c r="B13" s="419">
        <v>6569418</v>
      </c>
      <c r="C13" s="149">
        <v>35.3</v>
      </c>
      <c r="D13" s="142">
        <v>85</v>
      </c>
      <c r="E13" s="144">
        <v>17</v>
      </c>
      <c r="F13" s="142">
        <v>102</v>
      </c>
      <c r="G13" s="149">
        <v>38.3</v>
      </c>
      <c r="H13" s="146">
        <v>9</v>
      </c>
      <c r="I13" s="419">
        <v>1272589</v>
      </c>
      <c r="J13" s="149">
        <v>35.6</v>
      </c>
      <c r="K13" s="142">
        <v>430</v>
      </c>
      <c r="L13" s="145">
        <v>41</v>
      </c>
      <c r="M13" s="142">
        <v>471</v>
      </c>
      <c r="N13" s="149">
        <v>35</v>
      </c>
      <c r="O13" s="146">
        <v>26</v>
      </c>
      <c r="P13" s="419">
        <v>7842007</v>
      </c>
      <c r="Q13" s="149">
        <v>35.3</v>
      </c>
      <c r="R13" s="142">
        <v>515</v>
      </c>
      <c r="S13" s="144">
        <v>58</v>
      </c>
      <c r="T13" s="154">
        <v>0</v>
      </c>
      <c r="U13" s="142">
        <v>573</v>
      </c>
      <c r="V13" s="149">
        <v>35.5</v>
      </c>
      <c r="W13" s="146">
        <v>67</v>
      </c>
      <c r="X13" s="146">
        <v>35</v>
      </c>
      <c r="Y13" s="146">
        <v>33</v>
      </c>
    </row>
    <row r="14" spans="1:25" s="86" customFormat="1" ht="15" customHeight="1" thickBot="1">
      <c r="A14" s="420" t="s">
        <v>23</v>
      </c>
      <c r="B14" s="421">
        <f aca="true" t="shared" si="0" ref="B14:Y14">SUM(B11:B13)</f>
        <v>17382439</v>
      </c>
      <c r="C14" s="381">
        <f t="shared" si="0"/>
        <v>93.3</v>
      </c>
      <c r="D14" s="422">
        <f t="shared" si="0"/>
        <v>128</v>
      </c>
      <c r="E14" s="423">
        <f t="shared" si="0"/>
        <v>96</v>
      </c>
      <c r="F14" s="422">
        <f t="shared" si="0"/>
        <v>224</v>
      </c>
      <c r="G14" s="381">
        <f t="shared" si="0"/>
        <v>84.19999999999999</v>
      </c>
      <c r="H14" s="425">
        <f t="shared" si="0"/>
        <v>33</v>
      </c>
      <c r="I14" s="421">
        <f t="shared" si="0"/>
        <v>1766194</v>
      </c>
      <c r="J14" s="381">
        <f t="shared" si="0"/>
        <v>49.5</v>
      </c>
      <c r="K14" s="422">
        <f t="shared" si="0"/>
        <v>649</v>
      </c>
      <c r="L14" s="424">
        <f t="shared" si="0"/>
        <v>56</v>
      </c>
      <c r="M14" s="422">
        <f t="shared" si="0"/>
        <v>705</v>
      </c>
      <c r="N14" s="381">
        <f t="shared" si="0"/>
        <v>52.3</v>
      </c>
      <c r="O14" s="425">
        <f t="shared" si="0"/>
        <v>42</v>
      </c>
      <c r="P14" s="421">
        <f t="shared" si="0"/>
        <v>19148633</v>
      </c>
      <c r="Q14" s="381">
        <f t="shared" si="0"/>
        <v>86.3</v>
      </c>
      <c r="R14" s="422">
        <f t="shared" si="0"/>
        <v>777</v>
      </c>
      <c r="S14" s="423">
        <f t="shared" si="0"/>
        <v>152</v>
      </c>
      <c r="T14" s="426">
        <f t="shared" si="0"/>
        <v>0</v>
      </c>
      <c r="U14" s="422">
        <f t="shared" si="0"/>
        <v>929</v>
      </c>
      <c r="V14" s="381">
        <f t="shared" si="0"/>
        <v>57.599999999999994</v>
      </c>
      <c r="W14" s="425">
        <f t="shared" si="0"/>
        <v>99</v>
      </c>
      <c r="X14" s="425">
        <f t="shared" si="0"/>
        <v>75</v>
      </c>
      <c r="Y14" s="425">
        <f t="shared" si="0"/>
        <v>41</v>
      </c>
    </row>
    <row r="15" spans="1:25" s="86" customFormat="1" ht="9.75" customHeight="1">
      <c r="A15" s="449"/>
      <c r="B15" s="450"/>
      <c r="C15" s="182"/>
      <c r="D15" s="175"/>
      <c r="E15" s="177"/>
      <c r="F15" s="175"/>
      <c r="G15" s="182"/>
      <c r="H15" s="179"/>
      <c r="I15" s="450"/>
      <c r="J15" s="182"/>
      <c r="K15" s="175"/>
      <c r="L15" s="178"/>
      <c r="M15" s="175"/>
      <c r="N15" s="182"/>
      <c r="O15" s="179"/>
      <c r="P15" s="450"/>
      <c r="Q15" s="182"/>
      <c r="R15" s="175"/>
      <c r="S15" s="177"/>
      <c r="T15" s="213"/>
      <c r="U15" s="175"/>
      <c r="V15" s="182"/>
      <c r="W15" s="179"/>
      <c r="X15" s="179"/>
      <c r="Y15" s="179"/>
    </row>
    <row r="16" spans="1:25" s="86" customFormat="1" ht="15" customHeight="1">
      <c r="A16" s="409" t="s">
        <v>98</v>
      </c>
      <c r="B16" s="84"/>
      <c r="C16" s="81"/>
      <c r="D16" s="126"/>
      <c r="E16" s="128"/>
      <c r="F16" s="126"/>
      <c r="G16" s="81"/>
      <c r="H16" s="130"/>
      <c r="I16" s="84"/>
      <c r="J16" s="81"/>
      <c r="K16" s="126"/>
      <c r="L16" s="129"/>
      <c r="M16" s="126"/>
      <c r="N16" s="81"/>
      <c r="O16" s="130"/>
      <c r="P16" s="84"/>
      <c r="Q16" s="81"/>
      <c r="R16" s="126"/>
      <c r="S16" s="128"/>
      <c r="T16" s="210"/>
      <c r="U16" s="126"/>
      <c r="V16" s="81"/>
      <c r="W16" s="130"/>
      <c r="X16" s="130"/>
      <c r="Y16" s="130"/>
    </row>
    <row r="17" spans="1:25" s="86" customFormat="1" ht="15" customHeight="1">
      <c r="A17" s="410" t="s">
        <v>99</v>
      </c>
      <c r="B17" s="100">
        <v>552181</v>
      </c>
      <c r="C17" s="95">
        <v>3</v>
      </c>
      <c r="D17" s="88">
        <v>21</v>
      </c>
      <c r="E17" s="90">
        <v>2</v>
      </c>
      <c r="F17" s="88">
        <v>23</v>
      </c>
      <c r="G17" s="95">
        <v>8.6</v>
      </c>
      <c r="H17" s="92">
        <v>1</v>
      </c>
      <c r="I17" s="100">
        <v>717822</v>
      </c>
      <c r="J17" s="95">
        <v>20.1</v>
      </c>
      <c r="K17" s="88">
        <v>290</v>
      </c>
      <c r="L17" s="91">
        <v>22</v>
      </c>
      <c r="M17" s="88">
        <v>312</v>
      </c>
      <c r="N17" s="95">
        <v>23.1</v>
      </c>
      <c r="O17" s="92">
        <v>23</v>
      </c>
      <c r="P17" s="100">
        <v>1270003</v>
      </c>
      <c r="Q17" s="95">
        <v>5.7</v>
      </c>
      <c r="R17" s="88">
        <v>311</v>
      </c>
      <c r="S17" s="90">
        <v>24</v>
      </c>
      <c r="T17" s="208">
        <v>0</v>
      </c>
      <c r="U17" s="88">
        <v>335</v>
      </c>
      <c r="V17" s="95">
        <v>20.8</v>
      </c>
      <c r="W17" s="92">
        <v>88</v>
      </c>
      <c r="X17" s="92">
        <v>24</v>
      </c>
      <c r="Y17" s="92">
        <v>3</v>
      </c>
    </row>
    <row r="18" spans="1:25" s="86" customFormat="1" ht="15" customHeight="1">
      <c r="A18" s="410" t="s">
        <v>97</v>
      </c>
      <c r="B18" s="411">
        <v>93370</v>
      </c>
      <c r="C18" s="412">
        <v>0.5</v>
      </c>
      <c r="D18" s="413">
        <v>5</v>
      </c>
      <c r="E18" s="414">
        <v>0</v>
      </c>
      <c r="F18" s="413">
        <v>5</v>
      </c>
      <c r="G18" s="412">
        <v>1.9</v>
      </c>
      <c r="H18" s="416">
        <v>3</v>
      </c>
      <c r="I18" s="411">
        <v>258159</v>
      </c>
      <c r="J18" s="412">
        <v>7.2</v>
      </c>
      <c r="K18" s="413">
        <v>112</v>
      </c>
      <c r="L18" s="415">
        <v>0</v>
      </c>
      <c r="M18" s="413">
        <v>112</v>
      </c>
      <c r="N18" s="412">
        <v>8.3</v>
      </c>
      <c r="O18" s="416">
        <v>2</v>
      </c>
      <c r="P18" s="411">
        <v>351529</v>
      </c>
      <c r="Q18" s="412">
        <v>1.6</v>
      </c>
      <c r="R18" s="413">
        <v>117</v>
      </c>
      <c r="S18" s="414">
        <v>0</v>
      </c>
      <c r="T18" s="417">
        <v>0</v>
      </c>
      <c r="U18" s="413">
        <v>117</v>
      </c>
      <c r="V18" s="412">
        <v>7.2</v>
      </c>
      <c r="W18" s="416">
        <v>0</v>
      </c>
      <c r="X18" s="416">
        <v>5</v>
      </c>
      <c r="Y18" s="416">
        <v>0</v>
      </c>
    </row>
    <row r="19" spans="1:25" s="86" customFormat="1" ht="15" customHeight="1" thickBot="1">
      <c r="A19" s="435" t="s">
        <v>100</v>
      </c>
      <c r="B19" s="419">
        <v>0</v>
      </c>
      <c r="C19" s="149">
        <v>0</v>
      </c>
      <c r="D19" s="142">
        <v>0</v>
      </c>
      <c r="E19" s="144">
        <v>0</v>
      </c>
      <c r="F19" s="142">
        <v>0</v>
      </c>
      <c r="G19" s="149">
        <v>0</v>
      </c>
      <c r="H19" s="146">
        <v>0</v>
      </c>
      <c r="I19" s="419">
        <v>54525</v>
      </c>
      <c r="J19" s="149">
        <v>1.5</v>
      </c>
      <c r="K19" s="142">
        <v>17</v>
      </c>
      <c r="L19" s="145">
        <v>4</v>
      </c>
      <c r="M19" s="142">
        <v>21</v>
      </c>
      <c r="N19" s="149">
        <v>1.6</v>
      </c>
      <c r="O19" s="146">
        <v>1</v>
      </c>
      <c r="P19" s="419">
        <v>54525</v>
      </c>
      <c r="Q19" s="149">
        <v>0.2</v>
      </c>
      <c r="R19" s="142">
        <v>17</v>
      </c>
      <c r="S19" s="144">
        <v>4</v>
      </c>
      <c r="T19" s="154">
        <v>0</v>
      </c>
      <c r="U19" s="142">
        <v>21</v>
      </c>
      <c r="V19" s="149">
        <v>1.3</v>
      </c>
      <c r="W19" s="146">
        <v>0</v>
      </c>
      <c r="X19" s="146">
        <v>1</v>
      </c>
      <c r="Y19" s="146">
        <v>0</v>
      </c>
    </row>
    <row r="20" spans="1:25" s="86" customFormat="1" ht="15" customHeight="1" thickBot="1">
      <c r="A20" s="420" t="s">
        <v>101</v>
      </c>
      <c r="B20" s="421">
        <f aca="true" t="shared" si="1" ref="B20:Y20">SUM(B17:B19)</f>
        <v>645551</v>
      </c>
      <c r="C20" s="381">
        <f t="shared" si="1"/>
        <v>3.5</v>
      </c>
      <c r="D20" s="422">
        <f t="shared" si="1"/>
        <v>26</v>
      </c>
      <c r="E20" s="423">
        <f t="shared" si="1"/>
        <v>2</v>
      </c>
      <c r="F20" s="422">
        <f t="shared" si="1"/>
        <v>28</v>
      </c>
      <c r="G20" s="381">
        <f t="shared" si="1"/>
        <v>10.5</v>
      </c>
      <c r="H20" s="425">
        <f t="shared" si="1"/>
        <v>4</v>
      </c>
      <c r="I20" s="421">
        <f t="shared" si="1"/>
        <v>1030506</v>
      </c>
      <c r="J20" s="381">
        <f t="shared" si="1"/>
        <v>28.8</v>
      </c>
      <c r="K20" s="422">
        <f t="shared" si="1"/>
        <v>419</v>
      </c>
      <c r="L20" s="424">
        <f t="shared" si="1"/>
        <v>26</v>
      </c>
      <c r="M20" s="422">
        <f t="shared" si="1"/>
        <v>445</v>
      </c>
      <c r="N20" s="381">
        <f t="shared" si="1"/>
        <v>33</v>
      </c>
      <c r="O20" s="425">
        <f t="shared" si="1"/>
        <v>26</v>
      </c>
      <c r="P20" s="421">
        <f t="shared" si="1"/>
        <v>1676057</v>
      </c>
      <c r="Q20" s="381">
        <f t="shared" si="1"/>
        <v>7.500000000000001</v>
      </c>
      <c r="R20" s="422">
        <f t="shared" si="1"/>
        <v>445</v>
      </c>
      <c r="S20" s="423">
        <f t="shared" si="1"/>
        <v>28</v>
      </c>
      <c r="T20" s="426">
        <f t="shared" si="1"/>
        <v>0</v>
      </c>
      <c r="U20" s="422">
        <f t="shared" si="1"/>
        <v>473</v>
      </c>
      <c r="V20" s="381">
        <f t="shared" si="1"/>
        <v>29.3</v>
      </c>
      <c r="W20" s="425">
        <f t="shared" si="1"/>
        <v>88</v>
      </c>
      <c r="X20" s="425">
        <f t="shared" si="1"/>
        <v>30</v>
      </c>
      <c r="Y20" s="425">
        <f t="shared" si="1"/>
        <v>3</v>
      </c>
    </row>
    <row r="21" spans="1:25" s="86" customFormat="1" ht="9.75" customHeight="1" thickBot="1">
      <c r="A21" s="466"/>
      <c r="B21" s="467"/>
      <c r="C21" s="468"/>
      <c r="D21" s="469"/>
      <c r="E21" s="470"/>
      <c r="F21" s="469"/>
      <c r="G21" s="468"/>
      <c r="H21" s="472"/>
      <c r="I21" s="467"/>
      <c r="J21" s="468"/>
      <c r="K21" s="469"/>
      <c r="L21" s="471"/>
      <c r="M21" s="469"/>
      <c r="N21" s="468"/>
      <c r="O21" s="472"/>
      <c r="P21" s="467"/>
      <c r="Q21" s="468"/>
      <c r="R21" s="469"/>
      <c r="S21" s="470"/>
      <c r="T21" s="473"/>
      <c r="U21" s="469"/>
      <c r="V21" s="468"/>
      <c r="W21" s="472"/>
      <c r="X21" s="472"/>
      <c r="Y21" s="472"/>
    </row>
    <row r="22" spans="1:25" s="86" customFormat="1" ht="15" customHeight="1" thickBot="1">
      <c r="A22" s="463" t="s">
        <v>25</v>
      </c>
      <c r="B22" s="464">
        <f aca="true" t="shared" si="2" ref="B22:Y22">B14+B20</f>
        <v>18027990</v>
      </c>
      <c r="C22" s="166">
        <f t="shared" si="2"/>
        <v>96.8</v>
      </c>
      <c r="D22" s="161">
        <f t="shared" si="2"/>
        <v>154</v>
      </c>
      <c r="E22" s="212">
        <f t="shared" si="2"/>
        <v>98</v>
      </c>
      <c r="F22" s="161">
        <f t="shared" si="2"/>
        <v>252</v>
      </c>
      <c r="G22" s="166">
        <f t="shared" si="2"/>
        <v>94.69999999999999</v>
      </c>
      <c r="H22" s="163">
        <f t="shared" si="2"/>
        <v>37</v>
      </c>
      <c r="I22" s="464">
        <f t="shared" si="2"/>
        <v>2796700</v>
      </c>
      <c r="J22" s="166">
        <f t="shared" si="2"/>
        <v>78.3</v>
      </c>
      <c r="K22" s="161">
        <f t="shared" si="2"/>
        <v>1068</v>
      </c>
      <c r="L22" s="215">
        <f t="shared" si="2"/>
        <v>82</v>
      </c>
      <c r="M22" s="161">
        <f t="shared" si="2"/>
        <v>1150</v>
      </c>
      <c r="N22" s="166">
        <f t="shared" si="2"/>
        <v>85.3</v>
      </c>
      <c r="O22" s="163">
        <f t="shared" si="2"/>
        <v>68</v>
      </c>
      <c r="P22" s="464">
        <f t="shared" si="2"/>
        <v>20824690</v>
      </c>
      <c r="Q22" s="166">
        <f t="shared" si="2"/>
        <v>93.8</v>
      </c>
      <c r="R22" s="161">
        <f t="shared" si="2"/>
        <v>1222</v>
      </c>
      <c r="S22" s="212">
        <f t="shared" si="2"/>
        <v>180</v>
      </c>
      <c r="T22" s="172">
        <f t="shared" si="2"/>
        <v>0</v>
      </c>
      <c r="U22" s="161">
        <f t="shared" si="2"/>
        <v>1402</v>
      </c>
      <c r="V22" s="166">
        <f t="shared" si="2"/>
        <v>86.89999999999999</v>
      </c>
      <c r="W22" s="163">
        <f t="shared" si="2"/>
        <v>187</v>
      </c>
      <c r="X22" s="163">
        <f t="shared" si="2"/>
        <v>105</v>
      </c>
      <c r="Y22" s="163">
        <f t="shared" si="2"/>
        <v>44</v>
      </c>
    </row>
    <row r="23" spans="1:25" s="86" customFormat="1" ht="9.75" customHeight="1">
      <c r="A23" s="449"/>
      <c r="B23" s="450"/>
      <c r="C23" s="182"/>
      <c r="D23" s="175"/>
      <c r="E23" s="177"/>
      <c r="F23" s="175"/>
      <c r="G23" s="182"/>
      <c r="H23" s="179"/>
      <c r="I23" s="450"/>
      <c r="J23" s="182"/>
      <c r="K23" s="175"/>
      <c r="L23" s="178"/>
      <c r="M23" s="175"/>
      <c r="N23" s="182"/>
      <c r="O23" s="179"/>
      <c r="P23" s="450"/>
      <c r="Q23" s="182"/>
      <c r="R23" s="175"/>
      <c r="S23" s="177"/>
      <c r="T23" s="213"/>
      <c r="U23" s="175"/>
      <c r="V23" s="182"/>
      <c r="W23" s="179"/>
      <c r="X23" s="179"/>
      <c r="Y23" s="179"/>
    </row>
    <row r="24" spans="1:25" s="86" customFormat="1" ht="15" customHeight="1">
      <c r="A24" s="409" t="s">
        <v>29</v>
      </c>
      <c r="B24" s="84"/>
      <c r="C24" s="81"/>
      <c r="D24" s="126"/>
      <c r="E24" s="128"/>
      <c r="F24" s="126"/>
      <c r="G24" s="81"/>
      <c r="H24" s="130"/>
      <c r="I24" s="84"/>
      <c r="J24" s="81"/>
      <c r="K24" s="126"/>
      <c r="L24" s="129"/>
      <c r="M24" s="126"/>
      <c r="N24" s="81"/>
      <c r="O24" s="130"/>
      <c r="P24" s="84"/>
      <c r="Q24" s="81"/>
      <c r="R24" s="126"/>
      <c r="S24" s="128"/>
      <c r="T24" s="210"/>
      <c r="U24" s="126"/>
      <c r="V24" s="81"/>
      <c r="W24" s="130"/>
      <c r="X24" s="130"/>
      <c r="Y24" s="130"/>
    </row>
    <row r="25" spans="1:25" s="86" customFormat="1" ht="15" customHeight="1">
      <c r="A25" s="410" t="s">
        <v>102</v>
      </c>
      <c r="B25" s="100">
        <v>213761</v>
      </c>
      <c r="C25" s="95">
        <v>1.1</v>
      </c>
      <c r="D25" s="88">
        <v>13</v>
      </c>
      <c r="E25" s="90">
        <v>0</v>
      </c>
      <c r="F25" s="88">
        <v>13</v>
      </c>
      <c r="G25" s="95">
        <v>4.9</v>
      </c>
      <c r="H25" s="92">
        <v>4</v>
      </c>
      <c r="I25" s="100">
        <v>773199</v>
      </c>
      <c r="J25" s="95">
        <v>21.7</v>
      </c>
      <c r="K25" s="88">
        <v>191</v>
      </c>
      <c r="L25" s="91">
        <v>7</v>
      </c>
      <c r="M25" s="88">
        <v>198</v>
      </c>
      <c r="N25" s="95">
        <v>14.7</v>
      </c>
      <c r="O25" s="92">
        <v>0</v>
      </c>
      <c r="P25" s="100">
        <v>986960</v>
      </c>
      <c r="Q25" s="95">
        <v>4.4</v>
      </c>
      <c r="R25" s="88">
        <v>204</v>
      </c>
      <c r="S25" s="90">
        <v>7</v>
      </c>
      <c r="T25" s="208">
        <v>0</v>
      </c>
      <c r="U25" s="88">
        <v>211</v>
      </c>
      <c r="V25" s="95">
        <v>13</v>
      </c>
      <c r="W25" s="92">
        <v>1</v>
      </c>
      <c r="X25" s="92">
        <v>4</v>
      </c>
      <c r="Y25" s="92">
        <v>42</v>
      </c>
    </row>
    <row r="26" spans="1:25" s="86" customFormat="1" ht="15" customHeight="1" thickBot="1">
      <c r="A26" s="435" t="s">
        <v>103</v>
      </c>
      <c r="B26" s="419">
        <v>387816</v>
      </c>
      <c r="C26" s="149">
        <v>2.1</v>
      </c>
      <c r="D26" s="142">
        <v>1</v>
      </c>
      <c r="E26" s="144">
        <v>0</v>
      </c>
      <c r="F26" s="142">
        <v>1</v>
      </c>
      <c r="G26" s="149">
        <v>0.4</v>
      </c>
      <c r="H26" s="146">
        <v>0</v>
      </c>
      <c r="I26" s="419">
        <v>0</v>
      </c>
      <c r="J26" s="149">
        <v>0</v>
      </c>
      <c r="K26" s="142">
        <v>0</v>
      </c>
      <c r="L26" s="145">
        <v>0</v>
      </c>
      <c r="M26" s="142">
        <v>0</v>
      </c>
      <c r="N26" s="149">
        <v>0</v>
      </c>
      <c r="O26" s="146">
        <v>0</v>
      </c>
      <c r="P26" s="419">
        <v>387816</v>
      </c>
      <c r="Q26" s="149">
        <v>1.8</v>
      </c>
      <c r="R26" s="142">
        <v>1</v>
      </c>
      <c r="S26" s="144">
        <v>0</v>
      </c>
      <c r="T26" s="154">
        <v>0</v>
      </c>
      <c r="U26" s="142">
        <v>1</v>
      </c>
      <c r="V26" s="149">
        <v>0.1</v>
      </c>
      <c r="W26" s="146">
        <v>0</v>
      </c>
      <c r="X26" s="146">
        <v>0</v>
      </c>
      <c r="Y26" s="146">
        <v>1</v>
      </c>
    </row>
    <row r="27" spans="1:25" s="86" customFormat="1" ht="15" customHeight="1" thickBot="1">
      <c r="A27" s="420" t="s">
        <v>47</v>
      </c>
      <c r="B27" s="421">
        <f aca="true" t="shared" si="3" ref="B27:Y27">SUM(B25:B26)</f>
        <v>601577</v>
      </c>
      <c r="C27" s="381">
        <f t="shared" si="3"/>
        <v>3.2</v>
      </c>
      <c r="D27" s="422">
        <f t="shared" si="3"/>
        <v>14</v>
      </c>
      <c r="E27" s="423">
        <f t="shared" si="3"/>
        <v>0</v>
      </c>
      <c r="F27" s="422">
        <f t="shared" si="3"/>
        <v>14</v>
      </c>
      <c r="G27" s="381">
        <f t="shared" si="3"/>
        <v>5.300000000000001</v>
      </c>
      <c r="H27" s="425">
        <f t="shared" si="3"/>
        <v>4</v>
      </c>
      <c r="I27" s="421">
        <f t="shared" si="3"/>
        <v>773199</v>
      </c>
      <c r="J27" s="381">
        <f t="shared" si="3"/>
        <v>21.7</v>
      </c>
      <c r="K27" s="422">
        <f t="shared" si="3"/>
        <v>191</v>
      </c>
      <c r="L27" s="424">
        <f t="shared" si="3"/>
        <v>7</v>
      </c>
      <c r="M27" s="422">
        <f t="shared" si="3"/>
        <v>198</v>
      </c>
      <c r="N27" s="381">
        <f t="shared" si="3"/>
        <v>14.7</v>
      </c>
      <c r="O27" s="425">
        <f t="shared" si="3"/>
        <v>0</v>
      </c>
      <c r="P27" s="421">
        <f t="shared" si="3"/>
        <v>1374776</v>
      </c>
      <c r="Q27" s="381">
        <f t="shared" si="3"/>
        <v>6.2</v>
      </c>
      <c r="R27" s="422">
        <f t="shared" si="3"/>
        <v>205</v>
      </c>
      <c r="S27" s="423">
        <f t="shared" si="3"/>
        <v>7</v>
      </c>
      <c r="T27" s="426">
        <f t="shared" si="3"/>
        <v>0</v>
      </c>
      <c r="U27" s="422">
        <f t="shared" si="3"/>
        <v>212</v>
      </c>
      <c r="V27" s="381">
        <f t="shared" si="3"/>
        <v>13.1</v>
      </c>
      <c r="W27" s="425">
        <f t="shared" si="3"/>
        <v>1</v>
      </c>
      <c r="X27" s="425">
        <f t="shared" si="3"/>
        <v>4</v>
      </c>
      <c r="Y27" s="425">
        <f t="shared" si="3"/>
        <v>43</v>
      </c>
    </row>
    <row r="28" spans="1:25" s="86" customFormat="1" ht="9.75" customHeight="1" thickBot="1">
      <c r="A28" s="418"/>
      <c r="B28" s="450"/>
      <c r="C28" s="182"/>
      <c r="D28" s="175"/>
      <c r="E28" s="177"/>
      <c r="F28" s="175"/>
      <c r="G28" s="182"/>
      <c r="H28" s="179"/>
      <c r="I28" s="450"/>
      <c r="J28" s="182"/>
      <c r="K28" s="460"/>
      <c r="L28" s="178"/>
      <c r="M28" s="175"/>
      <c r="N28" s="182"/>
      <c r="O28" s="179"/>
      <c r="P28" s="461"/>
      <c r="Q28" s="182"/>
      <c r="R28" s="175"/>
      <c r="S28" s="462"/>
      <c r="T28" s="213"/>
      <c r="U28" s="175"/>
      <c r="V28" s="182"/>
      <c r="W28" s="179"/>
      <c r="X28" s="179"/>
      <c r="Y28" s="179"/>
    </row>
    <row r="29" spans="1:25" s="86" customFormat="1" ht="15" customHeight="1" thickBot="1">
      <c r="A29" s="463" t="s">
        <v>30</v>
      </c>
      <c r="B29" s="464">
        <f aca="true" t="shared" si="4" ref="B29:Y29">B22+B27</f>
        <v>18629567</v>
      </c>
      <c r="C29" s="166">
        <f t="shared" si="4"/>
        <v>100</v>
      </c>
      <c r="D29" s="161">
        <f t="shared" si="4"/>
        <v>168</v>
      </c>
      <c r="E29" s="212">
        <f t="shared" si="4"/>
        <v>98</v>
      </c>
      <c r="F29" s="161">
        <f t="shared" si="4"/>
        <v>266</v>
      </c>
      <c r="G29" s="166">
        <f t="shared" si="4"/>
        <v>99.99999999999999</v>
      </c>
      <c r="H29" s="163">
        <f t="shared" si="4"/>
        <v>41</v>
      </c>
      <c r="I29" s="464">
        <f t="shared" si="4"/>
        <v>3569899</v>
      </c>
      <c r="J29" s="166">
        <f t="shared" si="4"/>
        <v>100</v>
      </c>
      <c r="K29" s="163">
        <f t="shared" si="4"/>
        <v>1259</v>
      </c>
      <c r="L29" s="161">
        <f t="shared" si="4"/>
        <v>89</v>
      </c>
      <c r="M29" s="161">
        <f t="shared" si="4"/>
        <v>1348</v>
      </c>
      <c r="N29" s="166">
        <f t="shared" si="4"/>
        <v>100</v>
      </c>
      <c r="O29" s="163">
        <f t="shared" si="4"/>
        <v>68</v>
      </c>
      <c r="P29" s="464">
        <f t="shared" si="4"/>
        <v>22199466</v>
      </c>
      <c r="Q29" s="166">
        <f t="shared" si="4"/>
        <v>100</v>
      </c>
      <c r="R29" s="161">
        <f t="shared" si="4"/>
        <v>1427</v>
      </c>
      <c r="S29" s="212">
        <f t="shared" si="4"/>
        <v>187</v>
      </c>
      <c r="T29" s="172">
        <f t="shared" si="4"/>
        <v>0</v>
      </c>
      <c r="U29" s="161">
        <f t="shared" si="4"/>
        <v>1614</v>
      </c>
      <c r="V29" s="166">
        <f t="shared" si="4"/>
        <v>99.99999999999999</v>
      </c>
      <c r="W29" s="163">
        <f t="shared" si="4"/>
        <v>188</v>
      </c>
      <c r="X29" s="163">
        <f t="shared" si="4"/>
        <v>109</v>
      </c>
      <c r="Y29" s="163">
        <f t="shared" si="4"/>
        <v>87</v>
      </c>
    </row>
    <row r="30" spans="1:7" s="197" customFormat="1" ht="13.5">
      <c r="A30" s="195" t="s">
        <v>31</v>
      </c>
      <c r="B30" s="198"/>
      <c r="C30" s="196"/>
      <c r="D30" s="196"/>
      <c r="E30" s="196"/>
      <c r="F30" s="196"/>
      <c r="G30" s="196"/>
    </row>
    <row r="31" s="198" customFormat="1" ht="13.5">
      <c r="A31" s="198" t="s">
        <v>32</v>
      </c>
    </row>
    <row r="32" s="198" customFormat="1" ht="13.5">
      <c r="A32" s="198" t="s">
        <v>33</v>
      </c>
    </row>
    <row r="33" s="198" customFormat="1" ht="13.5">
      <c r="A33" s="198" t="s">
        <v>34</v>
      </c>
    </row>
    <row r="34" s="198" customFormat="1" ht="13.5">
      <c r="A34" s="198" t="s">
        <v>35</v>
      </c>
    </row>
    <row r="35" s="198" customFormat="1" ht="13.5">
      <c r="A35" s="198" t="s">
        <v>36</v>
      </c>
    </row>
    <row r="36" s="198" customFormat="1" ht="13.5">
      <c r="A36" s="198" t="s">
        <v>37</v>
      </c>
    </row>
    <row r="37" spans="1:4" s="86" customFormat="1" ht="13.5">
      <c r="A37" s="199" t="s">
        <v>222</v>
      </c>
      <c r="D37" s="391"/>
    </row>
    <row r="38" spans="1:16" s="86" customFormat="1" ht="13.5">
      <c r="A38" s="198" t="s">
        <v>38</v>
      </c>
      <c r="B38" s="202"/>
      <c r="D38" s="391"/>
      <c r="I38" s="202"/>
      <c r="P38" s="202"/>
    </row>
    <row r="39" spans="1:16" s="86" customFormat="1" ht="13.5">
      <c r="A39" s="198" t="s">
        <v>22</v>
      </c>
      <c r="B39" s="202"/>
      <c r="D39" s="391"/>
      <c r="I39" s="202"/>
      <c r="P39" s="202"/>
    </row>
    <row r="40" spans="1:16" s="86" customFormat="1" ht="13.5">
      <c r="A40" s="198" t="s">
        <v>39</v>
      </c>
      <c r="B40" s="202"/>
      <c r="D40" s="391"/>
      <c r="I40" s="202"/>
      <c r="P40" s="202"/>
    </row>
    <row r="41" spans="1:16" s="86" customFormat="1" ht="13.5">
      <c r="A41" s="899" t="s">
        <v>104</v>
      </c>
      <c r="B41" s="202"/>
      <c r="D41" s="391"/>
      <c r="I41" s="202"/>
      <c r="P41" s="202"/>
    </row>
    <row r="42" spans="1:16" s="86" customFormat="1" ht="13.5">
      <c r="A42" s="201"/>
      <c r="B42" s="202"/>
      <c r="D42" s="391"/>
      <c r="I42" s="202"/>
      <c r="P42" s="202"/>
    </row>
    <row r="43" spans="1:16" s="86" customFormat="1" ht="13.5">
      <c r="A43" s="201"/>
      <c r="B43" s="202"/>
      <c r="D43" s="391"/>
      <c r="I43" s="202"/>
      <c r="P43" s="202"/>
    </row>
    <row r="44" spans="1:16" s="86" customFormat="1" ht="13.5">
      <c r="A44" s="203"/>
      <c r="B44" s="202"/>
      <c r="D44" s="391"/>
      <c r="I44" s="202"/>
      <c r="P44" s="202"/>
    </row>
    <row r="45" spans="1:16" s="86" customFormat="1" ht="13.5">
      <c r="A45" s="203"/>
      <c r="B45" s="202"/>
      <c r="D45" s="391"/>
      <c r="I45" s="202"/>
      <c r="P45" s="202"/>
    </row>
    <row r="46" spans="1:16" s="86" customFormat="1" ht="13.5">
      <c r="A46" s="203"/>
      <c r="B46" s="202"/>
      <c r="D46" s="391"/>
      <c r="I46" s="202"/>
      <c r="P46" s="202"/>
    </row>
    <row r="47" spans="1:16" s="86" customFormat="1" ht="13.5">
      <c r="A47" s="203"/>
      <c r="B47" s="202"/>
      <c r="D47" s="391"/>
      <c r="I47" s="202"/>
      <c r="P47" s="202"/>
    </row>
    <row r="48" spans="1:16" s="86" customFormat="1" ht="13.5">
      <c r="A48" s="203"/>
      <c r="B48" s="202"/>
      <c r="D48" s="391"/>
      <c r="I48" s="202"/>
      <c r="P48" s="202"/>
    </row>
    <row r="49" spans="1:16" s="86" customFormat="1" ht="13.5">
      <c r="A49" s="203"/>
      <c r="B49" s="202"/>
      <c r="D49" s="391"/>
      <c r="I49" s="202"/>
      <c r="P49" s="202"/>
    </row>
    <row r="50" spans="1:16" s="86" customFormat="1" ht="13.5">
      <c r="A50" s="203"/>
      <c r="B50" s="202"/>
      <c r="D50" s="391"/>
      <c r="I50" s="202"/>
      <c r="P50" s="202"/>
    </row>
    <row r="51" spans="1:16" s="86" customFormat="1" ht="13.5">
      <c r="A51" s="203"/>
      <c r="B51" s="202"/>
      <c r="D51" s="391"/>
      <c r="I51" s="202"/>
      <c r="P51" s="202"/>
    </row>
    <row r="52" spans="1:16" s="86" customFormat="1" ht="13.5">
      <c r="A52" s="203"/>
      <c r="B52" s="202"/>
      <c r="D52" s="391"/>
      <c r="I52" s="202"/>
      <c r="P52" s="202"/>
    </row>
    <row r="53" spans="1:16" s="86" customFormat="1" ht="13.5">
      <c r="A53" s="203"/>
      <c r="B53" s="202"/>
      <c r="D53" s="391"/>
      <c r="I53" s="202"/>
      <c r="P53" s="202"/>
    </row>
    <row r="54" spans="1:16" s="86" customFormat="1" ht="13.5">
      <c r="A54" s="203"/>
      <c r="B54" s="202"/>
      <c r="D54" s="391"/>
      <c r="I54" s="202"/>
      <c r="P54" s="202"/>
    </row>
    <row r="55" spans="1:16" s="86" customFormat="1" ht="13.5">
      <c r="A55" s="203"/>
      <c r="B55" s="202"/>
      <c r="D55" s="391"/>
      <c r="I55" s="202"/>
      <c r="P55" s="202"/>
    </row>
    <row r="56" spans="1:16" s="86" customFormat="1" ht="13.5">
      <c r="A56" s="203"/>
      <c r="B56" s="202"/>
      <c r="D56" s="391"/>
      <c r="I56" s="202"/>
      <c r="P56" s="202"/>
    </row>
    <row r="57" spans="1:16" s="86" customFormat="1" ht="13.5">
      <c r="A57" s="203"/>
      <c r="B57" s="202"/>
      <c r="D57" s="391"/>
      <c r="I57" s="202"/>
      <c r="P57" s="202"/>
    </row>
    <row r="58" spans="1:16" ht="13.5">
      <c r="A58" s="203"/>
      <c r="B58" s="202"/>
      <c r="I58" s="202"/>
      <c r="P58" s="202"/>
    </row>
    <row r="59" spans="1:16" ht="13.5">
      <c r="A59" s="203"/>
      <c r="B59" s="202"/>
      <c r="I59" s="202"/>
      <c r="P59" s="202"/>
    </row>
    <row r="60" spans="1:16" ht="13.5">
      <c r="A60" s="203"/>
      <c r="B60" s="202"/>
      <c r="I60" s="202"/>
      <c r="P60" s="202"/>
    </row>
    <row r="61" spans="1:16" ht="13.5">
      <c r="A61" s="203"/>
      <c r="B61" s="202"/>
      <c r="I61" s="202"/>
      <c r="P61" s="202"/>
    </row>
    <row r="62" spans="1:16" ht="13.5">
      <c r="A62" s="203"/>
      <c r="B62" s="202"/>
      <c r="I62" s="202"/>
      <c r="P62" s="202"/>
    </row>
    <row r="63" spans="1:16" ht="13.5">
      <c r="A63" s="203"/>
      <c r="B63" s="202"/>
      <c r="I63" s="202"/>
      <c r="P63" s="202"/>
    </row>
    <row r="64" spans="1:16" ht="13.5">
      <c r="A64" s="203"/>
      <c r="B64" s="202"/>
      <c r="I64" s="202"/>
      <c r="P64" s="202"/>
    </row>
    <row r="65" spans="1:16" ht="13.5">
      <c r="A65" s="203"/>
      <c r="B65" s="202"/>
      <c r="I65" s="202"/>
      <c r="P65" s="202"/>
    </row>
    <row r="66" spans="1:16" ht="13.5">
      <c r="A66" s="203"/>
      <c r="B66" s="202"/>
      <c r="I66" s="202"/>
      <c r="P66" s="202"/>
    </row>
    <row r="67" spans="1:16" ht="13.5">
      <c r="A67" s="203"/>
      <c r="B67" s="202"/>
      <c r="I67" s="202"/>
      <c r="P67" s="202"/>
    </row>
    <row r="68" spans="1:16" ht="13.5">
      <c r="A68" s="203"/>
      <c r="B68" s="202"/>
      <c r="I68" s="202"/>
      <c r="P68" s="202"/>
    </row>
    <row r="69" spans="1:16" ht="13.5">
      <c r="A69" s="203"/>
      <c r="B69" s="202"/>
      <c r="I69" s="202"/>
      <c r="P69" s="202"/>
    </row>
    <row r="70" spans="1:16" ht="13.5">
      <c r="A70" s="203"/>
      <c r="B70" s="202"/>
      <c r="I70" s="202"/>
      <c r="P70" s="202"/>
    </row>
    <row r="71" spans="1:16" ht="13.5">
      <c r="A71" s="203"/>
      <c r="B71" s="202"/>
      <c r="I71" s="202"/>
      <c r="P71" s="202"/>
    </row>
    <row r="72" spans="1:16" ht="13.5">
      <c r="A72" s="203"/>
      <c r="B72" s="202"/>
      <c r="I72" s="202"/>
      <c r="P72" s="202"/>
    </row>
    <row r="73" spans="1:16" ht="13.5">
      <c r="A73" s="203"/>
      <c r="B73" s="202"/>
      <c r="I73" s="202"/>
      <c r="P73" s="202"/>
    </row>
    <row r="74" spans="1:16" ht="13.5">
      <c r="A74" s="203"/>
      <c r="B74" s="202"/>
      <c r="I74" s="202"/>
      <c r="P74" s="202"/>
    </row>
    <row r="75" spans="1:16" ht="13.5">
      <c r="A75" s="203"/>
      <c r="B75" s="202"/>
      <c r="I75" s="202"/>
      <c r="P75" s="202"/>
    </row>
    <row r="76" spans="1:16" ht="13.5">
      <c r="A76" s="203"/>
      <c r="B76" s="202"/>
      <c r="I76" s="202"/>
      <c r="P76" s="202"/>
    </row>
    <row r="77" spans="1:16" ht="13.5">
      <c r="A77" s="203"/>
      <c r="B77" s="202"/>
      <c r="I77" s="202"/>
      <c r="P77" s="202"/>
    </row>
    <row r="78" spans="1:16" ht="13.5">
      <c r="A78" s="203"/>
      <c r="B78" s="202"/>
      <c r="I78" s="202"/>
      <c r="P78" s="202"/>
    </row>
    <row r="79" spans="1:16" ht="13.5">
      <c r="A79" s="203"/>
      <c r="B79" s="202"/>
      <c r="I79" s="202"/>
      <c r="P79" s="202"/>
    </row>
    <row r="80" ht="13.5">
      <c r="P80" s="202"/>
    </row>
    <row r="81" ht="13.5">
      <c r="P81" s="202"/>
    </row>
  </sheetData>
  <mergeCells count="6">
    <mergeCell ref="B1:K1"/>
    <mergeCell ref="B2:G2"/>
    <mergeCell ref="B3:Q3"/>
    <mergeCell ref="B5:H5"/>
    <mergeCell ref="I5:O5"/>
    <mergeCell ref="P5:Y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Chorenova</dc:creator>
  <cp:keywords/>
  <dc:description/>
  <cp:lastModifiedBy>Chorenova</cp:lastModifiedBy>
  <cp:lastPrinted>2009-05-21T06:38:57Z</cp:lastPrinted>
  <dcterms:created xsi:type="dcterms:W3CDTF">2009-03-18T13:28:35Z</dcterms:created>
  <dcterms:modified xsi:type="dcterms:W3CDTF">2009-05-21T06:40:02Z</dcterms:modified>
  <cp:category/>
  <cp:version/>
  <cp:contentType/>
  <cp:contentStatus/>
</cp:coreProperties>
</file>