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<sst xmlns="http://schemas.openxmlformats.org/spreadsheetml/2006/main" count="194" uniqueCount="115">
  <si>
    <t xml:space="preserve">Rozpočtová </t>
  </si>
  <si>
    <t>Schválený</t>
  </si>
  <si>
    <t>Skutočnosť</t>
  </si>
  <si>
    <t>Spolu</t>
  </si>
  <si>
    <t>položka</t>
  </si>
  <si>
    <t>Názov</t>
  </si>
  <si>
    <t>rozpočet</t>
  </si>
  <si>
    <t>(rozp. +</t>
  </si>
  <si>
    <t>%</t>
  </si>
  <si>
    <t>(rozp. zdroje - 111)</t>
  </si>
  <si>
    <t>(mimor. zdroje - 45)</t>
  </si>
  <si>
    <t>mimor. zdroje)</t>
  </si>
  <si>
    <t>Za porušenie predpisov</t>
  </si>
  <si>
    <t>Pokuty, penále a iné sankcie</t>
  </si>
  <si>
    <t>Adm. poplatky a iné poplatky ... spolu</t>
  </si>
  <si>
    <t>Z účtov finančného hospodárenia</t>
  </si>
  <si>
    <t>Úroky z úverov a vkladov spolu</t>
  </si>
  <si>
    <t>Vratky</t>
  </si>
  <si>
    <t>Vratky (odvod do ŠR)</t>
  </si>
  <si>
    <t>Ostatné príjmy spolu</t>
  </si>
  <si>
    <t>Iné nedaňové príjmy spolu</t>
  </si>
  <si>
    <t>Nedaňové príjmy spolu</t>
  </si>
  <si>
    <t>Na bankové služny</t>
  </si>
  <si>
    <t>Na správu fondu - bežné výdavky</t>
  </si>
  <si>
    <t>Na správu fondu - kapit. výdavky</t>
  </si>
  <si>
    <t>Na podpory - nenávr. príspevky</t>
  </si>
  <si>
    <t>Na podpory - úvery</t>
  </si>
  <si>
    <t>Zo štátneho rozpočtu spolu</t>
  </si>
  <si>
    <t>Transfery v rámci verejnej správy</t>
  </si>
  <si>
    <t>Tuzemské bežné granty a transfery</t>
  </si>
  <si>
    <t>Granty a transfery</t>
  </si>
  <si>
    <t>Od úverovaných subjektov</t>
  </si>
  <si>
    <t xml:space="preserve">Príjmy zo splácania istín poskytnutých úverov </t>
  </si>
  <si>
    <t>Zostatok prostriedkov z pred. rokov (odvod do ŠR)</t>
  </si>
  <si>
    <t>Príjmy z ost. fin. operácií</t>
  </si>
  <si>
    <t>Príjmy z transakcií s FA a FP spolu</t>
  </si>
  <si>
    <t>Tarifný plat</t>
  </si>
  <si>
    <t>Príplatky</t>
  </si>
  <si>
    <t>Odmeny</t>
  </si>
  <si>
    <t>Mzdy, platy ... spolu</t>
  </si>
  <si>
    <t>Poistné do VZP</t>
  </si>
  <si>
    <t>Poistné do SZP</t>
  </si>
  <si>
    <t>Poistné do ostatných ZP</t>
  </si>
  <si>
    <t>Poistné do SP</t>
  </si>
  <si>
    <t>Príspevok do DDP</t>
  </si>
  <si>
    <t>Poistné a príspevok do poisťovní spolu</t>
  </si>
  <si>
    <t>Cestovné náhrady</t>
  </si>
  <si>
    <t>Energie, voda a komunikácie</t>
  </si>
  <si>
    <t>Materiál</t>
  </si>
  <si>
    <t>Dopravné</t>
  </si>
  <si>
    <t>Rutinná a štandardná údržba</t>
  </si>
  <si>
    <t>Nájomné za nájom</t>
  </si>
  <si>
    <t>Služby</t>
  </si>
  <si>
    <t>z toho:   01.1.2 (bankové služby)</t>
  </si>
  <si>
    <t xml:space="preserve">              06.1.0 (správa fondu)</t>
  </si>
  <si>
    <t>Tovary a služby spolu</t>
  </si>
  <si>
    <t>Splácanie úrokov z úveru</t>
  </si>
  <si>
    <t>Bežné výdavky spolu</t>
  </si>
  <si>
    <t>Obstarávanie kapit. aktív</t>
  </si>
  <si>
    <t>Kapitálové výdavky spolu</t>
  </si>
  <si>
    <t>Splácanie istín (prijatý úver)</t>
  </si>
  <si>
    <t>Výdavky z transakcií s FA a FP spolu</t>
  </si>
  <si>
    <t>Celkom výdavky</t>
  </si>
  <si>
    <t>Zostatok ku koncu sledovaného obdobia</t>
  </si>
  <si>
    <t>z toho:</t>
  </si>
  <si>
    <t>na bankové služby</t>
  </si>
  <si>
    <t>na správu fondu - bežné výdavky</t>
  </si>
  <si>
    <t>na správu fondu - kapit. výdavky</t>
  </si>
  <si>
    <t>spolu na správu fondu</t>
  </si>
  <si>
    <t>spolu na podpory</t>
  </si>
  <si>
    <t>Rozpočtovej organizácii (odvody do št. rozp.)</t>
  </si>
  <si>
    <t>Na odchodné</t>
  </si>
  <si>
    <t xml:space="preserve">              06.1.0 (odvody so ŠR)</t>
  </si>
  <si>
    <t>Z úverov a pôžičiek celkom</t>
  </si>
  <si>
    <t>241/1</t>
  </si>
  <si>
    <t>241/2</t>
  </si>
  <si>
    <t>241/3</t>
  </si>
  <si>
    <t>241/4</t>
  </si>
  <si>
    <t xml:space="preserve">Bežné transfery </t>
  </si>
  <si>
    <t>Zostatok prostriedkov z pred. rokov na NP</t>
  </si>
  <si>
    <t xml:space="preserve">Kapit. transfery - nenávr. prísp.celkom </t>
  </si>
  <si>
    <t>Úvery - poskytovanie podpôr celkom</t>
  </si>
  <si>
    <t xml:space="preserve">Zostatok prostriedkov z pred. rokov na úvery </t>
  </si>
  <si>
    <t>Zostatok celkom</t>
  </si>
  <si>
    <t>Upravený</t>
  </si>
  <si>
    <t>k upravenému</t>
  </si>
  <si>
    <t>rozpočtu</t>
  </si>
  <si>
    <t>Celkom  príjmy</t>
  </si>
  <si>
    <t xml:space="preserve">              06.1.0 (finančné zúčtovanie so ŠR)</t>
  </si>
  <si>
    <t>na podpory - na nenávr. príspevky</t>
  </si>
  <si>
    <t>na podpory - na úvery</t>
  </si>
  <si>
    <t>výdaje z rozp. pr.</t>
  </si>
  <si>
    <t>výdaje z mimor. pr.</t>
  </si>
  <si>
    <t>odvody do štátneho rozpočtu</t>
  </si>
  <si>
    <t>príjmy zo ŠR</t>
  </si>
  <si>
    <t xml:space="preserve">mimorozp. príjmy </t>
  </si>
  <si>
    <t>Zostatok</t>
  </si>
  <si>
    <t>rozpočtových</t>
  </si>
  <si>
    <t>prostriedkov</t>
  </si>
  <si>
    <t>mimorozpočt.</t>
  </si>
  <si>
    <t>na rok 2008</t>
  </si>
  <si>
    <t xml:space="preserve">Odvody do štátneho rozpočtu spolu k 31. 12. 2008 </t>
  </si>
  <si>
    <t>Odvody do štátneho rozpočtu k 31. 12. 2008 celkom</t>
  </si>
  <si>
    <t>za rok 2008</t>
  </si>
  <si>
    <t>Úvery - poskytovanie podpôr z r. 2007</t>
  </si>
  <si>
    <t>Úvery - poskytovanie podpôr v r. 2008</t>
  </si>
  <si>
    <t xml:space="preserve">Kapit. transfery - nenávr. prísp. z r. 2007 </t>
  </si>
  <si>
    <t xml:space="preserve">Kapit. transfery - nenávr. prísp.v r. 2008 </t>
  </si>
  <si>
    <t xml:space="preserve">Zostatky k 31. 12. 2008 - rekapitulácia </t>
  </si>
  <si>
    <t>Kapitálové príjmy</t>
  </si>
  <si>
    <t>Príjem z predaja kapitálových aktív (odvod do ŠR)</t>
  </si>
  <si>
    <t>Z dobropisov (zúčt. SF z mimorozp. prostriedkov)</t>
  </si>
  <si>
    <t xml:space="preserve">Iné (náhrada pokuty z mimorozp. prostriedkov) </t>
  </si>
  <si>
    <r>
      <t>Plnenie príjmov a čerpanie výdavkov ŠFRB za rok 2008</t>
    </r>
    <r>
      <rPr>
        <sz val="12"/>
        <rFont val="Arial CE"/>
        <family val="2"/>
      </rPr>
      <t xml:space="preserve"> </t>
    </r>
  </si>
  <si>
    <t>v 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</si>
</sst>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4" fontId="8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/>
    </xf>
    <xf numFmtId="3" fontId="11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8" fillId="0" borderId="9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" xfId="0" applyFont="1" applyBorder="1" applyAlignment="1">
      <alignment/>
    </xf>
    <xf numFmtId="4" fontId="9" fillId="0" borderId="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4" xfId="0" applyFont="1" applyBorder="1" applyAlignment="1">
      <alignment/>
    </xf>
    <xf numFmtId="3" fontId="8" fillId="0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" fontId="8" fillId="0" borderId="5" xfId="0" applyNumberFormat="1" applyFont="1" applyBorder="1" applyAlignment="1">
      <alignment/>
    </xf>
    <xf numFmtId="4" fontId="9" fillId="0" borderId="4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4" xfId="0" applyBorder="1" applyAlignment="1">
      <alignment/>
    </xf>
    <xf numFmtId="4" fontId="11" fillId="0" borderId="4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2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10" fillId="0" borderId="6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6" xfId="0" applyNumberFormat="1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6" xfId="0" applyFont="1" applyBorder="1" applyAlignment="1">
      <alignment/>
    </xf>
    <xf numFmtId="0" fontId="9" fillId="0" borderId="10" xfId="0" applyFont="1" applyBorder="1" applyAlignment="1">
      <alignment/>
    </xf>
    <xf numFmtId="4" fontId="8" fillId="0" borderId="6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8" fillId="0" borderId="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10.00390625" style="0" customWidth="1"/>
    <col min="2" max="2" width="34.00390625" style="0" customWidth="1"/>
    <col min="3" max="3" width="14.75390625" style="0" customWidth="1"/>
    <col min="4" max="4" width="16.00390625" style="0" customWidth="1"/>
    <col min="5" max="5" width="15.25390625" style="0" customWidth="1"/>
    <col min="6" max="6" width="15.375" style="0" customWidth="1"/>
    <col min="7" max="7" width="15.625" style="0" customWidth="1"/>
    <col min="8" max="8" width="14.00390625" style="0" customWidth="1"/>
    <col min="9" max="9" width="14.75390625" style="0" customWidth="1"/>
    <col min="10" max="10" width="15.25390625" style="0" customWidth="1"/>
    <col min="11" max="11" width="24.25390625" style="0" customWidth="1"/>
    <col min="12" max="12" width="23.625" style="0" customWidth="1"/>
    <col min="13" max="13" width="22.375" style="0" customWidth="1"/>
  </cols>
  <sheetData>
    <row r="1" spans="4:8" ht="15.75">
      <c r="D1" s="1" t="s">
        <v>113</v>
      </c>
      <c r="F1" s="1"/>
      <c r="G1" s="1"/>
      <c r="H1" s="94"/>
    </row>
    <row r="2" spans="3:9" ht="16.5" thickBot="1">
      <c r="C2" s="8"/>
      <c r="D2" s="125"/>
      <c r="F2" s="8"/>
      <c r="G2" s="8"/>
      <c r="H2" s="93" t="s">
        <v>114</v>
      </c>
      <c r="I2" s="7"/>
    </row>
    <row r="3" spans="1:21" ht="15">
      <c r="A3" s="21" t="s">
        <v>0</v>
      </c>
      <c r="B3" s="22"/>
      <c r="C3" s="21" t="s">
        <v>1</v>
      </c>
      <c r="D3" s="21" t="s">
        <v>84</v>
      </c>
      <c r="E3" s="21" t="s">
        <v>2</v>
      </c>
      <c r="F3" s="21" t="s">
        <v>2</v>
      </c>
      <c r="G3" s="21" t="s">
        <v>3</v>
      </c>
      <c r="H3" s="21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>
      <c r="A4" s="23" t="s">
        <v>4</v>
      </c>
      <c r="B4" s="24" t="s">
        <v>5</v>
      </c>
      <c r="C4" s="23" t="s">
        <v>6</v>
      </c>
      <c r="D4" s="23" t="s">
        <v>6</v>
      </c>
      <c r="E4" s="23" t="s">
        <v>103</v>
      </c>
      <c r="F4" s="23" t="s">
        <v>103</v>
      </c>
      <c r="G4" s="23" t="s">
        <v>7</v>
      </c>
      <c r="H4" s="23" t="s">
        <v>85</v>
      </c>
      <c r="I4" s="9"/>
      <c r="J4" s="9"/>
      <c r="L4" s="3"/>
      <c r="M4" s="3"/>
      <c r="N4" s="2"/>
      <c r="O4" s="2"/>
      <c r="P4" s="2"/>
      <c r="Q4" s="2"/>
      <c r="R4" s="2"/>
      <c r="S4" s="2"/>
      <c r="T4" s="2"/>
      <c r="U4" s="2"/>
    </row>
    <row r="5" spans="1:21" ht="16.5" thickBot="1">
      <c r="A5" s="25"/>
      <c r="B5" s="26"/>
      <c r="C5" s="27" t="s">
        <v>100</v>
      </c>
      <c r="D5" s="27" t="s">
        <v>100</v>
      </c>
      <c r="E5" s="27" t="s">
        <v>9</v>
      </c>
      <c r="F5" s="27" t="s">
        <v>10</v>
      </c>
      <c r="G5" s="27" t="s">
        <v>11</v>
      </c>
      <c r="H5" s="27" t="s">
        <v>86</v>
      </c>
      <c r="I5" s="9"/>
      <c r="J5" s="9"/>
      <c r="L5" s="3"/>
      <c r="M5" s="4"/>
      <c r="N5" s="2"/>
      <c r="O5" s="2"/>
      <c r="P5" s="2"/>
      <c r="Q5" s="2"/>
      <c r="R5" s="2"/>
      <c r="S5" s="2"/>
      <c r="T5" s="2"/>
      <c r="U5" s="2"/>
    </row>
    <row r="6" spans="1:21" ht="15.75">
      <c r="A6" s="28">
        <v>222003</v>
      </c>
      <c r="B6" s="28" t="s">
        <v>12</v>
      </c>
      <c r="C6" s="29">
        <v>0</v>
      </c>
      <c r="D6" s="29"/>
      <c r="E6" s="30"/>
      <c r="F6" s="30">
        <v>6503181.81</v>
      </c>
      <c r="G6" s="30">
        <f>SUM(E6+F6)</f>
        <v>6503181.81</v>
      </c>
      <c r="H6" s="77"/>
      <c r="I6" s="10"/>
      <c r="J6" s="10"/>
      <c r="L6" s="5"/>
      <c r="M6" s="4"/>
      <c r="N6" s="2"/>
      <c r="O6" s="2"/>
      <c r="P6" s="2"/>
      <c r="Q6" s="2"/>
      <c r="R6" s="2"/>
      <c r="S6" s="2"/>
      <c r="T6" s="2"/>
      <c r="U6" s="2"/>
    </row>
    <row r="7" spans="1:21" ht="15">
      <c r="A7" s="31">
        <v>222</v>
      </c>
      <c r="B7" s="32" t="s">
        <v>13</v>
      </c>
      <c r="C7" s="33">
        <f aca="true" t="shared" si="0" ref="C7:F8">SUM(C6)</f>
        <v>0</v>
      </c>
      <c r="D7" s="33">
        <f t="shared" si="0"/>
        <v>0</v>
      </c>
      <c r="E7" s="34"/>
      <c r="F7" s="34">
        <f t="shared" si="0"/>
        <v>6503181.81</v>
      </c>
      <c r="G7" s="30">
        <f aca="true" t="shared" si="1" ref="G7:G23">SUM(E7+F7)</f>
        <v>6503181.81</v>
      </c>
      <c r="H7" s="30"/>
      <c r="I7" s="10"/>
      <c r="J7" s="10"/>
      <c r="L7" s="5"/>
      <c r="M7" s="5"/>
      <c r="N7" s="2"/>
      <c r="O7" s="2"/>
      <c r="P7" s="2"/>
      <c r="Q7" s="2"/>
      <c r="R7" s="2"/>
      <c r="S7" s="2"/>
      <c r="T7" s="2"/>
      <c r="U7" s="2"/>
    </row>
    <row r="8" spans="1:21" ht="15">
      <c r="A8" s="35">
        <v>220</v>
      </c>
      <c r="B8" s="36" t="s">
        <v>14</v>
      </c>
      <c r="C8" s="37">
        <f t="shared" si="0"/>
        <v>0</v>
      </c>
      <c r="D8" s="37">
        <f t="shared" si="0"/>
        <v>0</v>
      </c>
      <c r="E8" s="38"/>
      <c r="F8" s="38">
        <f t="shared" si="0"/>
        <v>6503181.81</v>
      </c>
      <c r="G8" s="38">
        <f t="shared" si="1"/>
        <v>6503181.81</v>
      </c>
      <c r="H8" s="30"/>
      <c r="I8" s="10"/>
      <c r="J8" s="10"/>
      <c r="L8" s="5"/>
      <c r="M8" s="5"/>
      <c r="N8" s="2"/>
      <c r="O8" s="2"/>
      <c r="P8" s="2"/>
      <c r="Q8" s="2"/>
      <c r="R8" s="2"/>
      <c r="S8" s="2"/>
      <c r="T8" s="2"/>
      <c r="U8" s="2"/>
    </row>
    <row r="9" spans="1:21" ht="15">
      <c r="A9" s="31">
        <v>231</v>
      </c>
      <c r="B9" s="32" t="s">
        <v>110</v>
      </c>
      <c r="C9" s="33">
        <v>0</v>
      </c>
      <c r="D9" s="33">
        <v>0</v>
      </c>
      <c r="E9" s="34">
        <v>0</v>
      </c>
      <c r="F9" s="34">
        <v>30000</v>
      </c>
      <c r="G9" s="34">
        <f t="shared" si="1"/>
        <v>30000</v>
      </c>
      <c r="H9" s="30"/>
      <c r="I9" s="10"/>
      <c r="J9" s="10"/>
      <c r="L9" s="5"/>
      <c r="M9" s="5"/>
      <c r="N9" s="2"/>
      <c r="O9" s="2"/>
      <c r="P9" s="2"/>
      <c r="Q9" s="2"/>
      <c r="R9" s="2"/>
      <c r="S9" s="2"/>
      <c r="T9" s="2"/>
      <c r="U9" s="2"/>
    </row>
    <row r="10" spans="1:21" ht="15">
      <c r="A10" s="35">
        <v>230</v>
      </c>
      <c r="B10" s="36" t="s">
        <v>109</v>
      </c>
      <c r="C10" s="37">
        <f>SUM(C9)</f>
        <v>0</v>
      </c>
      <c r="D10" s="37">
        <f>SUM(D9)</f>
        <v>0</v>
      </c>
      <c r="E10" s="38">
        <f>SUM(E9)</f>
        <v>0</v>
      </c>
      <c r="F10" s="38">
        <f>SUM(F9)</f>
        <v>30000</v>
      </c>
      <c r="G10" s="38">
        <f>SUM(G9)</f>
        <v>30000</v>
      </c>
      <c r="H10" s="30"/>
      <c r="I10" s="10"/>
      <c r="J10" s="10"/>
      <c r="L10" s="5"/>
      <c r="M10" s="5"/>
      <c r="N10" s="2"/>
      <c r="O10" s="2"/>
      <c r="P10" s="2"/>
      <c r="Q10" s="2"/>
      <c r="R10" s="2"/>
      <c r="S10" s="2"/>
      <c r="T10" s="2"/>
      <c r="U10" s="2"/>
    </row>
    <row r="11" spans="1:21" ht="15">
      <c r="A11" s="28" t="s">
        <v>74</v>
      </c>
      <c r="B11" s="42" t="s">
        <v>22</v>
      </c>
      <c r="C11" s="29">
        <v>10350000</v>
      </c>
      <c r="D11" s="29">
        <v>31003000</v>
      </c>
      <c r="E11" s="30"/>
      <c r="F11" s="30">
        <v>31003000</v>
      </c>
      <c r="G11" s="30">
        <f>SUM(E11+F11)</f>
        <v>31003000</v>
      </c>
      <c r="H11" s="30">
        <f>SUM(G11/D11*100)</f>
        <v>100</v>
      </c>
      <c r="I11" s="11"/>
      <c r="J11" s="11"/>
      <c r="L11" s="6"/>
      <c r="M11" s="6"/>
      <c r="N11" s="2"/>
      <c r="O11" s="2"/>
      <c r="P11" s="2"/>
      <c r="Q11" s="2"/>
      <c r="R11" s="2"/>
      <c r="S11" s="2"/>
      <c r="T11" s="2"/>
      <c r="U11" s="2"/>
    </row>
    <row r="12" spans="1:21" ht="15">
      <c r="A12" s="28" t="s">
        <v>75</v>
      </c>
      <c r="B12" s="42" t="s">
        <v>23</v>
      </c>
      <c r="C12" s="29">
        <v>30334000</v>
      </c>
      <c r="D12" s="29">
        <v>30657000</v>
      </c>
      <c r="E12" s="30"/>
      <c r="F12" s="30">
        <v>30657000</v>
      </c>
      <c r="G12" s="30">
        <f>SUM(E12+F12)</f>
        <v>30657000</v>
      </c>
      <c r="H12" s="30">
        <f>SUM(G12/D12*100)</f>
        <v>100</v>
      </c>
      <c r="I12" s="11"/>
      <c r="J12" s="11"/>
      <c r="L12" s="6"/>
      <c r="M12" s="6"/>
      <c r="N12" s="2"/>
      <c r="O12" s="2"/>
      <c r="P12" s="2"/>
      <c r="Q12" s="2"/>
      <c r="R12" s="2"/>
      <c r="S12" s="2"/>
      <c r="T12" s="2"/>
      <c r="U12" s="2"/>
    </row>
    <row r="13" spans="1:21" ht="15">
      <c r="A13" s="28" t="s">
        <v>76</v>
      </c>
      <c r="B13" s="42" t="s">
        <v>24</v>
      </c>
      <c r="C13" s="29">
        <v>12495000</v>
      </c>
      <c r="D13" s="29">
        <v>12172000</v>
      </c>
      <c r="E13" s="30"/>
      <c r="F13" s="30">
        <v>12172000</v>
      </c>
      <c r="G13" s="30">
        <f>SUM(E13+F13)</f>
        <v>12172000</v>
      </c>
      <c r="H13" s="30">
        <f>SUM(G13/D13*100)</f>
        <v>100</v>
      </c>
      <c r="I13" s="11"/>
      <c r="J13" s="11"/>
      <c r="L13" s="6"/>
      <c r="M13" s="6"/>
      <c r="N13" s="2"/>
      <c r="O13" s="2"/>
      <c r="P13" s="2"/>
      <c r="Q13" s="2"/>
      <c r="R13" s="2"/>
      <c r="S13" s="2"/>
      <c r="T13" s="2"/>
      <c r="U13" s="2"/>
    </row>
    <row r="14" spans="1:21" ht="15">
      <c r="A14" s="28" t="s">
        <v>77</v>
      </c>
      <c r="B14" s="42" t="s">
        <v>26</v>
      </c>
      <c r="C14" s="29">
        <v>756821000</v>
      </c>
      <c r="D14" s="29">
        <v>664168000</v>
      </c>
      <c r="E14" s="30"/>
      <c r="F14" s="30">
        <v>712271518.71</v>
      </c>
      <c r="G14" s="34">
        <f t="shared" si="1"/>
        <v>712271518.71</v>
      </c>
      <c r="H14" s="30">
        <f>SUM(G14/D14*100)</f>
        <v>107.24267334620157</v>
      </c>
      <c r="I14" s="11"/>
      <c r="J14" s="11"/>
      <c r="L14" s="6"/>
      <c r="M14" s="6"/>
      <c r="N14" s="2"/>
      <c r="O14" s="2"/>
      <c r="P14" s="2"/>
      <c r="Q14" s="2"/>
      <c r="R14" s="2"/>
      <c r="S14" s="2"/>
      <c r="T14" s="2"/>
      <c r="U14" s="2"/>
    </row>
    <row r="15" spans="1:21" ht="15">
      <c r="A15" s="35">
        <v>241</v>
      </c>
      <c r="B15" s="32" t="s">
        <v>73</v>
      </c>
      <c r="C15" s="33">
        <f>SUM(C11:C14)</f>
        <v>810000000</v>
      </c>
      <c r="D15" s="33">
        <f>SUM(D11:D14)</f>
        <v>738000000</v>
      </c>
      <c r="E15" s="34"/>
      <c r="F15" s="34">
        <f>SUM(F11:F14)</f>
        <v>786103518.71</v>
      </c>
      <c r="G15" s="34">
        <f t="shared" si="1"/>
        <v>786103518.71</v>
      </c>
      <c r="H15" s="30">
        <f aca="true" t="shared" si="2" ref="H15:H32">SUM(G15/D15*100)</f>
        <v>106.51809196612467</v>
      </c>
      <c r="I15" s="11"/>
      <c r="J15" s="11"/>
      <c r="L15" s="6"/>
      <c r="M15" s="6"/>
      <c r="N15" s="2"/>
      <c r="O15" s="2"/>
      <c r="P15" s="2"/>
      <c r="Q15" s="2"/>
      <c r="R15" s="2"/>
      <c r="S15" s="2"/>
      <c r="T15" s="2"/>
      <c r="U15" s="2"/>
    </row>
    <row r="16" spans="1:21" ht="15">
      <c r="A16" s="31">
        <v>243</v>
      </c>
      <c r="B16" s="32" t="s">
        <v>15</v>
      </c>
      <c r="C16" s="33">
        <v>17700000</v>
      </c>
      <c r="D16" s="33">
        <v>17700000</v>
      </c>
      <c r="E16" s="34"/>
      <c r="F16" s="34">
        <v>42602358.44</v>
      </c>
      <c r="G16" s="34">
        <f t="shared" si="1"/>
        <v>42602358.44</v>
      </c>
      <c r="H16" s="30">
        <f t="shared" si="2"/>
        <v>240.6912906214689</v>
      </c>
      <c r="I16" s="12"/>
      <c r="J16" s="12"/>
      <c r="L16" s="6"/>
      <c r="M16" s="6"/>
      <c r="N16" s="2"/>
      <c r="O16" s="2"/>
      <c r="P16" s="2"/>
      <c r="Q16" s="2"/>
      <c r="R16" s="2"/>
      <c r="S16" s="2"/>
      <c r="T16" s="2"/>
      <c r="U16" s="2"/>
    </row>
    <row r="17" spans="1:21" ht="15">
      <c r="A17" s="35">
        <v>240</v>
      </c>
      <c r="B17" s="36" t="s">
        <v>16</v>
      </c>
      <c r="C17" s="37">
        <f>SUM(C15:C16)</f>
        <v>827700000</v>
      </c>
      <c r="D17" s="37">
        <f>SUM(D15:D16)</f>
        <v>755700000</v>
      </c>
      <c r="E17" s="38"/>
      <c r="F17" s="38">
        <f>SUM(F15:F16)</f>
        <v>828705877.1500001</v>
      </c>
      <c r="G17" s="38">
        <f t="shared" si="1"/>
        <v>828705877.1500001</v>
      </c>
      <c r="H17" s="30">
        <f t="shared" si="2"/>
        <v>109.6606956662697</v>
      </c>
      <c r="I17" s="12"/>
      <c r="J17" s="12"/>
      <c r="L17" s="6"/>
      <c r="M17" s="6"/>
      <c r="N17" s="2"/>
      <c r="O17" s="2"/>
      <c r="P17" s="2"/>
      <c r="Q17" s="2"/>
      <c r="R17" s="2"/>
      <c r="S17" s="2"/>
      <c r="T17" s="2"/>
      <c r="U17" s="2"/>
    </row>
    <row r="18" spans="1:21" ht="15">
      <c r="A18" s="28">
        <v>292012</v>
      </c>
      <c r="B18" s="42" t="s">
        <v>111</v>
      </c>
      <c r="C18" s="29">
        <v>0</v>
      </c>
      <c r="D18" s="29">
        <v>0</v>
      </c>
      <c r="E18" s="30"/>
      <c r="F18" s="30">
        <v>343</v>
      </c>
      <c r="G18" s="30">
        <f t="shared" si="1"/>
        <v>343</v>
      </c>
      <c r="H18" s="30"/>
      <c r="I18" s="12"/>
      <c r="J18" s="12"/>
      <c r="L18" s="6"/>
      <c r="M18" s="6"/>
      <c r="N18" s="2"/>
      <c r="O18" s="2"/>
      <c r="P18" s="2"/>
      <c r="Q18" s="2"/>
      <c r="R18" s="2"/>
      <c r="S18" s="2"/>
      <c r="T18" s="2"/>
      <c r="U18" s="2"/>
    </row>
    <row r="19" spans="1:21" ht="15">
      <c r="A19" s="28">
        <v>292017</v>
      </c>
      <c r="B19" s="42" t="s">
        <v>17</v>
      </c>
      <c r="C19" s="29">
        <v>0</v>
      </c>
      <c r="D19" s="29">
        <v>0</v>
      </c>
      <c r="E19" s="30"/>
      <c r="F19" s="30">
        <v>33202328.36</v>
      </c>
      <c r="G19" s="30">
        <f t="shared" si="1"/>
        <v>33202328.36</v>
      </c>
      <c r="H19" s="30"/>
      <c r="I19" s="13"/>
      <c r="J19" s="14"/>
      <c r="L19" s="6"/>
      <c r="M19" s="6"/>
      <c r="N19" s="2"/>
      <c r="O19" s="2"/>
      <c r="P19" s="2"/>
      <c r="Q19" s="2"/>
      <c r="R19" s="2"/>
      <c r="S19" s="2"/>
      <c r="T19" s="2"/>
      <c r="U19" s="2"/>
    </row>
    <row r="20" spans="1:21" ht="15">
      <c r="A20" s="28">
        <v>292017</v>
      </c>
      <c r="B20" s="42" t="s">
        <v>18</v>
      </c>
      <c r="C20" s="29">
        <v>10000000</v>
      </c>
      <c r="D20" s="29">
        <v>10000000</v>
      </c>
      <c r="E20" s="30"/>
      <c r="F20" s="30">
        <v>22747832.35</v>
      </c>
      <c r="G20" s="30">
        <f t="shared" si="1"/>
        <v>22747832.35</v>
      </c>
      <c r="H20" s="30">
        <f t="shared" si="2"/>
        <v>227.47832350000002</v>
      </c>
      <c r="I20" s="13"/>
      <c r="J20" s="14"/>
      <c r="L20" s="6"/>
      <c r="M20" s="6"/>
      <c r="N20" s="2"/>
      <c r="O20" s="2"/>
      <c r="P20" s="2"/>
      <c r="Q20" s="2"/>
      <c r="R20" s="2"/>
      <c r="S20" s="2"/>
      <c r="T20" s="2"/>
      <c r="U20" s="2"/>
    </row>
    <row r="21" spans="1:21" ht="15">
      <c r="A21" s="28">
        <v>292027</v>
      </c>
      <c r="B21" s="42" t="s">
        <v>112</v>
      </c>
      <c r="C21" s="29">
        <v>0</v>
      </c>
      <c r="D21" s="29">
        <v>0</v>
      </c>
      <c r="E21" s="30"/>
      <c r="F21" s="30">
        <v>5000</v>
      </c>
      <c r="G21" s="30">
        <f t="shared" si="1"/>
        <v>5000</v>
      </c>
      <c r="H21" s="30"/>
      <c r="I21" s="13"/>
      <c r="J21" s="14"/>
      <c r="L21" s="6"/>
      <c r="M21" s="6"/>
      <c r="N21" s="2"/>
      <c r="O21" s="2"/>
      <c r="P21" s="2"/>
      <c r="Q21" s="2"/>
      <c r="R21" s="2"/>
      <c r="S21" s="2"/>
      <c r="T21" s="2"/>
      <c r="U21" s="2"/>
    </row>
    <row r="22" spans="1:21" ht="15">
      <c r="A22" s="31">
        <v>292</v>
      </c>
      <c r="B22" s="32" t="s">
        <v>19</v>
      </c>
      <c r="C22" s="33">
        <f>SUM(C18:C21)</f>
        <v>10000000</v>
      </c>
      <c r="D22" s="33">
        <f>SUM(D18:D21)</f>
        <v>10000000</v>
      </c>
      <c r="E22" s="34">
        <f>SUM(E18:E21)</f>
        <v>0</v>
      </c>
      <c r="F22" s="34">
        <f>SUM(F18:F21)</f>
        <v>55955503.71</v>
      </c>
      <c r="G22" s="34">
        <f t="shared" si="1"/>
        <v>55955503.71</v>
      </c>
      <c r="H22" s="30">
        <f t="shared" si="2"/>
        <v>559.5550370999999</v>
      </c>
      <c r="I22" s="13"/>
      <c r="J22" s="14"/>
      <c r="L22" s="6"/>
      <c r="M22" s="6"/>
      <c r="N22" s="2"/>
      <c r="O22" s="2"/>
      <c r="P22" s="2"/>
      <c r="Q22" s="2"/>
      <c r="R22" s="2"/>
      <c r="S22" s="2"/>
      <c r="T22" s="2"/>
      <c r="U22" s="2"/>
    </row>
    <row r="23" spans="1:21" ht="15">
      <c r="A23" s="35">
        <v>290</v>
      </c>
      <c r="B23" s="36" t="s">
        <v>20</v>
      </c>
      <c r="C23" s="37">
        <f>SUM(C22)</f>
        <v>10000000</v>
      </c>
      <c r="D23" s="37">
        <f>SUM(D22)</f>
        <v>10000000</v>
      </c>
      <c r="E23" s="38">
        <f>SUM(E22)</f>
        <v>0</v>
      </c>
      <c r="F23" s="38">
        <f>SUM(F22)</f>
        <v>55955503.71</v>
      </c>
      <c r="G23" s="38">
        <f t="shared" si="1"/>
        <v>55955503.71</v>
      </c>
      <c r="H23" s="30">
        <f t="shared" si="2"/>
        <v>559.5550370999999</v>
      </c>
      <c r="I23" s="13"/>
      <c r="J23" s="14"/>
      <c r="L23" s="6"/>
      <c r="M23" s="6"/>
      <c r="N23" s="2"/>
      <c r="O23" s="2"/>
      <c r="P23" s="2"/>
      <c r="Q23" s="2"/>
      <c r="R23" s="2"/>
      <c r="S23" s="2"/>
      <c r="T23" s="2"/>
      <c r="U23" s="2"/>
    </row>
    <row r="24" spans="1:21" ht="15">
      <c r="A24" s="43">
        <v>200</v>
      </c>
      <c r="B24" s="39" t="s">
        <v>21</v>
      </c>
      <c r="C24" s="40">
        <f>SUM(C8+C17+C23)</f>
        <v>837700000</v>
      </c>
      <c r="D24" s="40">
        <f>SUM(D8+D17+D23)</f>
        <v>765700000</v>
      </c>
      <c r="E24" s="41">
        <f>SUM(E8+E17+E23)</f>
        <v>0</v>
      </c>
      <c r="F24" s="41">
        <f>SUM(F8+F10+F17+F23)</f>
        <v>891194562.6700001</v>
      </c>
      <c r="G24" s="41">
        <f>SUM(G8+G10+G17+G23)</f>
        <v>891194562.6700001</v>
      </c>
      <c r="H24" s="30">
        <f t="shared" si="2"/>
        <v>116.3895210487136</v>
      </c>
      <c r="I24" s="13"/>
      <c r="J24" s="14"/>
      <c r="L24" s="6"/>
      <c r="M24" s="6"/>
      <c r="N24" s="2"/>
      <c r="O24" s="2"/>
      <c r="P24" s="2"/>
      <c r="Q24" s="2"/>
      <c r="R24" s="2"/>
      <c r="S24" s="2"/>
      <c r="T24" s="2"/>
      <c r="U24" s="2"/>
    </row>
    <row r="25" spans="1:21" ht="15">
      <c r="A25" s="28">
        <v>312001</v>
      </c>
      <c r="B25" s="39" t="s">
        <v>25</v>
      </c>
      <c r="C25" s="40">
        <v>13000000</v>
      </c>
      <c r="D25" s="40">
        <v>13000000</v>
      </c>
      <c r="E25" s="41">
        <v>13000000</v>
      </c>
      <c r="F25" s="41"/>
      <c r="G25" s="41">
        <f aca="true" t="shared" si="3" ref="G25:G32">SUM(E25+F25)</f>
        <v>13000000</v>
      </c>
      <c r="H25" s="30">
        <f t="shared" si="2"/>
        <v>100</v>
      </c>
      <c r="I25" s="13"/>
      <c r="J25" s="14"/>
      <c r="L25" s="6"/>
      <c r="M25" s="6"/>
      <c r="N25" s="2"/>
      <c r="O25" s="2"/>
      <c r="P25" s="2"/>
      <c r="Q25" s="2"/>
      <c r="R25" s="2"/>
      <c r="S25" s="2"/>
      <c r="T25" s="2"/>
      <c r="U25" s="2"/>
    </row>
    <row r="26" spans="1:21" ht="15">
      <c r="A26" s="28">
        <v>312001</v>
      </c>
      <c r="B26" s="39" t="s">
        <v>26</v>
      </c>
      <c r="C26" s="40">
        <v>2141043000</v>
      </c>
      <c r="D26" s="40">
        <v>2283043000</v>
      </c>
      <c r="E26" s="41">
        <v>2283043000</v>
      </c>
      <c r="F26" s="41"/>
      <c r="G26" s="41">
        <f t="shared" si="3"/>
        <v>2283043000</v>
      </c>
      <c r="H26" s="30">
        <f t="shared" si="2"/>
        <v>100</v>
      </c>
      <c r="I26" s="13"/>
      <c r="J26" s="14"/>
      <c r="L26" s="6"/>
      <c r="M26" s="6"/>
      <c r="N26" s="2"/>
      <c r="O26" s="2"/>
      <c r="P26" s="2"/>
      <c r="Q26" s="2"/>
      <c r="R26" s="2"/>
      <c r="S26" s="2"/>
      <c r="T26" s="2"/>
      <c r="U26" s="2"/>
    </row>
    <row r="27" spans="1:21" ht="15">
      <c r="A27" s="28">
        <v>312001</v>
      </c>
      <c r="B27" s="42" t="s">
        <v>27</v>
      </c>
      <c r="C27" s="29">
        <f>SUM(C25:C26)</f>
        <v>2154043000</v>
      </c>
      <c r="D27" s="29">
        <f>SUM(D25:D26)</f>
        <v>2296043000</v>
      </c>
      <c r="E27" s="30">
        <f>SUM(E25:E26)</f>
        <v>2296043000</v>
      </c>
      <c r="F27" s="30"/>
      <c r="G27" s="30">
        <f t="shared" si="3"/>
        <v>2296043000</v>
      </c>
      <c r="H27" s="30">
        <f t="shared" si="2"/>
        <v>100</v>
      </c>
      <c r="I27" s="13"/>
      <c r="J27" s="14"/>
      <c r="L27" s="6"/>
      <c r="M27" s="6"/>
      <c r="N27" s="2"/>
      <c r="O27" s="2"/>
      <c r="P27" s="2"/>
      <c r="Q27" s="2"/>
      <c r="R27" s="2"/>
      <c r="S27" s="2"/>
      <c r="T27" s="2"/>
      <c r="U27" s="2"/>
    </row>
    <row r="28" spans="1:21" ht="15">
      <c r="A28" s="31">
        <v>312</v>
      </c>
      <c r="B28" s="32" t="s">
        <v>28</v>
      </c>
      <c r="C28" s="33">
        <f aca="true" t="shared" si="4" ref="C28:E30">SUM(C27)</f>
        <v>2154043000</v>
      </c>
      <c r="D28" s="33">
        <f t="shared" si="4"/>
        <v>2296043000</v>
      </c>
      <c r="E28" s="34">
        <f t="shared" si="4"/>
        <v>2296043000</v>
      </c>
      <c r="F28" s="34"/>
      <c r="G28" s="34">
        <f t="shared" si="3"/>
        <v>2296043000</v>
      </c>
      <c r="H28" s="30">
        <f t="shared" si="2"/>
        <v>100</v>
      </c>
      <c r="I28" s="13"/>
      <c r="J28" s="14"/>
      <c r="L28" s="6"/>
      <c r="M28" s="6"/>
      <c r="N28" s="2"/>
      <c r="O28" s="2"/>
      <c r="P28" s="2"/>
      <c r="Q28" s="2"/>
      <c r="R28" s="2"/>
      <c r="S28" s="2"/>
      <c r="T28" s="2"/>
      <c r="U28" s="2"/>
    </row>
    <row r="29" spans="1:21" ht="15">
      <c r="A29" s="35">
        <v>310</v>
      </c>
      <c r="B29" s="32" t="s">
        <v>29</v>
      </c>
      <c r="C29" s="33">
        <f t="shared" si="4"/>
        <v>2154043000</v>
      </c>
      <c r="D29" s="33">
        <f t="shared" si="4"/>
        <v>2296043000</v>
      </c>
      <c r="E29" s="34">
        <f t="shared" si="4"/>
        <v>2296043000</v>
      </c>
      <c r="F29" s="34"/>
      <c r="G29" s="34">
        <f t="shared" si="3"/>
        <v>2296043000</v>
      </c>
      <c r="H29" s="30">
        <f t="shared" si="2"/>
        <v>100</v>
      </c>
      <c r="I29" s="13"/>
      <c r="J29" s="14"/>
      <c r="L29" s="6"/>
      <c r="M29" s="6"/>
      <c r="N29" s="2"/>
      <c r="O29" s="2"/>
      <c r="P29" s="2"/>
      <c r="Q29" s="2"/>
      <c r="R29" s="2"/>
      <c r="S29" s="2"/>
      <c r="T29" s="2"/>
      <c r="U29" s="2"/>
    </row>
    <row r="30" spans="1:21" ht="15">
      <c r="A30" s="43">
        <v>300</v>
      </c>
      <c r="B30" s="39" t="s">
        <v>30</v>
      </c>
      <c r="C30" s="40">
        <f t="shared" si="4"/>
        <v>2154043000</v>
      </c>
      <c r="D30" s="40">
        <f t="shared" si="4"/>
        <v>2296043000</v>
      </c>
      <c r="E30" s="41">
        <f t="shared" si="4"/>
        <v>2296043000</v>
      </c>
      <c r="F30" s="41"/>
      <c r="G30" s="41">
        <f t="shared" si="3"/>
        <v>2296043000</v>
      </c>
      <c r="H30" s="30">
        <f t="shared" si="2"/>
        <v>100</v>
      </c>
      <c r="I30" s="13"/>
      <c r="J30" s="14"/>
      <c r="L30" s="6"/>
      <c r="M30" s="6"/>
      <c r="N30" s="2"/>
      <c r="O30" s="2"/>
      <c r="P30" s="2"/>
      <c r="Q30" s="2"/>
      <c r="R30" s="2"/>
      <c r="S30" s="2"/>
      <c r="T30" s="2"/>
      <c r="U30" s="2"/>
    </row>
    <row r="31" spans="1:21" ht="15">
      <c r="A31" s="31">
        <v>411</v>
      </c>
      <c r="B31" s="32" t="s">
        <v>31</v>
      </c>
      <c r="C31" s="33">
        <v>1100000000</v>
      </c>
      <c r="D31" s="33">
        <v>1002000000</v>
      </c>
      <c r="E31" s="34"/>
      <c r="F31" s="34">
        <v>1228030966.82</v>
      </c>
      <c r="G31" s="34">
        <f t="shared" si="3"/>
        <v>1228030966.82</v>
      </c>
      <c r="H31" s="30">
        <f t="shared" si="2"/>
        <v>122.55798072055887</v>
      </c>
      <c r="I31" s="13"/>
      <c r="J31" s="14"/>
      <c r="L31" s="6"/>
      <c r="M31" s="6"/>
      <c r="N31" s="2"/>
      <c r="O31" s="2"/>
      <c r="P31" s="2"/>
      <c r="Q31" s="2"/>
      <c r="R31" s="2"/>
      <c r="S31" s="2"/>
      <c r="T31" s="2"/>
      <c r="U31" s="2"/>
    </row>
    <row r="32" spans="1:21" ht="15.75" thickBot="1">
      <c r="A32" s="44">
        <v>410</v>
      </c>
      <c r="B32" s="45" t="s">
        <v>32</v>
      </c>
      <c r="C32" s="46">
        <f>SUM(C31)</f>
        <v>1100000000</v>
      </c>
      <c r="D32" s="46">
        <f>SUM(D31)</f>
        <v>1002000000</v>
      </c>
      <c r="E32" s="47"/>
      <c r="F32" s="47">
        <f>SUM(F31)</f>
        <v>1228030966.82</v>
      </c>
      <c r="G32" s="47">
        <f t="shared" si="3"/>
        <v>1228030966.82</v>
      </c>
      <c r="H32" s="71">
        <f t="shared" si="2"/>
        <v>122.55798072055887</v>
      </c>
      <c r="I32" s="13"/>
      <c r="J32" s="14"/>
      <c r="L32" s="6"/>
      <c r="M32" s="6"/>
      <c r="N32" s="2"/>
      <c r="O32" s="2"/>
      <c r="P32" s="2"/>
      <c r="Q32" s="2"/>
      <c r="R32" s="2"/>
      <c r="S32" s="2"/>
      <c r="T32" s="2"/>
      <c r="U32" s="2"/>
    </row>
    <row r="33" spans="1:21" ht="15">
      <c r="A33" s="21" t="s">
        <v>0</v>
      </c>
      <c r="B33" s="21"/>
      <c r="C33" s="21" t="s">
        <v>1</v>
      </c>
      <c r="D33" s="21" t="s">
        <v>84</v>
      </c>
      <c r="E33" s="21" t="s">
        <v>2</v>
      </c>
      <c r="F33" s="21" t="s">
        <v>2</v>
      </c>
      <c r="G33" s="21" t="s">
        <v>3</v>
      </c>
      <c r="H33" s="21" t="s">
        <v>8</v>
      </c>
      <c r="I33" s="13"/>
      <c r="J33" s="14"/>
      <c r="L33" s="6"/>
      <c r="M33" s="6"/>
      <c r="N33" s="2"/>
      <c r="O33" s="2"/>
      <c r="P33" s="2"/>
      <c r="Q33" s="2"/>
      <c r="R33" s="2"/>
      <c r="S33" s="2"/>
      <c r="T33" s="2"/>
      <c r="U33" s="2"/>
    </row>
    <row r="34" spans="1:21" ht="15">
      <c r="A34" s="23" t="s">
        <v>4</v>
      </c>
      <c r="B34" s="23" t="s">
        <v>5</v>
      </c>
      <c r="C34" s="23" t="s">
        <v>6</v>
      </c>
      <c r="D34" s="23" t="s">
        <v>6</v>
      </c>
      <c r="E34" s="23" t="s">
        <v>103</v>
      </c>
      <c r="F34" s="23" t="s">
        <v>103</v>
      </c>
      <c r="G34" s="23" t="s">
        <v>7</v>
      </c>
      <c r="H34" s="23" t="s">
        <v>85</v>
      </c>
      <c r="I34" s="13"/>
      <c r="J34" s="14"/>
      <c r="L34" s="6"/>
      <c r="M34" s="6"/>
      <c r="N34" s="2"/>
      <c r="O34" s="2"/>
      <c r="P34" s="2"/>
      <c r="Q34" s="2"/>
      <c r="R34" s="2"/>
      <c r="S34" s="2"/>
      <c r="T34" s="2"/>
      <c r="U34" s="2"/>
    </row>
    <row r="35" spans="1:21" ht="15.75" thickBot="1">
      <c r="A35" s="25"/>
      <c r="B35" s="48"/>
      <c r="C35" s="27" t="s">
        <v>100</v>
      </c>
      <c r="D35" s="27" t="s">
        <v>100</v>
      </c>
      <c r="E35" s="27" t="s">
        <v>9</v>
      </c>
      <c r="F35" s="27" t="s">
        <v>10</v>
      </c>
      <c r="G35" s="27" t="s">
        <v>11</v>
      </c>
      <c r="H35" s="27" t="s">
        <v>86</v>
      </c>
      <c r="I35" s="13"/>
      <c r="J35" s="14"/>
      <c r="L35" s="6"/>
      <c r="M35" s="6"/>
      <c r="N35" s="2"/>
      <c r="O35" s="2"/>
      <c r="P35" s="2"/>
      <c r="Q35" s="2"/>
      <c r="R35" s="2"/>
      <c r="S35" s="2"/>
      <c r="T35" s="2"/>
      <c r="U35" s="2"/>
    </row>
    <row r="36" spans="1:21" ht="15">
      <c r="A36" s="31">
        <v>453</v>
      </c>
      <c r="B36" s="32" t="s">
        <v>79</v>
      </c>
      <c r="C36" s="33">
        <v>0</v>
      </c>
      <c r="D36" s="33">
        <v>0</v>
      </c>
      <c r="E36" s="34">
        <v>6965000</v>
      </c>
      <c r="F36" s="34"/>
      <c r="G36" s="34">
        <f>SUM(E36+F36)</f>
        <v>6965000</v>
      </c>
      <c r="H36" s="77"/>
      <c r="I36" s="13"/>
      <c r="J36" s="14"/>
      <c r="L36" s="6"/>
      <c r="M36" s="6"/>
      <c r="N36" s="2"/>
      <c r="O36" s="2"/>
      <c r="P36" s="2"/>
      <c r="Q36" s="2"/>
      <c r="R36" s="2"/>
      <c r="S36" s="2"/>
      <c r="T36" s="2"/>
      <c r="U36" s="2"/>
    </row>
    <row r="37" spans="1:21" ht="15">
      <c r="A37" s="31">
        <v>453</v>
      </c>
      <c r="B37" s="32" t="s">
        <v>82</v>
      </c>
      <c r="C37" s="33">
        <v>0</v>
      </c>
      <c r="D37" s="33">
        <v>0</v>
      </c>
      <c r="E37" s="34">
        <v>10000</v>
      </c>
      <c r="F37" s="34">
        <v>850652271.6</v>
      </c>
      <c r="G37" s="34">
        <f>SUM(E37+F37)</f>
        <v>850662271.6</v>
      </c>
      <c r="H37" s="30"/>
      <c r="I37" s="13"/>
      <c r="J37" s="14"/>
      <c r="L37" s="6"/>
      <c r="M37" s="6"/>
      <c r="N37" s="2"/>
      <c r="O37" s="2"/>
      <c r="P37" s="2"/>
      <c r="Q37" s="2"/>
      <c r="R37" s="2"/>
      <c r="S37" s="2"/>
      <c r="T37" s="2"/>
      <c r="U37" s="2"/>
    </row>
    <row r="38" spans="1:21" ht="15">
      <c r="A38" s="31">
        <v>453</v>
      </c>
      <c r="B38" s="32" t="s">
        <v>33</v>
      </c>
      <c r="C38" s="33">
        <v>10000000</v>
      </c>
      <c r="D38" s="33">
        <v>861215000</v>
      </c>
      <c r="E38" s="34"/>
      <c r="F38" s="34">
        <v>3587276.64</v>
      </c>
      <c r="G38" s="34">
        <f>SUM(E38+F38)</f>
        <v>3587276.64</v>
      </c>
      <c r="H38" s="30">
        <f>SUM(G38/D38*100)</f>
        <v>0.41653671150641824</v>
      </c>
      <c r="I38" s="13"/>
      <c r="J38" s="14"/>
      <c r="L38" s="6"/>
      <c r="M38" s="6"/>
      <c r="N38" s="2"/>
      <c r="O38" s="2"/>
      <c r="P38" s="2"/>
      <c r="Q38" s="2"/>
      <c r="R38" s="2"/>
      <c r="S38" s="2"/>
      <c r="T38" s="2"/>
      <c r="U38" s="2"/>
    </row>
    <row r="39" spans="1:21" ht="15">
      <c r="A39" s="35">
        <v>450</v>
      </c>
      <c r="B39" s="36" t="s">
        <v>34</v>
      </c>
      <c r="C39" s="37">
        <f>SUM(C36:C38)</f>
        <v>10000000</v>
      </c>
      <c r="D39" s="37">
        <f>SUM(D36:D38)</f>
        <v>861215000</v>
      </c>
      <c r="E39" s="38">
        <f>SUM(E36:E38)</f>
        <v>6975000</v>
      </c>
      <c r="F39" s="38">
        <f>SUM(F36:F38)</f>
        <v>854239548.24</v>
      </c>
      <c r="G39" s="38">
        <f>SUM(E39+F39)</f>
        <v>861214548.24</v>
      </c>
      <c r="H39" s="30">
        <f>SUM(G39/D39*100)</f>
        <v>99.99994754387697</v>
      </c>
      <c r="I39" s="13"/>
      <c r="J39" s="14"/>
      <c r="L39" s="6"/>
      <c r="M39" s="6"/>
      <c r="N39" s="2"/>
      <c r="O39" s="2"/>
      <c r="P39" s="2"/>
      <c r="Q39" s="2"/>
      <c r="R39" s="2"/>
      <c r="S39" s="2"/>
      <c r="T39" s="2"/>
      <c r="U39" s="2"/>
    </row>
    <row r="40" spans="1:21" ht="15.75" thickBot="1">
      <c r="A40" s="43">
        <v>400</v>
      </c>
      <c r="B40" s="39" t="s">
        <v>35</v>
      </c>
      <c r="C40" s="40">
        <f>SUM(C32+C39)</f>
        <v>1110000000</v>
      </c>
      <c r="D40" s="40">
        <f>SUM(D32+D39)</f>
        <v>1863215000</v>
      </c>
      <c r="E40" s="41">
        <f>SUM(E32+E39)</f>
        <v>6975000</v>
      </c>
      <c r="F40" s="41">
        <f>SUM(F32+F39)</f>
        <v>2082270515.06</v>
      </c>
      <c r="G40" s="41">
        <f>SUM(E40+F40)</f>
        <v>2089245515.06</v>
      </c>
      <c r="H40" s="71">
        <f>SUM(G40/D40*100)</f>
        <v>112.13120949863541</v>
      </c>
      <c r="I40" s="13"/>
      <c r="J40" s="14"/>
      <c r="L40" s="6"/>
      <c r="M40" s="6"/>
      <c r="N40" s="2"/>
      <c r="O40" s="2"/>
      <c r="P40" s="2"/>
      <c r="Q40" s="2"/>
      <c r="R40" s="2"/>
      <c r="S40" s="2"/>
      <c r="T40" s="2"/>
      <c r="U40" s="2"/>
    </row>
    <row r="41" spans="1:21" ht="15.75" thickBot="1">
      <c r="A41" s="49" t="s">
        <v>87</v>
      </c>
      <c r="B41" s="50"/>
      <c r="C41" s="51">
        <f>SUM(C24+C30+C40)</f>
        <v>4101743000</v>
      </c>
      <c r="D41" s="51">
        <f>SUM(D24+D30+D40)</f>
        <v>4924958000</v>
      </c>
      <c r="E41" s="52">
        <f>SUM(E24+E30+E40)</f>
        <v>2303018000</v>
      </c>
      <c r="F41" s="52">
        <f>SUM(F24+F30+F40)</f>
        <v>2973465077.73</v>
      </c>
      <c r="G41" s="52">
        <f>SUM(G24+G30+G40)</f>
        <v>5276483077.73</v>
      </c>
      <c r="H41" s="71">
        <f>SUM(G41/D41*100)</f>
        <v>107.13762589914471</v>
      </c>
      <c r="I41" s="13"/>
      <c r="J41" s="14"/>
      <c r="L41" s="6"/>
      <c r="M41" s="6"/>
      <c r="N41" s="2"/>
      <c r="O41" s="2"/>
      <c r="P41" s="2"/>
      <c r="Q41" s="2"/>
      <c r="R41" s="2"/>
      <c r="S41" s="2"/>
      <c r="T41" s="2"/>
      <c r="U41" s="2"/>
    </row>
    <row r="42" spans="1:21" ht="15.75" thickBot="1">
      <c r="A42" s="53"/>
      <c r="B42" s="53"/>
      <c r="C42" s="53"/>
      <c r="D42" s="53"/>
      <c r="E42" s="53"/>
      <c r="F42" s="53"/>
      <c r="G42" s="53"/>
      <c r="I42" s="13"/>
      <c r="J42" s="63"/>
      <c r="L42" s="6"/>
      <c r="M42" s="6"/>
      <c r="N42" s="2"/>
      <c r="O42" s="2"/>
      <c r="P42" s="2"/>
      <c r="Q42" s="2"/>
      <c r="R42" s="2"/>
      <c r="S42" s="2"/>
      <c r="T42" s="2"/>
      <c r="U42" s="2"/>
    </row>
    <row r="43" spans="1:21" ht="15">
      <c r="A43" s="21" t="s">
        <v>0</v>
      </c>
      <c r="B43" s="21"/>
      <c r="C43" s="21" t="s">
        <v>1</v>
      </c>
      <c r="D43" s="21" t="s">
        <v>84</v>
      </c>
      <c r="E43" s="21" t="s">
        <v>2</v>
      </c>
      <c r="F43" s="21" t="s">
        <v>2</v>
      </c>
      <c r="G43" s="21" t="s">
        <v>3</v>
      </c>
      <c r="H43" s="21" t="s">
        <v>8</v>
      </c>
      <c r="I43" s="13"/>
      <c r="J43" s="14"/>
      <c r="L43" s="6"/>
      <c r="M43" s="6"/>
      <c r="N43" s="2"/>
      <c r="O43" s="2"/>
      <c r="P43" s="2"/>
      <c r="Q43" s="2"/>
      <c r="R43" s="2"/>
      <c r="S43" s="2"/>
      <c r="T43" s="2"/>
      <c r="U43" s="2"/>
    </row>
    <row r="44" spans="1:21" ht="15">
      <c r="A44" s="23" t="s">
        <v>4</v>
      </c>
      <c r="B44" s="23" t="s">
        <v>5</v>
      </c>
      <c r="C44" s="23" t="s">
        <v>6</v>
      </c>
      <c r="D44" s="23" t="s">
        <v>6</v>
      </c>
      <c r="E44" s="23" t="s">
        <v>103</v>
      </c>
      <c r="F44" s="23" t="s">
        <v>103</v>
      </c>
      <c r="G44" s="23" t="s">
        <v>7</v>
      </c>
      <c r="H44" s="23" t="s">
        <v>85</v>
      </c>
      <c r="I44" s="13"/>
      <c r="J44" s="14"/>
      <c r="L44" s="6"/>
      <c r="M44" s="6"/>
      <c r="N44" s="2"/>
      <c r="O44" s="2"/>
      <c r="P44" s="2"/>
      <c r="Q44" s="2"/>
      <c r="R44" s="2"/>
      <c r="S44" s="2"/>
      <c r="T44" s="2"/>
      <c r="U44" s="2"/>
    </row>
    <row r="45" spans="1:21" ht="15.75" thickBot="1">
      <c r="A45" s="25"/>
      <c r="B45" s="48"/>
      <c r="C45" s="27" t="s">
        <v>100</v>
      </c>
      <c r="D45" s="27" t="s">
        <v>100</v>
      </c>
      <c r="E45" s="27" t="s">
        <v>9</v>
      </c>
      <c r="F45" s="27" t="s">
        <v>10</v>
      </c>
      <c r="G45" s="27" t="s">
        <v>11</v>
      </c>
      <c r="H45" s="27" t="s">
        <v>86</v>
      </c>
      <c r="I45" s="13"/>
      <c r="J45" s="14"/>
      <c r="L45" s="6"/>
      <c r="M45" s="6"/>
      <c r="N45" s="2"/>
      <c r="O45" s="2"/>
      <c r="P45" s="2"/>
      <c r="Q45" s="2"/>
      <c r="R45" s="2"/>
      <c r="S45" s="2"/>
      <c r="T45" s="2"/>
      <c r="U45" s="2"/>
    </row>
    <row r="46" spans="1:21" ht="15">
      <c r="A46" s="54"/>
      <c r="B46" s="54"/>
      <c r="C46" s="55"/>
      <c r="D46" s="55"/>
      <c r="E46" s="55"/>
      <c r="F46" s="55"/>
      <c r="G46" s="55"/>
      <c r="H46" s="19"/>
      <c r="I46" s="13"/>
      <c r="J46" s="13"/>
      <c r="L46" s="6"/>
      <c r="M46" s="5"/>
      <c r="N46" s="2"/>
      <c r="O46" s="2"/>
      <c r="P46" s="2"/>
      <c r="Q46" s="2"/>
      <c r="R46" s="2"/>
      <c r="S46" s="2"/>
      <c r="T46" s="2"/>
      <c r="U46" s="2"/>
    </row>
    <row r="47" spans="1:21" ht="15">
      <c r="A47" s="31">
        <v>611</v>
      </c>
      <c r="B47" s="32" t="s">
        <v>36</v>
      </c>
      <c r="C47" s="33">
        <v>6574000</v>
      </c>
      <c r="D47" s="33">
        <v>8513000</v>
      </c>
      <c r="E47" s="34"/>
      <c r="F47" s="34">
        <v>8510892</v>
      </c>
      <c r="G47" s="34">
        <f aca="true" t="shared" si="5" ref="G47:G62">SUM(E47+F47)</f>
        <v>8510892</v>
      </c>
      <c r="H47" s="30">
        <f aca="true" t="shared" si="6" ref="H47:H62">SUM(G47/D47*100)</f>
        <v>99.97523787149066</v>
      </c>
      <c r="I47" s="12"/>
      <c r="J47" s="15"/>
      <c r="L47" s="6"/>
      <c r="M47" s="6"/>
      <c r="N47" s="2"/>
      <c r="O47" s="2"/>
      <c r="P47" s="2"/>
      <c r="Q47" s="2"/>
      <c r="R47" s="2"/>
      <c r="S47" s="2"/>
      <c r="T47" s="2"/>
      <c r="U47" s="2"/>
    </row>
    <row r="48" spans="1:21" ht="15">
      <c r="A48" s="31">
        <v>612</v>
      </c>
      <c r="B48" s="32" t="s">
        <v>37</v>
      </c>
      <c r="C48" s="33">
        <v>7035000</v>
      </c>
      <c r="D48" s="33">
        <v>4761000</v>
      </c>
      <c r="E48" s="34"/>
      <c r="F48" s="34">
        <v>4759072</v>
      </c>
      <c r="G48" s="34">
        <f t="shared" si="5"/>
        <v>4759072</v>
      </c>
      <c r="H48" s="30">
        <f t="shared" si="6"/>
        <v>99.9595043058181</v>
      </c>
      <c r="I48" s="13"/>
      <c r="J48" s="13"/>
      <c r="L48" s="6"/>
      <c r="M48" s="6"/>
      <c r="N48" s="2"/>
      <c r="O48" s="2"/>
      <c r="P48" s="2"/>
      <c r="Q48" s="2"/>
      <c r="R48" s="2"/>
      <c r="S48" s="2"/>
      <c r="T48" s="2"/>
      <c r="U48" s="2"/>
    </row>
    <row r="49" spans="1:21" ht="15">
      <c r="A49" s="31">
        <v>614</v>
      </c>
      <c r="B49" s="32" t="s">
        <v>38</v>
      </c>
      <c r="C49" s="33">
        <v>1935000</v>
      </c>
      <c r="D49" s="33">
        <v>2692000</v>
      </c>
      <c r="E49" s="34"/>
      <c r="F49" s="34">
        <v>2691110</v>
      </c>
      <c r="G49" s="34">
        <f t="shared" si="5"/>
        <v>2691110</v>
      </c>
      <c r="H49" s="30">
        <f t="shared" si="6"/>
        <v>99.96693907875186</v>
      </c>
      <c r="I49" s="13"/>
      <c r="J49" s="13"/>
      <c r="L49" s="6"/>
      <c r="M49" s="6"/>
      <c r="N49" s="2"/>
      <c r="O49" s="2"/>
      <c r="P49" s="2"/>
      <c r="Q49" s="2"/>
      <c r="R49" s="2"/>
      <c r="S49" s="2"/>
      <c r="T49" s="2"/>
      <c r="U49" s="2"/>
    </row>
    <row r="50" spans="1:21" ht="15">
      <c r="A50" s="35">
        <v>610</v>
      </c>
      <c r="B50" s="36" t="s">
        <v>39</v>
      </c>
      <c r="C50" s="37">
        <f>SUM(C47:C49)</f>
        <v>15544000</v>
      </c>
      <c r="D50" s="37">
        <f>SUM(D47:D49)</f>
        <v>15966000</v>
      </c>
      <c r="E50" s="38">
        <f>SUM(E47:E49)</f>
        <v>0</v>
      </c>
      <c r="F50" s="38">
        <f>SUM(F47:F49)</f>
        <v>15961074</v>
      </c>
      <c r="G50" s="38">
        <f t="shared" si="5"/>
        <v>15961074</v>
      </c>
      <c r="H50" s="30">
        <f t="shared" si="6"/>
        <v>99.96914693724163</v>
      </c>
      <c r="I50" s="13"/>
      <c r="J50" s="13"/>
      <c r="L50" s="6"/>
      <c r="M50" s="6"/>
      <c r="N50" s="2"/>
      <c r="O50" s="2"/>
      <c r="P50" s="2"/>
      <c r="Q50" s="2"/>
      <c r="R50" s="2"/>
      <c r="S50" s="2"/>
      <c r="T50" s="2"/>
      <c r="U50" s="2"/>
    </row>
    <row r="51" spans="1:21" ht="15">
      <c r="A51" s="31">
        <v>621</v>
      </c>
      <c r="B51" s="32" t="s">
        <v>40</v>
      </c>
      <c r="C51" s="33">
        <v>704000</v>
      </c>
      <c r="D51" s="33">
        <v>583000</v>
      </c>
      <c r="E51" s="34"/>
      <c r="F51" s="34">
        <v>582409</v>
      </c>
      <c r="G51" s="34">
        <f t="shared" si="5"/>
        <v>582409</v>
      </c>
      <c r="H51" s="30">
        <f t="shared" si="6"/>
        <v>99.89862778730703</v>
      </c>
      <c r="I51" s="13"/>
      <c r="J51" s="13"/>
      <c r="L51" s="6"/>
      <c r="M51" s="6"/>
      <c r="N51" s="2"/>
      <c r="O51" s="2"/>
      <c r="P51" s="2"/>
      <c r="Q51" s="2"/>
      <c r="R51" s="2"/>
      <c r="S51" s="2"/>
      <c r="T51" s="2"/>
      <c r="U51" s="2"/>
    </row>
    <row r="52" spans="1:21" ht="15">
      <c r="A52" s="31">
        <v>622</v>
      </c>
      <c r="B52" s="32" t="s">
        <v>41</v>
      </c>
      <c r="C52" s="33">
        <v>587000</v>
      </c>
      <c r="D52" s="33">
        <v>550000</v>
      </c>
      <c r="E52" s="34"/>
      <c r="F52" s="34">
        <v>549149</v>
      </c>
      <c r="G52" s="34">
        <f t="shared" si="5"/>
        <v>549149</v>
      </c>
      <c r="H52" s="30">
        <f t="shared" si="6"/>
        <v>99.84527272727273</v>
      </c>
      <c r="I52" s="13"/>
      <c r="J52" s="14"/>
      <c r="L52" s="6"/>
      <c r="M52" s="6"/>
      <c r="N52" s="2"/>
      <c r="O52" s="2"/>
      <c r="P52" s="2"/>
      <c r="Q52" s="2"/>
      <c r="R52" s="2"/>
      <c r="S52" s="2"/>
      <c r="T52" s="2"/>
      <c r="U52" s="2"/>
    </row>
    <row r="53" spans="1:21" ht="15">
      <c r="A53" s="31">
        <v>623</v>
      </c>
      <c r="B53" s="32" t="s">
        <v>42</v>
      </c>
      <c r="C53" s="33">
        <v>264000</v>
      </c>
      <c r="D53" s="33">
        <v>461000</v>
      </c>
      <c r="E53" s="34"/>
      <c r="F53" s="34">
        <v>460132</v>
      </c>
      <c r="G53" s="34">
        <f t="shared" si="5"/>
        <v>460132</v>
      </c>
      <c r="H53" s="30">
        <f t="shared" si="6"/>
        <v>99.8117136659436</v>
      </c>
      <c r="I53" s="13"/>
      <c r="J53" s="14"/>
      <c r="L53" s="6"/>
      <c r="M53" s="6"/>
      <c r="N53" s="2"/>
      <c r="O53" s="2"/>
      <c r="P53" s="2"/>
      <c r="Q53" s="2"/>
      <c r="R53" s="2"/>
      <c r="S53" s="2"/>
      <c r="T53" s="2"/>
      <c r="U53" s="2"/>
    </row>
    <row r="54" spans="1:21" ht="15">
      <c r="A54" s="31">
        <v>625</v>
      </c>
      <c r="B54" s="32" t="s">
        <v>43</v>
      </c>
      <c r="C54" s="33">
        <v>3878000</v>
      </c>
      <c r="D54" s="33">
        <v>3776000</v>
      </c>
      <c r="E54" s="34"/>
      <c r="F54" s="34">
        <v>3773133</v>
      </c>
      <c r="G54" s="34">
        <f t="shared" si="5"/>
        <v>3773133</v>
      </c>
      <c r="H54" s="30">
        <f t="shared" si="6"/>
        <v>99.92407309322033</v>
      </c>
      <c r="I54" s="13"/>
      <c r="J54" s="14"/>
      <c r="L54" s="6"/>
      <c r="M54" s="6"/>
      <c r="N54" s="2"/>
      <c r="O54" s="2"/>
      <c r="P54" s="2"/>
      <c r="Q54" s="2"/>
      <c r="R54" s="2"/>
      <c r="S54" s="2"/>
      <c r="T54" s="2"/>
      <c r="U54" s="2"/>
    </row>
    <row r="55" spans="1:21" ht="15">
      <c r="A55" s="31">
        <v>627</v>
      </c>
      <c r="B55" s="32" t="s">
        <v>44</v>
      </c>
      <c r="C55" s="33">
        <v>311000</v>
      </c>
      <c r="D55" s="33">
        <v>311000</v>
      </c>
      <c r="E55" s="34"/>
      <c r="F55" s="34">
        <v>311000</v>
      </c>
      <c r="G55" s="34">
        <f t="shared" si="5"/>
        <v>311000</v>
      </c>
      <c r="H55" s="30">
        <f t="shared" si="6"/>
        <v>100</v>
      </c>
      <c r="I55" s="13"/>
      <c r="J55" s="14"/>
      <c r="L55" s="6"/>
      <c r="M55" s="6"/>
      <c r="N55" s="2"/>
      <c r="O55" s="2"/>
      <c r="P55" s="2"/>
      <c r="Q55" s="2"/>
      <c r="R55" s="2"/>
      <c r="S55" s="2"/>
      <c r="T55" s="2"/>
      <c r="U55" s="2"/>
    </row>
    <row r="56" spans="1:21" ht="15">
      <c r="A56" s="35">
        <v>620</v>
      </c>
      <c r="B56" s="36" t="s">
        <v>45</v>
      </c>
      <c r="C56" s="37">
        <f>SUM(C51:C55)</f>
        <v>5744000</v>
      </c>
      <c r="D56" s="37">
        <f>SUM(D51:D55)</f>
        <v>5681000</v>
      </c>
      <c r="E56" s="38">
        <f>SUM(E51:E55)</f>
        <v>0</v>
      </c>
      <c r="F56" s="38">
        <f>SUM(F51:F55)</f>
        <v>5675823</v>
      </c>
      <c r="G56" s="38">
        <f t="shared" si="5"/>
        <v>5675823</v>
      </c>
      <c r="H56" s="30">
        <f t="shared" si="6"/>
        <v>99.90887167752156</v>
      </c>
      <c r="I56" s="13"/>
      <c r="J56" s="14"/>
      <c r="L56" s="6"/>
      <c r="M56" s="6"/>
      <c r="N56" s="2"/>
      <c r="O56" s="2"/>
      <c r="P56" s="2"/>
      <c r="Q56" s="2"/>
      <c r="R56" s="2"/>
      <c r="S56" s="2"/>
      <c r="T56" s="2"/>
      <c r="U56" s="2"/>
    </row>
    <row r="57" spans="1:21" ht="15">
      <c r="A57" s="31">
        <v>631</v>
      </c>
      <c r="B57" s="32" t="s">
        <v>46</v>
      </c>
      <c r="C57" s="33">
        <v>335000</v>
      </c>
      <c r="D57" s="33">
        <v>295000</v>
      </c>
      <c r="E57" s="34"/>
      <c r="F57" s="34">
        <v>294244.94</v>
      </c>
      <c r="G57" s="34">
        <f t="shared" si="5"/>
        <v>294244.94</v>
      </c>
      <c r="H57" s="30">
        <f t="shared" si="6"/>
        <v>99.74404745762712</v>
      </c>
      <c r="I57" s="13"/>
      <c r="J57" s="14"/>
      <c r="L57" s="6"/>
      <c r="M57" s="6"/>
      <c r="N57" s="2"/>
      <c r="O57" s="2"/>
      <c r="P57" s="2"/>
      <c r="Q57" s="2"/>
      <c r="R57" s="2"/>
      <c r="S57" s="2"/>
      <c r="T57" s="2"/>
      <c r="U57" s="2"/>
    </row>
    <row r="58" spans="1:21" ht="15">
      <c r="A58" s="31">
        <v>632</v>
      </c>
      <c r="B58" s="32" t="s">
        <v>47</v>
      </c>
      <c r="C58" s="33">
        <v>1830000</v>
      </c>
      <c r="D58" s="33">
        <v>1823000</v>
      </c>
      <c r="E58" s="34"/>
      <c r="F58" s="34">
        <v>1821950.15</v>
      </c>
      <c r="G58" s="34">
        <f t="shared" si="5"/>
        <v>1821950.15</v>
      </c>
      <c r="H58" s="30">
        <f t="shared" si="6"/>
        <v>99.94241086121777</v>
      </c>
      <c r="I58" s="13"/>
      <c r="J58" s="14"/>
      <c r="L58" s="6"/>
      <c r="M58" s="6"/>
      <c r="N58" s="2"/>
      <c r="O58" s="2"/>
      <c r="P58" s="2"/>
      <c r="Q58" s="2"/>
      <c r="R58" s="2"/>
      <c r="S58" s="2"/>
      <c r="T58" s="2"/>
      <c r="U58" s="2"/>
    </row>
    <row r="59" spans="1:21" ht="15">
      <c r="A59" s="31">
        <v>633</v>
      </c>
      <c r="B59" s="32" t="s">
        <v>48</v>
      </c>
      <c r="C59" s="33">
        <v>1592000</v>
      </c>
      <c r="D59" s="33">
        <v>1723000</v>
      </c>
      <c r="E59" s="34"/>
      <c r="F59" s="34">
        <v>1715985.41</v>
      </c>
      <c r="G59" s="34">
        <f t="shared" si="5"/>
        <v>1715985.41</v>
      </c>
      <c r="H59" s="30">
        <f t="shared" si="6"/>
        <v>99.59288508415554</v>
      </c>
      <c r="I59" s="13"/>
      <c r="J59" s="14"/>
      <c r="L59" s="6"/>
      <c r="M59" s="6"/>
      <c r="N59" s="2"/>
      <c r="O59" s="2"/>
      <c r="P59" s="2"/>
      <c r="Q59" s="2"/>
      <c r="R59" s="2"/>
      <c r="S59" s="2"/>
      <c r="T59" s="2"/>
      <c r="U59" s="2"/>
    </row>
    <row r="60" spans="1:21" ht="15">
      <c r="A60" s="31">
        <v>634</v>
      </c>
      <c r="B60" s="32" t="s">
        <v>49</v>
      </c>
      <c r="C60" s="33">
        <v>775000</v>
      </c>
      <c r="D60" s="33">
        <v>743000</v>
      </c>
      <c r="E60" s="34"/>
      <c r="F60" s="34">
        <v>740415.5</v>
      </c>
      <c r="G60" s="34">
        <f t="shared" si="5"/>
        <v>740415.5</v>
      </c>
      <c r="H60" s="30">
        <f t="shared" si="6"/>
        <v>99.65215343203229</v>
      </c>
      <c r="I60" s="13"/>
      <c r="J60" s="14"/>
      <c r="L60" s="6"/>
      <c r="M60" s="6"/>
      <c r="N60" s="2"/>
      <c r="O60" s="2"/>
      <c r="P60" s="2"/>
      <c r="Q60" s="2"/>
      <c r="R60" s="2"/>
      <c r="S60" s="2"/>
      <c r="T60" s="2"/>
      <c r="U60" s="2"/>
    </row>
    <row r="61" spans="1:21" ht="15">
      <c r="A61" s="31">
        <v>635</v>
      </c>
      <c r="B61" s="32" t="s">
        <v>50</v>
      </c>
      <c r="C61" s="33">
        <v>1568000</v>
      </c>
      <c r="D61" s="33">
        <v>1356000</v>
      </c>
      <c r="E61" s="34"/>
      <c r="F61" s="34">
        <v>1353876.91</v>
      </c>
      <c r="G61" s="34">
        <f t="shared" si="5"/>
        <v>1353876.91</v>
      </c>
      <c r="H61" s="30">
        <f t="shared" si="6"/>
        <v>99.84342994100295</v>
      </c>
      <c r="I61" s="13"/>
      <c r="J61" s="14"/>
      <c r="L61" s="6"/>
      <c r="M61" s="6"/>
      <c r="N61" s="2"/>
      <c r="O61" s="2"/>
      <c r="P61" s="2"/>
      <c r="Q61" s="2"/>
      <c r="R61" s="2"/>
      <c r="S61" s="2"/>
      <c r="T61" s="2"/>
      <c r="U61" s="2"/>
    </row>
    <row r="62" spans="1:21" ht="15.75" thickBot="1">
      <c r="A62" s="56">
        <v>636</v>
      </c>
      <c r="B62" s="57" t="s">
        <v>51</v>
      </c>
      <c r="C62" s="58">
        <v>4000</v>
      </c>
      <c r="D62" s="58">
        <v>31000</v>
      </c>
      <c r="E62" s="59"/>
      <c r="F62" s="59">
        <v>30699.36</v>
      </c>
      <c r="G62" s="59">
        <f t="shared" si="5"/>
        <v>30699.36</v>
      </c>
      <c r="H62" s="71">
        <f t="shared" si="6"/>
        <v>99.0301935483871</v>
      </c>
      <c r="I62" s="13"/>
      <c r="J62" s="14"/>
      <c r="L62" s="6"/>
      <c r="M62" s="6"/>
      <c r="N62" s="2"/>
      <c r="O62" s="2"/>
      <c r="P62" s="2"/>
      <c r="Q62" s="2"/>
      <c r="R62" s="2"/>
      <c r="S62" s="2"/>
      <c r="T62" s="2"/>
      <c r="U62" s="2"/>
    </row>
    <row r="63" spans="1:21" ht="15">
      <c r="A63" s="53"/>
      <c r="B63" s="53"/>
      <c r="C63" s="53"/>
      <c r="D63" s="53"/>
      <c r="E63" s="53"/>
      <c r="F63" s="53"/>
      <c r="G63" s="53"/>
      <c r="I63" s="13"/>
      <c r="J63" s="14"/>
      <c r="L63" s="6"/>
      <c r="M63" s="6"/>
      <c r="N63" s="2"/>
      <c r="O63" s="2"/>
      <c r="P63" s="2"/>
      <c r="Q63" s="2"/>
      <c r="R63" s="2"/>
      <c r="S63" s="2"/>
      <c r="T63" s="2"/>
      <c r="U63" s="2"/>
    </row>
    <row r="64" spans="9:21" ht="15.75" thickBot="1">
      <c r="I64" s="13"/>
      <c r="J64" s="14"/>
      <c r="L64" s="6"/>
      <c r="M64" s="6"/>
      <c r="N64" s="2"/>
      <c r="O64" s="2"/>
      <c r="P64" s="2"/>
      <c r="Q64" s="2"/>
      <c r="R64" s="2"/>
      <c r="S64" s="2"/>
      <c r="T64" s="2"/>
      <c r="U64" s="2"/>
    </row>
    <row r="65" spans="1:21" ht="15">
      <c r="A65" s="21" t="s">
        <v>0</v>
      </c>
      <c r="B65" s="21"/>
      <c r="C65" s="21" t="s">
        <v>1</v>
      </c>
      <c r="D65" s="21" t="s">
        <v>84</v>
      </c>
      <c r="E65" s="21" t="s">
        <v>2</v>
      </c>
      <c r="F65" s="21" t="s">
        <v>2</v>
      </c>
      <c r="G65" s="21" t="s">
        <v>3</v>
      </c>
      <c r="H65" s="21" t="s">
        <v>8</v>
      </c>
      <c r="I65" s="13"/>
      <c r="J65" s="14"/>
      <c r="L65" s="6"/>
      <c r="M65" s="6"/>
      <c r="N65" s="2"/>
      <c r="O65" s="2"/>
      <c r="P65" s="2"/>
      <c r="Q65" s="2"/>
      <c r="R65" s="2"/>
      <c r="S65" s="2"/>
      <c r="T65" s="2"/>
      <c r="U65" s="2"/>
    </row>
    <row r="66" spans="1:21" ht="15">
      <c r="A66" s="23" t="s">
        <v>4</v>
      </c>
      <c r="B66" s="23" t="s">
        <v>5</v>
      </c>
      <c r="C66" s="23" t="s">
        <v>6</v>
      </c>
      <c r="D66" s="23" t="s">
        <v>6</v>
      </c>
      <c r="E66" s="23" t="s">
        <v>103</v>
      </c>
      <c r="F66" s="23" t="s">
        <v>103</v>
      </c>
      <c r="G66" s="23" t="s">
        <v>7</v>
      </c>
      <c r="H66" s="23" t="s">
        <v>85</v>
      </c>
      <c r="I66" s="13"/>
      <c r="J66" s="14"/>
      <c r="L66" s="6"/>
      <c r="M66" s="6"/>
      <c r="N66" s="2"/>
      <c r="O66" s="2"/>
      <c r="P66" s="2"/>
      <c r="Q66" s="2"/>
      <c r="R66" s="2"/>
      <c r="S66" s="2"/>
      <c r="T66" s="2"/>
      <c r="U66" s="2"/>
    </row>
    <row r="67" spans="1:21" ht="15.75" thickBot="1">
      <c r="A67" s="25"/>
      <c r="B67" s="48"/>
      <c r="C67" s="27" t="s">
        <v>100</v>
      </c>
      <c r="D67" s="27" t="s">
        <v>100</v>
      </c>
      <c r="E67" s="27" t="s">
        <v>9</v>
      </c>
      <c r="F67" s="27" t="s">
        <v>10</v>
      </c>
      <c r="G67" s="27" t="s">
        <v>11</v>
      </c>
      <c r="H67" s="27" t="s">
        <v>86</v>
      </c>
      <c r="I67" s="13"/>
      <c r="J67" s="14"/>
      <c r="L67" s="6"/>
      <c r="M67" s="6"/>
      <c r="N67" s="2"/>
      <c r="O67" s="2"/>
      <c r="P67" s="2"/>
      <c r="Q67" s="2"/>
      <c r="R67" s="2"/>
      <c r="S67" s="2"/>
      <c r="T67" s="2"/>
      <c r="U67" s="2"/>
    </row>
    <row r="68" spans="1:21" ht="15">
      <c r="A68" s="31">
        <v>637</v>
      </c>
      <c r="B68" s="32" t="s">
        <v>52</v>
      </c>
      <c r="C68" s="33">
        <f>SUM(C69:C72)</f>
        <v>23292000</v>
      </c>
      <c r="D68" s="33">
        <f>SUM(D69:D72)</f>
        <v>44542000</v>
      </c>
      <c r="E68" s="60">
        <f>SUM(E69:E72)</f>
        <v>6975000</v>
      </c>
      <c r="F68" s="61">
        <f>SUM(F69:F72)</f>
        <v>22158371.61</v>
      </c>
      <c r="G68" s="60">
        <f aca="true" t="shared" si="7" ref="G68:G88">SUM(E68+F68)</f>
        <v>29133371.61</v>
      </c>
      <c r="H68" s="30">
        <f aca="true" t="shared" si="8" ref="H68:H73">SUM(G68/D68*100)</f>
        <v>65.40651881370391</v>
      </c>
      <c r="I68" s="13"/>
      <c r="J68" s="14"/>
      <c r="L68" s="6"/>
      <c r="M68" s="6"/>
      <c r="N68" s="2"/>
      <c r="O68" s="2"/>
      <c r="P68" s="2"/>
      <c r="Q68" s="2"/>
      <c r="R68" s="2"/>
      <c r="S68" s="2"/>
      <c r="T68" s="2"/>
      <c r="U68" s="2"/>
    </row>
    <row r="69" spans="1:21" ht="15">
      <c r="A69" s="28"/>
      <c r="B69" s="62" t="s">
        <v>53</v>
      </c>
      <c r="C69" s="29">
        <v>10350000</v>
      </c>
      <c r="D69" s="29">
        <v>31003000</v>
      </c>
      <c r="E69" s="30"/>
      <c r="F69" s="63">
        <v>15601409.04</v>
      </c>
      <c r="G69" s="30">
        <f t="shared" si="7"/>
        <v>15601409.04</v>
      </c>
      <c r="H69" s="30">
        <f t="shared" si="8"/>
        <v>50.322256039738086</v>
      </c>
      <c r="I69" s="13"/>
      <c r="J69" s="14"/>
      <c r="L69" s="6"/>
      <c r="M69" s="6"/>
      <c r="N69" s="2"/>
      <c r="O69" s="2"/>
      <c r="P69" s="2"/>
      <c r="Q69" s="2"/>
      <c r="R69" s="2"/>
      <c r="S69" s="2"/>
      <c r="T69" s="2"/>
      <c r="U69" s="2"/>
    </row>
    <row r="70" spans="1:21" ht="15">
      <c r="A70" s="28"/>
      <c r="B70" s="62" t="s">
        <v>54</v>
      </c>
      <c r="C70" s="29">
        <v>2942000</v>
      </c>
      <c r="D70" s="29">
        <v>2977000</v>
      </c>
      <c r="E70" s="30"/>
      <c r="F70" s="63">
        <v>2969685.93</v>
      </c>
      <c r="G70" s="30">
        <f t="shared" si="7"/>
        <v>2969685.93</v>
      </c>
      <c r="H70" s="30">
        <f t="shared" si="8"/>
        <v>99.75431407457172</v>
      </c>
      <c r="I70" s="13"/>
      <c r="J70" s="14"/>
      <c r="L70" s="6"/>
      <c r="M70" s="6"/>
      <c r="N70" s="2"/>
      <c r="O70" s="2"/>
      <c r="P70" s="2"/>
      <c r="Q70" s="2"/>
      <c r="R70" s="2"/>
      <c r="S70" s="2"/>
      <c r="T70" s="2"/>
      <c r="U70" s="2"/>
    </row>
    <row r="71" spans="1:21" ht="15">
      <c r="A71" s="28"/>
      <c r="B71" s="62" t="s">
        <v>72</v>
      </c>
      <c r="C71" s="29">
        <v>10000000</v>
      </c>
      <c r="D71" s="29">
        <v>10562000</v>
      </c>
      <c r="E71" s="30"/>
      <c r="F71" s="63">
        <v>3587276.64</v>
      </c>
      <c r="G71" s="30">
        <f t="shared" si="7"/>
        <v>3587276.64</v>
      </c>
      <c r="H71" s="30">
        <f t="shared" si="8"/>
        <v>33.96399015338004</v>
      </c>
      <c r="I71" s="13"/>
      <c r="J71" s="14"/>
      <c r="L71" s="6"/>
      <c r="M71" s="6"/>
      <c r="N71" s="2"/>
      <c r="O71" s="2"/>
      <c r="P71" s="2"/>
      <c r="Q71" s="2"/>
      <c r="R71" s="2"/>
      <c r="S71" s="2"/>
      <c r="T71" s="2"/>
      <c r="U71" s="2"/>
    </row>
    <row r="72" spans="1:21" ht="15">
      <c r="A72" s="28"/>
      <c r="B72" s="62" t="s">
        <v>88</v>
      </c>
      <c r="C72" s="29">
        <v>0</v>
      </c>
      <c r="D72" s="29">
        <v>0</v>
      </c>
      <c r="E72" s="30">
        <v>6975000</v>
      </c>
      <c r="F72" s="63"/>
      <c r="G72" s="30">
        <f t="shared" si="7"/>
        <v>6975000</v>
      </c>
      <c r="H72" s="30"/>
      <c r="I72" s="13"/>
      <c r="J72" s="14"/>
      <c r="L72" s="6"/>
      <c r="M72" s="6"/>
      <c r="N72" s="2"/>
      <c r="O72" s="2"/>
      <c r="P72" s="2"/>
      <c r="Q72" s="2"/>
      <c r="R72" s="2"/>
      <c r="S72" s="2"/>
      <c r="T72" s="2"/>
      <c r="U72" s="2"/>
    </row>
    <row r="73" spans="1:21" ht="15">
      <c r="A73" s="35">
        <v>630</v>
      </c>
      <c r="B73" s="36" t="s">
        <v>55</v>
      </c>
      <c r="C73" s="37">
        <f>SUM(C57:C68)</f>
        <v>29396000</v>
      </c>
      <c r="D73" s="37">
        <f>SUM(D57:D68)</f>
        <v>50513000</v>
      </c>
      <c r="E73" s="38">
        <f>SUM(E57:E68)</f>
        <v>6975000</v>
      </c>
      <c r="F73" s="64">
        <f>SUM(F57:F68)</f>
        <v>28115543.88</v>
      </c>
      <c r="G73" s="38">
        <f t="shared" si="7"/>
        <v>35090543.879999995</v>
      </c>
      <c r="H73" s="30">
        <f t="shared" si="8"/>
        <v>69.46834256528021</v>
      </c>
      <c r="I73" s="13"/>
      <c r="J73" s="14"/>
      <c r="L73" s="6"/>
      <c r="M73" s="6"/>
      <c r="N73" s="2"/>
      <c r="O73" s="2"/>
      <c r="P73" s="2"/>
      <c r="Q73" s="2"/>
      <c r="R73" s="2"/>
      <c r="S73" s="2"/>
      <c r="T73" s="2"/>
      <c r="U73" s="2"/>
    </row>
    <row r="74" spans="1:21" ht="15">
      <c r="A74" s="28">
        <v>641006</v>
      </c>
      <c r="B74" s="42" t="s">
        <v>70</v>
      </c>
      <c r="C74" s="29"/>
      <c r="D74" s="29"/>
      <c r="E74" s="30"/>
      <c r="F74" s="63"/>
      <c r="G74" s="38"/>
      <c r="H74" s="38"/>
      <c r="I74" s="13"/>
      <c r="J74" s="14"/>
      <c r="L74" s="6"/>
      <c r="M74" s="6"/>
      <c r="N74" s="2"/>
      <c r="O74" s="2"/>
      <c r="P74" s="2"/>
      <c r="Q74" s="2"/>
      <c r="R74" s="2"/>
      <c r="S74" s="2"/>
      <c r="T74" s="2"/>
      <c r="U74" s="2"/>
    </row>
    <row r="75" spans="1:21" ht="15">
      <c r="A75" s="28">
        <v>642013</v>
      </c>
      <c r="B75" s="42" t="s">
        <v>71</v>
      </c>
      <c r="C75" s="29">
        <v>0</v>
      </c>
      <c r="D75" s="29">
        <v>62000</v>
      </c>
      <c r="E75" s="30"/>
      <c r="F75" s="63">
        <v>61460</v>
      </c>
      <c r="G75" s="30">
        <f t="shared" si="7"/>
        <v>61460</v>
      </c>
      <c r="H75" s="30"/>
      <c r="I75" s="13"/>
      <c r="J75" s="14"/>
      <c r="L75" s="6"/>
      <c r="M75" s="6"/>
      <c r="N75" s="2"/>
      <c r="O75" s="2"/>
      <c r="P75" s="2"/>
      <c r="Q75" s="2"/>
      <c r="R75" s="2"/>
      <c r="S75" s="2"/>
      <c r="T75" s="2"/>
      <c r="U75" s="2"/>
    </row>
    <row r="76" spans="1:21" ht="15">
      <c r="A76" s="35">
        <v>640</v>
      </c>
      <c r="B76" s="36" t="s">
        <v>78</v>
      </c>
      <c r="C76" s="37">
        <f>SUM(C74:C75)</f>
        <v>0</v>
      </c>
      <c r="D76" s="37">
        <f>SUM(D74:D75)</f>
        <v>62000</v>
      </c>
      <c r="E76" s="38">
        <f>SUM(E74:E75)</f>
        <v>0</v>
      </c>
      <c r="F76" s="64">
        <f>SUM(F74:F75)</f>
        <v>61460</v>
      </c>
      <c r="G76" s="38">
        <f t="shared" si="7"/>
        <v>61460</v>
      </c>
      <c r="H76" s="38"/>
      <c r="I76" s="13"/>
      <c r="J76" s="14"/>
      <c r="L76" s="6"/>
      <c r="M76" s="6"/>
      <c r="N76" s="2"/>
      <c r="O76" s="2"/>
      <c r="P76" s="2"/>
      <c r="Q76" s="2"/>
      <c r="R76" s="2"/>
      <c r="S76" s="2"/>
      <c r="T76" s="2"/>
      <c r="U76" s="2"/>
    </row>
    <row r="77" spans="1:21" ht="15">
      <c r="A77" s="35">
        <v>650</v>
      </c>
      <c r="B77" s="36" t="s">
        <v>56</v>
      </c>
      <c r="C77" s="37">
        <v>0</v>
      </c>
      <c r="D77" s="37">
        <v>0</v>
      </c>
      <c r="E77" s="38"/>
      <c r="F77" s="64">
        <v>0</v>
      </c>
      <c r="G77" s="38">
        <f t="shared" si="7"/>
        <v>0</v>
      </c>
      <c r="H77" s="38"/>
      <c r="I77" s="13"/>
      <c r="J77" s="14"/>
      <c r="L77" s="6"/>
      <c r="M77" s="6"/>
      <c r="N77" s="2"/>
      <c r="O77" s="2"/>
      <c r="P77" s="2"/>
      <c r="Q77" s="2"/>
      <c r="R77" s="2"/>
      <c r="S77" s="2"/>
      <c r="T77" s="2"/>
      <c r="U77" s="2"/>
    </row>
    <row r="78" spans="1:21" ht="15">
      <c r="A78" s="43">
        <v>600</v>
      </c>
      <c r="B78" s="39" t="s">
        <v>57</v>
      </c>
      <c r="C78" s="40">
        <f>SUM(C50+C56+C73+C76+C77)</f>
        <v>50684000</v>
      </c>
      <c r="D78" s="40">
        <f>SUM(D50+D56+D73+D76+D77)</f>
        <v>72222000</v>
      </c>
      <c r="E78" s="41">
        <f>SUM(E50+E56+E73+E76+E77)</f>
        <v>6975000</v>
      </c>
      <c r="F78" s="65">
        <f>SUM(F50+F56+F73+F76+F77)</f>
        <v>49813900.879999995</v>
      </c>
      <c r="G78" s="41">
        <f t="shared" si="7"/>
        <v>56788900.879999995</v>
      </c>
      <c r="H78" s="30">
        <f aca="true" t="shared" si="9" ref="H78:H90">SUM(G78/D78*100)</f>
        <v>78.63102777547007</v>
      </c>
      <c r="I78" s="13"/>
      <c r="J78" s="14"/>
      <c r="L78" s="6"/>
      <c r="M78" s="6"/>
      <c r="N78" s="2"/>
      <c r="O78" s="2"/>
      <c r="P78" s="2"/>
      <c r="Q78" s="2"/>
      <c r="R78" s="2"/>
      <c r="S78" s="2"/>
      <c r="T78" s="2"/>
      <c r="U78" s="2"/>
    </row>
    <row r="79" spans="1:21" ht="15">
      <c r="A79" s="35">
        <v>710</v>
      </c>
      <c r="B79" s="36" t="s">
        <v>58</v>
      </c>
      <c r="C79" s="37">
        <v>12495000</v>
      </c>
      <c r="D79" s="37">
        <v>12172000</v>
      </c>
      <c r="E79" s="38"/>
      <c r="F79" s="64">
        <v>12136626.86</v>
      </c>
      <c r="G79" s="38">
        <f t="shared" si="7"/>
        <v>12136626.86</v>
      </c>
      <c r="H79" s="30">
        <f t="shared" si="9"/>
        <v>99.70938925402562</v>
      </c>
      <c r="I79" s="13"/>
      <c r="J79" s="14"/>
      <c r="L79" s="6"/>
      <c r="M79" s="6"/>
      <c r="N79" s="2"/>
      <c r="O79" s="2"/>
      <c r="P79" s="2"/>
      <c r="Q79" s="2"/>
      <c r="R79" s="2"/>
      <c r="S79" s="2"/>
      <c r="T79" s="2"/>
      <c r="U79" s="2"/>
    </row>
    <row r="80" spans="1:21" ht="15">
      <c r="A80" s="31">
        <v>720</v>
      </c>
      <c r="B80" s="32" t="s">
        <v>106</v>
      </c>
      <c r="C80" s="33">
        <v>0</v>
      </c>
      <c r="D80" s="33">
        <v>0</v>
      </c>
      <c r="E80" s="34">
        <v>0</v>
      </c>
      <c r="F80" s="61"/>
      <c r="G80" s="34">
        <f t="shared" si="7"/>
        <v>0</v>
      </c>
      <c r="H80" s="34"/>
      <c r="I80" s="13"/>
      <c r="J80" s="14"/>
      <c r="L80" s="6"/>
      <c r="M80" s="5"/>
      <c r="N80" s="2"/>
      <c r="O80" s="2"/>
      <c r="P80" s="2"/>
      <c r="Q80" s="2"/>
      <c r="R80" s="2"/>
      <c r="S80" s="2"/>
      <c r="T80" s="2"/>
      <c r="U80" s="2"/>
    </row>
    <row r="81" spans="1:21" ht="15">
      <c r="A81" s="31">
        <v>720</v>
      </c>
      <c r="B81" s="32" t="s">
        <v>107</v>
      </c>
      <c r="C81" s="33">
        <v>13000000</v>
      </c>
      <c r="D81" s="33">
        <v>13000000</v>
      </c>
      <c r="E81" s="34">
        <v>7195000</v>
      </c>
      <c r="F81" s="61"/>
      <c r="G81" s="34">
        <f t="shared" si="7"/>
        <v>7195000</v>
      </c>
      <c r="H81" s="30">
        <f t="shared" si="9"/>
        <v>55.34615384615385</v>
      </c>
      <c r="I81" s="13"/>
      <c r="J81" s="14"/>
      <c r="L81" s="6"/>
      <c r="M81" s="5"/>
      <c r="N81" s="2"/>
      <c r="O81" s="2"/>
      <c r="P81" s="2"/>
      <c r="Q81" s="2"/>
      <c r="R81" s="2"/>
      <c r="S81" s="2"/>
      <c r="T81" s="2"/>
      <c r="U81" s="2"/>
    </row>
    <row r="82" spans="1:21" ht="15">
      <c r="A82" s="35">
        <v>720</v>
      </c>
      <c r="B82" s="36" t="s">
        <v>80</v>
      </c>
      <c r="C82" s="37">
        <f>SUM(C80:C81)</f>
        <v>13000000</v>
      </c>
      <c r="D82" s="37">
        <f>SUM(D80:D81)</f>
        <v>13000000</v>
      </c>
      <c r="E82" s="38">
        <f>SUM(E80:E81)</f>
        <v>7195000</v>
      </c>
      <c r="F82" s="64">
        <f>SUM(F80:F81)</f>
        <v>0</v>
      </c>
      <c r="G82" s="34">
        <f t="shared" si="7"/>
        <v>7195000</v>
      </c>
      <c r="H82" s="30">
        <f t="shared" si="9"/>
        <v>55.34615384615385</v>
      </c>
      <c r="I82" s="13"/>
      <c r="J82" s="14"/>
      <c r="L82" s="6"/>
      <c r="M82" s="6"/>
      <c r="N82" s="2"/>
      <c r="O82" s="2"/>
      <c r="P82" s="2"/>
      <c r="Q82" s="2"/>
      <c r="R82" s="2"/>
      <c r="S82" s="2"/>
      <c r="T82" s="2"/>
      <c r="U82" s="2"/>
    </row>
    <row r="83" spans="1:21" ht="15">
      <c r="A83" s="43">
        <v>700</v>
      </c>
      <c r="B83" s="39" t="s">
        <v>59</v>
      </c>
      <c r="C83" s="40">
        <f>SUM(C79+C82)</f>
        <v>25495000</v>
      </c>
      <c r="D83" s="40">
        <f>SUM(D79+D82)</f>
        <v>25172000</v>
      </c>
      <c r="E83" s="41">
        <f>SUM(E82)</f>
        <v>7195000</v>
      </c>
      <c r="F83" s="65">
        <f>SUM(F79+F82)</f>
        <v>12136626.86</v>
      </c>
      <c r="G83" s="41">
        <f t="shared" si="7"/>
        <v>19331626.86</v>
      </c>
      <c r="H83" s="30">
        <f t="shared" si="9"/>
        <v>76.7981362625139</v>
      </c>
      <c r="I83" s="13"/>
      <c r="J83" s="14"/>
      <c r="L83" s="6"/>
      <c r="M83" s="6"/>
      <c r="N83" s="2"/>
      <c r="O83" s="2"/>
      <c r="P83" s="2"/>
      <c r="Q83" s="2"/>
      <c r="R83" s="2"/>
      <c r="S83" s="2"/>
      <c r="T83" s="2"/>
      <c r="U83" s="2"/>
    </row>
    <row r="84" spans="1:21" ht="15">
      <c r="A84" s="31">
        <v>810</v>
      </c>
      <c r="B84" s="66" t="s">
        <v>104</v>
      </c>
      <c r="C84" s="29">
        <v>0</v>
      </c>
      <c r="D84" s="29">
        <v>0</v>
      </c>
      <c r="E84" s="30"/>
      <c r="F84" s="63"/>
      <c r="G84" s="41">
        <f t="shared" si="7"/>
        <v>0</v>
      </c>
      <c r="H84" s="30"/>
      <c r="I84" s="13"/>
      <c r="J84" s="14"/>
      <c r="L84" s="6"/>
      <c r="M84" s="6"/>
      <c r="N84" s="2"/>
      <c r="O84" s="2"/>
      <c r="P84" s="2"/>
      <c r="Q84" s="2"/>
      <c r="R84" s="2"/>
      <c r="S84" s="2"/>
      <c r="T84" s="2"/>
      <c r="U84" s="2"/>
    </row>
    <row r="85" spans="1:21" ht="15">
      <c r="A85" s="31">
        <v>810</v>
      </c>
      <c r="B85" s="66" t="s">
        <v>105</v>
      </c>
      <c r="C85" s="29">
        <v>4015564000</v>
      </c>
      <c r="D85" s="29">
        <v>4817564000</v>
      </c>
      <c r="E85" s="34">
        <v>2281379000</v>
      </c>
      <c r="F85" s="61">
        <v>2516900000</v>
      </c>
      <c r="G85" s="34">
        <f>SUM(E85+F85)</f>
        <v>4798279000</v>
      </c>
      <c r="H85" s="30">
        <f t="shared" si="9"/>
        <v>99.59969395320954</v>
      </c>
      <c r="I85" s="13"/>
      <c r="J85" s="14"/>
      <c r="L85" s="6"/>
      <c r="M85" s="6"/>
      <c r="N85" s="2"/>
      <c r="O85" s="2"/>
      <c r="P85" s="2"/>
      <c r="Q85" s="2"/>
      <c r="R85" s="2"/>
      <c r="S85" s="2"/>
      <c r="T85" s="2"/>
      <c r="U85" s="2"/>
    </row>
    <row r="86" spans="1:21" ht="15">
      <c r="A86" s="35">
        <v>810</v>
      </c>
      <c r="B86" s="67" t="s">
        <v>81</v>
      </c>
      <c r="C86" s="37">
        <f>SUM(C84:C85)</f>
        <v>4015564000</v>
      </c>
      <c r="D86" s="37">
        <f>SUM(D84:D85)</f>
        <v>4817564000</v>
      </c>
      <c r="E86" s="38">
        <f>SUM(E84:E85)</f>
        <v>2281379000</v>
      </c>
      <c r="F86" s="38">
        <f>SUM(F84:F85)</f>
        <v>2516900000</v>
      </c>
      <c r="G86" s="38">
        <f>SUM(E86+F86)</f>
        <v>4798279000</v>
      </c>
      <c r="H86" s="30">
        <f t="shared" si="9"/>
        <v>99.59969395320954</v>
      </c>
      <c r="I86" s="13"/>
      <c r="J86" s="13"/>
      <c r="L86" s="6"/>
      <c r="M86" s="6"/>
      <c r="N86" s="2"/>
      <c r="O86" s="2"/>
      <c r="P86" s="2"/>
      <c r="Q86" s="2"/>
      <c r="R86" s="2"/>
      <c r="S86" s="2"/>
      <c r="T86" s="2"/>
      <c r="U86" s="2"/>
    </row>
    <row r="87" spans="1:21" ht="15">
      <c r="A87" s="35">
        <v>820</v>
      </c>
      <c r="B87" s="67" t="s">
        <v>60</v>
      </c>
      <c r="C87" s="37">
        <v>0</v>
      </c>
      <c r="D87" s="37">
        <v>0</v>
      </c>
      <c r="E87" s="38"/>
      <c r="F87" s="64"/>
      <c r="G87" s="38">
        <f t="shared" si="7"/>
        <v>0</v>
      </c>
      <c r="H87" s="38"/>
      <c r="I87" s="12"/>
      <c r="J87" s="15"/>
      <c r="L87" s="6"/>
      <c r="M87" s="6"/>
      <c r="N87" s="2"/>
      <c r="O87" s="2"/>
      <c r="P87" s="2"/>
      <c r="Q87" s="2"/>
      <c r="R87" s="2"/>
      <c r="S87" s="2"/>
      <c r="T87" s="2"/>
      <c r="U87" s="2"/>
    </row>
    <row r="88" spans="1:21" ht="15">
      <c r="A88" s="43">
        <v>800</v>
      </c>
      <c r="B88" s="68" t="s">
        <v>61</v>
      </c>
      <c r="C88" s="40">
        <f>SUM(C86:C87)</f>
        <v>4015564000</v>
      </c>
      <c r="D88" s="40">
        <f>SUM(D86:D87)</f>
        <v>4817564000</v>
      </c>
      <c r="E88" s="41">
        <f>SUM(E86:E87)</f>
        <v>2281379000</v>
      </c>
      <c r="F88" s="41">
        <f>SUM(F86:F87)</f>
        <v>2516900000</v>
      </c>
      <c r="G88" s="41">
        <f t="shared" si="7"/>
        <v>4798279000</v>
      </c>
      <c r="H88" s="30">
        <f t="shared" si="9"/>
        <v>99.59969395320954</v>
      </c>
      <c r="I88" s="16"/>
      <c r="J88" s="16"/>
      <c r="L88" s="6"/>
      <c r="M88" s="6"/>
      <c r="N88" s="2"/>
      <c r="O88" s="2"/>
      <c r="P88" s="2"/>
      <c r="Q88" s="2"/>
      <c r="R88" s="2"/>
      <c r="S88" s="2"/>
      <c r="T88" s="2"/>
      <c r="U88" s="2"/>
    </row>
    <row r="89" spans="1:21" ht="15.75" thickBot="1">
      <c r="A89" s="48"/>
      <c r="B89" s="69"/>
      <c r="C89" s="70"/>
      <c r="D89" s="70"/>
      <c r="E89" s="71"/>
      <c r="F89" s="72"/>
      <c r="G89" s="71"/>
      <c r="H89" s="71"/>
      <c r="I89" s="17"/>
      <c r="J89" s="9"/>
      <c r="L89" s="6"/>
      <c r="M89" s="6"/>
      <c r="N89" s="2"/>
      <c r="O89" s="2"/>
      <c r="P89" s="2"/>
      <c r="Q89" s="2"/>
      <c r="R89" s="2"/>
      <c r="S89" s="2"/>
      <c r="T89" s="2"/>
      <c r="U89" s="2"/>
    </row>
    <row r="90" spans="1:21" ht="15.75" thickBot="1">
      <c r="A90" s="73" t="s">
        <v>62</v>
      </c>
      <c r="B90" s="73"/>
      <c r="C90" s="74">
        <f>SUM(C78+C83+C88)</f>
        <v>4091743000</v>
      </c>
      <c r="D90" s="74">
        <f>SUM(D78+D83+D88)</f>
        <v>4914958000</v>
      </c>
      <c r="E90" s="52">
        <f>SUM(E78+E83+E88)</f>
        <v>2295549000</v>
      </c>
      <c r="F90" s="52">
        <f>SUM(F78+F83+F88)</f>
        <v>2578850527.74</v>
      </c>
      <c r="G90" s="52">
        <f>SUM(E90+F90)</f>
        <v>4874399527.74</v>
      </c>
      <c r="H90" s="30">
        <f t="shared" si="9"/>
        <v>99.17479514046713</v>
      </c>
      <c r="I90" s="16"/>
      <c r="J90" s="16"/>
      <c r="L90" s="6"/>
      <c r="M90" s="6"/>
      <c r="N90" s="2"/>
      <c r="O90" s="2"/>
      <c r="P90" s="2"/>
      <c r="Q90" s="2"/>
      <c r="R90" s="2"/>
      <c r="S90" s="2"/>
      <c r="T90" s="2"/>
      <c r="U90" s="2"/>
    </row>
    <row r="91" spans="1:21" ht="15">
      <c r="A91" s="75"/>
      <c r="B91" s="76"/>
      <c r="C91" s="54"/>
      <c r="D91" s="54"/>
      <c r="E91" s="77"/>
      <c r="F91" s="77"/>
      <c r="G91" s="77"/>
      <c r="H91" s="54"/>
      <c r="L91" s="6"/>
      <c r="M91" s="6"/>
      <c r="N91" s="2"/>
      <c r="O91" s="2"/>
      <c r="P91" s="2"/>
      <c r="Q91" s="2"/>
      <c r="R91" s="2"/>
      <c r="S91" s="2"/>
      <c r="T91" s="2"/>
      <c r="U91" s="2"/>
    </row>
    <row r="92" spans="1:21" ht="15">
      <c r="A92" s="78" t="s">
        <v>63</v>
      </c>
      <c r="B92" s="79"/>
      <c r="C92" s="80">
        <f>SUM(C41-C90)</f>
        <v>10000000</v>
      </c>
      <c r="D92" s="80">
        <f>SUM(D41-D90)</f>
        <v>10000000</v>
      </c>
      <c r="E92" s="81">
        <f>SUM(E41-E90)</f>
        <v>7469000</v>
      </c>
      <c r="F92" s="81">
        <f>SUM(F41-F90)</f>
        <v>394614549.99000025</v>
      </c>
      <c r="G92" s="81">
        <f>SUM(G41-G90)</f>
        <v>402083549.9899998</v>
      </c>
      <c r="H92" s="41">
        <f>ROUND(SUM(G92/C92*100),2)</f>
        <v>4020.84</v>
      </c>
      <c r="L92" s="6"/>
      <c r="M92" s="5"/>
      <c r="N92" s="2"/>
      <c r="O92" s="2"/>
      <c r="P92" s="2"/>
      <c r="Q92" s="2"/>
      <c r="R92" s="2"/>
      <c r="S92" s="2"/>
      <c r="T92" s="2"/>
      <c r="U92" s="2"/>
    </row>
    <row r="93" spans="1:21" ht="15.75" thickBot="1">
      <c r="A93" s="82"/>
      <c r="B93" s="26"/>
      <c r="C93" s="83"/>
      <c r="D93" s="83"/>
      <c r="E93" s="48"/>
      <c r="F93" s="48"/>
      <c r="G93" s="48"/>
      <c r="H93" s="48"/>
      <c r="L93" s="6"/>
      <c r="M93" s="6"/>
      <c r="N93" s="2"/>
      <c r="O93" s="2"/>
      <c r="P93" s="2"/>
      <c r="Q93" s="2"/>
      <c r="R93" s="2"/>
      <c r="S93" s="2"/>
      <c r="T93" s="2"/>
      <c r="U93" s="2"/>
    </row>
    <row r="94" spans="1:21" ht="15">
      <c r="A94" s="53"/>
      <c r="B94" s="53"/>
      <c r="C94" s="53"/>
      <c r="D94" s="53"/>
      <c r="E94" s="53"/>
      <c r="F94" s="53"/>
      <c r="G94" s="5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9:21" ht="1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9:21" ht="15.75" thickBo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">
      <c r="A97" s="75"/>
      <c r="B97" s="76"/>
      <c r="C97" s="21" t="s">
        <v>2</v>
      </c>
      <c r="D97" s="21" t="s">
        <v>2</v>
      </c>
      <c r="E97" s="21" t="s">
        <v>2</v>
      </c>
      <c r="F97" s="21" t="s">
        <v>2</v>
      </c>
      <c r="G97" s="21" t="s">
        <v>96</v>
      </c>
      <c r="H97" s="21" t="s">
        <v>96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">
      <c r="A98" s="97" t="s">
        <v>108</v>
      </c>
      <c r="B98" s="98"/>
      <c r="C98" s="23" t="s">
        <v>103</v>
      </c>
      <c r="D98" s="23" t="s">
        <v>103</v>
      </c>
      <c r="E98" s="23" t="s">
        <v>103</v>
      </c>
      <c r="F98" s="23" t="s">
        <v>103</v>
      </c>
      <c r="G98" s="23" t="s">
        <v>97</v>
      </c>
      <c r="H98" s="23" t="s">
        <v>99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thickBot="1">
      <c r="A99" s="82"/>
      <c r="B99" s="26"/>
      <c r="C99" s="27" t="s">
        <v>94</v>
      </c>
      <c r="D99" s="27" t="s">
        <v>95</v>
      </c>
      <c r="E99" s="27" t="s">
        <v>91</v>
      </c>
      <c r="F99" s="27" t="s">
        <v>92</v>
      </c>
      <c r="G99" s="27" t="s">
        <v>98</v>
      </c>
      <c r="H99" s="27" t="s">
        <v>98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">
      <c r="A100" s="85"/>
      <c r="B100" s="69"/>
      <c r="C100" s="54"/>
      <c r="D100" s="88"/>
      <c r="E100" s="54"/>
      <c r="F100" s="54"/>
      <c r="G100" s="76"/>
      <c r="H100" s="5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8" ht="12.75">
      <c r="A101" s="86" t="s">
        <v>64</v>
      </c>
      <c r="B101" s="67" t="s">
        <v>65</v>
      </c>
      <c r="C101" s="96"/>
      <c r="D101" s="34">
        <f>SUM(D69)</f>
        <v>31003000</v>
      </c>
      <c r="E101" s="34"/>
      <c r="F101" s="34">
        <f>SUM(F69)</f>
        <v>15601409.04</v>
      </c>
      <c r="G101" s="99"/>
      <c r="H101" s="38">
        <f>SUM(D101-F101)</f>
        <v>15401590.96</v>
      </c>
    </row>
    <row r="102" spans="1:8" ht="12.75">
      <c r="A102" s="86"/>
      <c r="B102" s="67"/>
      <c r="C102" s="33"/>
      <c r="D102" s="95"/>
      <c r="E102" s="34"/>
      <c r="F102" s="34"/>
      <c r="G102" s="99"/>
      <c r="H102" s="38"/>
    </row>
    <row r="103" spans="1:8" ht="12.75">
      <c r="A103" s="85"/>
      <c r="B103" s="68" t="s">
        <v>66</v>
      </c>
      <c r="C103" s="96"/>
      <c r="D103" s="30">
        <f>SUM(D50+D56+D73+D76-D69-D71-D72)</f>
        <v>30657000</v>
      </c>
      <c r="E103" s="30"/>
      <c r="F103" s="30">
        <f>(F50+F56+F57+F58+F59+F60+F61+F62+F70+F75)</f>
        <v>30625215.2</v>
      </c>
      <c r="G103" s="99"/>
      <c r="H103" s="38">
        <f>SUM(D103-F103)</f>
        <v>31784.800000000745</v>
      </c>
    </row>
    <row r="104" spans="1:8" ht="12.75">
      <c r="A104" s="85"/>
      <c r="B104" s="68" t="s">
        <v>67</v>
      </c>
      <c r="C104" s="96"/>
      <c r="D104" s="30">
        <f>SUM(D79)</f>
        <v>12172000</v>
      </c>
      <c r="E104" s="30"/>
      <c r="F104" s="30">
        <f>SUM(F79)</f>
        <v>12136626.86</v>
      </c>
      <c r="G104" s="99"/>
      <c r="H104" s="38">
        <f>SUM(D104-F104)</f>
        <v>35373.140000000596</v>
      </c>
    </row>
    <row r="105" spans="1:8" ht="12.75">
      <c r="A105" s="85"/>
      <c r="B105" s="68"/>
      <c r="C105" s="96"/>
      <c r="D105" s="30"/>
      <c r="E105" s="30"/>
      <c r="F105" s="30"/>
      <c r="G105" s="99"/>
      <c r="H105" s="38"/>
    </row>
    <row r="106" spans="1:8" ht="12.75">
      <c r="A106" s="85"/>
      <c r="B106" s="89" t="s">
        <v>68</v>
      </c>
      <c r="C106" s="96"/>
      <c r="D106" s="34">
        <f>SUM(D103+D104)</f>
        <v>42829000</v>
      </c>
      <c r="E106" s="34"/>
      <c r="F106" s="34">
        <f>SUM(F103+F104)</f>
        <v>42761842.06</v>
      </c>
      <c r="G106" s="99"/>
      <c r="H106" s="38">
        <f>SUM(D106-F106)</f>
        <v>67157.93999999762</v>
      </c>
    </row>
    <row r="107" spans="1:8" ht="12.75">
      <c r="A107" s="85"/>
      <c r="B107" s="89"/>
      <c r="C107" s="29"/>
      <c r="D107" s="95"/>
      <c r="E107" s="34"/>
      <c r="F107" s="34"/>
      <c r="G107" s="99"/>
      <c r="H107" s="38"/>
    </row>
    <row r="108" spans="1:8" ht="12.75">
      <c r="A108" s="85"/>
      <c r="B108" s="68" t="s">
        <v>89</v>
      </c>
      <c r="C108" s="30">
        <f>SUM(E25)</f>
        <v>13000000</v>
      </c>
      <c r="D108" s="92"/>
      <c r="E108" s="30">
        <f>SUM(E82)</f>
        <v>7195000</v>
      </c>
      <c r="F108" s="42"/>
      <c r="G108" s="100">
        <f>SUM(C108-E108)</f>
        <v>5805000</v>
      </c>
      <c r="H108" s="41">
        <f>SUM(D108-F108)</f>
        <v>0</v>
      </c>
    </row>
    <row r="109" spans="1:8" ht="12.75">
      <c r="A109" s="85"/>
      <c r="B109" s="68" t="s">
        <v>90</v>
      </c>
      <c r="C109" s="30">
        <f>SUM(E26)</f>
        <v>2283043000</v>
      </c>
      <c r="D109" s="30">
        <f>SUM(F8+F14+F16+F18+F19+F21+F32+F37)</f>
        <v>2873267968.74</v>
      </c>
      <c r="E109" s="30">
        <f>SUM(E86)</f>
        <v>2281379000</v>
      </c>
      <c r="F109" s="30">
        <f>SUM(F86)</f>
        <v>2516900000</v>
      </c>
      <c r="G109" s="100">
        <f>SUM(C109-E109)</f>
        <v>1664000</v>
      </c>
      <c r="H109" s="38">
        <f>SUM(D109-F109)</f>
        <v>356367968.7399998</v>
      </c>
    </row>
    <row r="110" spans="1:8" ht="12.75">
      <c r="A110" s="85"/>
      <c r="B110" s="68"/>
      <c r="C110" s="96"/>
      <c r="D110" s="30"/>
      <c r="E110" s="30"/>
      <c r="F110" s="30"/>
      <c r="H110" s="38"/>
    </row>
    <row r="111" spans="1:8" ht="12.75">
      <c r="A111" s="85"/>
      <c r="B111" s="67" t="s">
        <v>69</v>
      </c>
      <c r="C111" s="34">
        <f>SUM(C108:C109)</f>
        <v>2296043000</v>
      </c>
      <c r="D111" s="34">
        <f>SUM(D108:D109)</f>
        <v>2873267968.74</v>
      </c>
      <c r="E111" s="34">
        <f>SUM(E108:E109)</f>
        <v>2288574000</v>
      </c>
      <c r="F111" s="34">
        <f>SUM(F108:F109)</f>
        <v>2516900000</v>
      </c>
      <c r="G111" s="38"/>
      <c r="H111" s="38">
        <f>SUM(D111-F111)</f>
        <v>356367968.7399998</v>
      </c>
    </row>
    <row r="112" spans="1:10" ht="12.75">
      <c r="A112" s="85"/>
      <c r="B112" s="68"/>
      <c r="C112" s="30"/>
      <c r="D112" s="88"/>
      <c r="E112" s="30"/>
      <c r="F112" s="30"/>
      <c r="G112" s="100"/>
      <c r="H112" s="41"/>
      <c r="J112" s="124"/>
    </row>
    <row r="113" spans="1:8" ht="12.75">
      <c r="A113" s="85"/>
      <c r="B113" s="67" t="s">
        <v>93</v>
      </c>
      <c r="C113" s="34">
        <f>SUM(E38)</f>
        <v>0</v>
      </c>
      <c r="D113" s="34">
        <f>SUM(G10+G20+G38)</f>
        <v>26365108.990000002</v>
      </c>
      <c r="E113" s="34">
        <f>SUM(E68)</f>
        <v>6975000</v>
      </c>
      <c r="F113" s="34">
        <f>SUM(F38)</f>
        <v>3587276.64</v>
      </c>
      <c r="G113" s="99">
        <f>SUM(G108:G109)</f>
        <v>7469000</v>
      </c>
      <c r="H113" s="38">
        <f>SUM(D113-F113)</f>
        <v>22777832.35</v>
      </c>
    </row>
    <row r="114" spans="1:8" ht="12.75">
      <c r="A114" s="85"/>
      <c r="B114" s="69"/>
      <c r="C114" s="42"/>
      <c r="D114" s="88"/>
      <c r="E114" s="42"/>
      <c r="F114" s="42"/>
      <c r="G114" s="88"/>
      <c r="H114" s="42"/>
    </row>
    <row r="115" spans="1:8" ht="12.75">
      <c r="A115" s="85"/>
      <c r="B115" s="68" t="s">
        <v>3</v>
      </c>
      <c r="C115" s="30">
        <f aca="true" t="shared" si="10" ref="C115:H115">SUM(C101,C106,C111,C113)</f>
        <v>2296043000</v>
      </c>
      <c r="D115" s="30">
        <f t="shared" si="10"/>
        <v>2973465077.7299995</v>
      </c>
      <c r="E115" s="30">
        <f t="shared" si="10"/>
        <v>2295549000</v>
      </c>
      <c r="F115" s="30">
        <f t="shared" si="10"/>
        <v>2578850527.74</v>
      </c>
      <c r="G115" s="41">
        <f t="shared" si="10"/>
        <v>7469000</v>
      </c>
      <c r="H115" s="41">
        <f t="shared" si="10"/>
        <v>394614549.9899998</v>
      </c>
    </row>
    <row r="116" spans="1:8" ht="13.5" thickBot="1">
      <c r="A116" s="85"/>
      <c r="B116" s="89"/>
      <c r="C116" s="34"/>
      <c r="D116" s="87"/>
      <c r="E116" s="34"/>
      <c r="F116" s="34"/>
      <c r="G116" s="99"/>
      <c r="H116" s="38"/>
    </row>
    <row r="117" spans="1:8" ht="12.75">
      <c r="A117" s="75"/>
      <c r="B117" s="117"/>
      <c r="C117" s="110"/>
      <c r="D117" s="105"/>
      <c r="E117" s="104"/>
      <c r="F117" s="106"/>
      <c r="G117" s="111"/>
      <c r="H117" s="112"/>
    </row>
    <row r="118" spans="1:8" ht="12.75">
      <c r="A118" s="90" t="s">
        <v>83</v>
      </c>
      <c r="B118" s="88"/>
      <c r="C118" s="113"/>
      <c r="D118" s="69"/>
      <c r="E118" s="63"/>
      <c r="F118" s="92"/>
      <c r="G118" s="126">
        <f>SUM(G115:H115)</f>
        <v>402083549.9899998</v>
      </c>
      <c r="H118" s="127"/>
    </row>
    <row r="119" spans="1:8" ht="13.5" thickBot="1">
      <c r="A119" s="82"/>
      <c r="B119" s="118"/>
      <c r="C119" s="114"/>
      <c r="D119" s="108"/>
      <c r="E119" s="107"/>
      <c r="F119" s="109"/>
      <c r="G119" s="115"/>
      <c r="H119" s="116"/>
    </row>
    <row r="120" spans="1:8" ht="12.75">
      <c r="A120" s="85"/>
      <c r="B120" s="69"/>
      <c r="C120" s="75"/>
      <c r="D120" s="84"/>
      <c r="E120" s="84"/>
      <c r="F120" s="76"/>
      <c r="G120" s="88"/>
      <c r="H120" s="42"/>
    </row>
    <row r="121" spans="1:8" ht="12.75">
      <c r="A121" s="78" t="s">
        <v>101</v>
      </c>
      <c r="B121" s="68"/>
      <c r="C121" s="113"/>
      <c r="D121" s="68"/>
      <c r="E121" s="63"/>
      <c r="F121" s="92"/>
      <c r="G121" s="123">
        <f>SUM(G113)</f>
        <v>7469000</v>
      </c>
      <c r="H121" s="123">
        <f>SUM(H113)</f>
        <v>22777832.35</v>
      </c>
    </row>
    <row r="122" spans="1:8" ht="13.5" thickBot="1">
      <c r="A122" s="82"/>
      <c r="B122" s="119"/>
      <c r="C122" s="121"/>
      <c r="D122" s="119"/>
      <c r="E122" s="72"/>
      <c r="F122" s="122"/>
      <c r="G122" s="120"/>
      <c r="H122" s="91"/>
    </row>
    <row r="123" spans="1:8" ht="12.75">
      <c r="A123" s="75"/>
      <c r="B123" s="76"/>
      <c r="C123" s="75"/>
      <c r="D123" s="84"/>
      <c r="E123" s="84"/>
      <c r="F123" s="76"/>
      <c r="G123" s="84"/>
      <c r="H123" s="76"/>
    </row>
    <row r="124" spans="1:8" ht="12.75">
      <c r="A124" s="78" t="s">
        <v>102</v>
      </c>
      <c r="B124" s="88"/>
      <c r="C124" s="85"/>
      <c r="D124" s="69"/>
      <c r="E124" s="69"/>
      <c r="F124" s="88"/>
      <c r="G124" s="126">
        <f>SUM(G121:H121)</f>
        <v>30246832.35</v>
      </c>
      <c r="H124" s="127"/>
    </row>
    <row r="125" spans="1:8" ht="13.5" thickBot="1">
      <c r="A125" s="101"/>
      <c r="B125" s="103"/>
      <c r="C125" s="101"/>
      <c r="D125" s="102"/>
      <c r="E125" s="102"/>
      <c r="F125" s="103"/>
      <c r="G125" s="102"/>
      <c r="H125" s="103"/>
    </row>
    <row r="128" spans="1:8" ht="12.75">
      <c r="A128" s="53"/>
      <c r="B128" s="53"/>
      <c r="C128" s="53"/>
      <c r="D128" s="53"/>
      <c r="E128" s="53"/>
      <c r="F128" s="53"/>
      <c r="G128" s="53"/>
      <c r="H128" s="16"/>
    </row>
    <row r="129" spans="1:8" ht="12.75">
      <c r="A129" s="53"/>
      <c r="B129" s="53"/>
      <c r="C129" s="53"/>
      <c r="D129" s="53"/>
      <c r="E129" s="53"/>
      <c r="F129" s="53"/>
      <c r="G129" s="53"/>
      <c r="H129" s="16"/>
    </row>
    <row r="130" spans="1:8" ht="12.75">
      <c r="A130" s="53"/>
      <c r="B130" s="53"/>
      <c r="C130" s="53"/>
      <c r="D130" s="53"/>
      <c r="E130" s="53"/>
      <c r="F130" s="53"/>
      <c r="G130" s="53"/>
      <c r="H130" s="16"/>
    </row>
    <row r="131" spans="1:8" ht="12.75">
      <c r="A131" s="53"/>
      <c r="B131" s="53"/>
      <c r="C131" s="53"/>
      <c r="D131" s="53"/>
      <c r="E131" s="53"/>
      <c r="F131" s="53"/>
      <c r="G131" s="53"/>
      <c r="H131" s="16"/>
    </row>
    <row r="132" spans="1:8" ht="12.75">
      <c r="A132" s="53"/>
      <c r="B132" s="53"/>
      <c r="C132" s="53"/>
      <c r="D132" s="53"/>
      <c r="E132" s="53"/>
      <c r="F132" s="53"/>
      <c r="G132" s="53"/>
      <c r="H132" s="16"/>
    </row>
    <row r="133" spans="1:8" ht="12.75">
      <c r="A133" s="53"/>
      <c r="B133" s="53"/>
      <c r="C133" s="53"/>
      <c r="D133" s="53"/>
      <c r="E133" s="53"/>
      <c r="F133" s="53"/>
      <c r="G133" s="53"/>
      <c r="H133" s="16"/>
    </row>
    <row r="134" ht="12.75">
      <c r="H134" s="16"/>
    </row>
    <row r="135" spans="1:8" ht="12.75">
      <c r="A135" s="16"/>
      <c r="B135" s="16"/>
      <c r="C135" s="16"/>
      <c r="D135" s="16"/>
      <c r="E135" s="20"/>
      <c r="F135" s="20"/>
      <c r="G135" s="15"/>
      <c r="H135" s="16"/>
    </row>
    <row r="136" spans="1:8" ht="12.75">
      <c r="A136" s="18"/>
      <c r="B136" s="16"/>
      <c r="C136" s="16"/>
      <c r="D136" s="16"/>
      <c r="E136" s="15"/>
      <c r="F136" s="15"/>
      <c r="G136" s="15"/>
      <c r="H136" s="16"/>
    </row>
    <row r="137" spans="1:8" ht="12.75">
      <c r="A137" s="16"/>
      <c r="B137" s="16"/>
      <c r="C137" s="16"/>
      <c r="D137" s="16"/>
      <c r="E137" s="16"/>
      <c r="F137" s="16"/>
      <c r="G137" s="16"/>
      <c r="H137" s="16"/>
    </row>
    <row r="141" ht="12.75">
      <c r="H141" s="16"/>
    </row>
    <row r="142" ht="12.75">
      <c r="H142" s="16"/>
    </row>
    <row r="143" ht="12.75">
      <c r="H143" s="16"/>
    </row>
  </sheetData>
  <mergeCells count="2">
    <mergeCell ref="G118:H118"/>
    <mergeCell ref="G124:H124"/>
  </mergeCells>
  <printOptions/>
  <pageMargins left="0.7874015748031497" right="0.5118110236220472" top="0.7874015748031497" bottom="0.7874015748031497" header="0.5118110236220472" footer="0.5118110236220472"/>
  <pageSetup horizontalDpi="600" verticalDpi="600" orientation="landscape" paperSize="9" r:id="rId1"/>
  <headerFooter alignWithMargins="0">
    <oddHeader>&amp;RPríloha č. 1</oddHeader>
    <oddFooter>&amp;Rstrana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krajanova</cp:lastModifiedBy>
  <cp:lastPrinted>2009-02-23T08:57:41Z</cp:lastPrinted>
  <dcterms:created xsi:type="dcterms:W3CDTF">2001-10-31T08:49:12Z</dcterms:created>
  <dcterms:modified xsi:type="dcterms:W3CDTF">2009-04-08T12:17:36Z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