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300" windowHeight="9210" activeTab="2"/>
  </bookViews>
  <sheets>
    <sheet name="sumár-old" sheetId="1" r:id="rId1"/>
    <sheet name="jar 2004" sheetId="2" r:id="rId2"/>
    <sheet name="leto 2004" sheetId="3" r:id="rId3"/>
  </sheets>
  <definedNames>
    <definedName name="_xlnm.Print_Titles" localSheetId="2">'leto 2004'!$5:$7</definedName>
    <definedName name="_xlnm.Print_Area" localSheetId="1">'jar 2004'!$A$1:$K$32</definedName>
    <definedName name="_xlnm.Print_Area" localSheetId="2">'leto 2004'!$B$1:$L$455</definedName>
    <definedName name="_xlnm.Print_Area" localSheetId="0">'sumár-old'!$A$1:$F$17</definedName>
  </definedNames>
  <calcPr fullCalcOnLoad="1"/>
</workbook>
</file>

<file path=xl/sharedStrings.xml><?xml version="1.0" encoding="utf-8"?>
<sst xmlns="http://schemas.openxmlformats.org/spreadsheetml/2006/main" count="1318" uniqueCount="876">
  <si>
    <t>v členení podľa OZ</t>
  </si>
  <si>
    <t>tis. Sk</t>
  </si>
  <si>
    <t xml:space="preserve">Povodňové škody </t>
  </si>
  <si>
    <t>OZ Bratislava</t>
  </si>
  <si>
    <t>OZ Piešťany</t>
  </si>
  <si>
    <t>OZ Banská 
Bystrica</t>
  </si>
  <si>
    <t>OZ Košice</t>
  </si>
  <si>
    <t xml:space="preserve">Spolu 
za SVP, š.p. </t>
  </si>
  <si>
    <t>jarné povodne</t>
  </si>
  <si>
    <t>letné povodne</t>
  </si>
  <si>
    <t>Menovitý zoznam povodňových škôd na vodných tokoch a vodných stavbách v správe SVP, š.p. Banská Štiavnica
zoradený podľa poradia naliehavosti a podľa závodov, povodí a obvodov</t>
  </si>
  <si>
    <t>22 Poškodené brehové opevnenia tokov</t>
  </si>
  <si>
    <t>23 Poškodené ochranné hrádze</t>
  </si>
  <si>
    <t>24 Poškodené hate, stupne</t>
  </si>
  <si>
    <t>1/ Jar 2004</t>
  </si>
  <si>
    <t>Č.</t>
  </si>
  <si>
    <t>Tok, rkm, objekt</t>
  </si>
  <si>
    <t>Kat. /  okres</t>
  </si>
  <si>
    <t>Popis škody, spôsob odstránenia</t>
  </si>
  <si>
    <t>Priama škoda na DHM</t>
  </si>
  <si>
    <t>Náklady na riešenie</t>
  </si>
  <si>
    <t>z toho</t>
  </si>
  <si>
    <t>odhad 20.08.2004</t>
  </si>
  <si>
    <t>upresn. 1.12.2004</t>
  </si>
  <si>
    <t>financované cestou poisťovní</t>
  </si>
  <si>
    <t>V rámci opráv</t>
  </si>
  <si>
    <t>Investične</t>
  </si>
  <si>
    <t>SVP, š.p. OZ Piešťany</t>
  </si>
  <si>
    <t>m</t>
  </si>
  <si>
    <t>ks</t>
  </si>
  <si>
    <t>Spolu OZ Piešťany</t>
  </si>
  <si>
    <t>OZ Piešťany Celkom</t>
  </si>
  <si>
    <t>SVP, š.p. OZ Banská Bystrica</t>
  </si>
  <si>
    <t>Závod Povodie dolného Hrona a dolného Ipľa Levice</t>
  </si>
  <si>
    <t>1.</t>
  </si>
  <si>
    <t>r. Hron, r km 76,27</t>
  </si>
  <si>
    <t>V. Kozmálovce/LV</t>
  </si>
  <si>
    <t xml:space="preserve">poškodenie zábradlia pre profil na zachytávanie ropných havárií              </t>
  </si>
  <si>
    <t>2.</t>
  </si>
  <si>
    <t xml:space="preserve">r. Hron, r km 74,00 - 75,25 </t>
  </si>
  <si>
    <t xml:space="preserve"> V. Kozmálovce/LV</t>
  </si>
  <si>
    <t xml:space="preserve">poškodenie ľavostrannej OH v zdrži VD Veľké Kozmálovce    (škoda odstránená 5 458, -Sk) </t>
  </si>
  <si>
    <t>Spolu OZ Banská Bystrica</t>
  </si>
  <si>
    <t>OZ Banská Bystrica Celkom</t>
  </si>
  <si>
    <t>SVP, š.p. OZ Košice</t>
  </si>
  <si>
    <t>Závod Povodie Bodrogu Trebišov</t>
  </si>
  <si>
    <t>6.</t>
  </si>
  <si>
    <t>Boršanský potok,  rkm 0,000 - 0,500 PB hrádza</t>
  </si>
  <si>
    <t>Borša/TV</t>
  </si>
  <si>
    <t xml:space="preserve">Priesaky v päte PB  hrádze, netesnosť klapky  v rkm 0,150 , v mieste  klapky vyplavovanie  zeminy z telesa hrádze,  narušenie stability hrádze  deformácia telesa hrádze                      </t>
  </si>
  <si>
    <t>7.</t>
  </si>
  <si>
    <t>Boršanský potok,   rkm 0,000 - 0,500 ĽB hrádza</t>
  </si>
  <si>
    <t xml:space="preserve">odplavenie časti koruny </t>
  </si>
  <si>
    <t>8.</t>
  </si>
  <si>
    <t>Boršanský polder</t>
  </si>
  <si>
    <t xml:space="preserve">priesaky v päte vzd. strany hrádze poldra,  deformácia telesa hrádze </t>
  </si>
  <si>
    <t>9.</t>
  </si>
  <si>
    <t>Barský potok</t>
  </si>
  <si>
    <t>Bara, 
Borša/TV</t>
  </si>
  <si>
    <t>vplyvom nelegálne zriadenej hrádze na Barskom potoku počas povodňovej aktivity došlo k preliatiu hrádze a neregulovanému odtoku vody z nádrže prostredníctvom umelo vytvoreného provizórneho bezpečnostného priepadu, odtok vody z nádrže bol sústredený mimo pôvodného koryta toku,návrh riešenia: presmerovanie toku do pôvodného koryta</t>
  </si>
  <si>
    <t xml:space="preserve">Spolu OZ Košice </t>
  </si>
  <si>
    <t>súčet</t>
  </si>
  <si>
    <t>OZ Košice Celkom</t>
  </si>
  <si>
    <t xml:space="preserve">Spolu SVP, š.p. jar 2004 </t>
  </si>
  <si>
    <t>zaokrúhlený súčet</t>
  </si>
  <si>
    <t>SVP, š.p. Celkom</t>
  </si>
  <si>
    <t>2/ Leto 2004</t>
  </si>
  <si>
    <t>Ďalšie investície 
vyvolané povodňou</t>
  </si>
  <si>
    <t>Vyš. škoda</t>
  </si>
  <si>
    <t>Poznámka</t>
  </si>
  <si>
    <t>Závod Povodie stredného Váhu II Piešťany</t>
  </si>
  <si>
    <t>Rakovec</t>
  </si>
  <si>
    <t>Mníchova Lehota/TN</t>
  </si>
  <si>
    <t>Poškodené dno potoka, odstraňovanie nánosov (ukonč. 335 660,- Sk)</t>
  </si>
  <si>
    <t>Turňanský potok</t>
  </si>
  <si>
    <t>Trenčianska Turná, Mníchova Lehota/TN</t>
  </si>
  <si>
    <t>Poškodené kamenné opevnenie (ukonč. 820 148,- Sk)</t>
  </si>
  <si>
    <t>Závod Povodie hornej Nitry Topoľčany</t>
  </si>
  <si>
    <t>Prítok toku Radiša</t>
  </si>
  <si>
    <t>Horné Naštice/BN</t>
  </si>
  <si>
    <t>Odstraňovanie nánosov, čistenie koryta</t>
  </si>
  <si>
    <t>Suchý potok, suchý polder</t>
  </si>
  <si>
    <t>Lehota pod Vtáčnikom/PD</t>
  </si>
  <si>
    <t>Škody na objektoch, ktoré sú súčasťou výstavby Suchého poldra (ukonč. 222 686,- Sk)</t>
  </si>
  <si>
    <t xml:space="preserve">výš. Škody nepresiahla zmluvnú spoluúčasť 100 tis. Sk </t>
  </si>
  <si>
    <t>v tis. Sk</t>
  </si>
  <si>
    <t>Závod Povodie Hornádu a Bodvy Košice</t>
  </si>
  <si>
    <t>Obvod Košice</t>
  </si>
  <si>
    <t>Upravené toky</t>
  </si>
  <si>
    <t>VN Kamenica</t>
  </si>
  <si>
    <t>V.Kamenica/KS</t>
  </si>
  <si>
    <t>poškodený prepad</t>
  </si>
  <si>
    <t>Svinický potok</t>
  </si>
  <si>
    <t>poškodenie dlažby</t>
  </si>
  <si>
    <t>3.</t>
  </si>
  <si>
    <t>Hornád</t>
  </si>
  <si>
    <t>N.Myšľa, Ždaňa/KS</t>
  </si>
  <si>
    <t>poškodenie  prahov v Ždani a N.Myšli</t>
  </si>
  <si>
    <t>4.</t>
  </si>
  <si>
    <t>Halačský potok</t>
  </si>
  <si>
    <t>Svinica/KS</t>
  </si>
  <si>
    <t>poškodšná úprava</t>
  </si>
  <si>
    <t>5.</t>
  </si>
  <si>
    <t>Rankovský potok</t>
  </si>
  <si>
    <t>Bačkovík/KS</t>
  </si>
  <si>
    <t>poškodená dlažba</t>
  </si>
  <si>
    <t>Olšava</t>
  </si>
  <si>
    <t>Vyšný Čaj/ KS</t>
  </si>
  <si>
    <t>poškodené ľavostranné opevnenie</t>
  </si>
  <si>
    <t>Gyňov/KS</t>
  </si>
  <si>
    <t>poškodenie hrádze, rozostavaná stavba</t>
  </si>
  <si>
    <t>Torysa</t>
  </si>
  <si>
    <t>Sady nad Torysou/KS</t>
  </si>
  <si>
    <t>poškodenie spätnej klapky, narušenie pravostrannej hrádze</t>
  </si>
  <si>
    <t>10.</t>
  </si>
  <si>
    <t>VD Ružín II.</t>
  </si>
  <si>
    <t>Malá Lodina/KS</t>
  </si>
  <si>
    <t>poškodenie opevnenia pravého brehu</t>
  </si>
  <si>
    <t>11.</t>
  </si>
  <si>
    <t>Hornád - V.Opátske</t>
  </si>
  <si>
    <t>Košice/ KE</t>
  </si>
  <si>
    <t>poškodenie hrádze, výmoľ na berme</t>
  </si>
  <si>
    <t>12.</t>
  </si>
  <si>
    <t>Hornád - VD Ružín II.</t>
  </si>
  <si>
    <t>poškodenie ovláacieho mechanizmu segmentov (realizované v rámci zabezpečovacích prác)</t>
  </si>
  <si>
    <t>ukončené v rámci zabezp.prác</t>
  </si>
  <si>
    <t>13.</t>
  </si>
  <si>
    <t>Svinka - Obišovce</t>
  </si>
  <si>
    <t>Obišivce/KS</t>
  </si>
  <si>
    <t>Poškodenie realizačných prác rozostavanej investície (odstránené)</t>
  </si>
  <si>
    <t>škoda odstránená</t>
  </si>
  <si>
    <t>Spolu upravené toky</t>
  </si>
  <si>
    <t>Neupravené toky</t>
  </si>
  <si>
    <t>Svinka</t>
  </si>
  <si>
    <t>Obišovce/KS</t>
  </si>
  <si>
    <t xml:space="preserve">poškodený ľavý breh, neupravená časť </t>
  </si>
  <si>
    <t>Bohdanovský potok</t>
  </si>
  <si>
    <t>Bohdanovce/KS</t>
  </si>
  <si>
    <t>poškodené opevnenie</t>
  </si>
  <si>
    <t>Trstianka</t>
  </si>
  <si>
    <t>Ďurďošík/KS</t>
  </si>
  <si>
    <t>výmole, poškodené opevnenie</t>
  </si>
  <si>
    <t>Rakoš/KS</t>
  </si>
  <si>
    <t>poškodený svah</t>
  </si>
  <si>
    <t>Tepličany/KS</t>
  </si>
  <si>
    <t>výmole na ľavej strane</t>
  </si>
  <si>
    <t>Spolu neupravené toky</t>
  </si>
  <si>
    <t>Spolu za obvod Košice</t>
  </si>
  <si>
    <t>Obvod Prešov</t>
  </si>
  <si>
    <t>VN Sigord</t>
  </si>
  <si>
    <t>Kokošovce/PO</t>
  </si>
  <si>
    <t>odplavený a poškodený odpad od bezpečnostného prepadu, poškodený betónový prah</t>
  </si>
  <si>
    <t>Torysa - hať</t>
  </si>
  <si>
    <t>Prešov</t>
  </si>
  <si>
    <t>zanesenie a znefunkčnenie uzatváracích segmentov</t>
  </si>
  <si>
    <t>PO - Solivary, Soľný potok</t>
  </si>
  <si>
    <t>zanesené koryto, poškodené 2 stupne + vývar, poškodená dlažba</t>
  </si>
  <si>
    <t>Ladzinka</t>
  </si>
  <si>
    <t>Lipníky</t>
  </si>
  <si>
    <t>zanesené koryto</t>
  </si>
  <si>
    <t>Maglovecký potok</t>
  </si>
  <si>
    <t>Lada</t>
  </si>
  <si>
    <t>potok Šebastovka</t>
  </si>
  <si>
    <t>V. Šebastová</t>
  </si>
  <si>
    <t>poškodená dlažba a stupne</t>
  </si>
  <si>
    <t>Stašovský potok</t>
  </si>
  <si>
    <t>Fričovce</t>
  </si>
  <si>
    <t>poškodená dlažba, zanesené koryto</t>
  </si>
  <si>
    <t>Veľká Svinka</t>
  </si>
  <si>
    <t>Sabinov</t>
  </si>
  <si>
    <t>poškodený stupeň a opevnenie</t>
  </si>
  <si>
    <t>Podhoranský potok</t>
  </si>
  <si>
    <t>Podhorany</t>
  </si>
  <si>
    <t>poškodené opevnenie a zanesené koryto</t>
  </si>
  <si>
    <t>Fričkovský potok</t>
  </si>
  <si>
    <t>Fričkovce</t>
  </si>
  <si>
    <t>poškodená  prepážka</t>
  </si>
  <si>
    <t>Novoveský potok</t>
  </si>
  <si>
    <t>Drienovská Nová Ves</t>
  </si>
  <si>
    <t>Daletický potok, V. Svinka</t>
  </si>
  <si>
    <t>Chminianska Nová Ves</t>
  </si>
  <si>
    <t>V.Svinka</t>
  </si>
  <si>
    <t>Miľpošský potok</t>
  </si>
  <si>
    <t>Miľpoš</t>
  </si>
  <si>
    <t>poškodená prepážka</t>
  </si>
  <si>
    <t>14.</t>
  </si>
  <si>
    <t>15.</t>
  </si>
  <si>
    <t>N. Šebastová</t>
  </si>
  <si>
    <t>zanesené koryto a poškodená dlažba</t>
  </si>
  <si>
    <t>16.</t>
  </si>
  <si>
    <t>Pušovský potok</t>
  </si>
  <si>
    <t>Pušovce</t>
  </si>
  <si>
    <t>zanesené koryto, poškodená dlažba</t>
  </si>
  <si>
    <t>17.</t>
  </si>
  <si>
    <t>miestny potok</t>
  </si>
  <si>
    <t>Nemcovce</t>
  </si>
  <si>
    <t>18.</t>
  </si>
  <si>
    <t>Ternianka</t>
  </si>
  <si>
    <t>Záhradné</t>
  </si>
  <si>
    <t>19.</t>
  </si>
  <si>
    <t>Lazovský potok</t>
  </si>
  <si>
    <t>Sabinov, časť Orkucany</t>
  </si>
  <si>
    <t>20.</t>
  </si>
  <si>
    <t>potok Čakan</t>
  </si>
  <si>
    <t>Tulčík</t>
  </si>
  <si>
    <t>21.</t>
  </si>
  <si>
    <t>Malá Svinka</t>
  </si>
  <si>
    <t>Jarovnice</t>
  </si>
  <si>
    <t>poškodená prehrádzka a opevnenie</t>
  </si>
  <si>
    <t>22.</t>
  </si>
  <si>
    <t>Uzovské Pekľany</t>
  </si>
  <si>
    <t>poškodené dva stupne a opevnenie</t>
  </si>
  <si>
    <t>23.</t>
  </si>
  <si>
    <t>Malá Svinka, Renčišovský potok</t>
  </si>
  <si>
    <t>Renčišov/SB</t>
  </si>
  <si>
    <t>zanesené vývary stupňov, poškodená dlažba</t>
  </si>
  <si>
    <t>Renč.p.+M.Svinka</t>
  </si>
  <si>
    <t>24.</t>
  </si>
  <si>
    <t>Demjatský potok</t>
  </si>
  <si>
    <t>Demjata</t>
  </si>
  <si>
    <t>Podhradík</t>
  </si>
  <si>
    <t>zosuvy svahov, podmyté a odplavené brehy</t>
  </si>
  <si>
    <t>Vyšná Šebastová</t>
  </si>
  <si>
    <t>potok Kapanoš</t>
  </si>
  <si>
    <t>Kapušany</t>
  </si>
  <si>
    <t>Slavkovský potok</t>
  </si>
  <si>
    <t>Nižný Slavkov</t>
  </si>
  <si>
    <t>Renčišovský potok</t>
  </si>
  <si>
    <t>Renčišov</t>
  </si>
  <si>
    <t>Brezovička</t>
  </si>
  <si>
    <t>Radatice</t>
  </si>
  <si>
    <t>Ľutinka potok</t>
  </si>
  <si>
    <t>Ľutina</t>
  </si>
  <si>
    <t>Záborský potok</t>
  </si>
  <si>
    <t>Záborské</t>
  </si>
  <si>
    <t>Bzenov</t>
  </si>
  <si>
    <t>Lažany</t>
  </si>
  <si>
    <t>Soľný potok</t>
  </si>
  <si>
    <t>Ruská Nová Ves</t>
  </si>
  <si>
    <t>potok Zápotok</t>
  </si>
  <si>
    <t>Kučmanovský potok</t>
  </si>
  <si>
    <t>Šarišské Dravce</t>
  </si>
  <si>
    <t>Olejníkov</t>
  </si>
  <si>
    <t>Telek potok</t>
  </si>
  <si>
    <t>Jakubovanský potok</t>
  </si>
  <si>
    <t>Sabinov časť Orkucany</t>
  </si>
  <si>
    <t>Torysa       v príprave - fondy</t>
  </si>
  <si>
    <t>Haniska</t>
  </si>
  <si>
    <t>Spolu za obvod Prešov</t>
  </si>
  <si>
    <t>Spolu závod Povodie Hornádu a Bodvy Košice</t>
  </si>
  <si>
    <t>Spolu závod Povodie Hornádu a Bodvy Košice celkom</t>
  </si>
  <si>
    <t>Závod Povodie Laborca Michalovce</t>
  </si>
  <si>
    <t>Obvod Humenné</t>
  </si>
  <si>
    <t>Cirocha, rkm 46,800 k. ú. Poľana</t>
  </si>
  <si>
    <t>VN Starina - PHO/SV</t>
  </si>
  <si>
    <t>Zmena trasy koryta na dĺžke 80 m, odplavenie prístupovej cesty do obce Ruské  (ukončená)</t>
  </si>
  <si>
    <t>ukončená - vl. SV</t>
  </si>
  <si>
    <t>Laborec, km 62,500-63,135</t>
  </si>
  <si>
    <t>Brekov, Jasenov/HE</t>
  </si>
  <si>
    <t>Poškodený uzáver starého koryta na dĺžke 35 m do hĺbky 1,5 m. Vytvorené nánosy na dĺžke 300 m nepriaznivo usmerňujú prúdnicu, poškodený zaisťovací prah 15 m a brehové kamenné opevnenie 30 m   (v realizácii)</t>
  </si>
  <si>
    <t>odstraňuje sa - Vl. SV</t>
  </si>
  <si>
    <t>Udava, km 20,100-23,142 (upravený tok)</t>
  </si>
  <si>
    <t>Papín/HE</t>
  </si>
  <si>
    <t>Poškodené prepadové hrany 3-och stupňov, narušná dlažba vývarov, narušené opevnenie ľavej a pravej strany úpravy</t>
  </si>
  <si>
    <t>Biľanka, km 3,400-4,300</t>
  </si>
  <si>
    <t>Zbudská Belá/ML</t>
  </si>
  <si>
    <t>Poškodené prepadové hrany dvoch stupňov, narušené dlažby vývarov, pätky a dlažby úpravy. Poškodená prpážka na ľavostran. prítoku, zanesenie prepážky</t>
  </si>
  <si>
    <t>Výrava, km 7,173-8,296 (upravený tok)</t>
  </si>
  <si>
    <t>Rokytov pri Humennom/HE</t>
  </si>
  <si>
    <t>Stupeň č. 2 - pretrhnutý, poškodené prepadové hrany dvoch stupňov, narušná dlažba vývarov, vytvorené nánosy</t>
  </si>
  <si>
    <t xml:space="preserve">Ulička, km 1,100-3,100 (upravený VT) </t>
  </si>
  <si>
    <t>Ulič/SV</t>
  </si>
  <si>
    <t>Poškodená prepadová hrana 1. stupňa, narušená dlažba vývaru, vytvorené nánosy</t>
  </si>
  <si>
    <t>Zbojský potok, km 0,00-1,10 (upr. VT)</t>
  </si>
  <si>
    <t>Pošk. prepadová hrana 2. stupňa, narušená dlažba vývaru a opevn. brehov, vytvorené nánosy</t>
  </si>
  <si>
    <t xml:space="preserve">Pčolinka, km 1,100-1,700 (upravený VT) </t>
  </si>
  <si>
    <t>Snina/SV</t>
  </si>
  <si>
    <t>Poškodené prepadadové hrany 2-och stupňov, narušená dlažba vývarov, vytvorené nánosy</t>
  </si>
  <si>
    <t>Laborec, km 89,000-89,400</t>
  </si>
  <si>
    <t>Hrabovec n/L./HE</t>
  </si>
  <si>
    <t xml:space="preserve">Na ľavej strane dochádza k odplavovaniu pôdy na dĺžke 300 m, obnaženiu plyn. a vodovodnej zhybky, dochádza k podmývaniu el. stĺpu VN </t>
  </si>
  <si>
    <t>Laborec, km 97,000-97,500</t>
  </si>
  <si>
    <t>Volica/ML</t>
  </si>
  <si>
    <t>Podmytie a odplavenie ľavej strany brehu na dĺžke 500 m, ohrozený areál futbal. Ihriska</t>
  </si>
  <si>
    <t>Laborec, km 97,500-97,800</t>
  </si>
  <si>
    <t>Podmývanie pravej strany brehu a následne odplavovanie poľnohosp. pôdy na dĺžke 300 m</t>
  </si>
  <si>
    <t>Laborec, km 97,900-98,000</t>
  </si>
  <si>
    <t>Poškodenie vegetač. breh. opevnenia na pr. a ľavej strane na dĺžke 100 m, vytvorený meander</t>
  </si>
  <si>
    <t>dr.v.t.č.472, km 0,080-1,150</t>
  </si>
  <si>
    <t>Pošk. 3 stupne, výmoľ pod 2. St., zanesený tok  na dĺžke 100 m /ľavostranný prítok Laborca/</t>
  </si>
  <si>
    <t>dr.v.t.č.475, km0,000-0,100</t>
  </si>
  <si>
    <t xml:space="preserve">Zanesené koryto nánosmi na dĺžke 100 m, dochádza k vybrežovaniu vody na futbal. 
Ihrisko /ľavostr.prítok Laborca/ </t>
  </si>
  <si>
    <t>Barnov p., km 0,250</t>
  </si>
  <si>
    <t>Belá nad Cirochou/SV</t>
  </si>
  <si>
    <t>Vytvorené nánosy, porušený oporný múr na dĺžke 30 m</t>
  </si>
  <si>
    <t>Výrava, km 10,000-10,312</t>
  </si>
  <si>
    <t>Zbojné/ML</t>
  </si>
  <si>
    <t>Poškodenie 5 výhonov na ľavej strane a vytvorenie nánosu na dĺžke 100 m</t>
  </si>
  <si>
    <t>dr.v.t.č.409, km 0,000-0,080</t>
  </si>
  <si>
    <t>Dochádza k vybrežovaniu vody, vytvorený nános na dĺžke 80 m</t>
  </si>
  <si>
    <t>Laborec, km 81,200-81,400</t>
  </si>
  <si>
    <t>Brestov n/L./HE</t>
  </si>
  <si>
    <t>Na ľavej strane dochádza k podmývaniu brehu na dĺžke 150 m</t>
  </si>
  <si>
    <t>Udava, km 25,300-25,900</t>
  </si>
  <si>
    <t>Nižná Jablonka/HE</t>
  </si>
  <si>
    <t>Podmytie a odplavenie ĽS brehu na dĺžke 50 m</t>
  </si>
  <si>
    <t>Udava, km 25,600</t>
  </si>
  <si>
    <t>Vytvorenie výmoľa na PS na dĺžke 20 m - ohrozená budova Požiarnej zbrojnice</t>
  </si>
  <si>
    <t>Udava, km 25,700-25,900</t>
  </si>
  <si>
    <t>Poškodenie 3-och výhonov a vytvorenie nánosu</t>
  </si>
  <si>
    <t>Semeňovský č.304, km 0,300</t>
  </si>
  <si>
    <t>Vytvorené nánosy na dĺžke 80 m  dochádza k vybrežovaniu vody v intraviláne obce</t>
  </si>
  <si>
    <t>dr.v.t.č.302, 0,100</t>
  </si>
  <si>
    <t>Vytvorené nánosy na dĺžke 80 m  dochádza k vybrežovaniu vody, poškodenie drobného v.t.</t>
  </si>
  <si>
    <t>Vydraňka, km 9,000-9,200</t>
  </si>
  <si>
    <t>Palota/ML</t>
  </si>
  <si>
    <t>Vodný tok meandruje na úseku 200 m a spôsobuje výmole a nánosy - ohrozuje ihrisko</t>
  </si>
  <si>
    <t>Vydraňka, km 5,100</t>
  </si>
  <si>
    <t>Vydraň/ML</t>
  </si>
  <si>
    <t>Vytvorený výmoľ na pravej strane ohrozuje pätku železničného mosta</t>
  </si>
  <si>
    <t>Laborec,km 104,400</t>
  </si>
  <si>
    <t>Sukov/ML</t>
  </si>
  <si>
    <t>Na pravej strane dochádza k odplavovaniu brehu a záberu poľ. pôdy na dĺžke 200 m</t>
  </si>
  <si>
    <t>Zbojský p.,km 9,000-9,150</t>
  </si>
  <si>
    <t>Zboj/SV</t>
  </si>
  <si>
    <t>Na ľavej strane dochádza k podmývaniu a odplavovaniu poľnoh. pôdy na dĺžke 150 m, vytvorené nánosy</t>
  </si>
  <si>
    <t>Hostovický p., 2,250-2,400</t>
  </si>
  <si>
    <t>Hostovice/SV</t>
  </si>
  <si>
    <t>Podmytá bet. pätka na ľavej a pravej strane na dĺžke 150 m, vytvorený nános</t>
  </si>
  <si>
    <t>Pčolinka, km 17,500</t>
  </si>
  <si>
    <t>Parihuzovce/SV</t>
  </si>
  <si>
    <t>Zanesené koryto nánosmi na dĺžke 80 m, dochádza k vybreženiu vody na cestu</t>
  </si>
  <si>
    <t>Zbojský potok, km 3,700</t>
  </si>
  <si>
    <t>Uličské Krivé/SV</t>
  </si>
  <si>
    <t>Na pravej strane dochádza k podmývaniu a odplavovaniu poľnohos. pôdy na dĺžke 70 m, vytvorené nánosy</t>
  </si>
  <si>
    <t>drobný v.t.  A,B (upravený tok)</t>
  </si>
  <si>
    <t>Koškovce/HE</t>
  </si>
  <si>
    <t>Dno odpad. a prívodného kanála zanesené na dĺžke 1050 m dochádza k vybreženiu vody z koryta, poškodzovaniu brehov</t>
  </si>
  <si>
    <t>Laborec, km 82,100-82,500</t>
  </si>
  <si>
    <t>Na pravej strane dochádza k podmývaniu a odplavovniu poľnohosp. pôdy na dĺžke 400 m</t>
  </si>
  <si>
    <t>Ostružnica, km 3,100-3,150</t>
  </si>
  <si>
    <t>VN Starina /SV</t>
  </si>
  <si>
    <t>Podmytý ľavý breh na dĺžke 50m, hrozí obnovenie zosuvu, ohroz. prístup.cesty na dĺžke 300m</t>
  </si>
  <si>
    <t>25.</t>
  </si>
  <si>
    <t>Pčolinka, km 6,500</t>
  </si>
  <si>
    <t>Podmývanie brehu na pravej strane na dĺžke 60 m ohrozuje miestnu komunikáciu</t>
  </si>
  <si>
    <t>26.</t>
  </si>
  <si>
    <t>Pčolinka, km 9,100 a km 11,500 - 11,650</t>
  </si>
  <si>
    <t>Pčolinné/SV</t>
  </si>
  <si>
    <t>Na pravej strane vytvorený výmoľ o dĺžke 30 m, dochádza k odplavovaniu poľnohosp. pôdy.  
Na ľavej strane je podmývany breh o dĺžkach 30 m, 30 m, 50 m a dochádza k odplavovaniu a zosuvu pôdy</t>
  </si>
  <si>
    <t>27.</t>
  </si>
  <si>
    <t>Laborec, km 119,800-120,000</t>
  </si>
  <si>
    <t>Habura/ML</t>
  </si>
  <si>
    <t>Poškodená prepadová hrana stupňa, narušená dlažba vývaru. Porušené opevnenie na ľavej 
strane na dĺžke 150 m</t>
  </si>
  <si>
    <t>BP</t>
  </si>
  <si>
    <t>Spolu za obvod Humenné</t>
  </si>
  <si>
    <t>Obvod Michalovce</t>
  </si>
  <si>
    <t>Spolu za obvod Michalovce</t>
  </si>
  <si>
    <t>Spolu závod Povodie Laborca Michalovce</t>
  </si>
  <si>
    <t>Závod Povodie Laborca Michalovce Celkom</t>
  </si>
  <si>
    <t>Závod Povodie Dunajca a Popradu Poprad</t>
  </si>
  <si>
    <t>VH toky</t>
  </si>
  <si>
    <t>Obvod Spišská Nová Ves</t>
  </si>
  <si>
    <t>Slovinský potok 2,500 - 5,100 sútok s Poráčskym potokom</t>
  </si>
  <si>
    <t>Krompachy - Dolina/SNV</t>
  </si>
  <si>
    <t>odstránenie nánosov, krovia a stromov      (rozostavané)</t>
  </si>
  <si>
    <t>rozostavané</t>
  </si>
  <si>
    <t>Slovinský potok 5.100 - 7.000
+ záustná trať Poráčskeho potoka</t>
  </si>
  <si>
    <t>Slovinky/SNV</t>
  </si>
  <si>
    <t>Zimný potok r km 0,000 - 1,300 úprava</t>
  </si>
  <si>
    <t>Rudňany/SNV</t>
  </si>
  <si>
    <t>doplnenie dlažby do cementového lôžka, odstránenie nánosov</t>
  </si>
  <si>
    <t>Rudniansky potok 2,000 - 4,800 úprava</t>
  </si>
  <si>
    <t>poškodenie opevnenia, pätiek a stupňov, odstránenie nánosov</t>
  </si>
  <si>
    <t>Slovinský potok 0,000 - 1,900 úprava</t>
  </si>
  <si>
    <t>Krompachy/SNV</t>
  </si>
  <si>
    <t>doplnenie dlažby do cementového lôžka, odstránenie nánosov, oprava rozrážačov</t>
  </si>
  <si>
    <t>rieka Hnilec r. km 7,5 hať Gelnica</t>
  </si>
  <si>
    <t>Gelnica/GE</t>
  </si>
  <si>
    <t>odplavený poisťovací kamenný zához, narušená kamenná dlažba - Ľ, P breh, odstránenie 
štrkových lavíc - sprietočnenie</t>
  </si>
  <si>
    <t>Žehrica km 2,100 - 3,050</t>
  </si>
  <si>
    <t>Dobrá Vôľa
Spišské Vlachy/SNV</t>
  </si>
  <si>
    <t>odstránenie nánosov, usmernenie toku do pôvodného koryta, nahádzka z lomového kameňa</t>
  </si>
  <si>
    <t>Poráčsky potok km 0.000 - 6.000</t>
  </si>
  <si>
    <t>Slovinky - Poráč/SNV</t>
  </si>
  <si>
    <t>odstránenie nánosov, krovia a stromov</t>
  </si>
  <si>
    <t>Slovinský potok km 1,600 - 2,500</t>
  </si>
  <si>
    <t>obojbrežné doplnenie ťažkého kamenného záhozu, odstránenie nánosov</t>
  </si>
  <si>
    <t>Spolu za obvod Spišská Nová Ves</t>
  </si>
  <si>
    <t>Obvod Poprad</t>
  </si>
  <si>
    <t>rieka Poprad km123,300 - 126,200
údržba + záustná trať Mlynice</t>
  </si>
  <si>
    <t>Svit/PP</t>
  </si>
  <si>
    <t>poškodenie dlažieb a hrán stupňov, dosypanie výmoľov</t>
  </si>
  <si>
    <t>Mlynica km 0,240 - 1,200 úprava</t>
  </si>
  <si>
    <t>poškodené stupne, nánosy</t>
  </si>
  <si>
    <t>Spolu za obvod Poprad</t>
  </si>
  <si>
    <t>Obvod Kežmarok</t>
  </si>
  <si>
    <t>rieka Poprad 103.600 - 104.000</t>
  </si>
  <si>
    <t>Kežmarok Huncovce/KK</t>
  </si>
  <si>
    <t>poškodenie brehov, nánosy     ROZOSTAVANÉ</t>
  </si>
  <si>
    <t>rieka Poprad km 104.800 - 107.700 VD Huncovce</t>
  </si>
  <si>
    <t>Huncovce/KK</t>
  </si>
  <si>
    <t>poškodenie objektov, vtoku, rozdeľovacích objektov, prepadového telesa</t>
  </si>
  <si>
    <t>rieka Poprad km 99.800 - 101.200 oporné múry</t>
  </si>
  <si>
    <t>Kežmarok/KK</t>
  </si>
  <si>
    <t>poškodenie kamenného muriva, odstránenie nánosov</t>
  </si>
  <si>
    <t>rieka Poprad km 102.500 stupeň</t>
  </si>
  <si>
    <t>poškodenie prepadovej hrany a krídiel stupňa</t>
  </si>
  <si>
    <t>Holumnický km 1.500 - 2.700</t>
  </si>
  <si>
    <t>Holumnica/KK</t>
  </si>
  <si>
    <t>poškodenie brehov, vytváranie nánosov</t>
  </si>
  <si>
    <t>Holumnický km 3.500 - 5.500</t>
  </si>
  <si>
    <t>Holumnica Jurské/KK</t>
  </si>
  <si>
    <t>nánosy, vybreženie toku</t>
  </si>
  <si>
    <t>Holumnický km 6.500 - 6.530</t>
  </si>
  <si>
    <t>Jurské/KK</t>
  </si>
  <si>
    <t>poškodenie brehu</t>
  </si>
  <si>
    <t>rieka Poprad km 98.000 - 98.700</t>
  </si>
  <si>
    <t>vytváranie nánosov, poškodenie brehov</t>
  </si>
  <si>
    <t>Rieka km 1.500 - 2.500</t>
  </si>
  <si>
    <t>Spišská Stará Ves/KK</t>
  </si>
  <si>
    <t>poškodenie brehov, nánosy</t>
  </si>
  <si>
    <t>Spolu za obvod Kežmarok</t>
  </si>
  <si>
    <t>Obvod Stará Ľubovňa</t>
  </si>
  <si>
    <t>rieka Poprad r km 39.900 - 40.000 havarijný profil Čirč</t>
  </si>
  <si>
    <t>Čirč/SĽ</t>
  </si>
  <si>
    <t>nánosy, trasovanie potoka Soliská</t>
  </si>
  <si>
    <t>Jakubianka rkm 0.000 - 4.000 úprava</t>
  </si>
  <si>
    <t>Stará Ľubovňa
Nová Ľubovňa/SĽ</t>
  </si>
  <si>
    <t>poškodenie prahov a opevnenia</t>
  </si>
  <si>
    <t>Malý Lipník rkm 4.500 prepážka</t>
  </si>
  <si>
    <t>Jarabiná/SĽ</t>
  </si>
  <si>
    <t>poškodenie krídel, zanesenie</t>
  </si>
  <si>
    <t>Šambronka km 0.500 - 1.500</t>
  </si>
  <si>
    <t>Plavnica/SĽ</t>
  </si>
  <si>
    <t>poškodenie dlažby, stupňa</t>
  </si>
  <si>
    <t>Ľubotínka km 2.500 - 2.900 a 4.000 - 4.600</t>
  </si>
  <si>
    <t>Ľubotín/SĽ</t>
  </si>
  <si>
    <t>poškodenie prahov a sklzov, nánosy</t>
  </si>
  <si>
    <t>Jakubianka km 7.700 - 8.500</t>
  </si>
  <si>
    <t>Jakubany/SĽ</t>
  </si>
  <si>
    <t>poškodenie prahov</t>
  </si>
  <si>
    <t>rieka Poprad km 80.300 - 80.350</t>
  </si>
  <si>
    <t>Podolínec/SĽ</t>
  </si>
  <si>
    <t>poškodenie ľavého brehu</t>
  </si>
  <si>
    <t>Šambronka km 3.350 - 4.300</t>
  </si>
  <si>
    <t>poškodenie prahov, opevnenia</t>
  </si>
  <si>
    <t>Spolu za obvod Stará Ľubovňa</t>
  </si>
  <si>
    <t>Spolu VH toky závod Povodie Dunajca a Popradu</t>
  </si>
  <si>
    <t>drobné toky</t>
  </si>
  <si>
    <t>Dolinský p. r km 0.420 - 1.100 úprava</t>
  </si>
  <si>
    <t>Kluknava/GE</t>
  </si>
  <si>
    <t>oprava dlažby, vybudovanie prahov a odstránenie nánosov     ROZOSTAVANÉ</t>
  </si>
  <si>
    <t>Branisko r km 0.000 - 1.100</t>
  </si>
  <si>
    <t>Žehra/SNV</t>
  </si>
  <si>
    <t>odstránenie nánosov, nahádzka z lomového kameňa</t>
  </si>
  <si>
    <t>Dolinský potok r km 2.000 - 5.000</t>
  </si>
  <si>
    <t>Dolinský potok r km 0.000 - 0.420</t>
  </si>
  <si>
    <t>odstránenie nánosov, stabilizácia brehov</t>
  </si>
  <si>
    <t>Perlový potok r. km 0.000 - 7.500</t>
  </si>
  <si>
    <t>Gelnica - Perlová dolina</t>
  </si>
  <si>
    <t>zosuvy a odplavenie brehov a pozemkov v obytnej zóne, pretrhnutie cesty, odplavenie mostov a lávok. Vrátenie toku do pôv. koryta, odstránenie nánosov - sprietočnenie, opevňovacie práce.</t>
  </si>
  <si>
    <t>Slatiny r km 0.800 - 2.000</t>
  </si>
  <si>
    <t>Poprad/PP</t>
  </si>
  <si>
    <t>vytvorenie nánosov     ROZOSTAVANÉ</t>
  </si>
  <si>
    <t>Branisko r km 2.500 - 4.000</t>
  </si>
  <si>
    <t>Granč - Petrovce/LE</t>
  </si>
  <si>
    <t>odplavená dlažba, odstránenie nánosov, nahádzka z lomového kameňa</t>
  </si>
  <si>
    <t>Branisko r km 4.100 - 5.500</t>
  </si>
  <si>
    <t>Behárovce/LE</t>
  </si>
  <si>
    <t>Vavrincov potok r km 3.000 - 4.000</t>
  </si>
  <si>
    <t>Jablonov/LE</t>
  </si>
  <si>
    <t>odstránenie nánosov, opevnenie z polovegetačných panelov</t>
  </si>
  <si>
    <t>Hradlová r km 4.100 - 4.600 úprava</t>
  </si>
  <si>
    <t>Pusté Pole</t>
  </si>
  <si>
    <t>poškodenie vegetačného opevnenia</t>
  </si>
  <si>
    <t>Hradlová r km 3.400 - 3.500</t>
  </si>
  <si>
    <t>nánosy</t>
  </si>
  <si>
    <t>Vesné r km 2.000 - 2.500</t>
  </si>
  <si>
    <t>Šarišské Jastrabie</t>
  </si>
  <si>
    <t>poškodenia brehov, nánosy</t>
  </si>
  <si>
    <t>Dlhý (Longrund) r km 0.000 - 0.400</t>
  </si>
  <si>
    <t>Nižné Ružbachy</t>
  </si>
  <si>
    <t>Rieka r km 0.050 - 0.400</t>
  </si>
  <si>
    <t>Pasterník r km 0.700 - 0.850</t>
  </si>
  <si>
    <t>Stará Ľubovňa</t>
  </si>
  <si>
    <t>poškodenie prahov, erózia dna</t>
  </si>
  <si>
    <t>Sulínsky r km 0.000 - 1.000</t>
  </si>
  <si>
    <t>Sulín</t>
  </si>
  <si>
    <t>nánosy, poškodenie prahov</t>
  </si>
  <si>
    <t>Spolu drobné toky závod Povodie Dunajca a Popradu</t>
  </si>
  <si>
    <t>Spolu závod Povodie Dunajca a Popradu</t>
  </si>
  <si>
    <t>Závod Povodie Dunajca a Popradu Celkom</t>
  </si>
  <si>
    <t>Obvod Bardejov</t>
  </si>
  <si>
    <t>Kamenec 3,000 - 4,200</t>
  </si>
  <si>
    <t>Dlhá Lúka (Bardejov)</t>
  </si>
  <si>
    <t xml:space="preserve"> - zničená úprava toku - stupne, podmyté brehy</t>
  </si>
  <si>
    <t xml:space="preserve"> - oprava koryta toku</t>
  </si>
  <si>
    <t>Rosúcka voda 3,200 - 3,800</t>
  </si>
  <si>
    <t>Stebník</t>
  </si>
  <si>
    <t xml:space="preserve"> - poškodenie brehového opevnenia z kamennej dlažby</t>
  </si>
  <si>
    <t xml:space="preserve"> - oprava brehového opevnenia</t>
  </si>
  <si>
    <t xml:space="preserve">Šibská voda </t>
  </si>
  <si>
    <t>Bardejov</t>
  </si>
  <si>
    <t xml:space="preserve"> - podmyté brehy toku, nánosy</t>
  </si>
  <si>
    <t xml:space="preserve"> - poškodená pravost. pätka a opevnenie v upr. useku </t>
  </si>
  <si>
    <t xml:space="preserve"> - oprava a prečistenie koryta toku</t>
  </si>
  <si>
    <t>Večný potok 0,500 - 2,100</t>
  </si>
  <si>
    <t>Malcov</t>
  </si>
  <si>
    <t xml:space="preserve"> - poškodená úprava toku vrátane prahov a stupňov</t>
  </si>
  <si>
    <t xml:space="preserve"> - oprava zničenej časti toku</t>
  </si>
  <si>
    <t>Topľa 105,000 - 106,000</t>
  </si>
  <si>
    <t xml:space="preserve"> - poškodené kamenné opevnenie toku</t>
  </si>
  <si>
    <t xml:space="preserve"> - oprava opevnenia</t>
  </si>
  <si>
    <t>Klinský potok 0,100 - 0,800</t>
  </si>
  <si>
    <t>Koprivnica</t>
  </si>
  <si>
    <t xml:space="preserve"> - podmyté brehy opevnené z panelov</t>
  </si>
  <si>
    <t>Kamenec 2,500 - 3,300</t>
  </si>
  <si>
    <t>Sveržov</t>
  </si>
  <si>
    <t xml:space="preserve"> - podmyté brehy, poškodenie opevnenia z ekokošov</t>
  </si>
  <si>
    <t xml:space="preserve"> - oprava opevnenia a prečistenie koryta</t>
  </si>
  <si>
    <t xml:space="preserve">Kamenec 15,000 - 16,000 </t>
  </si>
  <si>
    <t>Becherov</t>
  </si>
  <si>
    <t xml:space="preserve"> - poškodená úprava toku, zničené stupne</t>
  </si>
  <si>
    <t xml:space="preserve"> - oprava poškdenej úpravy toku</t>
  </si>
  <si>
    <t>Ondava 140,200 - 140,750</t>
  </si>
  <si>
    <t>Nižná Polianka</t>
  </si>
  <si>
    <t xml:space="preserve"> - deštrukcia ľavého brehu toku a dna koryta, zosuv stromov</t>
  </si>
  <si>
    <t xml:space="preserve"> - oprava poškodeného brehu</t>
  </si>
  <si>
    <t>Sveržovka 4,900 - 5,800</t>
  </si>
  <si>
    <t>Vyšný Tvarožec</t>
  </si>
  <si>
    <t xml:space="preserve"> - poškodenie opevnenia z ekokošov</t>
  </si>
  <si>
    <t xml:space="preserve"> - oprava poškodeného opevnenia</t>
  </si>
  <si>
    <t>Stuliansky potok 1,000 - 2,200</t>
  </si>
  <si>
    <t>Stuľany</t>
  </si>
  <si>
    <t xml:space="preserve"> - poškodené polovegetačné opevnenie brehov</t>
  </si>
  <si>
    <t xml:space="preserve"> - oprava polovegetačného opevnenia </t>
  </si>
  <si>
    <t>Kamenec</t>
  </si>
  <si>
    <t>Frička</t>
  </si>
  <si>
    <t>Radomka</t>
  </si>
  <si>
    <t>Giraltovce</t>
  </si>
  <si>
    <t xml:space="preserve"> - zanesený tok</t>
  </si>
  <si>
    <t xml:space="preserve"> - prečistenie toku</t>
  </si>
  <si>
    <t>Topľa 106,200 - 107,000</t>
  </si>
  <si>
    <t xml:space="preserve"> - poškodený pravý breh </t>
  </si>
  <si>
    <t xml:space="preserve"> - opevnenie koryta toku</t>
  </si>
  <si>
    <t>Topľa 99,500 - 101,000</t>
  </si>
  <si>
    <t>Bardejovská Nová Ves</t>
  </si>
  <si>
    <t xml:space="preserve"> - poškodenie brehovej čiary</t>
  </si>
  <si>
    <t xml:space="preserve"> - vybudovanie ochrannej hrádze</t>
  </si>
  <si>
    <t>Topľa 123,000 - 124,000</t>
  </si>
  <si>
    <t>Lukov</t>
  </si>
  <si>
    <t xml:space="preserve"> - poškodenie brehov </t>
  </si>
  <si>
    <t xml:space="preserve"> - spevnenie koryta toku</t>
  </si>
  <si>
    <t>Zlatiansky potok 0,200 - 1,500</t>
  </si>
  <si>
    <t>Zlaté</t>
  </si>
  <si>
    <t xml:space="preserve"> - poškodenie brehov</t>
  </si>
  <si>
    <t xml:space="preserve"> - prečistenie a opevnenie kopryta</t>
  </si>
  <si>
    <t>Viničný potok 0,000 - 1,500</t>
  </si>
  <si>
    <t>Kalnište</t>
  </si>
  <si>
    <t xml:space="preserve"> - prečistenie a opevnenie koryta</t>
  </si>
  <si>
    <t>Kračúnovský potok 0,000 - 1,200</t>
  </si>
  <si>
    <t>Kračúnovce</t>
  </si>
  <si>
    <t xml:space="preserve"> - poškodená dlažba, nánosy</t>
  </si>
  <si>
    <t xml:space="preserve"> - oprava a prečistenie</t>
  </si>
  <si>
    <t>Miestny potok</t>
  </si>
  <si>
    <t>Železník</t>
  </si>
  <si>
    <t xml:space="preserve"> - podmyté brehy </t>
  </si>
  <si>
    <t xml:space="preserve"> - prečistenie a opevnenie kopyta</t>
  </si>
  <si>
    <t>Richvaldský potok</t>
  </si>
  <si>
    <t>Richvald</t>
  </si>
  <si>
    <t xml:space="preserve"> - podmyté brehy, nánosy</t>
  </si>
  <si>
    <t>Ondava 137,0 - 138,0</t>
  </si>
  <si>
    <t>Mikulášová</t>
  </si>
  <si>
    <t xml:space="preserve"> - poškodené a zosunuté panelové opevnenie toku</t>
  </si>
  <si>
    <t xml:space="preserve"> - oprava panelového opevnenia</t>
  </si>
  <si>
    <t>Kamenec 0,200 - 1,200</t>
  </si>
  <si>
    <t>Tarnov</t>
  </si>
  <si>
    <t xml:space="preserve"> - poškodené pravobrežné brehové opevnenie, nánosy</t>
  </si>
  <si>
    <t xml:space="preserve"> - oprava poškodeného opevnenia a prečistenie koryta</t>
  </si>
  <si>
    <t>Sveržovka 2,300 - 3,200</t>
  </si>
  <si>
    <t>Nižný Tvarožec</t>
  </si>
  <si>
    <t xml:space="preserve"> - poškodenie opevnenia z ekokošov a prahy, stupne </t>
  </si>
  <si>
    <t xml:space="preserve">Kamenec 8,500 - 9,900 </t>
  </si>
  <si>
    <t>Zborov</t>
  </si>
  <si>
    <t xml:space="preserve"> - poškodenie brehového opevnenia z kamennej dlažby, nánosy</t>
  </si>
  <si>
    <t>Rakovec (Kamenec)</t>
  </si>
  <si>
    <t xml:space="preserve"> - opravaa prečistenie koryta toku</t>
  </si>
  <si>
    <t>Kamenec 12,000 - 13,000</t>
  </si>
  <si>
    <t>Chmeľová (Zborov)</t>
  </si>
  <si>
    <t xml:space="preserve"> - poškodené kamenné opevnenie koryta toku</t>
  </si>
  <si>
    <t xml:space="preserve"> - oprava poškodeného kamenného opevnenia koryta toku</t>
  </si>
  <si>
    <t xml:space="preserve"> - oprava poškodenej pätky a kamenného opevnenia toku</t>
  </si>
  <si>
    <t>Kľušovský potok 1,300 - 2,000</t>
  </si>
  <si>
    <t>Kľušov</t>
  </si>
  <si>
    <t xml:space="preserve"> - poškodenie panelového opevnenia toku</t>
  </si>
  <si>
    <t xml:space="preserve"> - oprava opevnenia z polovegetačných tvárnic</t>
  </si>
  <si>
    <t>Spolu za obvod Bardejov</t>
  </si>
  <si>
    <t>Obvod Svidník</t>
  </si>
  <si>
    <t>Oldava 4,000 - 4,800</t>
  </si>
  <si>
    <t>Kuková</t>
  </si>
  <si>
    <t xml:space="preserve"> - poškodená kamenná dlažba a stupne v koryte toku, nánosy</t>
  </si>
  <si>
    <t xml:space="preserve"> - oprava kamennej dlažby a úpravy toku, prečistenie</t>
  </si>
  <si>
    <t>Oldava 6,200 - 7,200</t>
  </si>
  <si>
    <t>Želmanovce</t>
  </si>
  <si>
    <t>Oldava 7,200 - 8,100</t>
  </si>
  <si>
    <t>Dukovce</t>
  </si>
  <si>
    <t xml:space="preserve"> - úprava toku zničená v celom úseku vrátane stupňov, nánosy</t>
  </si>
  <si>
    <t xml:space="preserve"> - oprava úpravy v celom úseku</t>
  </si>
  <si>
    <t>Radomka 10,000 - 12,000</t>
  </si>
  <si>
    <t>Radoma</t>
  </si>
  <si>
    <t xml:space="preserve"> - poškodené brehové opevnenie z polovegetačných tvárnic</t>
  </si>
  <si>
    <t>Javorník 0,300 - 1,200</t>
  </si>
  <si>
    <t>Kurimka</t>
  </si>
  <si>
    <t xml:space="preserve"> - poškodenie brehov toku</t>
  </si>
  <si>
    <t xml:space="preserve"> - stabilizácia dna</t>
  </si>
  <si>
    <t>Fijašský potok 2,500 - 3,300</t>
  </si>
  <si>
    <t>Fijaš</t>
  </si>
  <si>
    <t xml:space="preserve"> - deštrukcia brehov toku, nánosy</t>
  </si>
  <si>
    <t>Miestny potok 1,100 - 1,400</t>
  </si>
  <si>
    <t xml:space="preserve"> - poškodenie breho toku</t>
  </si>
  <si>
    <t xml:space="preserve"> - oprava poškodených breho toku</t>
  </si>
  <si>
    <t>Soboška  0,000 - 1,200</t>
  </si>
  <si>
    <t>Soboš</t>
  </si>
  <si>
    <t xml:space="preserve"> - poškodenie brehov a koryta toku</t>
  </si>
  <si>
    <t xml:space="preserve"> - opevnenie a prečistenie koryta</t>
  </si>
  <si>
    <t>Ladomírka 10,100 - 10,150</t>
  </si>
  <si>
    <t>Krajne Čierno</t>
  </si>
  <si>
    <t xml:space="preserve"> - deštrukcia ľavého brehu, vytvorenie nánosov</t>
  </si>
  <si>
    <t xml:space="preserve"> - opevnenie lomovým kameňom</t>
  </si>
  <si>
    <t>Mirošovec 0,750 - 1,200</t>
  </si>
  <si>
    <t>Nižný Mirošov</t>
  </si>
  <si>
    <t xml:space="preserve"> - deštrukcia pravého a ľavého brehu koryta cca 100 m</t>
  </si>
  <si>
    <t>Mirošovec 4,250 - 4,500</t>
  </si>
  <si>
    <t>Vyšný Mirošov</t>
  </si>
  <si>
    <t xml:space="preserve"> - poškodenie pravého brehu toku, zosuvy stromov a zeminy</t>
  </si>
  <si>
    <t>Riečka 0,000 - 0,300</t>
  </si>
  <si>
    <t>Vyšný Orlík</t>
  </si>
  <si>
    <t xml:space="preserve"> - poškodenie brehou toku, nánosy</t>
  </si>
  <si>
    <t xml:space="preserve"> - opevnenie kamenivom a prečistenie koryta</t>
  </si>
  <si>
    <t>Svidničanka 6,400 - 6,800</t>
  </si>
  <si>
    <t>Dlhoňa</t>
  </si>
  <si>
    <t xml:space="preserve"> - vybreženie toku v dôsledku nánosov, stromov</t>
  </si>
  <si>
    <t xml:space="preserve"> - odstránenie nánosov </t>
  </si>
  <si>
    <t>Kapišovka 7,150 - 7,450</t>
  </si>
  <si>
    <t>Nižná Písaná</t>
  </si>
  <si>
    <t xml:space="preserve"> - vytvorené nánosy a poškodené brehy toku</t>
  </si>
  <si>
    <t xml:space="preserve"> - odstránenie nánosov a spevnenie brehu lomovým kameňom</t>
  </si>
  <si>
    <t>Ladomírka 7,700 - 7,800</t>
  </si>
  <si>
    <t>Ladomírová</t>
  </si>
  <si>
    <t xml:space="preserve"> - poškodený ľavý breh (odplavený)</t>
  </si>
  <si>
    <t xml:space="preserve"> - odstraňovanie nánosov aopevnenie koryta lomovým kameňom</t>
  </si>
  <si>
    <t xml:space="preserve">Ondava 124,500 - 124,600 </t>
  </si>
  <si>
    <t xml:space="preserve"> - narušenie opevnenia pravého brehu z lomového kameňa,</t>
  </si>
  <si>
    <t xml:space="preserve"> - silne poškodený stupeň</t>
  </si>
  <si>
    <t xml:space="preserve"> - oprava opevnenia pravého brehu z lomového kameňa</t>
  </si>
  <si>
    <t>Rakovčík 1,900 - 2,000</t>
  </si>
  <si>
    <t>Rakovčík</t>
  </si>
  <si>
    <t xml:space="preserve"> - odstránenie nánosov a sprietočnenie profilu koryta</t>
  </si>
  <si>
    <t>Hrabovčík 7,100 - 7,150</t>
  </si>
  <si>
    <t>Hrabovčík</t>
  </si>
  <si>
    <t>Ladomírka 0,604 (stupeň)</t>
  </si>
  <si>
    <t>Svidník</t>
  </si>
  <si>
    <t xml:space="preserve"> - pškodená a odpalvená prepadová hrana v dl. 12 m</t>
  </si>
  <si>
    <t xml:space="preserve"> - oprava poškodeného stupňa</t>
  </si>
  <si>
    <t xml:space="preserve"> Ondava 130,000 - 130,300</t>
  </si>
  <si>
    <t>Dubová</t>
  </si>
  <si>
    <t xml:space="preserve"> - poškodené a zosunuté brehové opevnenie, stabilizačné</t>
  </si>
  <si>
    <t xml:space="preserve"> - stabilizačné pätky poškodené a miestami odplavené</t>
  </si>
  <si>
    <t xml:space="preserve"> - oprava poškodeného brehového opevnenia</t>
  </si>
  <si>
    <t>Spolu za obvod Svidník</t>
  </si>
  <si>
    <t>Obvod Stropkov</t>
  </si>
  <si>
    <t>Olšavka 0,655 - 1,620</t>
  </si>
  <si>
    <t>Nižná Olšava</t>
  </si>
  <si>
    <t xml:space="preserve"> - pškodenie brehov toku  a brehového opevnenia, stupňa rkm 1,3</t>
  </si>
  <si>
    <t xml:space="preserve"> - oprava brehového opevnenia toku</t>
  </si>
  <si>
    <t>Vojtovec</t>
  </si>
  <si>
    <t>Breznica</t>
  </si>
  <si>
    <t xml:space="preserve"> - poškodenie brehového opevnenia toku</t>
  </si>
  <si>
    <t>Brusnička 3,300 - 4,265</t>
  </si>
  <si>
    <t>Brusnica</t>
  </si>
  <si>
    <t xml:space="preserve"> - poškodenie brehového opevnenia z kamennej nahádzky </t>
  </si>
  <si>
    <t>Brusnička 6,700 - 6,780</t>
  </si>
  <si>
    <t>Kolbovce</t>
  </si>
  <si>
    <t xml:space="preserve"> - poškodenie ľavého brehu toku, podmytie prístupovej cesty</t>
  </si>
  <si>
    <t xml:space="preserve"> - opevnenie ľavého brehu kameňom, odstraňovanie stromov</t>
  </si>
  <si>
    <t>Kručovský potok</t>
  </si>
  <si>
    <t>Kručov</t>
  </si>
  <si>
    <t xml:space="preserve"> - poškodené kamenné opevnenie toku, nánosy</t>
  </si>
  <si>
    <t>Vojtovec 0,150 - 0,250</t>
  </si>
  <si>
    <t xml:space="preserve"> - poškodenie brehov a zúženie prietočného profilu, vybreženie</t>
  </si>
  <si>
    <t>Ondava 104,300 - 104,550</t>
  </si>
  <si>
    <t>Tisinec</t>
  </si>
  <si>
    <t xml:space="preserve"> - značne poškodená časť ľavého brehu, vybreženie</t>
  </si>
  <si>
    <t xml:space="preserve"> - opevnenie ľavého brehu kameňom</t>
  </si>
  <si>
    <t>Veľkrop</t>
  </si>
  <si>
    <t xml:space="preserve"> - poškodené brehy a zúžený prietočný profil</t>
  </si>
  <si>
    <t>Olšavka 4,150 - 4,300</t>
  </si>
  <si>
    <t>Vyšná Olšava</t>
  </si>
  <si>
    <t>Spolu za obvod Stropkov</t>
  </si>
  <si>
    <t>Obvod Vranov nad Topľou</t>
  </si>
  <si>
    <t>Hať Seč. Polianka</t>
  </si>
  <si>
    <t>Seč. Polianka</t>
  </si>
  <si>
    <t>Poškodená a podmytá pravá strava vývaru - odplavená dlažba</t>
  </si>
  <si>
    <t>cca 100 m2,odplavený betón vo vývare pod prepadovou hranou,</t>
  </si>
  <si>
    <t xml:space="preserve">poškodená prepadová hrana, poškodený odberný objekt do </t>
  </si>
  <si>
    <t>kanála Mano, dosadacie prahy, poškodený prívod elektrokáblov</t>
  </si>
  <si>
    <t>k ovládaniu stavidiel</t>
  </si>
  <si>
    <t>Hanušovský potok</t>
  </si>
  <si>
    <t>Hanušovce</t>
  </si>
  <si>
    <t>Poškodená a odplavená kamenná dlažba</t>
  </si>
  <si>
    <t>rkm 0,300-0,800</t>
  </si>
  <si>
    <t>Topľa, rkm 2,200-2,500</t>
  </si>
  <si>
    <t>Seč.Polianka</t>
  </si>
  <si>
    <t>Strhnutý a odplavený svah rieky - spevnenie lomovým kameňom</t>
  </si>
  <si>
    <t>Vranovský potok I., II.</t>
  </si>
  <si>
    <t>Vranov</t>
  </si>
  <si>
    <t xml:space="preserve">Podmytá a odplavená kamenná dlažba na viacerých úsekoch </t>
  </si>
  <si>
    <t xml:space="preserve">rkm 0,000-0,400 </t>
  </si>
  <si>
    <t>cca: 100 m2</t>
  </si>
  <si>
    <t>Opevne svahov</t>
  </si>
  <si>
    <t>Topľa, rkm 47,500-47,805</t>
  </si>
  <si>
    <t>Ďurďoš</t>
  </si>
  <si>
    <t>Odplavená kamenná nahádzka - doplniť lomovým kameňom</t>
  </si>
  <si>
    <t>Topľa, rkm 38,000-39,000</t>
  </si>
  <si>
    <t>Čierne</t>
  </si>
  <si>
    <t>Podmytý a strhnutý svah dĺ. 100 bm - dosyp.odplavenú zeminu</t>
  </si>
  <si>
    <t>a spevnenie lomovým kameňom</t>
  </si>
  <si>
    <t>Ondava, rkm 64,200-64,600</t>
  </si>
  <si>
    <t>Benkovce</t>
  </si>
  <si>
    <t>Podmytý, odplavený svah - spevnenie lomovým kameňom</t>
  </si>
  <si>
    <t>Ondava, rkm 52,400-52,700</t>
  </si>
  <si>
    <t>Hencovce</t>
  </si>
  <si>
    <t>Podmytý a odplavený svah dĺ. 300 bm - spevnenie lom.kameňom</t>
  </si>
  <si>
    <t>Topľa, rkm 44,000</t>
  </si>
  <si>
    <t>Bystré</t>
  </si>
  <si>
    <t>Podmytý a strhnutý svah dĺ. 80 bm - dosyp.odplavenú zeminu</t>
  </si>
  <si>
    <t>Topľa, rkm 37,200-37,260</t>
  </si>
  <si>
    <t>V. Žipov</t>
  </si>
  <si>
    <t>Podmytý a strhnutý svah dĺ. 60 bm - dosyp.odplavenú zeminu</t>
  </si>
  <si>
    <t>Topľa, rkm 23,100-23,140</t>
  </si>
  <si>
    <t>Čakľov</t>
  </si>
  <si>
    <t>Strhnutý a odplavený breh rieky dĺ. 40 bm - dosypanie a spevne.</t>
  </si>
  <si>
    <t>lomovým kameňom</t>
  </si>
  <si>
    <t>Topľa, rkm 33,300-33,325</t>
  </si>
  <si>
    <t>Hlinné</t>
  </si>
  <si>
    <t>Podmytý a strhnutý svah dĺ. 25 bm - dosyp.odplavenú zeminu</t>
  </si>
  <si>
    <t>Topľa, rkm 28,500-28,580</t>
  </si>
  <si>
    <t>Jastrabie</t>
  </si>
  <si>
    <t>Odplavený lom.kameň v dĺ. 30 bm - doplniť lom.kameňom</t>
  </si>
  <si>
    <t>Topľa, rkm 28,800-28,870</t>
  </si>
  <si>
    <t>Podmytý a strhnutý svah dĺ. 70 bm - dosyp.odplavenú zeminu</t>
  </si>
  <si>
    <t>Topľa, rkm 17,000-17,050</t>
  </si>
  <si>
    <t>Podmytý a strhnutý svah dĺ. 50 bm - dosypať odplavenú zeminu</t>
  </si>
  <si>
    <t>Topľa, rkm 13,000-13,150</t>
  </si>
  <si>
    <t>Podmytý, odplavený breh rieky - dosypať zeminou a spevniť lomovým kameňom</t>
  </si>
  <si>
    <t>potok Lomnica</t>
  </si>
  <si>
    <t>Vechec</t>
  </si>
  <si>
    <t xml:space="preserve">Podmytý, odplavený breh rieky dĺ. 70 bm - spevnenie lom.kame. </t>
  </si>
  <si>
    <t>Oľka, rkm 2,200-2,220</t>
  </si>
  <si>
    <t>Žalobín</t>
  </si>
  <si>
    <t>Podmytý, odplavený svah dĺ. 20 bm - spevnenie  lom.kameňom</t>
  </si>
  <si>
    <t>Medziansky potok rkm 6,000-6,600</t>
  </si>
  <si>
    <t>Pavlovce</t>
  </si>
  <si>
    <t>Podmytý, odplavený breh potoka dĺ. 80 bm - spevnenie lomovým kameňom, pomiestne</t>
  </si>
  <si>
    <t>Ondalík, rkm 9,500-9,800</t>
  </si>
  <si>
    <t>Ďapalovce</t>
  </si>
  <si>
    <t>Zosunutá a odplavená dlažba z lom. Kameňa 20 m2 - doplnenie dlažby</t>
  </si>
  <si>
    <t>Opevnenie svahov pod premost.</t>
  </si>
  <si>
    <t>k rodinným domom</t>
  </si>
  <si>
    <t>Olšava, rkm 0,950-0,960</t>
  </si>
  <si>
    <t>Sačurov</t>
  </si>
  <si>
    <t>Odplavené panely 5 ks - doplniť a osadiť panely</t>
  </si>
  <si>
    <t>Opevnenie svahov</t>
  </si>
  <si>
    <t>Táňa - prítok, rkm 0,000-0,050</t>
  </si>
  <si>
    <t xml:space="preserve">Panely poškodené  asi na 30 m - doložiť chýbajúce kusy a </t>
  </si>
  <si>
    <t>upraviť panely</t>
  </si>
  <si>
    <t>Lomnica potok, rkm 0,200-0,600</t>
  </si>
  <si>
    <t>Čemerné (Vranov n/T)</t>
  </si>
  <si>
    <t>Poškodená kamenná dlažba cca 60 m2 - doplniť kam.dlažbu</t>
  </si>
  <si>
    <t>Prosačov potok, rkm 0,750-1,000</t>
  </si>
  <si>
    <t>Prosačov</t>
  </si>
  <si>
    <t>Odplavené panely 12 ks - doplniť a osadiť panely</t>
  </si>
  <si>
    <t>Medziansky potok</t>
  </si>
  <si>
    <t>Medzianky</t>
  </si>
  <si>
    <t>Odplavené polovegetačné panely na svahoch - doplniť a opraviť</t>
  </si>
  <si>
    <t>rkm 2,800-3,873</t>
  </si>
  <si>
    <t>polovegetačné panely</t>
  </si>
  <si>
    <t>Zamutovský potok</t>
  </si>
  <si>
    <t>Poškodená a odplavená kamenn.dlažba cca 28 m2</t>
  </si>
  <si>
    <t>rkm 1,200-1,350 opevne.svahu</t>
  </si>
  <si>
    <t>– doplniť kam.dlažbu</t>
  </si>
  <si>
    <t>28.</t>
  </si>
  <si>
    <t>Voľanský potok, rkm1,950-2,000</t>
  </si>
  <si>
    <t>Remeniny</t>
  </si>
  <si>
    <t>Uvoľnené panely, poškodené 20 ks - upraviť uvoľnené panely,</t>
  </si>
  <si>
    <t>doložiť nové panely</t>
  </si>
  <si>
    <t>29.</t>
  </si>
  <si>
    <t>Olšava potok, rkm 6,100</t>
  </si>
  <si>
    <t>Davidov</t>
  </si>
  <si>
    <t>Odplavená bet.pätka, strhnuté panely - opraviť bet.pätku, doplniť</t>
  </si>
  <si>
    <t>panely</t>
  </si>
  <si>
    <t>30.</t>
  </si>
  <si>
    <t>Ľavý breh nádrže - časť Poľany</t>
  </si>
  <si>
    <t>Holčíkovce</t>
  </si>
  <si>
    <t>Podomletie, zosuv brehu v dĺžke cca 40 bm, ohrozená panelová</t>
  </si>
  <si>
    <t>cesta. Opevniť kamenným záhozom</t>
  </si>
  <si>
    <t>31.</t>
  </si>
  <si>
    <t xml:space="preserve">Ľavý breh nádrže - časť </t>
  </si>
  <si>
    <t>Podomletie brehu v dĺ.cca 30 bm, opevniť kamenným záhozom</t>
  </si>
  <si>
    <t>Holčíkovce AUTOCAMP</t>
  </si>
  <si>
    <t>32.</t>
  </si>
  <si>
    <t>Ochranná hrádza kostola Kelča</t>
  </si>
  <si>
    <t>N. Kelča</t>
  </si>
  <si>
    <t>Narušené opevnenie v dĺžke cca 15 bm, doplniť kamenný zához</t>
  </si>
  <si>
    <t>33.</t>
  </si>
  <si>
    <t>Ľavý breh nádrže-polostr.Krym</t>
  </si>
  <si>
    <t>Narušené opevnenie v dĺžke cca 25 bm, doplniť kamenný zához</t>
  </si>
  <si>
    <t>34.</t>
  </si>
  <si>
    <t>Podmytý, odplavený svah potoka dĺ. 60 bm - dosypanie zeminou,</t>
  </si>
  <si>
    <t>rkm 4,200-4,260</t>
  </si>
  <si>
    <t>spevnenie lom. Kameňom</t>
  </si>
  <si>
    <t>35.</t>
  </si>
  <si>
    <t>Oľka, rkm 1,550-1,600</t>
  </si>
  <si>
    <t xml:space="preserve"> Žalobín</t>
  </si>
  <si>
    <t xml:space="preserve">Podmytá a odplavená dlažba, lokálne zosunutá, odplavených </t>
  </si>
  <si>
    <t>75 ks, podmytých 75 ks - doplnenie a oprava zosunutej dlažby</t>
  </si>
  <si>
    <t>36.</t>
  </si>
  <si>
    <t>Hermanovský potok</t>
  </si>
  <si>
    <t>Poškodená a odplavená kamenn.dlažba cca 750 m2</t>
  </si>
  <si>
    <t>Spolu za obvod Vranou nad Topľou</t>
  </si>
  <si>
    <t>Obvod Trebišov</t>
  </si>
  <si>
    <t>Čerpacia stanica Július</t>
  </si>
  <si>
    <t>Zemplínske Hradište/Trebišov</t>
  </si>
  <si>
    <t>čiastočne zatopený suterén ČS, poškodené elektrorozvody, poškodené týtlačné potrubia - v mieste potrubí pri objekte ČS vznikol silný výver - spôsob odstránenia: zabezpečiť  dostatočnú izoláciu proti vode suterénu ČS, previesť opravu elektrorozvodov a výmeny potrubí ČS</t>
  </si>
  <si>
    <t>Roňava rkm 15,0 - 20,0</t>
  </si>
  <si>
    <t>Michaľany/Trebišov</t>
  </si>
  <si>
    <t>na upravenej časti poškodenie opevnenia z panelov, na neupravenej časti podmytý ľavý breh až po sútok s Izrou - spôsob odstránenia: zabezpečiť opravu poškodeného brehového opevnenia, zriadiť úpravu toku v mieste zaústenia Izry</t>
  </si>
  <si>
    <t>Bačkovský potok rkm 0,0-3,8</t>
  </si>
  <si>
    <t>Parchovany/Trebišov</t>
  </si>
  <si>
    <t>priesaky na ľavobrežnej hrádzi, poškodená koruna a vzdušná päta hrádze - spôsob odstránenia: zvýšiť a upraviť korunu hrádze, zabezpečiť stabilizáciu telesa hrádze</t>
  </si>
  <si>
    <t>NT Bačkovský potok</t>
  </si>
  <si>
    <t>Bačkov/Trebišov</t>
  </si>
  <si>
    <t>poškodenie  pravého brehu - spôsob odstránenia: zabezpeičť smerové vedenia toku a opevnenie pravého brehu</t>
  </si>
  <si>
    <t>NT Terebľa</t>
  </si>
  <si>
    <t>Slivník/Trebišov</t>
  </si>
  <si>
    <t>pošk. brehov - spôsob odstránenia: zabezpečiť výrub náletov, prečistenie toku a opevniť brehy</t>
  </si>
  <si>
    <t>Topľa rkm 2,0 - 3,0</t>
  </si>
  <si>
    <t>Parchovany, Božčice/Trebišov</t>
  </si>
  <si>
    <t>značne podmyté a poškodené brehy - spôsob odstránenia: zabezpečiť sanáciu zosunutých brehov</t>
  </si>
  <si>
    <t>Pravobrežná hrádza Ondavy, km 7,0 - 10,5</t>
  </si>
  <si>
    <t>poškodenie koruny hrádze v uvedenom úseku, narušená päta vzdušnej  strany hrádze - spôsob odstránenia: zabezpečiť zvýšenie a úpravu koruny hrádze a stabilizáciu prísypom na vzdušnej päte hrádze</t>
  </si>
  <si>
    <t>Spolu za obvod Trebišov</t>
  </si>
  <si>
    <t>ČS Ladislav - objekt ČS</t>
  </si>
  <si>
    <t>Markovce/MI</t>
  </si>
  <si>
    <t>Zatopený suterén strojovne, poš. elektroinštalácia, vtok do ČS, spevnené plochy, oplotenie, kábelové rozvody, kanalizácia, vsakovacia jama, stieracie stroje. Previesť stavebné vysprávky pošk. murovaných častí objektu, zabezpečiť opravu poškodených častí elektroinštalácie, stieracích strojov, pretesniť žumpu, previesť opravu vnútornej a vonkajšej kanalizácie.</t>
  </si>
  <si>
    <t>ČS Ladislav - výveva</t>
  </si>
  <si>
    <t>Poškodené výtlačné potrubia vrátane vývevy. Opraviť poškodené časti vývevy a zabezpečiť výmenu výtlačných potrubí.</t>
  </si>
  <si>
    <t>ČS Ladislav - obytný dvojdom</t>
  </si>
  <si>
    <t>Zatopený suterén, poškodenie elektroinštalácie a vnútorných rozvodov - kúrenie, kanalizácia, vodovod. Previesť stavebné vysprávky poškodených murovaných častí objektu, zabezpečiť opravu poškodených častí elektroinštalácie a vnútorných rozvodov.</t>
  </si>
  <si>
    <t>ČS Ladislav - oceľový sklad</t>
  </si>
  <si>
    <t>Zatopený a poškodený objekt, narušená konštrukcia objektu. Výmena poškodených oceľových častí konštrukcie  skladu.</t>
  </si>
  <si>
    <t>ČS Ladislav - hospodárska budova</t>
  </si>
  <si>
    <t>Podmáčanie objektu, poškodená elektroinštalácia. Previesť vysprávky poškodených častí a opravu elektroinštalácie.</t>
  </si>
  <si>
    <t>ČS Ladislav - trafostanice</t>
  </si>
  <si>
    <t>Poškodené náplne, ističe a VN poistky transformátora.</t>
  </si>
  <si>
    <t>Spolu závod Povodie Bodrogu Trebišov</t>
  </si>
  <si>
    <t>Spolu OZ Košice</t>
  </si>
  <si>
    <t xml:space="preserve">Spolu SVP, š.p. leto 2004 </t>
  </si>
  <si>
    <t>Rekapitulácia</t>
  </si>
  <si>
    <t>SVP, š.p. jar 2004</t>
  </si>
  <si>
    <t>SVP, š.p. leto 2004</t>
  </si>
  <si>
    <t xml:space="preserve">SVP, š.p. spolu </t>
  </si>
  <si>
    <t>Rekapitulácia povodňových škôd a nákladov na ich odstránenie
na vodných tokokoch a vodných stavbách 
v správe SVP, š.p. Banská Štiavnica v období január - august 2004</t>
  </si>
  <si>
    <t xml:space="preserve">celkom </t>
  </si>
  <si>
    <t>Príloha č.1</t>
  </si>
</sst>
</file>

<file path=xl/styles.xml><?xml version="1.0" encoding="utf-8"?>
<styleSheet xmlns="http://schemas.openxmlformats.org/spreadsheetml/2006/main">
  <numFmts count="12">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0"/>
    <numFmt numFmtId="165" formatCode="[$-41B]d\.\ mmmm\ yyyy"/>
    <numFmt numFmtId="166" formatCode="#,##0.0"/>
    <numFmt numFmtId="167" formatCode="#,##0.000"/>
  </numFmts>
  <fonts count="24">
    <font>
      <sz val="10"/>
      <name val="Arial"/>
      <family val="0"/>
    </font>
    <font>
      <u val="single"/>
      <sz val="10"/>
      <color indexed="12"/>
      <name val="Arial"/>
      <family val="0"/>
    </font>
    <font>
      <sz val="10"/>
      <name val="Arial CE"/>
      <family val="0"/>
    </font>
    <font>
      <u val="single"/>
      <sz val="10"/>
      <color indexed="36"/>
      <name val="Arial"/>
      <family val="0"/>
    </font>
    <font>
      <b/>
      <sz val="12"/>
      <name val="Arial"/>
      <family val="2"/>
    </font>
    <font>
      <b/>
      <sz val="11"/>
      <name val="Arial"/>
      <family val="2"/>
    </font>
    <font>
      <b/>
      <sz val="10"/>
      <name val="Arial"/>
      <family val="2"/>
    </font>
    <font>
      <b/>
      <sz val="14"/>
      <name val="Arial"/>
      <family val="2"/>
    </font>
    <font>
      <b/>
      <sz val="12"/>
      <name val="Times New Roman"/>
      <family val="1"/>
    </font>
    <font>
      <b/>
      <sz val="10"/>
      <name val="Times New Roman"/>
      <family val="1"/>
    </font>
    <font>
      <b/>
      <sz val="10"/>
      <name val="Arial CE"/>
      <family val="0"/>
    </font>
    <font>
      <sz val="10"/>
      <name val="Times New Roman"/>
      <family val="1"/>
    </font>
    <font>
      <sz val="12"/>
      <name val="Arial"/>
      <family val="0"/>
    </font>
    <font>
      <b/>
      <sz val="14"/>
      <name val="Times New Roman"/>
      <family val="1"/>
    </font>
    <font>
      <sz val="12"/>
      <name val="Times New Roman"/>
      <family val="1"/>
    </font>
    <font>
      <b/>
      <sz val="16"/>
      <name val="Times New Roman"/>
      <family val="1"/>
    </font>
    <font>
      <sz val="11"/>
      <name val="Times New Roman"/>
      <family val="1"/>
    </font>
    <font>
      <sz val="11"/>
      <name val="Arial"/>
      <family val="0"/>
    </font>
    <font>
      <sz val="11"/>
      <color indexed="12"/>
      <name val="Times New Roman"/>
      <family val="1"/>
    </font>
    <font>
      <sz val="11"/>
      <color indexed="10"/>
      <name val="Times New Roman"/>
      <family val="1"/>
    </font>
    <font>
      <b/>
      <sz val="11"/>
      <name val="Times New Roman"/>
      <family val="1"/>
    </font>
    <font>
      <b/>
      <sz val="11"/>
      <color indexed="12"/>
      <name val="Times New Roman"/>
      <family val="1"/>
    </font>
    <font>
      <sz val="11"/>
      <color indexed="62"/>
      <name val="Times New Roman"/>
      <family val="1"/>
    </font>
    <font>
      <b/>
      <sz val="11"/>
      <color indexed="62"/>
      <name val="Times New Roman"/>
      <family val="1"/>
    </font>
  </fonts>
  <fills count="2">
    <fill>
      <patternFill/>
    </fill>
    <fill>
      <patternFill patternType="gray125"/>
    </fill>
  </fills>
  <borders count="3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medium"/>
      <top style="medium"/>
      <bottom style="thin"/>
    </border>
    <border>
      <left style="medium"/>
      <right style="medium"/>
      <top style="medium"/>
      <bottom style="medium"/>
    </border>
    <border>
      <left>
        <color indexed="63"/>
      </left>
      <right style="thin"/>
      <top style="medium"/>
      <bottom style="medium"/>
    </border>
    <border>
      <left style="medium"/>
      <right style="thin"/>
      <top style="medium"/>
      <bottom style="medium"/>
    </border>
    <border>
      <left>
        <color indexed="63"/>
      </left>
      <right style="thin"/>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medium"/>
      <bottom style="thin"/>
    </border>
    <border>
      <left style="thin"/>
      <right style="medium"/>
      <top style="thin"/>
      <bottom style="medium"/>
    </border>
    <border>
      <left style="thin"/>
      <right style="thin"/>
      <top style="medium"/>
      <bottom>
        <color indexed="63"/>
      </bottom>
    </border>
    <border>
      <left style="thin"/>
      <right style="thin"/>
      <top>
        <color indexed="63"/>
      </top>
      <bottom style="medium"/>
    </border>
    <border>
      <left style="thin"/>
      <right>
        <color indexed="63"/>
      </right>
      <top style="thin"/>
      <bottom style="thin"/>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xf numFmtId="0" fontId="3" fillId="0" borderId="0" applyNumberFormat="0" applyFill="0" applyBorder="0" applyAlignment="0" applyProtection="0"/>
  </cellStyleXfs>
  <cellXfs count="769">
    <xf numFmtId="0" fontId="0" fillId="0" borderId="0" xfId="0" applyAlignment="1">
      <alignment/>
    </xf>
    <xf numFmtId="0" fontId="0" fillId="0" borderId="0" xfId="0" applyFont="1" applyAlignment="1">
      <alignment horizontal="right"/>
    </xf>
    <xf numFmtId="0" fontId="5" fillId="0" borderId="1" xfId="0" applyFont="1" applyBorder="1" applyAlignment="1">
      <alignment/>
    </xf>
    <xf numFmtId="0" fontId="0" fillId="0" borderId="1" xfId="0"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xf>
    <xf numFmtId="167" fontId="0" fillId="0" borderId="1" xfId="0" applyNumberFormat="1" applyBorder="1" applyAlignment="1">
      <alignment/>
    </xf>
    <xf numFmtId="167" fontId="6" fillId="0" borderId="1" xfId="0" applyNumberFormat="1" applyFont="1" applyBorder="1" applyAlignment="1">
      <alignment/>
    </xf>
    <xf numFmtId="0" fontId="6" fillId="0" borderId="1" xfId="0" applyFont="1" applyBorder="1" applyAlignment="1">
      <alignment/>
    </xf>
    <xf numFmtId="3" fontId="0" fillId="0" borderId="0" xfId="0" applyNumberFormat="1" applyAlignment="1">
      <alignment/>
    </xf>
    <xf numFmtId="0" fontId="6" fillId="0" borderId="0" xfId="0" applyFont="1" applyBorder="1" applyAlignment="1">
      <alignment/>
    </xf>
    <xf numFmtId="3" fontId="6" fillId="0" borderId="0" xfId="0" applyNumberFormat="1" applyFont="1" applyBorder="1" applyAlignment="1">
      <alignment/>
    </xf>
    <xf numFmtId="167" fontId="0" fillId="0" borderId="0" xfId="0" applyNumberFormat="1" applyAlignment="1">
      <alignment/>
    </xf>
    <xf numFmtId="0" fontId="0" fillId="0" borderId="0" xfId="0" applyFont="1" applyAlignment="1">
      <alignment/>
    </xf>
    <xf numFmtId="14" fontId="0" fillId="0" borderId="0" xfId="0" applyNumberFormat="1" applyFont="1" applyAlignment="1">
      <alignment horizontal="left"/>
    </xf>
    <xf numFmtId="0" fontId="7" fillId="0" borderId="0" xfId="0" applyFont="1" applyAlignment="1">
      <alignment wrapText="1"/>
    </xf>
    <xf numFmtId="0" fontId="7" fillId="0" borderId="0" xfId="0" applyFont="1" applyAlignment="1">
      <alignment/>
    </xf>
    <xf numFmtId="0" fontId="0" fillId="0" borderId="0" xfId="0" applyFill="1" applyBorder="1" applyAlignment="1">
      <alignment/>
    </xf>
    <xf numFmtId="0" fontId="6" fillId="0" borderId="0" xfId="0" applyFont="1" applyAlignment="1">
      <alignment horizontal="right"/>
    </xf>
    <xf numFmtId="0" fontId="6" fillId="0" borderId="0" xfId="0" applyFont="1" applyFill="1" applyBorder="1" applyAlignment="1">
      <alignment horizontal="right"/>
    </xf>
    <xf numFmtId="0" fontId="9" fillId="0" borderId="2" xfId="20" applyFont="1" applyBorder="1" applyAlignment="1">
      <alignment horizontal="center" vertical="center" wrapText="1"/>
      <protection/>
    </xf>
    <xf numFmtId="0" fontId="9" fillId="0" borderId="3" xfId="20" applyFont="1" applyBorder="1" applyAlignment="1">
      <alignment horizontal="left" vertical="center" wrapText="1"/>
      <protection/>
    </xf>
    <xf numFmtId="0" fontId="10" fillId="0" borderId="4" xfId="20" applyFont="1" applyBorder="1" applyAlignment="1">
      <alignment/>
      <protection/>
    </xf>
    <xf numFmtId="0" fontId="9" fillId="0" borderId="1" xfId="20" applyFont="1" applyBorder="1" applyAlignment="1">
      <alignment horizontal="center" vertical="center" wrapText="1"/>
      <protection/>
    </xf>
    <xf numFmtId="0" fontId="9" fillId="0" borderId="1" xfId="20" applyFont="1" applyBorder="1" applyAlignment="1">
      <alignment horizontal="left" vertical="center" wrapText="1"/>
      <protection/>
    </xf>
    <xf numFmtId="3" fontId="8" fillId="0" borderId="3" xfId="0" applyNumberFormat="1" applyFont="1" applyFill="1" applyBorder="1" applyAlignment="1">
      <alignment/>
    </xf>
    <xf numFmtId="0" fontId="9" fillId="0" borderId="0" xfId="20" applyFont="1" applyFill="1" applyBorder="1" applyAlignment="1">
      <alignment horizontal="left" vertical="center" wrapText="1"/>
      <protection/>
    </xf>
    <xf numFmtId="0" fontId="9" fillId="0" borderId="0" xfId="20" applyFont="1" applyFill="1" applyBorder="1" applyAlignment="1">
      <alignment horizontal="center" vertical="center" wrapText="1"/>
      <protection/>
    </xf>
    <xf numFmtId="0" fontId="8" fillId="0" borderId="0" xfId="0" applyFont="1" applyAlignment="1">
      <alignment/>
    </xf>
    <xf numFmtId="0" fontId="9" fillId="0" borderId="0" xfId="0" applyFont="1" applyFill="1" applyBorder="1" applyAlignment="1">
      <alignment/>
    </xf>
    <xf numFmtId="3" fontId="9" fillId="0" borderId="0" xfId="0" applyNumberFormat="1" applyFont="1" applyFill="1" applyBorder="1" applyAlignment="1">
      <alignment/>
    </xf>
    <xf numFmtId="3" fontId="8" fillId="0" borderId="0" xfId="0" applyNumberFormat="1" applyFont="1" applyFill="1" applyBorder="1" applyAlignment="1">
      <alignment/>
    </xf>
    <xf numFmtId="0" fontId="8" fillId="0" borderId="0" xfId="0" applyFont="1" applyBorder="1" applyAlignment="1">
      <alignment/>
    </xf>
    <xf numFmtId="0" fontId="0" fillId="0" borderId="0" xfId="0" applyFill="1" applyAlignment="1">
      <alignment/>
    </xf>
    <xf numFmtId="0" fontId="6" fillId="0" borderId="5" xfId="0" applyFont="1" applyBorder="1" applyAlignment="1">
      <alignment/>
    </xf>
    <xf numFmtId="0" fontId="0" fillId="0" borderId="0" xfId="0" applyBorder="1" applyAlignment="1">
      <alignment/>
    </xf>
    <xf numFmtId="0" fontId="0" fillId="0" borderId="6" xfId="0" applyBorder="1" applyAlignment="1">
      <alignment/>
    </xf>
    <xf numFmtId="0" fontId="0" fillId="0" borderId="6" xfId="0" applyFill="1" applyBorder="1" applyAlignment="1">
      <alignment/>
    </xf>
    <xf numFmtId="0" fontId="0" fillId="0" borderId="1" xfId="0" applyFill="1" applyBorder="1" applyAlignment="1">
      <alignment/>
    </xf>
    <xf numFmtId="0" fontId="6" fillId="0" borderId="0" xfId="0" applyFont="1" applyAlignment="1">
      <alignment/>
    </xf>
    <xf numFmtId="0" fontId="10" fillId="0" borderId="0" xfId="20" applyFont="1" applyFill="1" applyBorder="1" applyAlignment="1">
      <alignment horizontal="left" vertical="center" wrapText="1"/>
      <protection/>
    </xf>
    <xf numFmtId="0" fontId="9" fillId="0" borderId="1" xfId="20" applyFont="1" applyBorder="1" applyAlignment="1">
      <alignment horizontal="center" vertical="center" wrapText="1"/>
      <protection/>
    </xf>
    <xf numFmtId="0" fontId="9" fillId="0" borderId="1" xfId="20" applyFont="1" applyBorder="1" applyAlignment="1">
      <alignment horizontal="left" vertical="center" wrapText="1"/>
      <protection/>
    </xf>
    <xf numFmtId="0" fontId="9" fillId="0" borderId="0" xfId="20" applyFont="1" applyFill="1" applyBorder="1" applyAlignment="1">
      <alignment horizontal="left" vertical="center" wrapText="1"/>
      <protection/>
    </xf>
    <xf numFmtId="0" fontId="10" fillId="0" borderId="7" xfId="20" applyFont="1" applyBorder="1" applyAlignment="1">
      <alignment/>
      <protection/>
    </xf>
    <xf numFmtId="0" fontId="9" fillId="0" borderId="0" xfId="20" applyFont="1" applyBorder="1" applyAlignment="1">
      <alignment horizontal="left" vertical="center" wrapText="1"/>
      <protection/>
    </xf>
    <xf numFmtId="0" fontId="9" fillId="0" borderId="3" xfId="20" applyFont="1" applyFill="1" applyBorder="1" applyAlignment="1">
      <alignment horizontal="left" vertical="center" wrapText="1"/>
      <protection/>
    </xf>
    <xf numFmtId="0" fontId="0" fillId="0" borderId="8" xfId="0" applyBorder="1" applyAlignment="1">
      <alignment/>
    </xf>
    <xf numFmtId="3" fontId="8" fillId="0" borderId="9" xfId="0" applyNumberFormat="1" applyFont="1" applyFill="1" applyBorder="1" applyAlignment="1">
      <alignment/>
    </xf>
    <xf numFmtId="0" fontId="0" fillId="0" borderId="0" xfId="0" applyAlignment="1">
      <alignment/>
    </xf>
    <xf numFmtId="0" fontId="11" fillId="0" borderId="0" xfId="0" applyFont="1" applyAlignment="1">
      <alignment/>
    </xf>
    <xf numFmtId="14" fontId="11" fillId="0" borderId="0" xfId="0" applyNumberFormat="1" applyFont="1" applyAlignment="1">
      <alignment horizontal="right"/>
    </xf>
    <xf numFmtId="14" fontId="11" fillId="0" borderId="0" xfId="0" applyNumberFormat="1" applyFont="1" applyFill="1" applyBorder="1" applyAlignment="1">
      <alignment horizontal="right"/>
    </xf>
    <xf numFmtId="0" fontId="7" fillId="0" borderId="0" xfId="0" applyFont="1" applyFill="1" applyBorder="1" applyAlignment="1">
      <alignment wrapText="1"/>
    </xf>
    <xf numFmtId="0" fontId="11" fillId="0" borderId="0" xfId="0" applyFont="1" applyBorder="1" applyAlignment="1">
      <alignment/>
    </xf>
    <xf numFmtId="0" fontId="7" fillId="0" borderId="0" xfId="0" applyFont="1" applyBorder="1" applyAlignment="1">
      <alignment/>
    </xf>
    <xf numFmtId="0" fontId="13" fillId="0" borderId="0" xfId="0" applyFont="1" applyAlignment="1">
      <alignment/>
    </xf>
    <xf numFmtId="0" fontId="13" fillId="0" borderId="0" xfId="0" applyFont="1" applyAlignment="1">
      <alignment/>
    </xf>
    <xf numFmtId="0" fontId="13" fillId="0" borderId="0" xfId="0" applyFont="1" applyFill="1" applyBorder="1" applyAlignment="1">
      <alignment/>
    </xf>
    <xf numFmtId="0" fontId="13" fillId="0" borderId="0" xfId="0" applyFont="1" applyBorder="1" applyAlignment="1">
      <alignment/>
    </xf>
    <xf numFmtId="0" fontId="13" fillId="0" borderId="0" xfId="0" applyFont="1" applyBorder="1" applyAlignment="1">
      <alignment/>
    </xf>
    <xf numFmtId="0" fontId="11" fillId="0" borderId="0" xfId="0" applyFont="1" applyAlignment="1">
      <alignment/>
    </xf>
    <xf numFmtId="0" fontId="11" fillId="0" borderId="0" xfId="0" applyFont="1" applyFill="1" applyBorder="1" applyAlignment="1">
      <alignment/>
    </xf>
    <xf numFmtId="0" fontId="11" fillId="0" borderId="0" xfId="0" applyFont="1" applyBorder="1" applyAlignment="1">
      <alignment/>
    </xf>
    <xf numFmtId="0" fontId="11" fillId="0" borderId="0" xfId="0" applyFont="1" applyAlignment="1">
      <alignment horizontal="right"/>
    </xf>
    <xf numFmtId="0" fontId="11" fillId="0" borderId="0" xfId="0" applyFont="1" applyFill="1" applyBorder="1" applyAlignment="1">
      <alignment horizontal="right"/>
    </xf>
    <xf numFmtId="0" fontId="11" fillId="0" borderId="0" xfId="0" applyFont="1" applyBorder="1" applyAlignment="1">
      <alignment horizontal="right"/>
    </xf>
    <xf numFmtId="3" fontId="8" fillId="0" borderId="3" xfId="0" applyNumberFormat="1" applyFont="1" applyFill="1" applyBorder="1" applyAlignment="1">
      <alignment/>
    </xf>
    <xf numFmtId="3" fontId="8" fillId="0" borderId="0" xfId="0" applyNumberFormat="1" applyFont="1" applyFill="1" applyBorder="1" applyAlignment="1">
      <alignment horizontal="center"/>
    </xf>
    <xf numFmtId="0" fontId="8" fillId="0" borderId="0" xfId="20" applyFont="1" applyFill="1" applyBorder="1" applyAlignment="1">
      <alignment horizontal="left" vertical="center" wrapText="1"/>
      <protection/>
    </xf>
    <xf numFmtId="3" fontId="8" fillId="0" borderId="3" xfId="0" applyNumberFormat="1" applyFont="1" applyFill="1" applyBorder="1" applyAlignment="1">
      <alignment horizontal="right" vertical="top" wrapText="1"/>
    </xf>
    <xf numFmtId="3" fontId="8" fillId="0" borderId="0" xfId="0" applyNumberFormat="1" applyFont="1" applyFill="1" applyBorder="1" applyAlignment="1">
      <alignment horizontal="center" vertical="top" wrapText="1"/>
    </xf>
    <xf numFmtId="3" fontId="8" fillId="0" borderId="0" xfId="0" applyNumberFormat="1" applyFont="1" applyFill="1" applyBorder="1" applyAlignment="1">
      <alignment horizontal="right" vertical="top" wrapText="1"/>
    </xf>
    <xf numFmtId="3" fontId="8" fillId="0" borderId="6" xfId="0" applyNumberFormat="1" applyFont="1" applyFill="1" applyBorder="1" applyAlignment="1">
      <alignment horizontal="right" vertical="top" wrapText="1"/>
    </xf>
    <xf numFmtId="3" fontId="11" fillId="0" borderId="0" xfId="0" applyNumberFormat="1" applyFont="1" applyFill="1" applyBorder="1" applyAlignment="1">
      <alignment/>
    </xf>
    <xf numFmtId="0" fontId="8" fillId="0" borderId="0" xfId="0" applyFont="1" applyFill="1" applyBorder="1" applyAlignment="1">
      <alignment/>
    </xf>
    <xf numFmtId="0" fontId="0" fillId="0" borderId="0" xfId="0" applyFill="1" applyAlignment="1">
      <alignment/>
    </xf>
    <xf numFmtId="14" fontId="8" fillId="0" borderId="0" xfId="0" applyNumberFormat="1" applyFont="1" applyFill="1" applyBorder="1" applyAlignment="1">
      <alignment horizontal="right"/>
    </xf>
    <xf numFmtId="0" fontId="4" fillId="0" borderId="0" xfId="0" applyFont="1" applyAlignment="1">
      <alignment horizontal="center" wrapText="1"/>
    </xf>
    <xf numFmtId="0" fontId="0" fillId="0" borderId="0" xfId="0" applyAlignment="1">
      <alignment horizontal="right" vertical="top"/>
    </xf>
    <xf numFmtId="0" fontId="8" fillId="0" borderId="10" xfId="0" applyFont="1" applyFill="1" applyBorder="1" applyAlignment="1">
      <alignment/>
    </xf>
    <xf numFmtId="49" fontId="4" fillId="0" borderId="11" xfId="20" applyNumberFormat="1" applyFont="1" applyFill="1" applyBorder="1" applyAlignment="1">
      <alignment horizontal="left" vertical="center"/>
      <protection/>
    </xf>
    <xf numFmtId="49" fontId="4" fillId="0" borderId="12" xfId="20" applyNumberFormat="1" applyFont="1" applyFill="1" applyBorder="1" applyAlignment="1">
      <alignment horizontal="left" vertical="top"/>
      <protection/>
    </xf>
    <xf numFmtId="3" fontId="8" fillId="0" borderId="1" xfId="0" applyNumberFormat="1" applyFont="1" applyFill="1" applyBorder="1" applyAlignment="1">
      <alignment/>
    </xf>
    <xf numFmtId="0" fontId="4" fillId="0" borderId="1" xfId="0" applyFont="1" applyFill="1" applyBorder="1" applyAlignment="1">
      <alignment/>
    </xf>
    <xf numFmtId="167" fontId="8" fillId="0" borderId="1" xfId="0" applyNumberFormat="1" applyFont="1" applyFill="1" applyBorder="1" applyAlignment="1">
      <alignment/>
    </xf>
    <xf numFmtId="0" fontId="9" fillId="0" borderId="1" xfId="20" applyFont="1" applyFill="1" applyBorder="1" applyAlignment="1">
      <alignment vertical="center" wrapText="1"/>
      <protection/>
    </xf>
    <xf numFmtId="0" fontId="4" fillId="0" borderId="0" xfId="0" applyFont="1" applyFill="1" applyAlignment="1">
      <alignment/>
    </xf>
    <xf numFmtId="49" fontId="4" fillId="0" borderId="7" xfId="20" applyNumberFormat="1" applyFont="1" applyFill="1" applyBorder="1" applyAlignment="1">
      <alignment horizontal="left" vertical="center"/>
      <protection/>
    </xf>
    <xf numFmtId="3" fontId="8" fillId="0" borderId="1" xfId="0" applyNumberFormat="1" applyFont="1" applyFill="1" applyBorder="1" applyAlignment="1">
      <alignment/>
    </xf>
    <xf numFmtId="167" fontId="8" fillId="0" borderId="1" xfId="0" applyNumberFormat="1" applyFont="1" applyFill="1" applyBorder="1" applyAlignment="1">
      <alignment/>
    </xf>
    <xf numFmtId="3" fontId="6" fillId="0" borderId="13" xfId="0" applyNumberFormat="1" applyFont="1" applyFill="1" applyBorder="1" applyAlignment="1">
      <alignment/>
    </xf>
    <xf numFmtId="3" fontId="6" fillId="0" borderId="1" xfId="0" applyNumberFormat="1" applyFont="1" applyFill="1" applyBorder="1" applyAlignment="1">
      <alignment/>
    </xf>
    <xf numFmtId="49" fontId="4" fillId="0" borderId="14" xfId="20" applyNumberFormat="1" applyFont="1" applyFill="1" applyBorder="1" applyAlignment="1">
      <alignment horizontal="left" vertical="center"/>
      <protection/>
    </xf>
    <xf numFmtId="49" fontId="4" fillId="0" borderId="15" xfId="20" applyNumberFormat="1" applyFont="1" applyFill="1" applyBorder="1" applyAlignment="1">
      <alignment horizontal="left" vertical="top"/>
      <protection/>
    </xf>
    <xf numFmtId="3" fontId="8" fillId="0" borderId="16" xfId="0" applyNumberFormat="1" applyFont="1" applyFill="1" applyBorder="1" applyAlignment="1">
      <alignment/>
    </xf>
    <xf numFmtId="3" fontId="8" fillId="0" borderId="17" xfId="0" applyNumberFormat="1" applyFont="1" applyFill="1" applyBorder="1" applyAlignment="1">
      <alignment/>
    </xf>
    <xf numFmtId="0" fontId="9" fillId="0" borderId="18" xfId="20" applyFont="1" applyFill="1" applyBorder="1" applyAlignment="1">
      <alignment vertical="center" wrapText="1"/>
      <protection/>
    </xf>
    <xf numFmtId="3" fontId="4" fillId="0" borderId="19" xfId="0" applyNumberFormat="1" applyFont="1" applyFill="1" applyBorder="1" applyAlignment="1">
      <alignment/>
    </xf>
    <xf numFmtId="3" fontId="4" fillId="0" borderId="20" xfId="0" applyNumberFormat="1" applyFont="1" applyFill="1" applyBorder="1" applyAlignment="1">
      <alignment/>
    </xf>
    <xf numFmtId="0" fontId="12" fillId="0" borderId="0" xfId="0" applyFont="1" applyFill="1" applyAlignment="1">
      <alignment/>
    </xf>
    <xf numFmtId="49" fontId="4" fillId="0" borderId="8" xfId="20" applyNumberFormat="1" applyFont="1" applyFill="1" applyBorder="1" applyAlignment="1">
      <alignment horizontal="left" vertical="center"/>
      <protection/>
    </xf>
    <xf numFmtId="0" fontId="8" fillId="0" borderId="21" xfId="0" applyFont="1" applyFill="1" applyBorder="1" applyAlignment="1">
      <alignment/>
    </xf>
    <xf numFmtId="0" fontId="14" fillId="0" borderId="12" xfId="0" applyFont="1" applyFill="1" applyBorder="1" applyAlignment="1">
      <alignment/>
    </xf>
    <xf numFmtId="0" fontId="8" fillId="0" borderId="1" xfId="0" applyFont="1" applyFill="1" applyBorder="1" applyAlignment="1">
      <alignment/>
    </xf>
    <xf numFmtId="0" fontId="8" fillId="0" borderId="1" xfId="0" applyFont="1" applyFill="1" applyBorder="1" applyAlignment="1">
      <alignment/>
    </xf>
    <xf numFmtId="0" fontId="8" fillId="0" borderId="3" xfId="0" applyFont="1" applyFill="1" applyBorder="1" applyAlignment="1">
      <alignment/>
    </xf>
    <xf numFmtId="0" fontId="8" fillId="0" borderId="0" xfId="0" applyFont="1" applyFill="1" applyAlignment="1">
      <alignment/>
    </xf>
    <xf numFmtId="3" fontId="8" fillId="0" borderId="7" xfId="0" applyNumberFormat="1" applyFont="1" applyFill="1" applyBorder="1" applyAlignment="1">
      <alignment/>
    </xf>
    <xf numFmtId="0" fontId="11" fillId="0" borderId="0" xfId="0" applyFont="1" applyFill="1" applyAlignment="1">
      <alignment/>
    </xf>
    <xf numFmtId="3" fontId="8" fillId="0" borderId="6" xfId="0" applyNumberFormat="1" applyFont="1" applyFill="1" applyBorder="1" applyAlignment="1">
      <alignment horizontal="center"/>
    </xf>
    <xf numFmtId="0" fontId="11" fillId="0" borderId="0" xfId="0" applyFont="1" applyFill="1" applyAlignment="1">
      <alignment/>
    </xf>
    <xf numFmtId="0" fontId="11" fillId="0" borderId="0" xfId="0" applyFont="1" applyFill="1" applyBorder="1" applyAlignment="1">
      <alignment/>
    </xf>
    <xf numFmtId="0" fontId="11" fillId="0" borderId="0" xfId="0" applyFont="1" applyFill="1" applyAlignment="1">
      <alignment horizontal="right"/>
    </xf>
    <xf numFmtId="0" fontId="11" fillId="0" borderId="6" xfId="0" applyFont="1" applyFill="1" applyBorder="1" applyAlignment="1">
      <alignment/>
    </xf>
    <xf numFmtId="0" fontId="8" fillId="0" borderId="5" xfId="0" applyFont="1" applyFill="1" applyBorder="1" applyAlignment="1">
      <alignment/>
    </xf>
    <xf numFmtId="0" fontId="8" fillId="0" borderId="0" xfId="20" applyFont="1" applyFill="1" applyBorder="1" applyAlignment="1">
      <alignment/>
      <protection/>
    </xf>
    <xf numFmtId="0" fontId="8" fillId="0" borderId="0" xfId="20" applyFont="1" applyFill="1" applyBorder="1" applyAlignment="1">
      <alignment vertical="center" wrapText="1"/>
      <protection/>
    </xf>
    <xf numFmtId="0" fontId="14" fillId="0" borderId="0" xfId="0" applyFont="1" applyFill="1" applyBorder="1" applyAlignment="1">
      <alignment/>
    </xf>
    <xf numFmtId="0" fontId="14" fillId="0" borderId="6" xfId="0" applyFont="1" applyFill="1" applyBorder="1" applyAlignment="1">
      <alignment/>
    </xf>
    <xf numFmtId="0" fontId="14" fillId="0" borderId="0" xfId="0" applyFont="1" applyFill="1" applyAlignment="1">
      <alignment/>
    </xf>
    <xf numFmtId="3" fontId="8" fillId="0" borderId="2" xfId="0" applyNumberFormat="1" applyFont="1" applyFill="1" applyBorder="1" applyAlignment="1">
      <alignment vertical="top" wrapText="1"/>
    </xf>
    <xf numFmtId="3" fontId="8" fillId="0" borderId="2" xfId="0" applyNumberFormat="1" applyFont="1" applyFill="1" applyBorder="1" applyAlignment="1">
      <alignment horizontal="right" vertical="top" wrapText="1"/>
    </xf>
    <xf numFmtId="3" fontId="8" fillId="0" borderId="1" xfId="0" applyNumberFormat="1" applyFont="1" applyFill="1" applyBorder="1" applyAlignment="1">
      <alignment vertical="top" wrapText="1"/>
    </xf>
    <xf numFmtId="3" fontId="8" fillId="0" borderId="1" xfId="0" applyNumberFormat="1" applyFont="1" applyFill="1" applyBorder="1" applyAlignment="1">
      <alignment horizontal="right" vertical="top" wrapText="1"/>
    </xf>
    <xf numFmtId="3" fontId="8" fillId="0" borderId="11" xfId="0" applyNumberFormat="1" applyFont="1" applyFill="1" applyBorder="1" applyAlignment="1">
      <alignment vertical="top" wrapText="1"/>
    </xf>
    <xf numFmtId="3" fontId="8" fillId="0" borderId="0" xfId="0" applyNumberFormat="1" applyFont="1" applyFill="1" applyBorder="1" applyAlignment="1">
      <alignment vertical="top" wrapText="1"/>
    </xf>
    <xf numFmtId="3" fontId="8" fillId="0" borderId="11" xfId="0" applyNumberFormat="1" applyFont="1" applyFill="1" applyBorder="1" applyAlignment="1">
      <alignment horizontal="right" vertical="top" wrapText="1"/>
    </xf>
    <xf numFmtId="0" fontId="8" fillId="0" borderId="11" xfId="0" applyFont="1" applyFill="1" applyBorder="1" applyAlignment="1">
      <alignment/>
    </xf>
    <xf numFmtId="0" fontId="14" fillId="0" borderId="11" xfId="0" applyFont="1" applyFill="1" applyBorder="1" applyAlignment="1">
      <alignment horizontal="justify" vertical="top" wrapText="1"/>
    </xf>
    <xf numFmtId="0" fontId="14" fillId="0" borderId="11" xfId="0" applyFont="1" applyFill="1" applyBorder="1" applyAlignment="1">
      <alignment horizontal="center" vertical="top" wrapText="1"/>
    </xf>
    <xf numFmtId="0" fontId="14" fillId="0" borderId="0" xfId="0" applyFont="1" applyFill="1" applyBorder="1" applyAlignment="1">
      <alignment horizontal="justify" vertical="top" wrapText="1"/>
    </xf>
    <xf numFmtId="3" fontId="8" fillId="0" borderId="7" xfId="0" applyNumberFormat="1" applyFont="1" applyFill="1" applyBorder="1" applyAlignment="1">
      <alignment horizontal="right" vertical="top" wrapText="1"/>
    </xf>
    <xf numFmtId="0" fontId="9" fillId="0" borderId="22" xfId="0" applyFont="1" applyFill="1" applyBorder="1" applyAlignment="1">
      <alignment/>
    </xf>
    <xf numFmtId="0" fontId="11" fillId="0" borderId="7" xfId="0" applyFont="1" applyFill="1" applyBorder="1" applyAlignment="1">
      <alignment/>
    </xf>
    <xf numFmtId="0" fontId="11" fillId="0" borderId="11" xfId="0" applyFont="1" applyFill="1" applyBorder="1" applyAlignment="1">
      <alignment/>
    </xf>
    <xf numFmtId="0" fontId="9" fillId="0" borderId="5" xfId="0" applyFont="1" applyFill="1" applyBorder="1" applyAlignment="1">
      <alignment/>
    </xf>
    <xf numFmtId="0" fontId="11" fillId="0" borderId="23" xfId="0" applyFont="1" applyFill="1" applyBorder="1" applyAlignment="1">
      <alignment horizontal="center"/>
    </xf>
    <xf numFmtId="0" fontId="11" fillId="0" borderId="11" xfId="0" applyFont="1" applyFill="1" applyBorder="1" applyAlignment="1">
      <alignment horizontal="justify" wrapText="1"/>
    </xf>
    <xf numFmtId="0" fontId="11" fillId="0" borderId="11" xfId="0" applyFont="1" applyFill="1" applyBorder="1" applyAlignment="1">
      <alignment wrapText="1"/>
    </xf>
    <xf numFmtId="3" fontId="11" fillId="0" borderId="11" xfId="0" applyNumberFormat="1" applyFont="1" applyFill="1" applyBorder="1" applyAlignment="1">
      <alignment wrapText="1"/>
    </xf>
    <xf numFmtId="167" fontId="11" fillId="0" borderId="11" xfId="0" applyNumberFormat="1" applyFont="1" applyFill="1" applyBorder="1" applyAlignment="1">
      <alignment wrapText="1"/>
    </xf>
    <xf numFmtId="167" fontId="11" fillId="0" borderId="11" xfId="0" applyNumberFormat="1" applyFont="1" applyFill="1" applyBorder="1" applyAlignment="1">
      <alignment/>
    </xf>
    <xf numFmtId="0" fontId="11" fillId="0" borderId="7" xfId="0" applyFont="1" applyFill="1" applyBorder="1" applyAlignment="1">
      <alignment horizontal="justify" wrapText="1"/>
    </xf>
    <xf numFmtId="0" fontId="11" fillId="0" borderId="7" xfId="0" applyFont="1" applyFill="1" applyBorder="1" applyAlignment="1">
      <alignment wrapText="1"/>
    </xf>
    <xf numFmtId="3" fontId="11" fillId="0" borderId="7" xfId="0" applyNumberFormat="1" applyFont="1" applyFill="1" applyBorder="1" applyAlignment="1">
      <alignment wrapText="1"/>
    </xf>
    <xf numFmtId="167" fontId="11" fillId="0" borderId="7" xfId="0" applyNumberFormat="1" applyFont="1" applyFill="1" applyBorder="1" applyAlignment="1">
      <alignment wrapText="1"/>
    </xf>
    <xf numFmtId="167" fontId="11" fillId="0" borderId="7" xfId="0" applyNumberFormat="1" applyFont="1" applyFill="1" applyBorder="1" applyAlignment="1">
      <alignment/>
    </xf>
    <xf numFmtId="0" fontId="9" fillId="0" borderId="7" xfId="20" applyFont="1" applyFill="1" applyBorder="1" applyAlignment="1">
      <alignment/>
      <protection/>
    </xf>
    <xf numFmtId="0" fontId="9" fillId="0" borderId="7" xfId="20" applyFont="1" applyFill="1" applyBorder="1" applyAlignment="1">
      <alignment vertical="center" wrapText="1"/>
      <protection/>
    </xf>
    <xf numFmtId="0" fontId="9" fillId="0" borderId="7" xfId="20" applyFont="1" applyFill="1" applyBorder="1" applyAlignment="1">
      <alignment horizontal="left" vertical="center" wrapText="1"/>
      <protection/>
    </xf>
    <xf numFmtId="0" fontId="11" fillId="0" borderId="10" xfId="0" applyFont="1" applyFill="1" applyBorder="1" applyAlignment="1">
      <alignment/>
    </xf>
    <xf numFmtId="3" fontId="8" fillId="0" borderId="16" xfId="0" applyNumberFormat="1" applyFont="1" applyFill="1" applyBorder="1" applyAlignment="1">
      <alignment/>
    </xf>
    <xf numFmtId="167" fontId="8" fillId="0" borderId="16" xfId="0" applyNumberFormat="1" applyFont="1" applyFill="1" applyBorder="1" applyAlignment="1">
      <alignment/>
    </xf>
    <xf numFmtId="167" fontId="8" fillId="0" borderId="17" xfId="0" applyNumberFormat="1" applyFont="1" applyFill="1" applyBorder="1" applyAlignment="1">
      <alignment/>
    </xf>
    <xf numFmtId="3" fontId="8" fillId="0" borderId="18" xfId="0" applyNumberFormat="1" applyFont="1" applyFill="1" applyBorder="1" applyAlignment="1">
      <alignment/>
    </xf>
    <xf numFmtId="3" fontId="8" fillId="0" borderId="24" xfId="0" applyNumberFormat="1" applyFont="1" applyFill="1" applyBorder="1" applyAlignment="1">
      <alignment/>
    </xf>
    <xf numFmtId="3" fontId="8" fillId="0" borderId="5" xfId="0" applyNumberFormat="1" applyFont="1" applyFill="1" applyBorder="1" applyAlignment="1">
      <alignment horizontal="center"/>
    </xf>
    <xf numFmtId="3" fontId="8" fillId="0" borderId="25" xfId="0" applyNumberFormat="1" applyFont="1" applyFill="1" applyBorder="1" applyAlignment="1">
      <alignment/>
    </xf>
    <xf numFmtId="14" fontId="11" fillId="0" borderId="0" xfId="0" applyNumberFormat="1" applyFont="1" applyFill="1" applyAlignment="1">
      <alignment horizontal="right"/>
    </xf>
    <xf numFmtId="0" fontId="15" fillId="0" borderId="0" xfId="0" applyFont="1" applyFill="1" applyAlignment="1">
      <alignment/>
    </xf>
    <xf numFmtId="3" fontId="8" fillId="0" borderId="1" xfId="0" applyNumberFormat="1" applyFont="1" applyFill="1" applyBorder="1" applyAlignment="1">
      <alignment horizontal="right"/>
    </xf>
    <xf numFmtId="0" fontId="8" fillId="0" borderId="0" xfId="0" applyFont="1" applyFill="1" applyAlignment="1">
      <alignment/>
    </xf>
    <xf numFmtId="3" fontId="8" fillId="0" borderId="0" xfId="0" applyNumberFormat="1" applyFont="1" applyFill="1" applyAlignment="1">
      <alignment/>
    </xf>
    <xf numFmtId="0" fontId="9" fillId="0" borderId="2" xfId="20" applyFont="1" applyBorder="1" applyAlignment="1">
      <alignment horizontal="center" vertical="center" wrapText="1"/>
      <protection/>
    </xf>
    <xf numFmtId="0" fontId="9" fillId="0" borderId="3" xfId="20" applyFont="1" applyBorder="1" applyAlignment="1">
      <alignment horizontal="center" vertical="center" wrapText="1"/>
      <protection/>
    </xf>
    <xf numFmtId="0" fontId="10" fillId="0" borderId="4" xfId="20" applyFont="1" applyBorder="1" applyAlignment="1">
      <alignment horizontal="center"/>
      <protection/>
    </xf>
    <xf numFmtId="0" fontId="0" fillId="0" borderId="0" xfId="0" applyAlignment="1">
      <alignment textRotation="90" wrapText="1"/>
    </xf>
    <xf numFmtId="0" fontId="7" fillId="0" borderId="0" xfId="0" applyFont="1" applyAlignment="1">
      <alignment horizontal="center" wrapText="1"/>
    </xf>
    <xf numFmtId="0" fontId="7" fillId="0" borderId="0" xfId="0" applyFont="1" applyAlignment="1">
      <alignment horizontal="center"/>
    </xf>
    <xf numFmtId="3" fontId="8" fillId="0" borderId="4" xfId="0" applyNumberFormat="1" applyFont="1" applyFill="1" applyBorder="1" applyAlignment="1">
      <alignment vertical="center"/>
    </xf>
    <xf numFmtId="3" fontId="8" fillId="0" borderId="26" xfId="0" applyNumberFormat="1" applyFont="1" applyFill="1" applyBorder="1" applyAlignment="1">
      <alignment vertical="center"/>
    </xf>
    <xf numFmtId="3" fontId="8" fillId="0" borderId="27" xfId="0" applyNumberFormat="1" applyFont="1" applyFill="1" applyBorder="1" applyAlignment="1">
      <alignment vertical="center"/>
    </xf>
    <xf numFmtId="0" fontId="16" fillId="0" borderId="1" xfId="0" applyFont="1" applyBorder="1" applyAlignment="1">
      <alignment horizontal="center"/>
    </xf>
    <xf numFmtId="0" fontId="16" fillId="0" borderId="1" xfId="0" applyFont="1" applyBorder="1" applyAlignment="1">
      <alignment horizontal="justify" wrapText="1"/>
    </xf>
    <xf numFmtId="0" fontId="16" fillId="0" borderId="1" xfId="0" applyFont="1" applyBorder="1" applyAlignment="1">
      <alignment horizontal="center" wrapText="1"/>
    </xf>
    <xf numFmtId="3" fontId="8" fillId="0" borderId="13" xfId="0" applyNumberFormat="1" applyFont="1" applyFill="1" applyBorder="1" applyAlignment="1">
      <alignment horizontal="center"/>
    </xf>
    <xf numFmtId="0" fontId="9" fillId="0" borderId="28" xfId="20" applyFont="1" applyBorder="1" applyAlignment="1">
      <alignment horizontal="left" vertical="center" wrapText="1"/>
      <protection/>
    </xf>
    <xf numFmtId="0" fontId="10" fillId="0" borderId="13" xfId="20" applyFont="1" applyBorder="1" applyAlignment="1">
      <alignment horizontal="left" vertical="center" wrapText="1"/>
      <protection/>
    </xf>
    <xf numFmtId="0" fontId="9" fillId="0" borderId="28" xfId="20" applyFont="1" applyBorder="1" applyAlignment="1">
      <alignment horizontal="center" vertical="center" wrapText="1"/>
      <protection/>
    </xf>
    <xf numFmtId="0" fontId="9" fillId="0" borderId="13" xfId="20" applyFont="1" applyBorder="1" applyAlignment="1">
      <alignment horizontal="center" vertical="center" wrapText="1"/>
      <protection/>
    </xf>
    <xf numFmtId="3" fontId="8" fillId="0" borderId="29" xfId="0" applyNumberFormat="1" applyFont="1" applyFill="1" applyBorder="1" applyAlignment="1">
      <alignment horizontal="center"/>
    </xf>
    <xf numFmtId="3" fontId="8" fillId="0" borderId="30" xfId="0" applyNumberFormat="1" applyFont="1" applyFill="1" applyBorder="1" applyAlignment="1">
      <alignment horizontal="center"/>
    </xf>
    <xf numFmtId="3" fontId="8" fillId="0" borderId="2" xfId="0" applyNumberFormat="1" applyFont="1" applyFill="1" applyBorder="1" applyAlignment="1">
      <alignment vertical="center"/>
    </xf>
    <xf numFmtId="0" fontId="16" fillId="0" borderId="28" xfId="0" applyFont="1" applyBorder="1" applyAlignment="1">
      <alignment horizontal="justify" wrapText="1"/>
    </xf>
    <xf numFmtId="3" fontId="16" fillId="0" borderId="1" xfId="0" applyNumberFormat="1" applyFont="1" applyBorder="1" applyAlignment="1">
      <alignment horizontal="right" wrapText="1"/>
    </xf>
    <xf numFmtId="0" fontId="17" fillId="0" borderId="1" xfId="0" applyFont="1" applyBorder="1" applyAlignment="1">
      <alignment/>
    </xf>
    <xf numFmtId="0" fontId="17" fillId="0" borderId="3" xfId="0" applyFont="1" applyFill="1" applyBorder="1" applyAlignment="1">
      <alignment/>
    </xf>
    <xf numFmtId="0" fontId="17" fillId="0" borderId="1" xfId="0" applyFont="1" applyFill="1" applyBorder="1" applyAlignment="1">
      <alignment/>
    </xf>
    <xf numFmtId="0" fontId="17" fillId="0" borderId="0" xfId="0" applyFont="1" applyAlignment="1">
      <alignment/>
    </xf>
    <xf numFmtId="3" fontId="18" fillId="0" borderId="1" xfId="0" applyNumberFormat="1" applyFont="1" applyBorder="1" applyAlignment="1">
      <alignment horizontal="right" wrapText="1"/>
    </xf>
    <xf numFmtId="0" fontId="17" fillId="0" borderId="7" xfId="0" applyFont="1" applyBorder="1" applyAlignment="1">
      <alignment/>
    </xf>
    <xf numFmtId="49" fontId="16" fillId="0" borderId="1" xfId="20" applyNumberFormat="1" applyFont="1" applyBorder="1" applyAlignment="1">
      <alignment horizontal="left" vertical="top" wrapText="1"/>
      <protection/>
    </xf>
    <xf numFmtId="49" fontId="16" fillId="0" borderId="31" xfId="20" applyNumberFormat="1" applyFont="1" applyBorder="1" applyAlignment="1">
      <alignment horizontal="left" vertical="top" wrapText="1"/>
      <protection/>
    </xf>
    <xf numFmtId="3" fontId="16" fillId="0" borderId="1" xfId="20" applyNumberFormat="1" applyFont="1" applyBorder="1" applyAlignment="1">
      <alignment vertical="top" wrapText="1"/>
      <protection/>
    </xf>
    <xf numFmtId="49" fontId="16" fillId="0" borderId="13" xfId="20" applyNumberFormat="1" applyFont="1" applyBorder="1" applyAlignment="1">
      <alignment horizontal="left" vertical="top" wrapText="1"/>
      <protection/>
    </xf>
    <xf numFmtId="49" fontId="16" fillId="0" borderId="6" xfId="20" applyNumberFormat="1" applyFont="1" applyFill="1" applyBorder="1" applyAlignment="1">
      <alignment horizontal="left" vertical="top" wrapText="1"/>
      <protection/>
    </xf>
    <xf numFmtId="49" fontId="16" fillId="0" borderId="1" xfId="20" applyNumberFormat="1" applyFont="1" applyBorder="1" applyAlignment="1">
      <alignment horizontal="center" vertical="top"/>
      <protection/>
    </xf>
    <xf numFmtId="0" fontId="16" fillId="0" borderId="31" xfId="20" applyFont="1" applyBorder="1" applyAlignment="1">
      <alignment horizontal="left" vertical="top" wrapText="1"/>
      <protection/>
    </xf>
    <xf numFmtId="0" fontId="16" fillId="0" borderId="1" xfId="20" applyFont="1" applyBorder="1" applyAlignment="1">
      <alignment horizontal="left" vertical="top"/>
      <protection/>
    </xf>
    <xf numFmtId="0" fontId="16" fillId="0" borderId="13" xfId="20" applyFont="1" applyBorder="1" applyAlignment="1">
      <alignment horizontal="left" vertical="top"/>
      <protection/>
    </xf>
    <xf numFmtId="0" fontId="16" fillId="0" borderId="6" xfId="20" applyFont="1" applyFill="1" applyBorder="1" applyAlignment="1">
      <alignment horizontal="left" vertical="top"/>
      <protection/>
    </xf>
    <xf numFmtId="3" fontId="16" fillId="0" borderId="1" xfId="20" applyNumberFormat="1" applyFont="1" applyBorder="1" applyAlignment="1">
      <alignment horizontal="right" vertical="top" wrapText="1"/>
      <protection/>
    </xf>
    <xf numFmtId="3" fontId="16" fillId="0" borderId="3" xfId="20" applyNumberFormat="1" applyFont="1" applyFill="1" applyBorder="1" applyAlignment="1">
      <alignment horizontal="right" vertical="top" wrapText="1"/>
      <protection/>
    </xf>
    <xf numFmtId="49" fontId="16" fillId="0" borderId="2" xfId="20" applyNumberFormat="1" applyFont="1" applyBorder="1" applyAlignment="1">
      <alignment horizontal="center" vertical="top"/>
      <protection/>
    </xf>
    <xf numFmtId="0" fontId="16" fillId="0" borderId="11" xfId="20" applyFont="1" applyBorder="1" applyAlignment="1">
      <alignment horizontal="left" vertical="top" wrapText="1"/>
      <protection/>
    </xf>
    <xf numFmtId="0" fontId="16" fillId="0" borderId="2" xfId="20" applyFont="1" applyBorder="1" applyAlignment="1">
      <alignment horizontal="left" vertical="top" wrapText="1"/>
      <protection/>
    </xf>
    <xf numFmtId="49" fontId="16" fillId="0" borderId="3" xfId="20" applyNumberFormat="1" applyFont="1" applyFill="1" applyBorder="1" applyAlignment="1">
      <alignment horizontal="center" vertical="top"/>
      <protection/>
    </xf>
    <xf numFmtId="0" fontId="16" fillId="0" borderId="1" xfId="0" applyFont="1" applyFill="1" applyBorder="1" applyAlignment="1">
      <alignment horizontal="center"/>
    </xf>
    <xf numFmtId="0" fontId="16" fillId="0" borderId="1" xfId="0" applyFont="1" applyFill="1" applyBorder="1" applyAlignment="1">
      <alignment horizontal="justify" wrapText="1"/>
    </xf>
    <xf numFmtId="0" fontId="16" fillId="0" borderId="1" xfId="0" applyFont="1" applyFill="1" applyBorder="1" applyAlignment="1">
      <alignment wrapText="1"/>
    </xf>
    <xf numFmtId="0" fontId="16" fillId="0" borderId="28" xfId="0" applyFont="1" applyFill="1" applyBorder="1" applyAlignment="1">
      <alignment horizontal="justify" wrapText="1"/>
    </xf>
    <xf numFmtId="3" fontId="16" fillId="0" borderId="1" xfId="0" applyNumberFormat="1" applyFont="1" applyFill="1" applyBorder="1" applyAlignment="1">
      <alignment wrapText="1"/>
    </xf>
    <xf numFmtId="0" fontId="16" fillId="0" borderId="1" xfId="0" applyFont="1" applyFill="1" applyBorder="1" applyAlignment="1">
      <alignment/>
    </xf>
    <xf numFmtId="167" fontId="18" fillId="0" borderId="1" xfId="0" applyNumberFormat="1" applyFont="1" applyFill="1" applyBorder="1" applyAlignment="1">
      <alignment wrapText="1"/>
    </xf>
    <xf numFmtId="167" fontId="16" fillId="0" borderId="1" xfId="0" applyNumberFormat="1" applyFont="1" applyFill="1" applyBorder="1" applyAlignment="1">
      <alignment/>
    </xf>
    <xf numFmtId="0" fontId="16" fillId="0" borderId="3" xfId="0" applyFont="1" applyFill="1" applyBorder="1" applyAlignment="1">
      <alignment/>
    </xf>
    <xf numFmtId="0" fontId="16" fillId="0" borderId="1" xfId="0" applyFont="1" applyFill="1" applyBorder="1" applyAlignment="1">
      <alignment/>
    </xf>
    <xf numFmtId="0" fontId="16" fillId="0" borderId="0" xfId="0" applyFont="1" applyFill="1" applyAlignment="1">
      <alignment/>
    </xf>
    <xf numFmtId="0" fontId="16" fillId="0" borderId="1" xfId="0" applyFont="1" applyFill="1" applyBorder="1" applyAlignment="1">
      <alignment horizontal="center" vertical="top"/>
    </xf>
    <xf numFmtId="0" fontId="16" fillId="0" borderId="1" xfId="0" applyFont="1" applyFill="1" applyBorder="1" applyAlignment="1">
      <alignment horizontal="justify" vertical="top" wrapText="1"/>
    </xf>
    <xf numFmtId="0" fontId="16" fillId="0" borderId="1" xfId="0" applyFont="1" applyFill="1" applyBorder="1" applyAlignment="1">
      <alignment vertical="top" wrapText="1"/>
    </xf>
    <xf numFmtId="3" fontId="16" fillId="0" borderId="1" xfId="0" applyNumberFormat="1" applyFont="1" applyFill="1" applyBorder="1" applyAlignment="1">
      <alignment vertical="top" wrapText="1"/>
    </xf>
    <xf numFmtId="0" fontId="16" fillId="0" borderId="1" xfId="0" applyFont="1" applyFill="1" applyBorder="1" applyAlignment="1">
      <alignment vertical="top"/>
    </xf>
    <xf numFmtId="167" fontId="16" fillId="0" borderId="1" xfId="0" applyNumberFormat="1" applyFont="1" applyFill="1" applyBorder="1" applyAlignment="1">
      <alignment vertical="top" wrapText="1"/>
    </xf>
    <xf numFmtId="167" fontId="16" fillId="0" borderId="1" xfId="0" applyNumberFormat="1" applyFont="1" applyFill="1" applyBorder="1" applyAlignment="1">
      <alignment vertical="top"/>
    </xf>
    <xf numFmtId="0" fontId="16" fillId="0" borderId="3" xfId="0" applyFont="1" applyFill="1" applyBorder="1" applyAlignment="1">
      <alignment vertical="top"/>
    </xf>
    <xf numFmtId="0" fontId="16" fillId="0" borderId="7" xfId="0" applyFont="1" applyFill="1" applyBorder="1" applyAlignment="1">
      <alignment/>
    </xf>
    <xf numFmtId="0" fontId="16" fillId="0" borderId="28" xfId="0" applyFont="1" applyFill="1" applyBorder="1" applyAlignment="1">
      <alignment horizontal="justify" vertical="top" wrapText="1"/>
    </xf>
    <xf numFmtId="3" fontId="16" fillId="0" borderId="1" xfId="0" applyNumberFormat="1" applyFont="1" applyFill="1" applyBorder="1" applyAlignment="1">
      <alignment/>
    </xf>
    <xf numFmtId="0" fontId="16" fillId="0" borderId="13" xfId="0" applyFont="1" applyFill="1" applyBorder="1" applyAlignment="1">
      <alignment horizontal="left" wrapText="1"/>
    </xf>
    <xf numFmtId="0" fontId="16" fillId="0" borderId="1" xfId="0" applyFont="1" applyFill="1" applyBorder="1" applyAlignment="1">
      <alignment horizontal="left" wrapText="1"/>
    </xf>
    <xf numFmtId="3" fontId="16" fillId="0" borderId="1" xfId="0" applyNumberFormat="1" applyFont="1" applyFill="1" applyBorder="1" applyAlignment="1">
      <alignment horizontal="right" wrapText="1"/>
    </xf>
    <xf numFmtId="3" fontId="16" fillId="0" borderId="3" xfId="0" applyNumberFormat="1" applyFont="1" applyFill="1" applyBorder="1" applyAlignment="1">
      <alignment horizontal="right" wrapText="1"/>
    </xf>
    <xf numFmtId="0" fontId="16" fillId="0" borderId="6" xfId="0" applyFont="1" applyFill="1" applyBorder="1" applyAlignment="1">
      <alignment/>
    </xf>
    <xf numFmtId="3" fontId="18" fillId="0" borderId="1" xfId="0" applyNumberFormat="1" applyFont="1" applyFill="1" applyBorder="1" applyAlignment="1">
      <alignment wrapText="1"/>
    </xf>
    <xf numFmtId="3" fontId="19" fillId="0" borderId="1" xfId="0" applyNumberFormat="1" applyFont="1" applyFill="1" applyBorder="1" applyAlignment="1">
      <alignment wrapText="1"/>
    </xf>
    <xf numFmtId="0" fontId="16" fillId="0" borderId="1" xfId="0" applyFont="1" applyBorder="1" applyAlignment="1">
      <alignment horizontal="center" vertical="top"/>
    </xf>
    <xf numFmtId="0" fontId="16" fillId="0" borderId="13" xfId="0" applyFont="1" applyBorder="1" applyAlignment="1">
      <alignment horizontal="left" wrapText="1"/>
    </xf>
    <xf numFmtId="0" fontId="16" fillId="0" borderId="1" xfId="0" applyFont="1" applyBorder="1" applyAlignment="1">
      <alignment horizontal="left" wrapText="1"/>
    </xf>
    <xf numFmtId="3" fontId="16" fillId="0" borderId="1" xfId="0" applyNumberFormat="1" applyFont="1" applyBorder="1" applyAlignment="1">
      <alignment wrapText="1"/>
    </xf>
    <xf numFmtId="3" fontId="16" fillId="0" borderId="1" xfId="0" applyNumberFormat="1" applyFont="1" applyBorder="1" applyAlignment="1">
      <alignment horizontal="right" wrapText="1"/>
    </xf>
    <xf numFmtId="3" fontId="16" fillId="0" borderId="3" xfId="0" applyNumberFormat="1" applyFont="1" applyBorder="1" applyAlignment="1">
      <alignment horizontal="right" wrapText="1"/>
    </xf>
    <xf numFmtId="0" fontId="16" fillId="0" borderId="6" xfId="0" applyFont="1" applyBorder="1" applyAlignment="1">
      <alignment/>
    </xf>
    <xf numFmtId="0" fontId="16" fillId="0" borderId="0" xfId="0" applyFont="1" applyAlignment="1">
      <alignment/>
    </xf>
    <xf numFmtId="0" fontId="16" fillId="0" borderId="1" xfId="0" applyFont="1" applyBorder="1" applyAlignment="1">
      <alignment horizontal="center" wrapText="1"/>
    </xf>
    <xf numFmtId="3" fontId="19" fillId="0" borderId="1" xfId="0" applyNumberFormat="1" applyFont="1" applyBorder="1" applyAlignment="1">
      <alignment wrapText="1"/>
    </xf>
    <xf numFmtId="0" fontId="18" fillId="0" borderId="4" xfId="0" applyFont="1" applyBorder="1" applyAlignment="1">
      <alignment horizontal="center" wrapText="1"/>
    </xf>
    <xf numFmtId="0" fontId="18" fillId="0" borderId="13" xfId="0" applyFont="1" applyBorder="1" applyAlignment="1">
      <alignment horizontal="left" wrapText="1"/>
    </xf>
    <xf numFmtId="0" fontId="18" fillId="0" borderId="1" xfId="0" applyFont="1" applyBorder="1" applyAlignment="1">
      <alignment horizontal="left" wrapText="1"/>
    </xf>
    <xf numFmtId="3" fontId="18" fillId="0" borderId="1" xfId="0" applyNumberFormat="1" applyFont="1" applyBorder="1" applyAlignment="1">
      <alignment wrapText="1"/>
    </xf>
    <xf numFmtId="3" fontId="18" fillId="0" borderId="1" xfId="0" applyNumberFormat="1" applyFont="1" applyBorder="1" applyAlignment="1">
      <alignment horizontal="right" wrapText="1"/>
    </xf>
    <xf numFmtId="3" fontId="18" fillId="0" borderId="3" xfId="0" applyNumberFormat="1" applyFont="1" applyFill="1" applyBorder="1" applyAlignment="1">
      <alignment horizontal="right" wrapText="1"/>
    </xf>
    <xf numFmtId="3" fontId="18" fillId="0" borderId="1" xfId="0" applyNumberFormat="1" applyFont="1" applyBorder="1" applyAlignment="1">
      <alignment/>
    </xf>
    <xf numFmtId="3" fontId="18" fillId="0" borderId="3" xfId="0" applyNumberFormat="1" applyFont="1" applyBorder="1" applyAlignment="1">
      <alignment horizontal="right" wrapText="1"/>
    </xf>
    <xf numFmtId="0" fontId="18" fillId="0" borderId="6" xfId="0" applyFont="1" applyBorder="1" applyAlignment="1">
      <alignment/>
    </xf>
    <xf numFmtId="0" fontId="18" fillId="0" borderId="0" xfId="0" applyFont="1" applyAlignment="1">
      <alignment/>
    </xf>
    <xf numFmtId="3" fontId="19" fillId="0" borderId="1" xfId="0" applyNumberFormat="1" applyFont="1" applyBorder="1" applyAlignment="1">
      <alignment horizontal="right" wrapText="1"/>
    </xf>
    <xf numFmtId="0" fontId="20" fillId="0" borderId="22" xfId="0" applyFont="1" applyBorder="1" applyAlignment="1">
      <alignment/>
    </xf>
    <xf numFmtId="3" fontId="21" fillId="0" borderId="1" xfId="0" applyNumberFormat="1" applyFont="1" applyBorder="1" applyAlignment="1">
      <alignment vertical="top" wrapText="1"/>
    </xf>
    <xf numFmtId="3" fontId="20" fillId="0" borderId="3" xfId="0" applyNumberFormat="1" applyFont="1" applyFill="1" applyBorder="1" applyAlignment="1">
      <alignment horizontal="right" vertical="top" wrapText="1"/>
    </xf>
    <xf numFmtId="3" fontId="20" fillId="0" borderId="1" xfId="0" applyNumberFormat="1" applyFont="1" applyBorder="1" applyAlignment="1">
      <alignment horizontal="right" vertical="top" wrapText="1"/>
    </xf>
    <xf numFmtId="3" fontId="20" fillId="0" borderId="3" xfId="0" applyNumberFormat="1" applyFont="1" applyBorder="1" applyAlignment="1">
      <alignment horizontal="right" vertical="top" wrapText="1"/>
    </xf>
    <xf numFmtId="0" fontId="20" fillId="0" borderId="23" xfId="0" applyFont="1" applyBorder="1" applyAlignment="1">
      <alignment/>
    </xf>
    <xf numFmtId="0" fontId="16" fillId="0" borderId="11" xfId="0" applyFont="1" applyBorder="1" applyAlignment="1">
      <alignment horizontal="left" wrapText="1"/>
    </xf>
    <xf numFmtId="3" fontId="16" fillId="0" borderId="11" xfId="0" applyNumberFormat="1" applyFont="1" applyBorder="1" applyAlignment="1">
      <alignment wrapText="1"/>
    </xf>
    <xf numFmtId="3" fontId="16" fillId="0" borderId="11" xfId="0" applyNumberFormat="1" applyFont="1" applyBorder="1" applyAlignment="1">
      <alignment horizontal="right" wrapText="1"/>
    </xf>
    <xf numFmtId="3" fontId="16" fillId="0" borderId="0" xfId="0" applyNumberFormat="1" applyFont="1" applyFill="1" applyBorder="1" applyAlignment="1">
      <alignment horizontal="right" wrapText="1"/>
    </xf>
    <xf numFmtId="3" fontId="16" fillId="0" borderId="0" xfId="0" applyNumberFormat="1" applyFont="1" applyBorder="1" applyAlignment="1">
      <alignment wrapText="1"/>
    </xf>
    <xf numFmtId="3" fontId="16" fillId="0" borderId="0" xfId="0" applyNumberFormat="1" applyFont="1" applyBorder="1" applyAlignment="1">
      <alignment horizontal="right" wrapText="1"/>
    </xf>
    <xf numFmtId="3" fontId="16" fillId="0" borderId="12" xfId="0" applyNumberFormat="1" applyFont="1" applyBorder="1" applyAlignment="1">
      <alignment horizontal="right" wrapText="1"/>
    </xf>
    <xf numFmtId="0" fontId="16" fillId="0" borderId="7" xfId="0" applyFont="1" applyBorder="1" applyAlignment="1">
      <alignment horizontal="left" wrapText="1"/>
    </xf>
    <xf numFmtId="3" fontId="16" fillId="0" borderId="7" xfId="0" applyNumberFormat="1" applyFont="1" applyBorder="1" applyAlignment="1">
      <alignment wrapText="1"/>
    </xf>
    <xf numFmtId="3" fontId="16" fillId="0" borderId="7" xfId="0" applyNumberFormat="1" applyFont="1" applyBorder="1" applyAlignment="1">
      <alignment horizontal="right" wrapText="1"/>
    </xf>
    <xf numFmtId="3" fontId="16" fillId="0" borderId="10" xfId="0" applyNumberFormat="1" applyFont="1" applyBorder="1" applyAlignment="1">
      <alignment horizontal="right" wrapText="1"/>
    </xf>
    <xf numFmtId="0" fontId="20" fillId="0" borderId="28" xfId="0" applyFont="1" applyBorder="1" applyAlignment="1">
      <alignment/>
    </xf>
    <xf numFmtId="0" fontId="16" fillId="0" borderId="31" xfId="0" applyFont="1" applyBorder="1" applyAlignment="1">
      <alignment horizontal="left" wrapText="1"/>
    </xf>
    <xf numFmtId="3" fontId="20" fillId="0" borderId="1" xfId="0" applyNumberFormat="1" applyFont="1" applyBorder="1" applyAlignment="1">
      <alignment vertical="top" wrapText="1"/>
    </xf>
    <xf numFmtId="0" fontId="20" fillId="0" borderId="28" xfId="0" applyFont="1" applyBorder="1" applyAlignment="1">
      <alignment horizontal="left" vertical="top"/>
    </xf>
    <xf numFmtId="0" fontId="20" fillId="0" borderId="31" xfId="0" applyFont="1" applyBorder="1" applyAlignment="1">
      <alignment horizontal="left" vertical="top"/>
    </xf>
    <xf numFmtId="0" fontId="16" fillId="0" borderId="31" xfId="0" applyFont="1" applyBorder="1" applyAlignment="1">
      <alignment/>
    </xf>
    <xf numFmtId="0" fontId="16" fillId="0" borderId="13" xfId="0" applyFont="1" applyBorder="1" applyAlignment="1">
      <alignment/>
    </xf>
    <xf numFmtId="3" fontId="20" fillId="0" borderId="13" xfId="0" applyNumberFormat="1" applyFont="1" applyBorder="1" applyAlignment="1">
      <alignment vertical="top" wrapText="1"/>
    </xf>
    <xf numFmtId="0" fontId="20" fillId="0" borderId="28" xfId="20" applyFont="1" applyBorder="1" applyAlignment="1">
      <alignment horizontal="center" vertical="center" wrapText="1"/>
      <protection/>
    </xf>
    <xf numFmtId="0" fontId="20" fillId="0" borderId="0" xfId="20" applyFont="1" applyFill="1" applyBorder="1" applyAlignment="1">
      <alignment horizontal="center" vertical="center" wrapText="1"/>
      <protection/>
    </xf>
    <xf numFmtId="0" fontId="20" fillId="0" borderId="1" xfId="20" applyFont="1" applyBorder="1" applyAlignment="1">
      <alignment horizontal="center" vertical="center" wrapText="1"/>
      <protection/>
    </xf>
    <xf numFmtId="0" fontId="20" fillId="0" borderId="6" xfId="20" applyFont="1" applyBorder="1" applyAlignment="1">
      <alignment horizontal="center" vertical="center" wrapText="1"/>
      <protection/>
    </xf>
    <xf numFmtId="0" fontId="16" fillId="0" borderId="0" xfId="0" applyFont="1" applyAlignment="1">
      <alignment textRotation="90" wrapText="1"/>
    </xf>
    <xf numFmtId="0" fontId="20" fillId="0" borderId="1" xfId="20" applyFont="1" applyFill="1" applyBorder="1" applyAlignment="1">
      <alignment horizontal="center" vertical="center" wrapText="1"/>
      <protection/>
    </xf>
    <xf numFmtId="0" fontId="20" fillId="0" borderId="3" xfId="20" applyFont="1" applyFill="1" applyBorder="1" applyAlignment="1">
      <alignment horizontal="center" vertical="center" wrapText="1"/>
      <protection/>
    </xf>
    <xf numFmtId="0" fontId="16" fillId="0" borderId="0" xfId="0" applyFont="1" applyFill="1" applyAlignment="1">
      <alignment horizontal="center"/>
    </xf>
    <xf numFmtId="0" fontId="20" fillId="0" borderId="11" xfId="20" applyFont="1" applyFill="1" applyBorder="1" applyAlignment="1">
      <alignment vertical="center" wrapText="1"/>
      <protection/>
    </xf>
    <xf numFmtId="0" fontId="20" fillId="0" borderId="6" xfId="20" applyFont="1" applyFill="1" applyBorder="1" applyAlignment="1">
      <alignment horizontal="center" vertical="center" wrapText="1"/>
      <protection/>
    </xf>
    <xf numFmtId="0" fontId="20" fillId="0" borderId="12" xfId="20" applyFont="1" applyFill="1" applyBorder="1" applyAlignment="1">
      <alignment horizontal="left" vertical="center" wrapText="1"/>
      <protection/>
    </xf>
    <xf numFmtId="0" fontId="20" fillId="0" borderId="0" xfId="20" applyFont="1" applyFill="1" applyBorder="1" applyAlignment="1">
      <alignment vertical="center" wrapText="1"/>
      <protection/>
    </xf>
    <xf numFmtId="0" fontId="16" fillId="0" borderId="0" xfId="0" applyFont="1" applyAlignment="1">
      <alignment horizontal="right"/>
    </xf>
    <xf numFmtId="0" fontId="9" fillId="0" borderId="13" xfId="20" applyFont="1" applyBorder="1" applyAlignment="1">
      <alignment horizontal="left" vertical="center" wrapText="1"/>
      <protection/>
    </xf>
    <xf numFmtId="3" fontId="8" fillId="0" borderId="28" xfId="0" applyNumberFormat="1" applyFont="1" applyFill="1" applyBorder="1" applyAlignment="1">
      <alignment horizontal="center"/>
    </xf>
    <xf numFmtId="0" fontId="20" fillId="0" borderId="0" xfId="0" applyFont="1" applyBorder="1" applyAlignment="1">
      <alignment horizontal="left" vertical="top"/>
    </xf>
    <xf numFmtId="0" fontId="16" fillId="0" borderId="0" xfId="0" applyFont="1" applyBorder="1" applyAlignment="1">
      <alignment/>
    </xf>
    <xf numFmtId="3" fontId="20" fillId="0" borderId="0" xfId="0" applyNumberFormat="1" applyFont="1" applyBorder="1" applyAlignment="1">
      <alignment vertical="top" wrapText="1"/>
    </xf>
    <xf numFmtId="3" fontId="20" fillId="0" borderId="0" xfId="0" applyNumberFormat="1" applyFont="1" applyBorder="1" applyAlignment="1">
      <alignment horizontal="right" vertical="top" wrapText="1"/>
    </xf>
    <xf numFmtId="3" fontId="20" fillId="0" borderId="0" xfId="0" applyNumberFormat="1" applyFont="1" applyFill="1" applyBorder="1" applyAlignment="1">
      <alignment horizontal="right" vertical="top" wrapText="1"/>
    </xf>
    <xf numFmtId="0" fontId="20" fillId="0" borderId="0" xfId="0" applyFont="1" applyBorder="1" applyAlignment="1">
      <alignment/>
    </xf>
    <xf numFmtId="0" fontId="16" fillId="0" borderId="0" xfId="0" applyFont="1" applyBorder="1" applyAlignment="1">
      <alignment horizontal="justify" vertical="top" wrapText="1"/>
    </xf>
    <xf numFmtId="0" fontId="16" fillId="0" borderId="0" xfId="0" applyFont="1" applyBorder="1" applyAlignment="1">
      <alignment horizontal="center" vertical="top" wrapText="1"/>
    </xf>
    <xf numFmtId="3" fontId="16" fillId="0" borderId="0" xfId="0" applyNumberFormat="1" applyFont="1" applyBorder="1" applyAlignment="1">
      <alignment vertical="top" wrapText="1"/>
    </xf>
    <xf numFmtId="0" fontId="16" fillId="0" borderId="0" xfId="0" applyFont="1" applyBorder="1" applyAlignment="1">
      <alignment vertical="top"/>
    </xf>
    <xf numFmtId="0" fontId="16" fillId="0" borderId="0" xfId="0" applyFont="1" applyFill="1" applyBorder="1" applyAlignment="1">
      <alignment vertical="top"/>
    </xf>
    <xf numFmtId="0" fontId="16" fillId="0" borderId="0" xfId="0" applyFont="1" applyBorder="1" applyAlignment="1">
      <alignment/>
    </xf>
    <xf numFmtId="0" fontId="20" fillId="0" borderId="7" xfId="0" applyFont="1" applyBorder="1" applyAlignment="1">
      <alignment/>
    </xf>
    <xf numFmtId="0" fontId="16" fillId="0" borderId="7" xfId="0" applyFont="1" applyBorder="1" applyAlignment="1">
      <alignment horizontal="justify" vertical="top" wrapText="1"/>
    </xf>
    <xf numFmtId="0" fontId="16" fillId="0" borderId="7" xfId="0" applyFont="1" applyBorder="1" applyAlignment="1">
      <alignment horizontal="center" vertical="top" wrapText="1"/>
    </xf>
    <xf numFmtId="3" fontId="16" fillId="0" borderId="7" xfId="0" applyNumberFormat="1" applyFont="1" applyBorder="1" applyAlignment="1">
      <alignment vertical="top" wrapText="1"/>
    </xf>
    <xf numFmtId="0" fontId="16" fillId="0" borderId="7" xfId="0" applyFont="1" applyBorder="1" applyAlignment="1">
      <alignment vertical="top"/>
    </xf>
    <xf numFmtId="0" fontId="16" fillId="0" borderId="7" xfId="0" applyFont="1" applyBorder="1" applyAlignment="1">
      <alignment/>
    </xf>
    <xf numFmtId="3" fontId="16" fillId="0" borderId="1" xfId="0" applyNumberFormat="1" applyFont="1" applyBorder="1" applyAlignment="1">
      <alignment vertical="top" wrapText="1"/>
    </xf>
    <xf numFmtId="0" fontId="16" fillId="0" borderId="1" xfId="0" applyFont="1" applyBorder="1" applyAlignment="1">
      <alignment vertical="top"/>
    </xf>
    <xf numFmtId="3" fontId="16" fillId="0" borderId="1" xfId="0" applyNumberFormat="1" applyFont="1" applyBorder="1" applyAlignment="1">
      <alignment vertical="top"/>
    </xf>
    <xf numFmtId="3" fontId="16" fillId="0" borderId="3" xfId="0" applyNumberFormat="1" applyFont="1" applyBorder="1" applyAlignment="1">
      <alignment vertical="top"/>
    </xf>
    <xf numFmtId="3" fontId="16" fillId="0" borderId="1" xfId="0" applyNumberFormat="1" applyFont="1" applyBorder="1" applyAlignment="1">
      <alignment horizontal="right" vertical="top" wrapText="1"/>
    </xf>
    <xf numFmtId="3" fontId="19" fillId="0" borderId="1" xfId="0" applyNumberFormat="1" applyFont="1" applyBorder="1" applyAlignment="1">
      <alignment vertical="top" wrapText="1"/>
    </xf>
    <xf numFmtId="3" fontId="16" fillId="0" borderId="2" xfId="0" applyNumberFormat="1" applyFont="1" applyBorder="1" applyAlignment="1">
      <alignment vertical="center"/>
    </xf>
    <xf numFmtId="3" fontId="16" fillId="0" borderId="4" xfId="0" applyNumberFormat="1" applyFont="1" applyBorder="1" applyAlignment="1">
      <alignment vertical="center"/>
    </xf>
    <xf numFmtId="0" fontId="19" fillId="0" borderId="1" xfId="0" applyFont="1" applyBorder="1" applyAlignment="1">
      <alignment/>
    </xf>
    <xf numFmtId="0" fontId="20" fillId="0" borderId="13" xfId="0" applyFont="1" applyBorder="1" applyAlignment="1">
      <alignment horizontal="left" vertical="top"/>
    </xf>
    <xf numFmtId="0" fontId="16" fillId="0" borderId="1" xfId="0" applyFont="1" applyBorder="1" applyAlignment="1">
      <alignment horizontal="center" vertical="top" wrapText="1"/>
    </xf>
    <xf numFmtId="0" fontId="16" fillId="0" borderId="28" xfId="0" applyFont="1" applyBorder="1" applyAlignment="1">
      <alignment horizontal="justify" vertical="top" wrapText="1"/>
    </xf>
    <xf numFmtId="0" fontId="20" fillId="0" borderId="11" xfId="0" applyFont="1" applyBorder="1" applyAlignment="1">
      <alignment horizontal="left" vertical="top"/>
    </xf>
    <xf numFmtId="0" fontId="16" fillId="0" borderId="11" xfId="0" applyFont="1" applyBorder="1" applyAlignment="1">
      <alignment horizontal="center" vertical="top" wrapText="1"/>
    </xf>
    <xf numFmtId="0" fontId="16" fillId="0" borderId="11" xfId="0" applyFont="1" applyBorder="1" applyAlignment="1">
      <alignment horizontal="justify" vertical="top" wrapText="1"/>
    </xf>
    <xf numFmtId="0" fontId="20" fillId="0" borderId="7" xfId="0" applyFont="1" applyBorder="1" applyAlignment="1">
      <alignment horizontal="left" vertical="top"/>
    </xf>
    <xf numFmtId="3" fontId="20" fillId="0" borderId="7" xfId="0" applyNumberFormat="1" applyFont="1" applyBorder="1" applyAlignment="1">
      <alignment vertical="top" wrapText="1"/>
    </xf>
    <xf numFmtId="3" fontId="20" fillId="0" borderId="7" xfId="0" applyNumberFormat="1" applyFont="1" applyBorder="1" applyAlignment="1">
      <alignment horizontal="right" vertical="top" wrapText="1"/>
    </xf>
    <xf numFmtId="3" fontId="16" fillId="0" borderId="3" xfId="0" applyNumberFormat="1" applyFont="1" applyFill="1" applyBorder="1" applyAlignment="1">
      <alignment horizontal="right" vertical="top" wrapText="1"/>
    </xf>
    <xf numFmtId="3" fontId="16" fillId="0" borderId="6" xfId="0" applyNumberFormat="1" applyFont="1" applyBorder="1" applyAlignment="1">
      <alignment horizontal="right" vertical="top" wrapText="1"/>
    </xf>
    <xf numFmtId="0" fontId="16" fillId="0" borderId="2" xfId="0" applyFont="1" applyBorder="1" applyAlignment="1">
      <alignment horizontal="center" wrapText="1"/>
    </xf>
    <xf numFmtId="0" fontId="16" fillId="0" borderId="2" xfId="0" applyFont="1" applyBorder="1" applyAlignment="1">
      <alignment horizontal="left" wrapText="1"/>
    </xf>
    <xf numFmtId="0" fontId="22" fillId="0" borderId="1" xfId="0" applyFont="1" applyBorder="1" applyAlignment="1">
      <alignment horizontal="center" wrapText="1"/>
    </xf>
    <xf numFmtId="0" fontId="22" fillId="0" borderId="1" xfId="0" applyFont="1" applyBorder="1" applyAlignment="1">
      <alignment horizontal="left" wrapText="1"/>
    </xf>
    <xf numFmtId="3" fontId="22" fillId="0" borderId="1" xfId="0" applyNumberFormat="1" applyFont="1" applyBorder="1" applyAlignment="1">
      <alignment vertical="top" wrapText="1"/>
    </xf>
    <xf numFmtId="3" fontId="22" fillId="0" borderId="1" xfId="0" applyNumberFormat="1" applyFont="1" applyBorder="1" applyAlignment="1">
      <alignment horizontal="right" vertical="top" wrapText="1"/>
    </xf>
    <xf numFmtId="3" fontId="22" fillId="0" borderId="3" xfId="0" applyNumberFormat="1" applyFont="1" applyFill="1" applyBorder="1" applyAlignment="1">
      <alignment horizontal="right" vertical="top" wrapText="1"/>
    </xf>
    <xf numFmtId="3" fontId="23" fillId="0" borderId="1" xfId="0" applyNumberFormat="1" applyFont="1" applyBorder="1" applyAlignment="1">
      <alignment vertical="top" wrapText="1"/>
    </xf>
    <xf numFmtId="3" fontId="22" fillId="0" borderId="6" xfId="0" applyNumberFormat="1" applyFont="1" applyBorder="1" applyAlignment="1">
      <alignment horizontal="right" vertical="top" wrapText="1"/>
    </xf>
    <xf numFmtId="3" fontId="23" fillId="0" borderId="1" xfId="0" applyNumberFormat="1" applyFont="1" applyBorder="1" applyAlignment="1">
      <alignment horizontal="right" vertical="top" wrapText="1"/>
    </xf>
    <xf numFmtId="0" fontId="22" fillId="0" borderId="6" xfId="0" applyFont="1" applyBorder="1" applyAlignment="1">
      <alignment/>
    </xf>
    <xf numFmtId="0" fontId="22" fillId="0" borderId="0" xfId="0" applyFont="1" applyAlignment="1">
      <alignment/>
    </xf>
    <xf numFmtId="0" fontId="16" fillId="0" borderId="31" xfId="0" applyFont="1" applyBorder="1" applyAlignment="1">
      <alignment horizontal="center" vertical="top" wrapText="1"/>
    </xf>
    <xf numFmtId="0" fontId="16" fillId="0" borderId="13" xfId="0" applyFont="1" applyBorder="1" applyAlignment="1">
      <alignment horizontal="justify" vertical="top" wrapText="1"/>
    </xf>
    <xf numFmtId="3" fontId="20" fillId="0" borderId="13" xfId="0" applyNumberFormat="1" applyFont="1" applyBorder="1" applyAlignment="1">
      <alignment horizontal="right" vertical="top" wrapText="1"/>
    </xf>
    <xf numFmtId="3" fontId="20" fillId="0" borderId="6" xfId="0" applyNumberFormat="1" applyFont="1" applyFill="1" applyBorder="1" applyAlignment="1">
      <alignment horizontal="right" vertical="top" wrapText="1"/>
    </xf>
    <xf numFmtId="3" fontId="20" fillId="0" borderId="6" xfId="0" applyNumberFormat="1" applyFont="1" applyBorder="1" applyAlignment="1">
      <alignment horizontal="right" vertical="top" wrapText="1"/>
    </xf>
    <xf numFmtId="3" fontId="20" fillId="0" borderId="31" xfId="0" applyNumberFormat="1" applyFont="1" applyBorder="1" applyAlignment="1">
      <alignment vertical="top" wrapText="1"/>
    </xf>
    <xf numFmtId="3" fontId="20" fillId="0" borderId="31" xfId="0" applyNumberFormat="1" applyFont="1" applyBorder="1" applyAlignment="1">
      <alignment horizontal="right" vertical="top"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4" fillId="0" borderId="0" xfId="0" applyFont="1" applyAlignment="1">
      <alignment horizontal="center" wrapText="1"/>
    </xf>
    <xf numFmtId="0" fontId="9" fillId="0" borderId="3" xfId="20" applyFont="1" applyBorder="1" applyAlignment="1">
      <alignment horizontal="center" vertical="center" wrapText="1"/>
      <protection/>
    </xf>
    <xf numFmtId="0" fontId="9" fillId="0" borderId="4" xfId="20" applyFont="1" applyBorder="1" applyAlignment="1">
      <alignment horizontal="center" vertical="center" wrapText="1"/>
      <protection/>
    </xf>
    <xf numFmtId="0" fontId="9" fillId="0" borderId="28" xfId="20" applyFont="1" applyBorder="1" applyAlignment="1">
      <alignment horizontal="left" vertical="center" wrapText="1"/>
      <protection/>
    </xf>
    <xf numFmtId="14" fontId="11" fillId="0" borderId="0" xfId="0" applyNumberFormat="1" applyFont="1" applyAlignment="1">
      <alignment horizontal="right"/>
    </xf>
    <xf numFmtId="0" fontId="8" fillId="0" borderId="0" xfId="0" applyFont="1" applyFill="1" applyBorder="1" applyAlignment="1">
      <alignment/>
    </xf>
    <xf numFmtId="0" fontId="9" fillId="0" borderId="2" xfId="20" applyFont="1" applyBorder="1" applyAlignment="1">
      <alignment horizontal="left" vertical="center" wrapText="1"/>
      <protection/>
    </xf>
    <xf numFmtId="0" fontId="9" fillId="0" borderId="3" xfId="20" applyFont="1" applyBorder="1" applyAlignment="1">
      <alignment horizontal="left" vertical="center" wrapText="1"/>
      <protection/>
    </xf>
    <xf numFmtId="0" fontId="10" fillId="0" borderId="4" xfId="20" applyFont="1" applyBorder="1" applyAlignment="1">
      <alignment/>
      <protection/>
    </xf>
    <xf numFmtId="49" fontId="4" fillId="0" borderId="32" xfId="20" applyNumberFormat="1" applyFont="1" applyFill="1" applyBorder="1" applyAlignment="1">
      <alignment horizontal="left" vertical="center"/>
      <protection/>
    </xf>
    <xf numFmtId="49" fontId="4" fillId="0" borderId="14" xfId="20" applyNumberFormat="1" applyFont="1" applyFill="1" applyBorder="1" applyAlignment="1">
      <alignment horizontal="left" vertical="center"/>
      <protection/>
    </xf>
    <xf numFmtId="49" fontId="4" fillId="0" borderId="33" xfId="20" applyNumberFormat="1" applyFont="1" applyFill="1" applyBorder="1" applyAlignment="1">
      <alignment horizontal="left" vertical="center"/>
      <protection/>
    </xf>
    <xf numFmtId="49" fontId="4" fillId="0" borderId="8" xfId="20" applyNumberFormat="1" applyFont="1" applyFill="1" applyBorder="1" applyAlignment="1">
      <alignment horizontal="left" vertical="center"/>
      <protection/>
    </xf>
    <xf numFmtId="49" fontId="4" fillId="0" borderId="23" xfId="20" applyNumberFormat="1" applyFont="1" applyFill="1" applyBorder="1" applyAlignment="1">
      <alignment horizontal="left" vertical="center"/>
      <protection/>
    </xf>
    <xf numFmtId="49" fontId="4" fillId="0" borderId="11" xfId="20" applyNumberFormat="1" applyFont="1" applyFill="1" applyBorder="1" applyAlignment="1">
      <alignment horizontal="left" vertical="center"/>
      <protection/>
    </xf>
    <xf numFmtId="49" fontId="4" fillId="0" borderId="22" xfId="20" applyNumberFormat="1" applyFont="1" applyFill="1" applyBorder="1" applyAlignment="1">
      <alignment horizontal="left" vertical="center"/>
      <protection/>
    </xf>
    <xf numFmtId="49" fontId="4" fillId="0" borderId="7" xfId="20" applyNumberFormat="1" applyFont="1" applyFill="1" applyBorder="1" applyAlignment="1">
      <alignment horizontal="left" vertical="center"/>
      <protection/>
    </xf>
    <xf numFmtId="3" fontId="8" fillId="0" borderId="1" xfId="0" applyNumberFormat="1" applyFont="1" applyFill="1" applyBorder="1" applyAlignment="1">
      <alignment horizontal="center"/>
    </xf>
    <xf numFmtId="0" fontId="8" fillId="0" borderId="1" xfId="0" applyFont="1" applyFill="1" applyBorder="1" applyAlignment="1">
      <alignment horizontal="center"/>
    </xf>
    <xf numFmtId="0" fontId="8" fillId="0" borderId="1" xfId="0" applyFont="1" applyFill="1" applyBorder="1" applyAlignment="1">
      <alignment/>
    </xf>
    <xf numFmtId="3" fontId="8" fillId="0" borderId="1" xfId="0" applyNumberFormat="1" applyFont="1" applyFill="1" applyBorder="1" applyAlignment="1">
      <alignment/>
    </xf>
    <xf numFmtId="0" fontId="8" fillId="0" borderId="1" xfId="0" applyFont="1" applyFill="1" applyBorder="1" applyAlignment="1">
      <alignment/>
    </xf>
    <xf numFmtId="3" fontId="8" fillId="0" borderId="2" xfId="0" applyNumberFormat="1" applyFont="1" applyFill="1" applyBorder="1" applyAlignment="1">
      <alignment/>
    </xf>
    <xf numFmtId="3" fontId="8" fillId="0" borderId="4" xfId="0" applyNumberFormat="1" applyFont="1" applyFill="1" applyBorder="1" applyAlignment="1">
      <alignment/>
    </xf>
    <xf numFmtId="0" fontId="8" fillId="0" borderId="13" xfId="0" applyFont="1" applyFill="1" applyBorder="1" applyAlignment="1">
      <alignment horizontal="center"/>
    </xf>
    <xf numFmtId="3" fontId="8" fillId="0" borderId="34" xfId="0" applyNumberFormat="1" applyFont="1" applyFill="1" applyBorder="1" applyAlignment="1">
      <alignment horizontal="center"/>
    </xf>
    <xf numFmtId="3" fontId="8" fillId="0" borderId="35" xfId="0" applyNumberFormat="1" applyFont="1" applyFill="1" applyBorder="1" applyAlignment="1">
      <alignment horizontal="center"/>
    </xf>
    <xf numFmtId="167" fontId="8" fillId="0" borderId="34" xfId="0" applyNumberFormat="1" applyFont="1" applyFill="1" applyBorder="1" applyAlignment="1">
      <alignment horizontal="center"/>
    </xf>
    <xf numFmtId="167" fontId="8" fillId="0" borderId="36" xfId="0" applyNumberFormat="1" applyFont="1" applyFill="1" applyBorder="1" applyAlignment="1">
      <alignment horizontal="center"/>
    </xf>
    <xf numFmtId="0" fontId="11" fillId="0" borderId="0" xfId="0" applyFont="1" applyAlignment="1">
      <alignment textRotation="90" wrapText="1"/>
    </xf>
    <xf numFmtId="167" fontId="8" fillId="0" borderId="28" xfId="0" applyNumberFormat="1" applyFont="1" applyFill="1" applyBorder="1" applyAlignment="1">
      <alignment horizontal="center"/>
    </xf>
    <xf numFmtId="167" fontId="8" fillId="0" borderId="13" xfId="0" applyNumberFormat="1" applyFont="1" applyFill="1" applyBorder="1" applyAlignment="1">
      <alignment horizontal="center"/>
    </xf>
    <xf numFmtId="3" fontId="16" fillId="0" borderId="1" xfId="0" applyNumberFormat="1" applyFont="1" applyBorder="1" applyAlignment="1">
      <alignment vertical="center" wrapText="1"/>
    </xf>
    <xf numFmtId="3" fontId="8" fillId="0" borderId="28" xfId="0" applyNumberFormat="1" applyFont="1" applyFill="1" applyBorder="1" applyAlignment="1">
      <alignment horizontal="center" vertical="top" wrapText="1"/>
    </xf>
    <xf numFmtId="3" fontId="8" fillId="0" borderId="13" xfId="0" applyNumberFormat="1" applyFont="1" applyFill="1" applyBorder="1" applyAlignment="1">
      <alignment horizontal="center" vertical="top" wrapText="1"/>
    </xf>
    <xf numFmtId="0" fontId="20" fillId="0" borderId="28" xfId="20" applyFont="1" applyFill="1" applyBorder="1" applyAlignment="1">
      <alignment horizontal="center" vertical="center" wrapText="1"/>
      <protection/>
    </xf>
    <xf numFmtId="0" fontId="20" fillId="0" borderId="13" xfId="20" applyFont="1" applyFill="1" applyBorder="1" applyAlignment="1">
      <alignment horizontal="center" vertical="center" wrapText="1"/>
      <protection/>
    </xf>
    <xf numFmtId="0" fontId="20" fillId="0" borderId="1" xfId="20" applyFont="1" applyFill="1" applyBorder="1" applyAlignment="1">
      <alignment horizontal="left" vertical="center" wrapText="1"/>
      <protection/>
    </xf>
    <xf numFmtId="0" fontId="20" fillId="0" borderId="2" xfId="20" applyFont="1" applyBorder="1" applyAlignment="1">
      <alignment horizontal="center" vertical="center" wrapText="1"/>
      <protection/>
    </xf>
    <xf numFmtId="0" fontId="20" fillId="0" borderId="3" xfId="20" applyFont="1" applyBorder="1" applyAlignment="1">
      <alignment horizontal="center" vertical="center" wrapText="1"/>
      <protection/>
    </xf>
    <xf numFmtId="0" fontId="20" fillId="0" borderId="4" xfId="20" applyFont="1" applyBorder="1" applyAlignment="1">
      <alignment horizontal="center" vertical="center" wrapText="1"/>
      <protection/>
    </xf>
    <xf numFmtId="0" fontId="20" fillId="0" borderId="2" xfId="20" applyFont="1" applyFill="1" applyBorder="1" applyAlignment="1">
      <alignment horizontal="center" vertical="center" wrapText="1"/>
      <protection/>
    </xf>
    <xf numFmtId="0" fontId="20" fillId="0" borderId="4" xfId="20" applyFont="1" applyFill="1" applyBorder="1" applyAlignment="1">
      <alignment horizontal="center" vertical="center" wrapText="1"/>
      <protection/>
    </xf>
    <xf numFmtId="0" fontId="20" fillId="0" borderId="28" xfId="20" applyFont="1" applyBorder="1" applyAlignment="1">
      <alignment horizontal="center" vertical="center" wrapText="1"/>
      <protection/>
    </xf>
    <xf numFmtId="0" fontId="20" fillId="0" borderId="13" xfId="20" applyFont="1" applyBorder="1" applyAlignment="1">
      <alignment horizontal="center" vertical="center" wrapText="1"/>
      <protection/>
    </xf>
    <xf numFmtId="0" fontId="7" fillId="0" borderId="0" xfId="0" applyFont="1" applyAlignment="1">
      <alignment wrapText="1"/>
    </xf>
    <xf numFmtId="0" fontId="20" fillId="0" borderId="2" xfId="20" applyFont="1" applyBorder="1" applyAlignment="1">
      <alignment horizontal="left" vertical="center" wrapText="1"/>
      <protection/>
    </xf>
    <xf numFmtId="0" fontId="20" fillId="0" borderId="3" xfId="20" applyFont="1" applyBorder="1" applyAlignment="1">
      <alignment horizontal="left" vertical="center" wrapText="1"/>
      <protection/>
    </xf>
    <xf numFmtId="0" fontId="20" fillId="0" borderId="4" xfId="20" applyFont="1" applyBorder="1" applyAlignment="1">
      <alignment horizontal="left" vertical="center" wrapText="1"/>
      <protection/>
    </xf>
    <xf numFmtId="0" fontId="20" fillId="0" borderId="12" xfId="20" applyFont="1" applyFill="1" applyBorder="1" applyAlignment="1">
      <alignment horizontal="center" vertical="center" wrapText="1"/>
      <protection/>
    </xf>
    <xf numFmtId="0" fontId="20" fillId="0" borderId="6" xfId="20" applyFont="1" applyFill="1" applyBorder="1" applyAlignment="1">
      <alignment horizontal="center" vertical="center" wrapText="1"/>
      <protection/>
    </xf>
    <xf numFmtId="0" fontId="20" fillId="0" borderId="10" xfId="20" applyFont="1" applyFill="1" applyBorder="1" applyAlignment="1">
      <alignment horizontal="center" vertical="center" wrapText="1"/>
      <protection/>
    </xf>
    <xf numFmtId="0" fontId="8" fillId="0" borderId="23" xfId="0" applyFont="1" applyFill="1" applyBorder="1" applyAlignment="1">
      <alignment vertical="center"/>
    </xf>
    <xf numFmtId="0" fontId="8" fillId="0" borderId="11" xfId="0" applyFont="1" applyFill="1" applyBorder="1" applyAlignment="1">
      <alignment vertical="center"/>
    </xf>
    <xf numFmtId="0" fontId="8" fillId="0" borderId="22" xfId="0" applyFont="1" applyFill="1" applyBorder="1" applyAlignment="1">
      <alignment vertical="center"/>
    </xf>
    <xf numFmtId="0" fontId="8" fillId="0" borderId="7" xfId="0" applyFont="1" applyFill="1" applyBorder="1" applyAlignment="1">
      <alignment vertical="center"/>
    </xf>
    <xf numFmtId="0" fontId="20" fillId="0" borderId="22" xfId="0" applyFont="1" applyFill="1" applyBorder="1" applyAlignment="1">
      <alignment/>
    </xf>
    <xf numFmtId="0" fontId="16" fillId="0" borderId="7" xfId="0" applyFont="1" applyFill="1" applyBorder="1" applyAlignment="1">
      <alignment horizontal="justify" vertical="top" wrapText="1"/>
    </xf>
    <xf numFmtId="0" fontId="16" fillId="0" borderId="7" xfId="0" applyFont="1" applyFill="1" applyBorder="1" applyAlignment="1">
      <alignment horizontal="center" vertical="top" wrapText="1"/>
    </xf>
    <xf numFmtId="0" fontId="16" fillId="0" borderId="7" xfId="0" applyFont="1" applyFill="1" applyBorder="1" applyAlignment="1">
      <alignment/>
    </xf>
    <xf numFmtId="3" fontId="20" fillId="0" borderId="7" xfId="0" applyNumberFormat="1" applyFont="1" applyFill="1" applyBorder="1" applyAlignment="1">
      <alignment vertical="top" wrapText="1"/>
    </xf>
    <xf numFmtId="3" fontId="20" fillId="0" borderId="7" xfId="0" applyNumberFormat="1" applyFont="1" applyFill="1" applyBorder="1" applyAlignment="1">
      <alignment horizontal="right" vertical="top" wrapText="1"/>
    </xf>
    <xf numFmtId="3" fontId="20" fillId="0" borderId="0" xfId="0" applyNumberFormat="1" applyFont="1" applyFill="1" applyBorder="1" applyAlignment="1">
      <alignment horizontal="right" vertical="top" wrapText="1"/>
    </xf>
    <xf numFmtId="3" fontId="20" fillId="0" borderId="0" xfId="0" applyNumberFormat="1" applyFont="1" applyFill="1" applyBorder="1" applyAlignment="1">
      <alignment vertical="top" wrapText="1"/>
    </xf>
    <xf numFmtId="3" fontId="20" fillId="0" borderId="6" xfId="0" applyNumberFormat="1" applyFont="1" applyFill="1" applyBorder="1" applyAlignment="1">
      <alignment horizontal="right" vertical="top" wrapText="1"/>
    </xf>
    <xf numFmtId="0" fontId="16" fillId="0" borderId="6" xfId="0" applyFont="1" applyFill="1" applyBorder="1" applyAlignment="1">
      <alignment/>
    </xf>
    <xf numFmtId="0" fontId="16" fillId="0" borderId="0" xfId="0" applyFont="1" applyFill="1" applyAlignment="1">
      <alignment/>
    </xf>
    <xf numFmtId="0" fontId="16" fillId="0" borderId="5" xfId="0" applyFont="1" applyBorder="1" applyAlignment="1">
      <alignment/>
    </xf>
    <xf numFmtId="0" fontId="16" fillId="0" borderId="4" xfId="0" applyFont="1" applyBorder="1" applyAlignment="1">
      <alignment horizontal="left" vertical="top" wrapText="1"/>
    </xf>
    <xf numFmtId="0" fontId="16" fillId="0" borderId="7" xfId="0" applyFont="1" applyBorder="1" applyAlignment="1">
      <alignment horizontal="left" vertical="top" wrapText="1"/>
    </xf>
    <xf numFmtId="3" fontId="16" fillId="0" borderId="4" xfId="0" applyNumberFormat="1" applyFont="1" applyBorder="1" applyAlignment="1">
      <alignment vertical="top" wrapText="1"/>
    </xf>
    <xf numFmtId="3" fontId="16" fillId="0" borderId="4" xfId="0" applyNumberFormat="1" applyFont="1" applyBorder="1" applyAlignment="1">
      <alignment horizontal="right" vertical="top" wrapText="1"/>
    </xf>
    <xf numFmtId="3" fontId="16" fillId="0" borderId="3" xfId="0" applyNumberFormat="1" applyFont="1" applyFill="1" applyBorder="1" applyAlignment="1">
      <alignment horizontal="right" vertical="top" wrapText="1"/>
    </xf>
    <xf numFmtId="3" fontId="16" fillId="0" borderId="1" xfId="0" applyNumberFormat="1" applyFont="1" applyBorder="1" applyAlignment="1">
      <alignment vertical="top" wrapText="1"/>
    </xf>
    <xf numFmtId="3" fontId="16" fillId="0" borderId="1" xfId="0" applyNumberFormat="1" applyFont="1" applyBorder="1" applyAlignment="1">
      <alignment horizontal="right" vertical="top" wrapText="1"/>
    </xf>
    <xf numFmtId="3" fontId="16" fillId="0" borderId="6" xfId="0" applyNumberFormat="1" applyFont="1" applyBorder="1" applyAlignment="1">
      <alignment horizontal="right" vertical="top" wrapText="1"/>
    </xf>
    <xf numFmtId="0" fontId="16" fillId="0" borderId="0" xfId="0" applyFont="1" applyAlignment="1">
      <alignment/>
    </xf>
    <xf numFmtId="0" fontId="16" fillId="0" borderId="6" xfId="0" applyFont="1" applyBorder="1" applyAlignment="1">
      <alignment/>
    </xf>
    <xf numFmtId="0" fontId="16" fillId="0" borderId="31" xfId="0" applyFont="1" applyBorder="1" applyAlignment="1">
      <alignment horizontal="left" vertical="top" wrapText="1"/>
    </xf>
    <xf numFmtId="0" fontId="16" fillId="0" borderId="1" xfId="0" applyFont="1" applyBorder="1" applyAlignment="1">
      <alignment horizontal="left" vertical="top" wrapText="1"/>
    </xf>
    <xf numFmtId="3" fontId="20" fillId="0" borderId="1" xfId="0" applyNumberFormat="1" applyFont="1" applyBorder="1" applyAlignment="1">
      <alignment horizontal="right" vertical="top" wrapText="1"/>
    </xf>
    <xf numFmtId="3" fontId="20" fillId="0" borderId="3" xfId="0" applyNumberFormat="1" applyFont="1" applyFill="1" applyBorder="1" applyAlignment="1">
      <alignment horizontal="right" vertical="top" wrapText="1"/>
    </xf>
    <xf numFmtId="3" fontId="20" fillId="0" borderId="1" xfId="0" applyNumberFormat="1" applyFont="1" applyBorder="1" applyAlignment="1">
      <alignment vertical="top" wrapText="1"/>
    </xf>
    <xf numFmtId="3" fontId="20" fillId="0" borderId="6" xfId="0" applyNumberFormat="1" applyFont="1" applyBorder="1" applyAlignment="1">
      <alignment horizontal="right" vertical="top" wrapText="1"/>
    </xf>
    <xf numFmtId="0" fontId="16" fillId="0" borderId="1" xfId="0" applyFont="1" applyBorder="1" applyAlignment="1">
      <alignment horizontal="center" vertical="top" wrapText="1"/>
    </xf>
    <xf numFmtId="3" fontId="19" fillId="0" borderId="1" xfId="0" applyNumberFormat="1" applyFont="1" applyBorder="1" applyAlignment="1">
      <alignment vertical="top" wrapText="1"/>
    </xf>
    <xf numFmtId="3" fontId="19" fillId="0" borderId="1" xfId="0" applyNumberFormat="1" applyFont="1" applyBorder="1" applyAlignment="1">
      <alignment horizontal="right" vertical="top" wrapText="1"/>
    </xf>
    <xf numFmtId="1" fontId="16" fillId="0" borderId="2" xfId="0" applyNumberFormat="1" applyFont="1" applyBorder="1" applyAlignment="1">
      <alignment/>
    </xf>
    <xf numFmtId="0" fontId="16" fillId="0" borderId="2" xfId="0" applyFont="1" applyBorder="1" applyAlignment="1">
      <alignment horizontal="center" vertical="top" wrapText="1"/>
    </xf>
    <xf numFmtId="0" fontId="16" fillId="0" borderId="2" xfId="0" applyFont="1" applyBorder="1" applyAlignment="1">
      <alignment horizontal="left" vertical="center" wrapText="1"/>
    </xf>
    <xf numFmtId="3" fontId="20" fillId="0" borderId="2" xfId="0" applyNumberFormat="1" applyFont="1" applyBorder="1" applyAlignment="1">
      <alignment vertical="top" wrapText="1"/>
    </xf>
    <xf numFmtId="3" fontId="16" fillId="0" borderId="2" xfId="0" applyNumberFormat="1" applyFont="1" applyBorder="1" applyAlignment="1">
      <alignment vertical="top" wrapText="1"/>
    </xf>
    <xf numFmtId="0" fontId="16" fillId="0" borderId="3" xfId="0" applyFont="1" applyBorder="1" applyAlignment="1">
      <alignment horizontal="center" vertical="top" wrapText="1"/>
    </xf>
    <xf numFmtId="0" fontId="16" fillId="0" borderId="3" xfId="0" applyFont="1" applyBorder="1" applyAlignment="1">
      <alignment horizontal="left" vertical="center" wrapText="1"/>
    </xf>
    <xf numFmtId="3" fontId="20" fillId="0" borderId="3" xfId="0" applyNumberFormat="1" applyFont="1" applyBorder="1" applyAlignment="1">
      <alignment vertical="top" wrapText="1"/>
    </xf>
    <xf numFmtId="3" fontId="16" fillId="0" borderId="3" xfId="0" applyNumberFormat="1" applyFont="1" applyBorder="1" applyAlignment="1">
      <alignment vertical="top" wrapText="1"/>
    </xf>
    <xf numFmtId="0" fontId="16" fillId="0" borderId="4" xfId="0" applyFont="1" applyBorder="1" applyAlignment="1">
      <alignment horizontal="center" vertical="top" wrapText="1"/>
    </xf>
    <xf numFmtId="0" fontId="16" fillId="0" borderId="4" xfId="0" applyFont="1" applyBorder="1" applyAlignment="1">
      <alignment horizontal="left" vertical="center" wrapText="1"/>
    </xf>
    <xf numFmtId="3" fontId="20" fillId="0" borderId="4" xfId="0" applyNumberFormat="1" applyFont="1" applyBorder="1" applyAlignment="1">
      <alignment vertical="top" wrapText="1"/>
    </xf>
    <xf numFmtId="0" fontId="16" fillId="0" borderId="2" xfId="0" applyFont="1" applyBorder="1" applyAlignment="1">
      <alignment horizontal="center" wrapText="1"/>
    </xf>
    <xf numFmtId="0" fontId="16" fillId="0" borderId="2" xfId="0" applyFont="1" applyBorder="1" applyAlignment="1">
      <alignment horizontal="left" vertical="top" wrapText="1"/>
    </xf>
    <xf numFmtId="3" fontId="16" fillId="0" borderId="2" xfId="0" applyNumberFormat="1" applyFont="1" applyBorder="1" applyAlignment="1">
      <alignment wrapText="1"/>
    </xf>
    <xf numFmtId="0" fontId="16" fillId="0" borderId="4" xfId="0" applyFont="1" applyBorder="1" applyAlignment="1">
      <alignment horizontal="center" wrapText="1"/>
    </xf>
    <xf numFmtId="3" fontId="16" fillId="0" borderId="4" xfId="0" applyNumberFormat="1" applyFont="1" applyBorder="1" applyAlignment="1">
      <alignment wrapText="1"/>
    </xf>
    <xf numFmtId="3" fontId="16" fillId="0" borderId="2" xfId="0" applyNumberFormat="1" applyFont="1" applyBorder="1" applyAlignment="1">
      <alignment vertical="center" wrapText="1"/>
    </xf>
    <xf numFmtId="0" fontId="16" fillId="0" borderId="3" xfId="0" applyFont="1" applyBorder="1" applyAlignment="1">
      <alignment horizontal="center" wrapText="1"/>
    </xf>
    <xf numFmtId="3" fontId="16" fillId="0" borderId="3" xfId="0" applyNumberFormat="1" applyFont="1" applyBorder="1" applyAlignment="1">
      <alignment vertical="center" wrapText="1"/>
    </xf>
    <xf numFmtId="3" fontId="16" fillId="0" borderId="4" xfId="0" applyNumberFormat="1" applyFont="1" applyBorder="1" applyAlignment="1">
      <alignment vertical="center" wrapText="1"/>
    </xf>
    <xf numFmtId="3" fontId="20" fillId="0" borderId="2" xfId="0" applyNumberFormat="1" applyFont="1" applyBorder="1" applyAlignment="1">
      <alignment horizontal="right" vertical="top" wrapText="1"/>
    </xf>
    <xf numFmtId="1" fontId="16" fillId="0" borderId="1" xfId="0" applyNumberFormat="1" applyFont="1" applyBorder="1" applyAlignment="1">
      <alignment horizontal="center" wrapText="1"/>
    </xf>
    <xf numFmtId="0" fontId="20" fillId="0" borderId="23" xfId="0" applyFont="1" applyBorder="1" applyAlignment="1">
      <alignment horizontal="left" vertical="top"/>
    </xf>
    <xf numFmtId="0" fontId="20" fillId="0" borderId="11" xfId="0" applyFont="1" applyBorder="1" applyAlignment="1">
      <alignment horizontal="left" vertical="top"/>
    </xf>
    <xf numFmtId="0" fontId="16" fillId="0" borderId="11" xfId="0" applyFont="1" applyBorder="1" applyAlignment="1">
      <alignment vertical="center"/>
    </xf>
    <xf numFmtId="0" fontId="16" fillId="0" borderId="12" xfId="0" applyFont="1" applyBorder="1" applyAlignment="1">
      <alignment/>
    </xf>
    <xf numFmtId="3" fontId="20" fillId="0" borderId="13" xfId="0" applyNumberFormat="1" applyFont="1" applyBorder="1" applyAlignment="1">
      <alignment horizontal="right" vertical="top" wrapText="1"/>
    </xf>
    <xf numFmtId="3" fontId="20" fillId="0" borderId="13" xfId="0" applyNumberFormat="1" applyFont="1" applyBorder="1" applyAlignment="1">
      <alignment vertical="top" wrapText="1"/>
    </xf>
    <xf numFmtId="3" fontId="20" fillId="0" borderId="12" xfId="0" applyNumberFormat="1" applyFont="1" applyBorder="1" applyAlignment="1">
      <alignment horizontal="right" vertical="top" wrapText="1"/>
    </xf>
    <xf numFmtId="0" fontId="16" fillId="0" borderId="11" xfId="0" applyFont="1" applyBorder="1" applyAlignment="1">
      <alignment horizontal="left" vertical="top" wrapText="1"/>
    </xf>
    <xf numFmtId="0" fontId="16" fillId="0" borderId="11" xfId="0" applyFont="1" applyBorder="1" applyAlignment="1">
      <alignment/>
    </xf>
    <xf numFmtId="0" fontId="16" fillId="0" borderId="11" xfId="0" applyFont="1" applyBorder="1" applyAlignment="1">
      <alignment/>
    </xf>
    <xf numFmtId="0" fontId="16" fillId="0" borderId="0" xfId="0" applyFont="1" applyFill="1" applyBorder="1" applyAlignment="1">
      <alignment/>
    </xf>
    <xf numFmtId="0" fontId="16" fillId="0" borderId="1" xfId="0" applyFont="1" applyBorder="1" applyAlignment="1">
      <alignment/>
    </xf>
    <xf numFmtId="0" fontId="16" fillId="0" borderId="1" xfId="0" applyFont="1" applyBorder="1" applyAlignment="1">
      <alignment/>
    </xf>
    <xf numFmtId="0" fontId="16" fillId="0" borderId="0" xfId="0" applyFont="1" applyBorder="1" applyAlignment="1">
      <alignment/>
    </xf>
    <xf numFmtId="0" fontId="20" fillId="0" borderId="22" xfId="0" applyFont="1" applyBorder="1" applyAlignment="1">
      <alignment/>
    </xf>
    <xf numFmtId="0" fontId="16" fillId="0" borderId="7" xfId="0" applyFont="1" applyBorder="1" applyAlignment="1">
      <alignment/>
    </xf>
    <xf numFmtId="3" fontId="20" fillId="0" borderId="7" xfId="0" applyNumberFormat="1" applyFont="1" applyBorder="1" applyAlignment="1">
      <alignment vertical="top" wrapText="1"/>
    </xf>
    <xf numFmtId="3" fontId="20" fillId="0" borderId="7" xfId="0" applyNumberFormat="1" applyFont="1" applyBorder="1" applyAlignment="1">
      <alignment horizontal="right" vertical="top" wrapText="1"/>
    </xf>
    <xf numFmtId="3" fontId="20" fillId="0" borderId="0" xfId="0" applyNumberFormat="1" applyFont="1" applyBorder="1" applyAlignment="1">
      <alignment horizontal="right" vertical="top" wrapText="1"/>
    </xf>
    <xf numFmtId="3" fontId="20" fillId="0" borderId="10" xfId="0" applyNumberFormat="1" applyFont="1" applyBorder="1" applyAlignment="1">
      <alignment horizontal="right" vertical="top" wrapText="1"/>
    </xf>
    <xf numFmtId="0" fontId="20" fillId="0" borderId="23" xfId="0" applyFont="1" applyFill="1" applyBorder="1" applyAlignment="1">
      <alignment horizontal="left" vertical="top"/>
    </xf>
    <xf numFmtId="0" fontId="20" fillId="0" borderId="11" xfId="0" applyFont="1" applyFill="1" applyBorder="1" applyAlignment="1">
      <alignment horizontal="left" vertical="top"/>
    </xf>
    <xf numFmtId="0" fontId="16" fillId="0" borderId="11" xfId="0" applyFont="1" applyFill="1" applyBorder="1" applyAlignment="1">
      <alignment/>
    </xf>
    <xf numFmtId="0" fontId="16" fillId="0" borderId="12" xfId="0" applyFont="1" applyFill="1" applyBorder="1" applyAlignment="1">
      <alignment/>
    </xf>
    <xf numFmtId="3" fontId="20" fillId="0" borderId="1" xfId="0" applyNumberFormat="1" applyFont="1" applyFill="1" applyBorder="1" applyAlignment="1">
      <alignment vertical="top" wrapText="1"/>
    </xf>
    <xf numFmtId="3" fontId="20" fillId="0" borderId="1" xfId="0" applyNumberFormat="1" applyFont="1" applyFill="1" applyBorder="1" applyAlignment="1">
      <alignment/>
    </xf>
    <xf numFmtId="3" fontId="20" fillId="0" borderId="1" xfId="0" applyNumberFormat="1" applyFont="1" applyFill="1" applyBorder="1" applyAlignment="1">
      <alignment/>
    </xf>
    <xf numFmtId="3" fontId="20" fillId="0" borderId="3" xfId="0" applyNumberFormat="1" applyFont="1" applyFill="1" applyBorder="1" applyAlignment="1">
      <alignment/>
    </xf>
    <xf numFmtId="3" fontId="20" fillId="0" borderId="6" xfId="0" applyNumberFormat="1" applyFont="1" applyFill="1" applyBorder="1" applyAlignment="1">
      <alignment/>
    </xf>
    <xf numFmtId="0" fontId="20" fillId="0" borderId="23" xfId="0" applyFont="1" applyFill="1" applyBorder="1" applyAlignment="1">
      <alignment vertical="center"/>
    </xf>
    <xf numFmtId="0" fontId="20" fillId="0" borderId="11" xfId="0" applyFont="1" applyFill="1" applyBorder="1" applyAlignment="1">
      <alignment vertical="center"/>
    </xf>
    <xf numFmtId="3" fontId="20" fillId="0" borderId="2" xfId="0" applyNumberFormat="1" applyFont="1" applyFill="1" applyBorder="1" applyAlignment="1">
      <alignment vertical="center"/>
    </xf>
    <xf numFmtId="3" fontId="20" fillId="0" borderId="1" xfId="0" applyNumberFormat="1" applyFont="1" applyFill="1" applyBorder="1" applyAlignment="1">
      <alignment horizontal="right" vertical="top" wrapText="1"/>
    </xf>
    <xf numFmtId="0" fontId="17" fillId="0" borderId="0" xfId="0" applyFont="1" applyFill="1" applyAlignment="1">
      <alignment/>
    </xf>
    <xf numFmtId="0" fontId="20" fillId="0" borderId="22" xfId="0" applyFont="1" applyFill="1" applyBorder="1" applyAlignment="1">
      <alignment vertical="center"/>
    </xf>
    <xf numFmtId="0" fontId="20" fillId="0" borderId="7" xfId="0" applyFont="1" applyFill="1" applyBorder="1" applyAlignment="1">
      <alignment vertical="center"/>
    </xf>
    <xf numFmtId="3" fontId="20" fillId="0" borderId="7" xfId="0" applyNumberFormat="1" applyFont="1" applyFill="1" applyBorder="1" applyAlignment="1">
      <alignment/>
    </xf>
    <xf numFmtId="3" fontId="20" fillId="0" borderId="4" xfId="0" applyNumberFormat="1" applyFont="1" applyFill="1" applyBorder="1" applyAlignment="1">
      <alignment vertical="center"/>
    </xf>
    <xf numFmtId="3" fontId="20" fillId="0" borderId="28" xfId="0" applyNumberFormat="1" applyFont="1" applyFill="1" applyBorder="1" applyAlignment="1">
      <alignment horizontal="center"/>
    </xf>
    <xf numFmtId="3" fontId="20" fillId="0" borderId="13" xfId="0" applyNumberFormat="1" applyFont="1" applyFill="1" applyBorder="1" applyAlignment="1">
      <alignment horizontal="center"/>
    </xf>
    <xf numFmtId="3" fontId="20" fillId="0" borderId="0" xfId="0" applyNumberFormat="1" applyFont="1" applyFill="1" applyBorder="1" applyAlignment="1">
      <alignment horizontal="center"/>
    </xf>
    <xf numFmtId="3" fontId="20" fillId="0" borderId="6" xfId="0" applyNumberFormat="1" applyFont="1" applyFill="1" applyBorder="1" applyAlignment="1">
      <alignment horizontal="center"/>
    </xf>
    <xf numFmtId="0" fontId="20" fillId="0" borderId="11" xfId="0" applyFont="1" applyFill="1" applyBorder="1" applyAlignment="1">
      <alignment/>
    </xf>
    <xf numFmtId="3" fontId="20" fillId="0" borderId="11" xfId="0" applyNumberFormat="1" applyFont="1" applyFill="1" applyBorder="1" applyAlignment="1">
      <alignment vertical="top" wrapText="1"/>
    </xf>
    <xf numFmtId="3" fontId="20" fillId="0" borderId="11" xfId="0" applyNumberFormat="1" applyFont="1" applyFill="1" applyBorder="1" applyAlignment="1">
      <alignment horizontal="right" vertical="top" wrapText="1"/>
    </xf>
    <xf numFmtId="0" fontId="20" fillId="0" borderId="5" xfId="0" applyFont="1" applyFill="1" applyBorder="1" applyAlignment="1">
      <alignment/>
    </xf>
    <xf numFmtId="0" fontId="20" fillId="0" borderId="0" xfId="20" applyFont="1" applyFill="1" applyBorder="1" applyAlignment="1">
      <alignment/>
      <protection/>
    </xf>
    <xf numFmtId="0" fontId="20" fillId="0" borderId="0" xfId="0" applyFont="1" applyFill="1" applyBorder="1" applyAlignment="1">
      <alignment/>
    </xf>
    <xf numFmtId="0" fontId="20" fillId="0" borderId="7" xfId="0" applyFont="1" applyFill="1" applyBorder="1" applyAlignment="1">
      <alignment/>
    </xf>
    <xf numFmtId="0" fontId="20" fillId="0" borderId="2" xfId="20" applyFont="1" applyFill="1" applyBorder="1" applyAlignment="1">
      <alignment horizontal="left" vertical="center" wrapText="1"/>
      <protection/>
    </xf>
    <xf numFmtId="0" fontId="20" fillId="0" borderId="28" xfId="20" applyFont="1" applyFill="1" applyBorder="1" applyAlignment="1">
      <alignment horizontal="center" vertical="center" wrapText="1"/>
      <protection/>
    </xf>
    <xf numFmtId="0" fontId="20" fillId="0" borderId="13" xfId="20" applyFont="1" applyFill="1" applyBorder="1" applyAlignment="1">
      <alignment horizontal="center" vertical="center" wrapText="1"/>
      <protection/>
    </xf>
    <xf numFmtId="0" fontId="20" fillId="0" borderId="0" xfId="20" applyFont="1" applyFill="1" applyBorder="1" applyAlignment="1">
      <alignment horizontal="center" vertical="center" wrapText="1"/>
      <protection/>
    </xf>
    <xf numFmtId="0" fontId="20" fillId="0" borderId="1" xfId="20" applyFont="1" applyFill="1" applyBorder="1" applyAlignment="1">
      <alignment horizontal="center" vertical="center" wrapText="1"/>
      <protection/>
    </xf>
    <xf numFmtId="0" fontId="20" fillId="0" borderId="0" xfId="20" applyFont="1" applyFill="1" applyBorder="1" applyAlignment="1">
      <alignment vertical="center" wrapText="1"/>
      <protection/>
    </xf>
    <xf numFmtId="0" fontId="20" fillId="0" borderId="6" xfId="20" applyFont="1" applyFill="1" applyBorder="1" applyAlignment="1">
      <alignment horizontal="center" vertical="center" wrapText="1"/>
      <protection/>
    </xf>
    <xf numFmtId="0" fontId="20" fillId="0" borderId="2" xfId="20" applyFont="1" applyFill="1" applyBorder="1" applyAlignment="1">
      <alignment horizontal="center" vertical="center" wrapText="1"/>
      <protection/>
    </xf>
    <xf numFmtId="0" fontId="20" fillId="0" borderId="3" xfId="20" applyFont="1" applyFill="1" applyBorder="1" applyAlignment="1">
      <alignment horizontal="left" vertical="center" wrapText="1"/>
      <protection/>
    </xf>
    <xf numFmtId="0" fontId="20" fillId="0" borderId="3" xfId="20" applyFont="1" applyFill="1" applyBorder="1" applyAlignment="1">
      <alignment horizontal="center" vertical="center" wrapText="1"/>
      <protection/>
    </xf>
    <xf numFmtId="0" fontId="20" fillId="0" borderId="3" xfId="20" applyFont="1" applyFill="1" applyBorder="1" applyAlignment="1">
      <alignment horizontal="center" vertical="center" wrapText="1"/>
      <protection/>
    </xf>
    <xf numFmtId="0" fontId="20" fillId="0" borderId="4" xfId="20" applyFont="1" applyFill="1" applyBorder="1" applyAlignment="1">
      <alignment horizontal="left" vertical="center" wrapText="1"/>
      <protection/>
    </xf>
    <xf numFmtId="0" fontId="20" fillId="0" borderId="3" xfId="20" applyFont="1" applyFill="1" applyBorder="1" applyAlignment="1">
      <alignment horizontal="center" vertical="center" wrapText="1"/>
      <protection/>
    </xf>
    <xf numFmtId="0" fontId="20" fillId="0" borderId="4" xfId="20" applyFont="1" applyFill="1" applyBorder="1" applyAlignment="1">
      <alignment horizontal="center" vertical="center" wrapText="1"/>
      <protection/>
    </xf>
    <xf numFmtId="0" fontId="19" fillId="0" borderId="0" xfId="0" applyFont="1" applyFill="1" applyAlignment="1">
      <alignment/>
    </xf>
    <xf numFmtId="0" fontId="19" fillId="0" borderId="1" xfId="0" applyFont="1" applyFill="1" applyBorder="1" applyAlignment="1">
      <alignment horizontal="center" wrapText="1"/>
    </xf>
    <xf numFmtId="0" fontId="19" fillId="0" borderId="1" xfId="0" applyFont="1" applyFill="1" applyBorder="1" applyAlignment="1">
      <alignment horizontal="left" vertical="center" wrapText="1"/>
    </xf>
    <xf numFmtId="0" fontId="19" fillId="0" borderId="1" xfId="0" applyFont="1" applyFill="1" applyBorder="1" applyAlignment="1">
      <alignment/>
    </xf>
    <xf numFmtId="3" fontId="19" fillId="0" borderId="1" xfId="0" applyNumberFormat="1" applyFont="1" applyFill="1" applyBorder="1" applyAlignment="1">
      <alignment vertical="top" wrapText="1"/>
    </xf>
    <xf numFmtId="3" fontId="19" fillId="0" borderId="1" xfId="0" applyNumberFormat="1" applyFont="1" applyFill="1" applyBorder="1" applyAlignment="1">
      <alignment horizontal="right" vertical="top" wrapText="1"/>
    </xf>
    <xf numFmtId="3" fontId="19" fillId="0" borderId="3" xfId="0" applyNumberFormat="1" applyFont="1" applyFill="1" applyBorder="1" applyAlignment="1">
      <alignment horizontal="right" vertical="top" wrapText="1"/>
    </xf>
    <xf numFmtId="3" fontId="19" fillId="0" borderId="6" xfId="0" applyNumberFormat="1" applyFont="1" applyFill="1" applyBorder="1" applyAlignment="1">
      <alignment horizontal="right" vertical="top" wrapText="1"/>
    </xf>
    <xf numFmtId="0" fontId="19" fillId="0" borderId="6" xfId="0" applyFont="1" applyFill="1" applyBorder="1" applyAlignment="1">
      <alignment/>
    </xf>
    <xf numFmtId="0" fontId="16" fillId="0" borderId="1" xfId="0" applyFont="1" applyBorder="1" applyAlignment="1">
      <alignment horizontal="left" vertical="center" wrapText="1"/>
    </xf>
    <xf numFmtId="0" fontId="16" fillId="0" borderId="1" xfId="0" applyFont="1" applyBorder="1" applyAlignment="1">
      <alignment wrapText="1"/>
    </xf>
    <xf numFmtId="0" fontId="20" fillId="0" borderId="28" xfId="0" applyFont="1" applyBorder="1" applyAlignment="1">
      <alignment horizontal="left" vertical="top"/>
    </xf>
    <xf numFmtId="0" fontId="20" fillId="0" borderId="31" xfId="0" applyFont="1" applyBorder="1" applyAlignment="1">
      <alignment horizontal="left" vertical="top"/>
    </xf>
    <xf numFmtId="0" fontId="16" fillId="0" borderId="31" xfId="0" applyFont="1" applyBorder="1" applyAlignment="1">
      <alignment/>
    </xf>
    <xf numFmtId="0" fontId="16" fillId="0" borderId="13" xfId="0" applyFont="1" applyBorder="1" applyAlignment="1">
      <alignment horizontal="left" vertical="top" wrapText="1"/>
    </xf>
    <xf numFmtId="0" fontId="16" fillId="0" borderId="0" xfId="0" applyFont="1" applyBorder="1" applyAlignment="1">
      <alignment horizontal="left" vertical="top" wrapText="1"/>
    </xf>
    <xf numFmtId="0" fontId="16" fillId="0" borderId="0" xfId="0" applyFont="1" applyBorder="1" applyAlignment="1">
      <alignment/>
    </xf>
    <xf numFmtId="0" fontId="20" fillId="0" borderId="5" xfId="0" applyFont="1" applyBorder="1" applyAlignment="1">
      <alignment/>
    </xf>
    <xf numFmtId="0" fontId="16" fillId="0" borderId="1" xfId="0" applyFont="1" applyBorder="1" applyAlignment="1">
      <alignment horizontal="left" vertical="center"/>
    </xf>
    <xf numFmtId="0" fontId="16" fillId="0" borderId="6" xfId="0" applyFont="1" applyBorder="1" applyAlignment="1">
      <alignment horizontal="right"/>
    </xf>
    <xf numFmtId="0" fontId="16" fillId="0" borderId="2" xfId="0" applyFont="1" applyFill="1" applyBorder="1" applyAlignment="1">
      <alignment horizontal="left" vertical="center" wrapText="1"/>
    </xf>
    <xf numFmtId="0" fontId="16" fillId="0" borderId="3" xfId="0" applyFont="1" applyBorder="1" applyAlignment="1">
      <alignment horizontal="left" vertical="center"/>
    </xf>
    <xf numFmtId="3" fontId="16" fillId="0" borderId="3" xfId="0" applyNumberFormat="1" applyFont="1" applyBorder="1" applyAlignment="1">
      <alignment horizontal="right" vertical="top" wrapText="1"/>
    </xf>
    <xf numFmtId="0" fontId="16" fillId="0" borderId="6" xfId="0" applyFont="1" applyBorder="1" applyAlignment="1">
      <alignment/>
    </xf>
    <xf numFmtId="3" fontId="16" fillId="0" borderId="1" xfId="0" applyNumberFormat="1" applyFont="1" applyBorder="1" applyAlignment="1">
      <alignment vertical="center" wrapText="1"/>
    </xf>
    <xf numFmtId="0" fontId="16" fillId="0" borderId="2" xfId="0" applyFont="1" applyBorder="1" applyAlignment="1">
      <alignment horizontal="left" vertical="center"/>
    </xf>
    <xf numFmtId="0" fontId="16" fillId="0" borderId="31" xfId="0" applyFont="1" applyBorder="1" applyAlignment="1">
      <alignment horizontal="left"/>
    </xf>
    <xf numFmtId="0" fontId="16" fillId="0" borderId="0" xfId="0" applyFont="1" applyBorder="1" applyAlignment="1">
      <alignment horizontal="left"/>
    </xf>
    <xf numFmtId="0" fontId="20" fillId="0" borderId="1" xfId="0" applyFont="1" applyBorder="1" applyAlignment="1">
      <alignment horizontal="left" vertical="top"/>
    </xf>
    <xf numFmtId="0" fontId="16" fillId="0" borderId="1" xfId="0" applyFont="1" applyBorder="1" applyAlignment="1">
      <alignment horizontal="left"/>
    </xf>
    <xf numFmtId="3" fontId="20" fillId="0" borderId="3" xfId="0" applyNumberFormat="1" applyFont="1" applyBorder="1" applyAlignment="1">
      <alignment horizontal="right" vertical="top" wrapText="1"/>
    </xf>
    <xf numFmtId="0" fontId="20" fillId="0" borderId="28" xfId="0" applyFont="1" applyFill="1" applyBorder="1" applyAlignment="1">
      <alignment/>
    </xf>
    <xf numFmtId="0" fontId="20" fillId="0" borderId="31" xfId="0" applyFont="1" applyFill="1" applyBorder="1" applyAlignment="1">
      <alignment/>
    </xf>
    <xf numFmtId="0" fontId="16" fillId="0" borderId="31" xfId="0" applyFont="1" applyFill="1" applyBorder="1" applyAlignment="1">
      <alignment/>
    </xf>
    <xf numFmtId="0" fontId="16" fillId="0" borderId="13" xfId="0" applyFont="1" applyFill="1" applyBorder="1" applyAlignment="1">
      <alignment horizontal="left" vertical="top" wrapText="1"/>
    </xf>
    <xf numFmtId="0" fontId="16" fillId="0" borderId="1" xfId="0" applyFont="1" applyBorder="1" applyAlignment="1">
      <alignment horizontal="center" vertical="center" wrapText="1"/>
    </xf>
    <xf numFmtId="3" fontId="16" fillId="0" borderId="13" xfId="0" applyNumberFormat="1" applyFont="1" applyBorder="1" applyAlignment="1">
      <alignment horizontal="right" vertical="top" wrapText="1"/>
    </xf>
    <xf numFmtId="0" fontId="16" fillId="0" borderId="2" xfId="0" applyFont="1" applyBorder="1" applyAlignment="1">
      <alignment horizontal="center" vertical="center" wrapText="1"/>
    </xf>
    <xf numFmtId="0" fontId="20" fillId="0" borderId="0" xfId="0" applyFont="1" applyAlignment="1">
      <alignment/>
    </xf>
    <xf numFmtId="3" fontId="16" fillId="0" borderId="1" xfId="0" applyNumberFormat="1" applyFont="1" applyBorder="1" applyAlignment="1">
      <alignment vertical="center"/>
    </xf>
    <xf numFmtId="3" fontId="16" fillId="0" borderId="1" xfId="0" applyNumberFormat="1" applyFont="1" applyBorder="1" applyAlignment="1">
      <alignment horizontal="center" vertical="center" wrapText="1"/>
    </xf>
    <xf numFmtId="3" fontId="16" fillId="0" borderId="3" xfId="0" applyNumberFormat="1" applyFont="1" applyFill="1" applyBorder="1" applyAlignment="1">
      <alignment horizontal="center" vertical="center" wrapText="1"/>
    </xf>
    <xf numFmtId="3" fontId="16" fillId="0" borderId="1" xfId="0" applyNumberFormat="1" applyFont="1" applyBorder="1" applyAlignment="1">
      <alignment vertical="center" wrapText="1"/>
    </xf>
    <xf numFmtId="3" fontId="16" fillId="0" borderId="3" xfId="0" applyNumberFormat="1" applyFont="1" applyBorder="1" applyAlignment="1">
      <alignment horizontal="center" vertical="center" wrapText="1"/>
    </xf>
    <xf numFmtId="0" fontId="20" fillId="0" borderId="1" xfId="0" applyFont="1" applyBorder="1" applyAlignment="1">
      <alignment horizontal="center"/>
    </xf>
    <xf numFmtId="0" fontId="16" fillId="0" borderId="1" xfId="0" applyFont="1" applyBorder="1" applyAlignment="1">
      <alignment vertical="center"/>
    </xf>
    <xf numFmtId="3" fontId="16" fillId="0" borderId="1" xfId="0" applyNumberFormat="1" applyFont="1" applyBorder="1" applyAlignment="1">
      <alignment horizontal="center" vertical="center"/>
    </xf>
    <xf numFmtId="3" fontId="16" fillId="0" borderId="6" xfId="0" applyNumberFormat="1" applyFont="1" applyBorder="1" applyAlignment="1">
      <alignment horizontal="center" vertical="center"/>
    </xf>
    <xf numFmtId="0" fontId="16" fillId="0" borderId="2" xfId="0" applyFont="1" applyFill="1" applyBorder="1" applyAlignment="1">
      <alignment/>
    </xf>
    <xf numFmtId="3" fontId="16" fillId="0" borderId="1" xfId="0" applyNumberFormat="1" applyFont="1" applyFill="1" applyBorder="1" applyAlignment="1">
      <alignment vertical="center" wrapText="1"/>
    </xf>
    <xf numFmtId="3"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vertical="center"/>
    </xf>
    <xf numFmtId="3" fontId="16" fillId="0" borderId="1" xfId="0" applyNumberFormat="1" applyFont="1" applyFill="1" applyBorder="1" applyAlignment="1">
      <alignment horizontal="center" vertical="center"/>
    </xf>
    <xf numFmtId="0" fontId="16" fillId="0" borderId="6" xfId="0" applyFont="1" applyFill="1" applyBorder="1" applyAlignment="1">
      <alignment/>
    </xf>
    <xf numFmtId="0" fontId="20" fillId="0" borderId="1" xfId="0" applyFont="1" applyFill="1" applyBorder="1" applyAlignment="1">
      <alignment horizontal="left" vertical="top"/>
    </xf>
    <xf numFmtId="3" fontId="20" fillId="0" borderId="13" xfId="0" applyNumberFormat="1" applyFont="1" applyFill="1" applyBorder="1" applyAlignment="1">
      <alignment vertical="top" wrapText="1"/>
    </xf>
    <xf numFmtId="3" fontId="20" fillId="0" borderId="13" xfId="0" applyNumberFormat="1" applyFont="1" applyFill="1" applyBorder="1" applyAlignment="1">
      <alignment horizontal="right" vertical="top" wrapText="1"/>
    </xf>
    <xf numFmtId="0" fontId="16" fillId="0" borderId="0" xfId="0" applyFont="1" applyFill="1" applyBorder="1" applyAlignment="1">
      <alignment/>
    </xf>
    <xf numFmtId="0" fontId="16" fillId="0" borderId="0"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7" xfId="0" applyFont="1" applyFill="1" applyBorder="1" applyAlignment="1">
      <alignment/>
    </xf>
    <xf numFmtId="0" fontId="20" fillId="0" borderId="0" xfId="0" applyFont="1" applyBorder="1" applyAlignment="1">
      <alignment/>
    </xf>
    <xf numFmtId="0" fontId="16" fillId="0" borderId="2" xfId="0" applyFont="1" applyBorder="1" applyAlignment="1">
      <alignment/>
    </xf>
    <xf numFmtId="0" fontId="16" fillId="0" borderId="23" xfId="0" applyFont="1" applyBorder="1" applyAlignment="1">
      <alignment horizontal="left" vertical="center" wrapText="1"/>
    </xf>
    <xf numFmtId="3" fontId="16" fillId="0" borderId="23" xfId="0" applyNumberFormat="1" applyFont="1" applyBorder="1" applyAlignment="1">
      <alignment vertical="center"/>
    </xf>
    <xf numFmtId="3" fontId="16" fillId="0" borderId="2" xfId="0" applyNumberFormat="1" applyFont="1" applyBorder="1" applyAlignment="1">
      <alignment vertical="center"/>
    </xf>
    <xf numFmtId="3" fontId="16" fillId="0" borderId="2" xfId="0" applyNumberFormat="1" applyFont="1" applyBorder="1" applyAlignment="1">
      <alignment horizontal="center" vertical="center"/>
    </xf>
    <xf numFmtId="3" fontId="16" fillId="0" borderId="3" xfId="0" applyNumberFormat="1" applyFont="1" applyFill="1" applyBorder="1" applyAlignment="1">
      <alignment horizontal="center" vertical="center"/>
    </xf>
    <xf numFmtId="3" fontId="16" fillId="0" borderId="23" xfId="0" applyNumberFormat="1" applyFont="1" applyBorder="1" applyAlignment="1">
      <alignment/>
    </xf>
    <xf numFmtId="3" fontId="16" fillId="0" borderId="3" xfId="0" applyNumberFormat="1" applyFont="1" applyBorder="1" applyAlignment="1">
      <alignment horizontal="center" vertical="center"/>
    </xf>
    <xf numFmtId="0" fontId="16" fillId="0" borderId="4" xfId="0" applyFont="1" applyBorder="1" applyAlignment="1">
      <alignment/>
    </xf>
    <xf numFmtId="0" fontId="16" fillId="0" borderId="22" xfId="0" applyFont="1" applyBorder="1" applyAlignment="1">
      <alignment horizontal="left" vertical="center" wrapText="1"/>
    </xf>
    <xf numFmtId="3" fontId="16" fillId="0" borderId="22" xfId="0" applyNumberFormat="1" applyFont="1" applyBorder="1" applyAlignment="1">
      <alignment vertical="center"/>
    </xf>
    <xf numFmtId="3" fontId="16" fillId="0" borderId="4" xfId="0" applyNumberFormat="1" applyFont="1" applyBorder="1" applyAlignment="1">
      <alignment vertical="center"/>
    </xf>
    <xf numFmtId="3" fontId="16" fillId="0" borderId="4" xfId="0" applyNumberFormat="1" applyFont="1" applyBorder="1" applyAlignment="1">
      <alignment horizontal="center" vertical="center"/>
    </xf>
    <xf numFmtId="3" fontId="16" fillId="0" borderId="22" xfId="0" applyNumberFormat="1" applyFont="1" applyBorder="1" applyAlignment="1">
      <alignment/>
    </xf>
    <xf numFmtId="3" fontId="16" fillId="0" borderId="0" xfId="0" applyNumberFormat="1" applyFont="1" applyBorder="1" applyAlignment="1">
      <alignment/>
    </xf>
    <xf numFmtId="0" fontId="16" fillId="0" borderId="4" xfId="0" applyFont="1" applyBorder="1" applyAlignment="1">
      <alignment horizontal="left"/>
    </xf>
    <xf numFmtId="0" fontId="16" fillId="0" borderId="3" xfId="0" applyFont="1" applyFill="1" applyBorder="1" applyAlignment="1">
      <alignment/>
    </xf>
    <xf numFmtId="0" fontId="16" fillId="0" borderId="3" xfId="0" applyFont="1" applyBorder="1" applyAlignment="1">
      <alignment/>
    </xf>
    <xf numFmtId="0" fontId="16" fillId="0" borderId="5" xfId="0" applyFont="1" applyBorder="1" applyAlignment="1">
      <alignment horizontal="left" vertical="center" wrapText="1"/>
    </xf>
    <xf numFmtId="3" fontId="16" fillId="0" borderId="5" xfId="0" applyNumberFormat="1" applyFont="1" applyBorder="1" applyAlignment="1">
      <alignment vertical="center"/>
    </xf>
    <xf numFmtId="3" fontId="16" fillId="0" borderId="3" xfId="0" applyNumberFormat="1" applyFont="1" applyBorder="1" applyAlignment="1">
      <alignment vertical="center"/>
    </xf>
    <xf numFmtId="3" fontId="16" fillId="0" borderId="5" xfId="0" applyNumberFormat="1" applyFont="1" applyBorder="1" applyAlignment="1">
      <alignment/>
    </xf>
    <xf numFmtId="0" fontId="16" fillId="0" borderId="11" xfId="0" applyFont="1" applyBorder="1" applyAlignment="1">
      <alignment horizontal="left" vertical="center" wrapText="1"/>
    </xf>
    <xf numFmtId="3" fontId="16" fillId="0" borderId="11" xfId="0" applyNumberFormat="1" applyFont="1" applyBorder="1" applyAlignment="1">
      <alignment vertical="center"/>
    </xf>
    <xf numFmtId="0" fontId="16" fillId="0" borderId="7" xfId="0" applyFont="1" applyBorder="1" applyAlignment="1">
      <alignment horizontal="left" vertical="center" wrapText="1"/>
    </xf>
    <xf numFmtId="3" fontId="16" fillId="0" borderId="7" xfId="0" applyNumberFormat="1" applyFont="1" applyBorder="1" applyAlignment="1">
      <alignment vertical="center"/>
    </xf>
    <xf numFmtId="3" fontId="16" fillId="0" borderId="2" xfId="0" applyNumberFormat="1" applyFont="1" applyBorder="1" applyAlignment="1">
      <alignment/>
    </xf>
    <xf numFmtId="0" fontId="16" fillId="0" borderId="4" xfId="0" applyFont="1" applyFill="1" applyBorder="1" applyAlignment="1">
      <alignment/>
    </xf>
    <xf numFmtId="3" fontId="16" fillId="0" borderId="0" xfId="0" applyNumberFormat="1" applyFont="1" applyBorder="1" applyAlignment="1">
      <alignment vertical="center"/>
    </xf>
    <xf numFmtId="0" fontId="16" fillId="0" borderId="3" xfId="0" applyFont="1" applyBorder="1" applyAlignment="1">
      <alignment horizontal="left"/>
    </xf>
    <xf numFmtId="3" fontId="19" fillId="0" borderId="2" xfId="0" applyNumberFormat="1" applyFont="1" applyBorder="1" applyAlignment="1">
      <alignment vertical="center"/>
    </xf>
    <xf numFmtId="3" fontId="18" fillId="0" borderId="2" xfId="0" applyNumberFormat="1" applyFont="1" applyFill="1" applyBorder="1" applyAlignment="1">
      <alignment vertical="center"/>
    </xf>
    <xf numFmtId="3" fontId="19" fillId="0" borderId="23" xfId="0" applyNumberFormat="1" applyFont="1" applyBorder="1" applyAlignment="1">
      <alignment vertical="center"/>
    </xf>
    <xf numFmtId="0" fontId="16" fillId="0" borderId="13" xfId="0" applyFont="1" applyBorder="1" applyAlignment="1">
      <alignment/>
    </xf>
    <xf numFmtId="3" fontId="18" fillId="0" borderId="3" xfId="0" applyNumberFormat="1" applyFont="1" applyFill="1" applyBorder="1" applyAlignment="1">
      <alignment vertical="center"/>
    </xf>
    <xf numFmtId="3" fontId="19" fillId="0" borderId="5" xfId="0" applyNumberFormat="1" applyFont="1" applyBorder="1" applyAlignment="1">
      <alignment vertical="center"/>
    </xf>
    <xf numFmtId="3" fontId="18" fillId="0" borderId="4" xfId="0" applyNumberFormat="1" applyFont="1" applyFill="1" applyBorder="1" applyAlignment="1">
      <alignment vertical="center"/>
    </xf>
    <xf numFmtId="3" fontId="19" fillId="0" borderId="22" xfId="0" applyNumberFormat="1" applyFont="1" applyBorder="1" applyAlignment="1">
      <alignment vertical="center"/>
    </xf>
    <xf numFmtId="0" fontId="16" fillId="0" borderId="13" xfId="0" applyFont="1" applyBorder="1" applyAlignment="1">
      <alignment horizontal="left" vertical="center" wrapText="1"/>
    </xf>
    <xf numFmtId="3" fontId="20" fillId="0" borderId="22" xfId="0" applyNumberFormat="1" applyFont="1" applyBorder="1" applyAlignment="1">
      <alignment vertical="top" wrapText="1"/>
    </xf>
    <xf numFmtId="3" fontId="20" fillId="0" borderId="5" xfId="0" applyNumberFormat="1" applyFont="1" applyFill="1" applyBorder="1" applyAlignment="1">
      <alignment vertical="top" wrapText="1"/>
    </xf>
    <xf numFmtId="3" fontId="20" fillId="0" borderId="5" xfId="0" applyNumberFormat="1" applyFont="1" applyBorder="1" applyAlignment="1">
      <alignment vertical="top" wrapText="1"/>
    </xf>
    <xf numFmtId="0" fontId="20" fillId="0" borderId="0" xfId="0" applyFont="1" applyBorder="1" applyAlignment="1">
      <alignment horizontal="left" vertical="top"/>
    </xf>
    <xf numFmtId="0" fontId="16" fillId="0" borderId="0" xfId="0" applyFont="1" applyBorder="1" applyAlignment="1">
      <alignment horizontal="left" vertical="center" wrapText="1"/>
    </xf>
    <xf numFmtId="3" fontId="16" fillId="0" borderId="0" xfId="0" applyNumberFormat="1" applyFont="1" applyBorder="1" applyAlignment="1">
      <alignment/>
    </xf>
    <xf numFmtId="3" fontId="16" fillId="0" borderId="6" xfId="0" applyNumberFormat="1" applyFont="1" applyBorder="1" applyAlignment="1">
      <alignment/>
    </xf>
    <xf numFmtId="0" fontId="20" fillId="0" borderId="0" xfId="0" applyFont="1" applyBorder="1" applyAlignment="1">
      <alignment/>
    </xf>
    <xf numFmtId="3" fontId="20" fillId="0" borderId="0" xfId="0" applyNumberFormat="1" applyFont="1" applyBorder="1" applyAlignment="1">
      <alignment/>
    </xf>
    <xf numFmtId="3" fontId="20" fillId="0" borderId="0" xfId="0" applyNumberFormat="1" applyFont="1" applyBorder="1" applyAlignment="1">
      <alignment/>
    </xf>
    <xf numFmtId="3" fontId="20" fillId="0" borderId="6" xfId="0" applyNumberFormat="1" applyFont="1" applyBorder="1" applyAlignment="1">
      <alignment/>
    </xf>
    <xf numFmtId="0" fontId="16" fillId="0" borderId="2" xfId="0" applyNumberFormat="1" applyFont="1" applyFill="1" applyBorder="1" applyAlignment="1">
      <alignment/>
    </xf>
    <xf numFmtId="0" fontId="16" fillId="0" borderId="2" xfId="0" applyNumberFormat="1" applyFont="1" applyFill="1" applyBorder="1" applyAlignment="1">
      <alignment horizontal="center"/>
    </xf>
    <xf numFmtId="0" fontId="16" fillId="0" borderId="3" xfId="0" applyNumberFormat="1" applyFont="1" applyFill="1" applyBorder="1" applyAlignment="1">
      <alignment horizontal="center"/>
    </xf>
    <xf numFmtId="3" fontId="16" fillId="0" borderId="2" xfId="0" applyNumberFormat="1" applyFont="1" applyFill="1" applyBorder="1" applyAlignment="1">
      <alignment/>
    </xf>
    <xf numFmtId="3" fontId="16" fillId="0" borderId="2" xfId="0" applyNumberFormat="1" applyFont="1" applyFill="1" applyBorder="1" applyAlignment="1">
      <alignment horizontal="center"/>
    </xf>
    <xf numFmtId="3" fontId="16" fillId="0" borderId="3" xfId="0" applyNumberFormat="1" applyFont="1" applyFill="1" applyBorder="1" applyAlignment="1">
      <alignment horizontal="center"/>
    </xf>
    <xf numFmtId="49" fontId="16" fillId="0" borderId="4" xfId="0" applyNumberFormat="1" applyFont="1" applyFill="1" applyBorder="1" applyAlignment="1">
      <alignment/>
    </xf>
    <xf numFmtId="1" fontId="16" fillId="0" borderId="4" xfId="0" applyNumberFormat="1" applyFont="1" applyBorder="1" applyAlignment="1">
      <alignment/>
    </xf>
    <xf numFmtId="49" fontId="16" fillId="0" borderId="4" xfId="0" applyNumberFormat="1" applyFont="1" applyFill="1" applyBorder="1" applyAlignment="1">
      <alignment horizontal="center"/>
    </xf>
    <xf numFmtId="49" fontId="16" fillId="0" borderId="3" xfId="0" applyNumberFormat="1" applyFont="1" applyFill="1" applyBorder="1" applyAlignment="1">
      <alignment horizontal="center"/>
    </xf>
    <xf numFmtId="3" fontId="16" fillId="0" borderId="4" xfId="0" applyNumberFormat="1" applyFont="1" applyFill="1" applyBorder="1" applyAlignment="1">
      <alignment/>
    </xf>
    <xf numFmtId="3" fontId="20" fillId="0" borderId="22" xfId="0" applyNumberFormat="1" applyFont="1" applyBorder="1" applyAlignment="1">
      <alignment/>
    </xf>
    <xf numFmtId="3" fontId="16" fillId="0" borderId="4" xfId="0" applyNumberFormat="1" applyFont="1" applyFill="1" applyBorder="1" applyAlignment="1">
      <alignment horizontal="center"/>
    </xf>
    <xf numFmtId="3" fontId="16" fillId="0" borderId="4" xfId="0" applyNumberFormat="1" applyFont="1" applyBorder="1" applyAlignment="1">
      <alignment horizontal="center"/>
    </xf>
    <xf numFmtId="0" fontId="16" fillId="0" borderId="2" xfId="0" applyFont="1" applyBorder="1" applyAlignment="1">
      <alignment/>
    </xf>
    <xf numFmtId="3" fontId="20" fillId="0" borderId="23" xfId="0" applyNumberFormat="1" applyFont="1" applyBorder="1" applyAlignment="1">
      <alignment/>
    </xf>
    <xf numFmtId="0" fontId="16" fillId="0" borderId="2" xfId="0" applyFont="1" applyBorder="1" applyAlignment="1">
      <alignment horizontal="left"/>
    </xf>
    <xf numFmtId="3" fontId="16" fillId="0" borderId="23" xfId="0" applyNumberFormat="1" applyFont="1" applyFill="1" applyBorder="1" applyAlignment="1">
      <alignment/>
    </xf>
    <xf numFmtId="49" fontId="16" fillId="0" borderId="3" xfId="0" applyNumberFormat="1" applyFont="1" applyFill="1" applyBorder="1" applyAlignment="1">
      <alignment/>
    </xf>
    <xf numFmtId="1" fontId="16" fillId="0" borderId="3" xfId="0" applyNumberFormat="1" applyFont="1" applyBorder="1" applyAlignment="1">
      <alignment/>
    </xf>
    <xf numFmtId="3" fontId="16" fillId="0" borderId="3" xfId="0" applyNumberFormat="1" applyFont="1" applyFill="1" applyBorder="1" applyAlignment="1">
      <alignment/>
    </xf>
    <xf numFmtId="3" fontId="16" fillId="0" borderId="3" xfId="0" applyNumberFormat="1" applyFont="1" applyBorder="1" applyAlignment="1">
      <alignment horizontal="center"/>
    </xf>
    <xf numFmtId="3" fontId="16" fillId="0" borderId="0" xfId="0" applyNumberFormat="1" applyFont="1" applyFill="1" applyBorder="1" applyAlignment="1">
      <alignment/>
    </xf>
    <xf numFmtId="0" fontId="16" fillId="0" borderId="12" xfId="0" applyFont="1" applyBorder="1" applyAlignment="1">
      <alignment vertical="top" wrapText="1"/>
    </xf>
    <xf numFmtId="0" fontId="16" fillId="0" borderId="2" xfId="0" applyFont="1" applyBorder="1" applyAlignment="1">
      <alignment vertical="top" wrapText="1"/>
    </xf>
    <xf numFmtId="0" fontId="16" fillId="0" borderId="10" xfId="0" applyFont="1" applyBorder="1" applyAlignment="1">
      <alignment/>
    </xf>
    <xf numFmtId="0" fontId="16" fillId="0" borderId="4" xfId="0" applyNumberFormat="1" applyFont="1" applyFill="1" applyBorder="1" applyAlignment="1">
      <alignment/>
    </xf>
    <xf numFmtId="0" fontId="16" fillId="0" borderId="4" xfId="0" applyNumberFormat="1" applyFont="1" applyFill="1" applyBorder="1" applyAlignment="1">
      <alignment horizontal="center"/>
    </xf>
    <xf numFmtId="3" fontId="16" fillId="0" borderId="3" xfId="0" applyNumberFormat="1" applyFont="1" applyBorder="1" applyAlignment="1">
      <alignment/>
    </xf>
    <xf numFmtId="3" fontId="16" fillId="0" borderId="2" xfId="0" applyNumberFormat="1" applyFont="1" applyBorder="1" applyAlignment="1">
      <alignment/>
    </xf>
    <xf numFmtId="3" fontId="16" fillId="0" borderId="4" xfId="0" applyNumberFormat="1" applyFont="1" applyBorder="1" applyAlignment="1">
      <alignment/>
    </xf>
    <xf numFmtId="3" fontId="16" fillId="0" borderId="4" xfId="0" applyNumberFormat="1" applyFont="1" applyBorder="1" applyAlignment="1">
      <alignment/>
    </xf>
    <xf numFmtId="49" fontId="16" fillId="0" borderId="2" xfId="0" applyNumberFormat="1" applyFont="1" applyFill="1" applyBorder="1" applyAlignment="1">
      <alignment horizontal="center"/>
    </xf>
    <xf numFmtId="3" fontId="16" fillId="0" borderId="2" xfId="0" applyNumberFormat="1" applyFont="1" applyBorder="1" applyAlignment="1">
      <alignment horizontal="center"/>
    </xf>
    <xf numFmtId="1" fontId="19" fillId="0" borderId="3" xfId="0" applyNumberFormat="1" applyFont="1" applyBorder="1" applyAlignment="1">
      <alignment/>
    </xf>
    <xf numFmtId="0" fontId="16" fillId="0" borderId="3" xfId="0" applyNumberFormat="1" applyFont="1" applyFill="1" applyBorder="1" applyAlignment="1">
      <alignment/>
    </xf>
    <xf numFmtId="0" fontId="19" fillId="0" borderId="4" xfId="0" applyNumberFormat="1" applyFont="1" applyFill="1" applyBorder="1" applyAlignment="1">
      <alignment/>
    </xf>
    <xf numFmtId="3" fontId="20" fillId="0" borderId="6" xfId="0" applyNumberFormat="1" applyFont="1" applyFill="1" applyBorder="1" applyAlignment="1">
      <alignment vertical="top" wrapText="1"/>
    </xf>
    <xf numFmtId="3" fontId="20" fillId="0" borderId="6" xfId="0" applyNumberFormat="1" applyFont="1" applyBorder="1" applyAlignment="1">
      <alignment vertical="top" wrapText="1"/>
    </xf>
    <xf numFmtId="49" fontId="16" fillId="0" borderId="3" xfId="0" applyNumberFormat="1" applyFont="1" applyBorder="1" applyAlignment="1">
      <alignment/>
    </xf>
    <xf numFmtId="49" fontId="16" fillId="0" borderId="3" xfId="0" applyNumberFormat="1" applyFont="1" applyBorder="1" applyAlignment="1">
      <alignment horizontal="center"/>
    </xf>
    <xf numFmtId="3" fontId="16" fillId="0" borderId="3" xfId="0" applyNumberFormat="1" applyFont="1" applyBorder="1" applyAlignment="1">
      <alignment/>
    </xf>
    <xf numFmtId="49" fontId="16" fillId="0" borderId="4" xfId="0" applyNumberFormat="1" applyFont="1" applyBorder="1" applyAlignment="1">
      <alignment/>
    </xf>
    <xf numFmtId="49" fontId="16" fillId="0" borderId="4" xfId="0" applyNumberFormat="1" applyFont="1" applyBorder="1" applyAlignment="1">
      <alignment horizontal="center"/>
    </xf>
    <xf numFmtId="0" fontId="16" fillId="0" borderId="2" xfId="0" applyFont="1" applyBorder="1" applyAlignment="1">
      <alignment horizontal="center"/>
    </xf>
    <xf numFmtId="1" fontId="19" fillId="0" borderId="2" xfId="0" applyNumberFormat="1" applyFont="1" applyBorder="1" applyAlignment="1">
      <alignment/>
    </xf>
    <xf numFmtId="0" fontId="16" fillId="0" borderId="3" xfId="0" applyFont="1" applyFill="1" applyBorder="1" applyAlignment="1">
      <alignment horizontal="center"/>
    </xf>
    <xf numFmtId="0" fontId="16" fillId="0" borderId="3" xfId="0" applyFont="1" applyBorder="1" applyAlignment="1">
      <alignment horizontal="center"/>
    </xf>
    <xf numFmtId="0" fontId="20" fillId="0" borderId="4" xfId="0" applyFont="1" applyBorder="1" applyAlignment="1">
      <alignment horizontal="left" vertical="top"/>
    </xf>
    <xf numFmtId="3" fontId="16" fillId="0" borderId="11" xfId="0" applyNumberFormat="1" applyFont="1" applyBorder="1" applyAlignment="1">
      <alignment/>
    </xf>
    <xf numFmtId="3" fontId="16" fillId="0" borderId="11" xfId="0" applyNumberFormat="1" applyFont="1" applyBorder="1" applyAlignment="1">
      <alignment/>
    </xf>
    <xf numFmtId="3" fontId="16" fillId="0" borderId="3" xfId="0" applyNumberFormat="1" applyFont="1" applyFill="1" applyBorder="1" applyAlignment="1">
      <alignment/>
    </xf>
    <xf numFmtId="3" fontId="16" fillId="0" borderId="1" xfId="0" applyNumberFormat="1" applyFont="1" applyBorder="1" applyAlignment="1">
      <alignment/>
    </xf>
    <xf numFmtId="3" fontId="16" fillId="0" borderId="1" xfId="0" applyNumberFormat="1" applyFont="1" applyBorder="1" applyAlignment="1">
      <alignment/>
    </xf>
    <xf numFmtId="3" fontId="16" fillId="0" borderId="6" xfId="0" applyNumberFormat="1" applyFont="1" applyFill="1" applyBorder="1" applyAlignment="1">
      <alignment/>
    </xf>
    <xf numFmtId="3" fontId="16" fillId="0" borderId="10" xfId="0" applyNumberFormat="1" applyFont="1" applyBorder="1" applyAlignment="1">
      <alignment/>
    </xf>
    <xf numFmtId="3" fontId="16" fillId="0" borderId="28" xfId="0" applyNumberFormat="1" applyFont="1" applyBorder="1" applyAlignment="1">
      <alignment/>
    </xf>
    <xf numFmtId="3" fontId="16" fillId="0" borderId="10" xfId="0" applyNumberFormat="1" applyFont="1" applyBorder="1" applyAlignment="1">
      <alignment horizontal="center"/>
    </xf>
    <xf numFmtId="3" fontId="16" fillId="0" borderId="1" xfId="0" applyNumberFormat="1" applyFont="1" applyBorder="1" applyAlignment="1">
      <alignment horizontal="center"/>
    </xf>
    <xf numFmtId="3" fontId="16" fillId="0" borderId="2" xfId="0" applyNumberFormat="1" applyFont="1" applyBorder="1" applyAlignment="1">
      <alignment horizontal="right"/>
    </xf>
    <xf numFmtId="3" fontId="16" fillId="0" borderId="6" xfId="0" applyNumberFormat="1" applyFont="1" applyFill="1" applyBorder="1" applyAlignment="1">
      <alignment horizontal="right"/>
    </xf>
    <xf numFmtId="3" fontId="16" fillId="0" borderId="12" xfId="0" applyNumberFormat="1" applyFont="1" applyBorder="1" applyAlignment="1">
      <alignment/>
    </xf>
    <xf numFmtId="3" fontId="16" fillId="0" borderId="6" xfId="0" applyNumberFormat="1" applyFont="1" applyBorder="1" applyAlignment="1">
      <alignment horizontal="right"/>
    </xf>
    <xf numFmtId="3" fontId="16" fillId="0" borderId="12" xfId="0" applyNumberFormat="1" applyFont="1" applyBorder="1" applyAlignment="1">
      <alignment horizontal="center"/>
    </xf>
    <xf numFmtId="3" fontId="16" fillId="0" borderId="4" xfId="0" applyNumberFormat="1" applyFont="1" applyBorder="1" applyAlignment="1">
      <alignment horizontal="right"/>
    </xf>
    <xf numFmtId="3" fontId="16" fillId="0" borderId="3" xfId="0" applyNumberFormat="1" applyFont="1" applyBorder="1" applyAlignment="1">
      <alignment horizontal="right"/>
    </xf>
    <xf numFmtId="3" fontId="18" fillId="0" borderId="5" xfId="0" applyNumberFormat="1" applyFont="1" applyBorder="1" applyAlignment="1">
      <alignment/>
    </xf>
    <xf numFmtId="3" fontId="16" fillId="0" borderId="6" xfId="0" applyNumberFormat="1" applyFont="1" applyBorder="1" applyAlignment="1">
      <alignment/>
    </xf>
    <xf numFmtId="3" fontId="16" fillId="0" borderId="12" xfId="0" applyNumberFormat="1" applyFont="1" applyBorder="1" applyAlignment="1">
      <alignment horizontal="right"/>
    </xf>
    <xf numFmtId="3" fontId="16" fillId="0" borderId="10" xfId="0" applyNumberFormat="1" applyFont="1" applyBorder="1" applyAlignment="1">
      <alignment/>
    </xf>
    <xf numFmtId="3" fontId="16" fillId="0" borderId="12" xfId="0" applyNumberFormat="1" applyFont="1" applyBorder="1" applyAlignment="1">
      <alignment/>
    </xf>
    <xf numFmtId="3" fontId="19" fillId="0" borderId="4" xfId="0" applyNumberFormat="1" applyFont="1" applyBorder="1" applyAlignment="1">
      <alignment/>
    </xf>
    <xf numFmtId="3" fontId="16" fillId="0" borderId="5" xfId="0" applyNumberFormat="1" applyFont="1" applyFill="1" applyBorder="1" applyAlignment="1">
      <alignment/>
    </xf>
    <xf numFmtId="3" fontId="16" fillId="0" borderId="5" xfId="0" applyNumberFormat="1" applyFont="1" applyBorder="1" applyAlignment="1">
      <alignment/>
    </xf>
    <xf numFmtId="3" fontId="16" fillId="0" borderId="23" xfId="0" applyNumberFormat="1" applyFont="1" applyBorder="1" applyAlignment="1">
      <alignment horizontal="center"/>
    </xf>
    <xf numFmtId="3" fontId="16" fillId="0" borderId="22" xfId="0" applyNumberFormat="1" applyFont="1" applyBorder="1" applyAlignment="1">
      <alignment horizontal="center"/>
    </xf>
    <xf numFmtId="3" fontId="20" fillId="0" borderId="28" xfId="0" applyNumberFormat="1" applyFont="1" applyBorder="1" applyAlignment="1">
      <alignment/>
    </xf>
    <xf numFmtId="3" fontId="20" fillId="0" borderId="5" xfId="0" applyNumberFormat="1" applyFont="1" applyFill="1" applyBorder="1" applyAlignment="1">
      <alignment/>
    </xf>
    <xf numFmtId="3" fontId="20" fillId="0" borderId="1" xfId="0" applyNumberFormat="1" applyFont="1" applyBorder="1" applyAlignment="1">
      <alignment/>
    </xf>
    <xf numFmtId="3" fontId="20" fillId="0" borderId="5" xfId="0" applyNumberFormat="1" applyFont="1" applyBorder="1" applyAlignment="1">
      <alignment/>
    </xf>
    <xf numFmtId="0" fontId="16" fillId="0" borderId="23" xfId="0" applyFont="1" applyBorder="1" applyAlignment="1">
      <alignment/>
    </xf>
    <xf numFmtId="3" fontId="16" fillId="0" borderId="0" xfId="0" applyNumberFormat="1" applyFont="1" applyFill="1" applyBorder="1" applyAlignment="1">
      <alignment/>
    </xf>
    <xf numFmtId="0" fontId="16" fillId="0" borderId="28" xfId="0" applyFont="1" applyBorder="1" applyAlignment="1">
      <alignment horizontal="center"/>
    </xf>
    <xf numFmtId="0" fontId="16" fillId="0" borderId="0" xfId="0" applyFont="1" applyBorder="1" applyAlignment="1">
      <alignment horizontal="center"/>
    </xf>
    <xf numFmtId="49" fontId="16" fillId="0" borderId="28" xfId="0" applyNumberFormat="1" applyFont="1" applyBorder="1" applyAlignment="1">
      <alignment horizontal="center"/>
    </xf>
    <xf numFmtId="3" fontId="19" fillId="0" borderId="1" xfId="0" applyNumberFormat="1" applyFont="1" applyBorder="1" applyAlignment="1">
      <alignment/>
    </xf>
    <xf numFmtId="49" fontId="16" fillId="0" borderId="0" xfId="0" applyNumberFormat="1" applyFont="1" applyBorder="1" applyAlignment="1">
      <alignment horizontal="center"/>
    </xf>
    <xf numFmtId="0" fontId="16" fillId="0" borderId="2" xfId="0" applyFont="1" applyBorder="1" applyAlignment="1">
      <alignment wrapText="1"/>
    </xf>
    <xf numFmtId="3" fontId="19" fillId="0" borderId="2" xfId="0" applyNumberFormat="1" applyFont="1" applyBorder="1" applyAlignment="1">
      <alignment/>
    </xf>
    <xf numFmtId="3" fontId="20" fillId="0" borderId="4" xfId="0" applyNumberFormat="1" applyFont="1" applyBorder="1" applyAlignment="1">
      <alignment/>
    </xf>
    <xf numFmtId="3" fontId="20" fillId="0" borderId="3" xfId="0" applyNumberFormat="1" applyFont="1" applyFill="1" applyBorder="1" applyAlignment="1">
      <alignment/>
    </xf>
    <xf numFmtId="3" fontId="20" fillId="0" borderId="3" xfId="0" applyNumberFormat="1" applyFont="1" applyBorder="1" applyAlignment="1">
      <alignment/>
    </xf>
    <xf numFmtId="0" fontId="20" fillId="0" borderId="7" xfId="0" applyFont="1" applyBorder="1" applyAlignment="1">
      <alignment horizontal="left"/>
    </xf>
    <xf numFmtId="3" fontId="16" fillId="0" borderId="7" xfId="0" applyNumberFormat="1" applyFont="1" applyBorder="1" applyAlignment="1">
      <alignment/>
    </xf>
    <xf numFmtId="3" fontId="16" fillId="0" borderId="7" xfId="0" applyNumberFormat="1" applyFont="1" applyBorder="1" applyAlignment="1">
      <alignment/>
    </xf>
    <xf numFmtId="0" fontId="20" fillId="0" borderId="0" xfId="0" applyFont="1" applyBorder="1" applyAlignment="1">
      <alignment horizontal="left"/>
    </xf>
    <xf numFmtId="3" fontId="16" fillId="0" borderId="2" xfId="0" applyNumberFormat="1" applyFont="1" applyBorder="1" applyAlignment="1">
      <alignment vertical="center"/>
    </xf>
    <xf numFmtId="49" fontId="16" fillId="0" borderId="1" xfId="0" applyNumberFormat="1" applyFont="1" applyBorder="1" applyAlignment="1">
      <alignment horizontal="center"/>
    </xf>
    <xf numFmtId="3" fontId="16" fillId="0" borderId="3" xfId="0" applyNumberFormat="1" applyFont="1" applyBorder="1" applyAlignment="1">
      <alignment vertical="center"/>
    </xf>
    <xf numFmtId="49" fontId="16" fillId="0" borderId="0" xfId="0" applyNumberFormat="1" applyFont="1" applyFill="1" applyBorder="1" applyAlignment="1">
      <alignment horizontal="center"/>
    </xf>
    <xf numFmtId="49" fontId="16" fillId="0" borderId="1" xfId="0" applyNumberFormat="1" applyFont="1" applyFill="1" applyBorder="1" applyAlignment="1">
      <alignment horizontal="center"/>
    </xf>
    <xf numFmtId="0" fontId="16" fillId="0" borderId="1" xfId="0" applyFont="1" applyFill="1" applyBorder="1" applyAlignment="1">
      <alignment wrapText="1"/>
    </xf>
    <xf numFmtId="0" fontId="16" fillId="0" borderId="1" xfId="0" applyFont="1" applyFill="1" applyBorder="1" applyAlignment="1">
      <alignment/>
    </xf>
    <xf numFmtId="3" fontId="16" fillId="0" borderId="1" xfId="0" applyNumberFormat="1" applyFont="1" applyFill="1" applyBorder="1" applyAlignment="1">
      <alignment/>
    </xf>
    <xf numFmtId="3" fontId="16" fillId="0" borderId="1" xfId="0" applyNumberFormat="1" applyFont="1" applyFill="1" applyBorder="1" applyAlignment="1">
      <alignment/>
    </xf>
    <xf numFmtId="3" fontId="16" fillId="0" borderId="4" xfId="0" applyNumberFormat="1" applyFont="1" applyBorder="1" applyAlignment="1">
      <alignment vertical="center"/>
    </xf>
    <xf numFmtId="3" fontId="16" fillId="0" borderId="4" xfId="0" applyNumberFormat="1" applyFont="1" applyFill="1" applyBorder="1" applyAlignment="1">
      <alignment/>
    </xf>
    <xf numFmtId="3" fontId="20" fillId="0" borderId="31" xfId="0" applyNumberFormat="1" applyFont="1" applyFill="1" applyBorder="1" applyAlignment="1">
      <alignment/>
    </xf>
    <xf numFmtId="3" fontId="20" fillId="0" borderId="13" xfId="0" applyNumberFormat="1" applyFont="1" applyFill="1" applyBorder="1" applyAlignment="1">
      <alignment/>
    </xf>
    <xf numFmtId="0" fontId="20" fillId="0" borderId="0" xfId="0" applyFont="1" applyFill="1" applyBorder="1" applyAlignment="1">
      <alignment horizontal="left" vertical="top"/>
    </xf>
    <xf numFmtId="3" fontId="20" fillId="0" borderId="4" xfId="0" applyNumberFormat="1" applyFont="1" applyFill="1" applyBorder="1" applyAlignment="1">
      <alignment/>
    </xf>
    <xf numFmtId="3" fontId="20" fillId="0" borderId="0" xfId="0" applyNumberFormat="1" applyFont="1" applyFill="1" applyBorder="1" applyAlignment="1">
      <alignment/>
    </xf>
    <xf numFmtId="3" fontId="20" fillId="0" borderId="0" xfId="0" applyNumberFormat="1" applyFont="1" applyFill="1" applyBorder="1" applyAlignment="1">
      <alignment/>
    </xf>
    <xf numFmtId="0" fontId="5" fillId="0" borderId="0" xfId="0" applyFont="1" applyFill="1" applyBorder="1" applyAlignment="1">
      <alignment/>
    </xf>
    <xf numFmtId="0" fontId="17" fillId="0" borderId="0" xfId="0" applyFont="1" applyFill="1" applyAlignment="1">
      <alignment/>
    </xf>
    <xf numFmtId="3" fontId="20" fillId="0" borderId="7" xfId="0" applyNumberFormat="1" applyFont="1" applyFill="1" applyBorder="1" applyAlignment="1">
      <alignment/>
    </xf>
    <xf numFmtId="0" fontId="20" fillId="0" borderId="0" xfId="0" applyFont="1" applyFill="1" applyAlignment="1">
      <alignment/>
    </xf>
    <xf numFmtId="0" fontId="20" fillId="0" borderId="12" xfId="0" applyFont="1" applyFill="1" applyBorder="1" applyAlignment="1">
      <alignment/>
    </xf>
    <xf numFmtId="167" fontId="20" fillId="0" borderId="1" xfId="0" applyNumberFormat="1" applyFont="1" applyFill="1" applyBorder="1" applyAlignment="1">
      <alignment/>
    </xf>
    <xf numFmtId="0" fontId="20" fillId="0" borderId="10" xfId="0" applyFont="1" applyFill="1" applyBorder="1" applyAlignment="1">
      <alignment/>
    </xf>
    <xf numFmtId="0" fontId="5" fillId="0" borderId="7" xfId="0" applyFont="1" applyFill="1" applyBorder="1" applyAlignment="1">
      <alignment/>
    </xf>
    <xf numFmtId="0" fontId="5" fillId="0" borderId="10" xfId="0" applyFont="1" applyFill="1" applyBorder="1" applyAlignment="1">
      <alignment/>
    </xf>
    <xf numFmtId="167" fontId="20" fillId="0" borderId="28" xfId="0" applyNumberFormat="1" applyFont="1" applyFill="1" applyBorder="1" applyAlignment="1">
      <alignment horizontal="center"/>
    </xf>
    <xf numFmtId="167" fontId="20" fillId="0" borderId="13" xfId="0" applyNumberFormat="1" applyFont="1" applyFill="1" applyBorder="1" applyAlignment="1">
      <alignment horizontal="center"/>
    </xf>
    <xf numFmtId="0" fontId="16" fillId="0" borderId="0" xfId="0" applyFont="1" applyFill="1" applyAlignment="1">
      <alignment/>
    </xf>
    <xf numFmtId="3" fontId="16" fillId="0" borderId="0" xfId="0" applyNumberFormat="1" applyFont="1" applyFill="1" applyAlignment="1">
      <alignment/>
    </xf>
  </cellXfs>
  <cellStyles count="9">
    <cellStyle name="Normal" xfId="0"/>
    <cellStyle name="Comma" xfId="15"/>
    <cellStyle name="Comma [0]" xfId="16"/>
    <cellStyle name="Hyperlink" xfId="17"/>
    <cellStyle name="Currency" xfId="18"/>
    <cellStyle name="Currency [0]" xfId="19"/>
    <cellStyle name="normální_List1" xfId="20"/>
    <cellStyle name="Percent"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18"/>
  <sheetViews>
    <sheetView view="pageBreakPreview" zoomScaleSheetLayoutView="100" workbookViewId="0" topLeftCell="A1">
      <selection activeCell="F1" sqref="F1"/>
    </sheetView>
  </sheetViews>
  <sheetFormatPr defaultColWidth="9.140625" defaultRowHeight="12.75"/>
  <cols>
    <col min="1" max="1" width="19.00390625" style="0" customWidth="1"/>
    <col min="2" max="6" width="12.7109375" style="0" customWidth="1"/>
    <col min="7" max="7" width="2.28125" style="0" customWidth="1"/>
    <col min="8" max="8" width="11.140625" style="0" bestFit="1" customWidth="1"/>
    <col min="10" max="11" width="11.140625" style="0" bestFit="1" customWidth="1"/>
  </cols>
  <sheetData>
    <row r="1" ht="48" customHeight="1">
      <c r="F1" s="80" t="s">
        <v>875</v>
      </c>
    </row>
    <row r="2" spans="1:6" ht="51.75" customHeight="1">
      <c r="A2" s="358" t="s">
        <v>873</v>
      </c>
      <c r="B2" s="358"/>
      <c r="C2" s="358"/>
      <c r="D2" s="358"/>
      <c r="E2" s="358"/>
      <c r="F2" s="358"/>
    </row>
    <row r="3" spans="1:6" ht="15.75">
      <c r="A3" s="358" t="s">
        <v>0</v>
      </c>
      <c r="B3" s="358"/>
      <c r="C3" s="358"/>
      <c r="D3" s="358"/>
      <c r="E3" s="358"/>
      <c r="F3" s="358"/>
    </row>
    <row r="4" spans="1:6" ht="15.75">
      <c r="A4" s="79"/>
      <c r="B4" s="79"/>
      <c r="C4" s="79"/>
      <c r="D4" s="79"/>
      <c r="E4" s="79"/>
      <c r="F4" s="79"/>
    </row>
    <row r="5" ht="12.75">
      <c r="F5" s="1" t="s">
        <v>1</v>
      </c>
    </row>
    <row r="6" spans="1:6" ht="25.5">
      <c r="A6" s="2" t="s">
        <v>2</v>
      </c>
      <c r="B6" s="3" t="s">
        <v>3</v>
      </c>
      <c r="C6" s="3" t="s">
        <v>4</v>
      </c>
      <c r="D6" s="4" t="s">
        <v>5</v>
      </c>
      <c r="E6" s="3" t="s">
        <v>6</v>
      </c>
      <c r="F6" s="5" t="s">
        <v>7</v>
      </c>
    </row>
    <row r="7" spans="1:6" ht="23.25" customHeight="1">
      <c r="A7" s="6" t="s">
        <v>8</v>
      </c>
      <c r="B7" s="7">
        <v>0</v>
      </c>
      <c r="C7" s="7">
        <v>0</v>
      </c>
      <c r="D7" s="7">
        <f>'jar 2004'!H13+'jar 2004'!I13</f>
        <v>11.458</v>
      </c>
      <c r="E7" s="7">
        <f>'jar 2004'!H26+'jar 2004'!I26</f>
        <v>18000</v>
      </c>
      <c r="F7" s="8">
        <f>B7+C7+D7+E7</f>
        <v>18011.458</v>
      </c>
    </row>
    <row r="8" spans="1:6" ht="23.25" customHeight="1">
      <c r="A8" s="6" t="s">
        <v>9</v>
      </c>
      <c r="B8" s="7">
        <v>0</v>
      </c>
      <c r="C8" s="7">
        <f>'leto 2004'!I15+'leto 2004'!J15</f>
        <v>1574.0939999999998</v>
      </c>
      <c r="D8" s="7">
        <v>0</v>
      </c>
      <c r="E8" s="7">
        <f>('leto 2004'!I439+'leto 2004'!J439)</f>
        <v>299448</v>
      </c>
      <c r="F8" s="8">
        <f>B8+C8+D8+E8</f>
        <v>301022.094</v>
      </c>
    </row>
    <row r="9" spans="1:8" ht="23.25" customHeight="1">
      <c r="A9" s="9" t="s">
        <v>874</v>
      </c>
      <c r="B9" s="8">
        <f>B7+B8</f>
        <v>0</v>
      </c>
      <c r="C9" s="8">
        <f>C7+C8</f>
        <v>1574.0939999999998</v>
      </c>
      <c r="D9" s="8">
        <f>D7+D8</f>
        <v>11.458</v>
      </c>
      <c r="E9" s="8">
        <f>E7+E8</f>
        <v>317448</v>
      </c>
      <c r="F9" s="8">
        <f>F7+F8</f>
        <v>319033.55199999997</v>
      </c>
      <c r="H9" s="10"/>
    </row>
    <row r="10" spans="1:6" ht="14.25" customHeight="1">
      <c r="A10" s="11"/>
      <c r="B10" s="12"/>
      <c r="C10" s="12"/>
      <c r="D10" s="12"/>
      <c r="E10" s="12"/>
      <c r="F10" s="12"/>
    </row>
    <row r="11" ht="12.75">
      <c r="H11">
        <v>50055</v>
      </c>
    </row>
    <row r="13" spans="8:10" ht="12.75">
      <c r="H13" s="13">
        <f>F9-H11</f>
        <v>268978.55199999997</v>
      </c>
      <c r="J13" s="13"/>
    </row>
    <row r="14" spans="1:6" ht="14.25" customHeight="1">
      <c r="A14" s="14"/>
      <c r="C14" s="12"/>
      <c r="D14" s="12"/>
      <c r="E14" s="12"/>
      <c r="F14" s="12"/>
    </row>
    <row r="15" spans="3:6" ht="14.25" customHeight="1">
      <c r="C15" s="12"/>
      <c r="D15" s="12"/>
      <c r="E15" s="12"/>
      <c r="F15" s="12"/>
    </row>
    <row r="16" spans="1:6" ht="14.25" customHeight="1">
      <c r="A16" s="15"/>
      <c r="C16" s="12"/>
      <c r="D16" s="12"/>
      <c r="E16" s="12"/>
      <c r="F16" s="12"/>
    </row>
    <row r="17" spans="1:6" ht="14.25" customHeight="1">
      <c r="A17" s="15"/>
      <c r="C17" s="12"/>
      <c r="D17" s="12"/>
      <c r="E17" s="12"/>
      <c r="F17" s="12"/>
    </row>
    <row r="18" spans="1:6" ht="14.25" customHeight="1">
      <c r="A18" s="15"/>
      <c r="C18" s="12"/>
      <c r="D18" s="12"/>
      <c r="E18" s="12"/>
      <c r="F18" s="12"/>
    </row>
  </sheetData>
  <mergeCells count="2">
    <mergeCell ref="A2:F2"/>
    <mergeCell ref="A3:F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&amp;C&amp;"Times New Roman,obyčejné"1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6"/>
  <sheetViews>
    <sheetView zoomScale="75" zoomScaleNormal="75" zoomScaleSheetLayoutView="75" workbookViewId="0" topLeftCell="A3">
      <selection activeCell="A25" sqref="A25:IV25"/>
    </sheetView>
  </sheetViews>
  <sheetFormatPr defaultColWidth="9.140625" defaultRowHeight="12.75"/>
  <cols>
    <col min="1" max="1" width="3.7109375" style="0" customWidth="1"/>
    <col min="2" max="2" width="28.00390625" style="0" customWidth="1"/>
    <col min="3" max="3" width="18.28125" style="0" customWidth="1"/>
    <col min="4" max="4" width="74.421875" style="0" customWidth="1"/>
    <col min="5" max="5" width="13.28125" style="0" customWidth="1"/>
    <col min="6" max="6" width="13.140625" style="0" bestFit="1" customWidth="1"/>
    <col min="8" max="8" width="13.140625" style="0" bestFit="1" customWidth="1"/>
    <col min="10" max="10" width="1.1484375" style="18" customWidth="1"/>
    <col min="11" max="11" width="14.57421875" style="0" customWidth="1"/>
    <col min="12" max="12" width="7.00390625" style="0" customWidth="1"/>
    <col min="13" max="14" width="5.8515625" style="0" customWidth="1"/>
  </cols>
  <sheetData>
    <row r="1" spans="1:14" ht="38.25" customHeight="1">
      <c r="A1" s="169" t="s">
        <v>10</v>
      </c>
      <c r="B1" s="170"/>
      <c r="C1" s="170"/>
      <c r="D1" s="170"/>
      <c r="E1" s="170"/>
      <c r="F1" s="170"/>
      <c r="G1" s="170"/>
      <c r="H1" s="170"/>
      <c r="I1" s="170"/>
      <c r="J1" s="170"/>
      <c r="K1" s="170"/>
      <c r="L1" s="168" t="s">
        <v>11</v>
      </c>
      <c r="M1" s="168" t="s">
        <v>12</v>
      </c>
      <c r="N1" s="168" t="s">
        <v>13</v>
      </c>
    </row>
    <row r="2" spans="1:14" ht="18">
      <c r="A2" s="17" t="s">
        <v>14</v>
      </c>
      <c r="L2" s="168"/>
      <c r="M2" s="168"/>
      <c r="N2" s="168"/>
    </row>
    <row r="3" spans="1:14" ht="11.25" customHeight="1">
      <c r="A3" s="17"/>
      <c r="L3" s="168"/>
      <c r="M3" s="168"/>
      <c r="N3" s="168"/>
    </row>
    <row r="4" spans="12:14" ht="12.75">
      <c r="L4" s="168"/>
      <c r="M4" s="168"/>
      <c r="N4" s="168"/>
    </row>
    <row r="5" spans="3:12" s="29" customFormat="1" ht="15.75">
      <c r="C5" s="30"/>
      <c r="D5" s="30"/>
      <c r="E5" s="31"/>
      <c r="F5" s="31"/>
      <c r="G5" s="31"/>
      <c r="H5" s="31"/>
      <c r="I5" s="31"/>
      <c r="J5" s="31"/>
      <c r="K5" s="32"/>
      <c r="L5" s="33"/>
    </row>
    <row r="6" spans="1:11" ht="15.75">
      <c r="A6" s="363" t="s">
        <v>32</v>
      </c>
      <c r="B6" s="363"/>
      <c r="G6" s="19"/>
      <c r="I6" s="19" t="s">
        <v>1</v>
      </c>
      <c r="J6" s="20"/>
      <c r="K6" s="34"/>
    </row>
    <row r="7" spans="1:11" ht="12.75" customHeight="1">
      <c r="A7" s="364" t="s">
        <v>15</v>
      </c>
      <c r="B7" s="364" t="s">
        <v>16</v>
      </c>
      <c r="C7" s="364" t="s">
        <v>17</v>
      </c>
      <c r="D7" s="364" t="s">
        <v>18</v>
      </c>
      <c r="E7" s="165" t="s">
        <v>19</v>
      </c>
      <c r="F7" s="361" t="s">
        <v>20</v>
      </c>
      <c r="G7" s="297"/>
      <c r="H7" s="361" t="s">
        <v>20</v>
      </c>
      <c r="I7" s="297"/>
      <c r="J7" s="27"/>
      <c r="K7" s="21" t="s">
        <v>21</v>
      </c>
    </row>
    <row r="8" spans="1:11" ht="12.75" customHeight="1">
      <c r="A8" s="365"/>
      <c r="B8" s="365"/>
      <c r="C8" s="365"/>
      <c r="D8" s="365"/>
      <c r="E8" s="166"/>
      <c r="F8" s="180" t="s">
        <v>22</v>
      </c>
      <c r="G8" s="181"/>
      <c r="H8" s="180" t="s">
        <v>23</v>
      </c>
      <c r="I8" s="181"/>
      <c r="J8" s="28"/>
      <c r="K8" s="359" t="s">
        <v>24</v>
      </c>
    </row>
    <row r="9" spans="1:11" ht="12.75">
      <c r="A9" s="366"/>
      <c r="B9" s="366"/>
      <c r="C9" s="366"/>
      <c r="D9" s="366"/>
      <c r="E9" s="167"/>
      <c r="F9" s="24" t="s">
        <v>25</v>
      </c>
      <c r="G9" s="25" t="s">
        <v>26</v>
      </c>
      <c r="H9" s="24" t="s">
        <v>25</v>
      </c>
      <c r="I9" s="25" t="s">
        <v>26</v>
      </c>
      <c r="J9" s="27"/>
      <c r="K9" s="360"/>
    </row>
    <row r="10" spans="1:11" ht="12.75">
      <c r="A10" s="35" t="s">
        <v>33</v>
      </c>
      <c r="B10" s="36"/>
      <c r="C10" s="36"/>
      <c r="D10" s="36"/>
      <c r="E10" s="36"/>
      <c r="F10" s="36"/>
      <c r="G10" s="37"/>
      <c r="H10" s="36"/>
      <c r="I10" s="37"/>
      <c r="J10" s="38"/>
      <c r="K10" s="39"/>
    </row>
    <row r="11" spans="1:11" s="190" customFormat="1" ht="15">
      <c r="A11" s="174" t="s">
        <v>34</v>
      </c>
      <c r="B11" s="175" t="s">
        <v>35</v>
      </c>
      <c r="C11" s="176" t="s">
        <v>36</v>
      </c>
      <c r="D11" s="185" t="s">
        <v>37</v>
      </c>
      <c r="E11" s="186">
        <v>6</v>
      </c>
      <c r="F11" s="186">
        <v>6</v>
      </c>
      <c r="G11" s="187"/>
      <c r="H11" s="186">
        <v>6</v>
      </c>
      <c r="I11" s="187"/>
      <c r="J11" s="188"/>
      <c r="K11" s="189"/>
    </row>
    <row r="12" spans="1:14" s="190" customFormat="1" ht="30">
      <c r="A12" s="174" t="s">
        <v>38</v>
      </c>
      <c r="B12" s="175" t="s">
        <v>39</v>
      </c>
      <c r="C12" s="176" t="s">
        <v>40</v>
      </c>
      <c r="D12" s="185" t="s">
        <v>41</v>
      </c>
      <c r="E12" s="186">
        <f>8220/1000</f>
        <v>8.22</v>
      </c>
      <c r="F12" s="186">
        <f>8220/1000</f>
        <v>8.22</v>
      </c>
      <c r="G12" s="187"/>
      <c r="H12" s="191">
        <v>5.458</v>
      </c>
      <c r="I12" s="187"/>
      <c r="J12" s="188"/>
      <c r="K12" s="189"/>
      <c r="L12" s="192"/>
      <c r="M12" s="192">
        <v>100</v>
      </c>
      <c r="N12" s="192"/>
    </row>
    <row r="13" spans="1:14" s="88" customFormat="1" ht="15.75">
      <c r="A13" s="371" t="s">
        <v>42</v>
      </c>
      <c r="B13" s="372"/>
      <c r="C13" s="82"/>
      <c r="D13" s="83"/>
      <c r="E13" s="184">
        <f>E11+E12</f>
        <v>14.22</v>
      </c>
      <c r="F13" s="84">
        <f>F11+F12</f>
        <v>14.22</v>
      </c>
      <c r="G13" s="85">
        <v>0</v>
      </c>
      <c r="H13" s="86">
        <f>H11+H12</f>
        <v>11.458</v>
      </c>
      <c r="I13" s="85">
        <v>0</v>
      </c>
      <c r="J13" s="26"/>
      <c r="K13" s="87">
        <v>0</v>
      </c>
      <c r="L13" s="88">
        <f>SUM(L11:L12)</f>
        <v>0</v>
      </c>
      <c r="M13" s="88">
        <f>SUM(M11:M12)</f>
        <v>100</v>
      </c>
      <c r="N13" s="88">
        <f>SUM(N11:N12)</f>
        <v>0</v>
      </c>
    </row>
    <row r="14" spans="1:9" s="34" customFormat="1" ht="15.75">
      <c r="A14" s="373" t="s">
        <v>43</v>
      </c>
      <c r="B14" s="374"/>
      <c r="C14" s="89"/>
      <c r="D14" s="81"/>
      <c r="E14" s="171">
        <f>E13</f>
        <v>14.22</v>
      </c>
      <c r="F14" s="298">
        <f>F13</f>
        <v>14.22</v>
      </c>
      <c r="G14" s="177"/>
      <c r="H14" s="298">
        <f>H13</f>
        <v>11.458</v>
      </c>
      <c r="I14" s="177"/>
    </row>
    <row r="15" ht="12.75">
      <c r="A15" s="40"/>
    </row>
    <row r="17" spans="1:10" ht="15.75">
      <c r="A17" s="363" t="s">
        <v>44</v>
      </c>
      <c r="B17" s="363"/>
      <c r="G17" s="19"/>
      <c r="I17" s="19" t="s">
        <v>1</v>
      </c>
      <c r="J17" s="20"/>
    </row>
    <row r="18" spans="1:11" ht="16.5" customHeight="1">
      <c r="A18" s="364" t="s">
        <v>15</v>
      </c>
      <c r="B18" s="364" t="s">
        <v>16</v>
      </c>
      <c r="C18" s="364" t="s">
        <v>17</v>
      </c>
      <c r="D18" s="364" t="s">
        <v>18</v>
      </c>
      <c r="E18" s="165" t="s">
        <v>19</v>
      </c>
      <c r="F18" s="178" t="s">
        <v>20</v>
      </c>
      <c r="G18" s="179"/>
      <c r="H18" s="178" t="s">
        <v>20</v>
      </c>
      <c r="I18" s="179"/>
      <c r="J18" s="41"/>
      <c r="K18" s="21" t="s">
        <v>21</v>
      </c>
    </row>
    <row r="19" spans="1:11" ht="16.5" customHeight="1">
      <c r="A19" s="365"/>
      <c r="B19" s="365"/>
      <c r="C19" s="365"/>
      <c r="D19" s="365"/>
      <c r="E19" s="166"/>
      <c r="F19" s="180" t="s">
        <v>22</v>
      </c>
      <c r="G19" s="181"/>
      <c r="H19" s="180" t="s">
        <v>23</v>
      </c>
      <c r="I19" s="181"/>
      <c r="J19" s="28"/>
      <c r="K19" s="359" t="s">
        <v>24</v>
      </c>
    </row>
    <row r="20" spans="1:11" ht="12.75">
      <c r="A20" s="366"/>
      <c r="B20" s="366"/>
      <c r="C20" s="366"/>
      <c r="D20" s="366"/>
      <c r="E20" s="167"/>
      <c r="F20" s="42" t="s">
        <v>25</v>
      </c>
      <c r="G20" s="43" t="s">
        <v>26</v>
      </c>
      <c r="H20" s="42" t="s">
        <v>25</v>
      </c>
      <c r="I20" s="43" t="s">
        <v>26</v>
      </c>
      <c r="J20" s="44"/>
      <c r="K20" s="360"/>
    </row>
    <row r="21" spans="1:11" ht="12.75">
      <c r="A21" s="23" t="s">
        <v>45</v>
      </c>
      <c r="B21" s="45"/>
      <c r="C21" s="23"/>
      <c r="D21" s="45"/>
      <c r="E21" s="23"/>
      <c r="F21" s="46"/>
      <c r="G21" s="22"/>
      <c r="H21" s="46"/>
      <c r="I21" s="22"/>
      <c r="J21" s="47"/>
      <c r="K21" s="6"/>
    </row>
    <row r="22" spans="1:13" s="190" customFormat="1" ht="28.5" customHeight="1">
      <c r="A22" s="193" t="s">
        <v>34</v>
      </c>
      <c r="B22" s="194" t="s">
        <v>47</v>
      </c>
      <c r="C22" s="193" t="s">
        <v>48</v>
      </c>
      <c r="D22" s="194" t="s">
        <v>49</v>
      </c>
      <c r="E22" s="195">
        <v>3000</v>
      </c>
      <c r="F22" s="195">
        <v>3000</v>
      </c>
      <c r="G22" s="196"/>
      <c r="H22" s="195">
        <v>3000</v>
      </c>
      <c r="I22" s="196"/>
      <c r="J22" s="197"/>
      <c r="K22" s="187"/>
      <c r="M22" s="190">
        <v>150</v>
      </c>
    </row>
    <row r="23" spans="1:13" s="190" customFormat="1" ht="27.75" customHeight="1">
      <c r="A23" s="198" t="s">
        <v>38</v>
      </c>
      <c r="B23" s="199" t="s">
        <v>51</v>
      </c>
      <c r="C23" s="200" t="s">
        <v>48</v>
      </c>
      <c r="D23" s="199" t="s">
        <v>52</v>
      </c>
      <c r="E23" s="195">
        <v>4000</v>
      </c>
      <c r="F23" s="195">
        <v>4000</v>
      </c>
      <c r="G23" s="201"/>
      <c r="H23" s="195">
        <v>4000</v>
      </c>
      <c r="I23" s="201"/>
      <c r="J23" s="202"/>
      <c r="K23" s="187"/>
      <c r="M23" s="190">
        <v>250</v>
      </c>
    </row>
    <row r="24" spans="1:13" s="190" customFormat="1" ht="16.5" customHeight="1">
      <c r="A24" s="198" t="s">
        <v>94</v>
      </c>
      <c r="B24" s="199" t="s">
        <v>54</v>
      </c>
      <c r="C24" s="200" t="s">
        <v>48</v>
      </c>
      <c r="D24" s="199" t="s">
        <v>55</v>
      </c>
      <c r="E24" s="195">
        <v>10000</v>
      </c>
      <c r="F24" s="195">
        <v>10000</v>
      </c>
      <c r="G24" s="203"/>
      <c r="H24" s="195">
        <v>10000</v>
      </c>
      <c r="I24" s="203"/>
      <c r="J24" s="204"/>
      <c r="K24" s="187"/>
      <c r="M24" s="190">
        <v>200</v>
      </c>
    </row>
    <row r="25" spans="1:14" s="190" customFormat="1" ht="83.25" customHeight="1">
      <c r="A25" s="205" t="s">
        <v>98</v>
      </c>
      <c r="B25" s="206" t="s">
        <v>57</v>
      </c>
      <c r="C25" s="207" t="s">
        <v>58</v>
      </c>
      <c r="D25" s="206" t="s">
        <v>59</v>
      </c>
      <c r="E25" s="195">
        <v>1000</v>
      </c>
      <c r="F25" s="195">
        <v>1000</v>
      </c>
      <c r="G25" s="205"/>
      <c r="H25" s="195">
        <v>1000</v>
      </c>
      <c r="I25" s="205"/>
      <c r="J25" s="208"/>
      <c r="K25" s="187"/>
      <c r="L25" s="192">
        <v>200</v>
      </c>
      <c r="M25" s="192"/>
      <c r="N25" s="192"/>
    </row>
    <row r="26" spans="1:15" s="34" customFormat="1" ht="15.75">
      <c r="A26" s="371" t="s">
        <v>60</v>
      </c>
      <c r="B26" s="372"/>
      <c r="C26" s="82"/>
      <c r="D26" s="83"/>
      <c r="E26" s="184">
        <f aca="true" t="shared" si="0" ref="E26:J26">E22+E23+E24+E25</f>
        <v>18000</v>
      </c>
      <c r="F26" s="90">
        <f t="shared" si="0"/>
        <v>18000</v>
      </c>
      <c r="G26" s="90">
        <f t="shared" si="0"/>
        <v>0</v>
      </c>
      <c r="H26" s="91">
        <f t="shared" si="0"/>
        <v>18000</v>
      </c>
      <c r="I26" s="90">
        <f t="shared" si="0"/>
        <v>0</v>
      </c>
      <c r="J26" s="90">
        <f t="shared" si="0"/>
        <v>0</v>
      </c>
      <c r="K26" s="87">
        <v>0</v>
      </c>
      <c r="L26" s="92" t="e">
        <f>#REF!+L13+#REF!+#REF!</f>
        <v>#REF!</v>
      </c>
      <c r="M26" s="93" t="e">
        <f>#REF!+M13+#REF!+#REF!</f>
        <v>#REF!</v>
      </c>
      <c r="N26" s="93" t="e">
        <f>#REF!+N13+#REF!+#REF!</f>
        <v>#REF!</v>
      </c>
      <c r="O26" s="34" t="s">
        <v>61</v>
      </c>
    </row>
    <row r="27" spans="1:9" s="34" customFormat="1" ht="15.75">
      <c r="A27" s="373" t="s">
        <v>62</v>
      </c>
      <c r="B27" s="374"/>
      <c r="C27" s="89"/>
      <c r="D27" s="81"/>
      <c r="E27" s="171">
        <f>E26</f>
        <v>18000</v>
      </c>
      <c r="F27" s="298">
        <f>F26</f>
        <v>18000</v>
      </c>
      <c r="G27" s="177"/>
      <c r="H27" s="298">
        <f>H26</f>
        <v>18000</v>
      </c>
      <c r="I27" s="177"/>
    </row>
    <row r="28" spans="5:8" ht="13.5" thickBot="1">
      <c r="E28" s="48"/>
      <c r="F28" s="48"/>
      <c r="H28" s="48"/>
    </row>
    <row r="29" spans="1:15" s="101" customFormat="1" ht="16.5" thickBot="1">
      <c r="A29" s="367" t="s">
        <v>63</v>
      </c>
      <c r="B29" s="368"/>
      <c r="C29" s="94"/>
      <c r="D29" s="95"/>
      <c r="E29" s="172">
        <f>E26+E13</f>
        <v>18014.22</v>
      </c>
      <c r="F29" s="96">
        <f>F26+F13</f>
        <v>18014.22</v>
      </c>
      <c r="G29" s="97">
        <f>G26+G13</f>
        <v>0</v>
      </c>
      <c r="H29" s="96">
        <f>H26+H13</f>
        <v>18011.458</v>
      </c>
      <c r="I29" s="97">
        <f>I26+I13</f>
        <v>0</v>
      </c>
      <c r="J29" s="49"/>
      <c r="K29" s="98">
        <v>0</v>
      </c>
      <c r="L29" s="99">
        <v>1500</v>
      </c>
      <c r="M29" s="100">
        <v>900</v>
      </c>
      <c r="N29" s="100">
        <v>5</v>
      </c>
      <c r="O29" s="101" t="s">
        <v>64</v>
      </c>
    </row>
    <row r="30" spans="1:9" s="34" customFormat="1" ht="16.5" thickBot="1">
      <c r="A30" s="369" t="s">
        <v>65</v>
      </c>
      <c r="B30" s="370"/>
      <c r="C30" s="102"/>
      <c r="D30" s="103"/>
      <c r="E30" s="173">
        <f>E29</f>
        <v>18014.22</v>
      </c>
      <c r="F30" s="182">
        <f>F29</f>
        <v>18014.22</v>
      </c>
      <c r="G30" s="183"/>
      <c r="H30" s="182">
        <f>H29</f>
        <v>18011.458</v>
      </c>
      <c r="I30" s="183"/>
    </row>
    <row r="31" spans="5:8" ht="12.75">
      <c r="E31" s="50"/>
      <c r="F31" s="50"/>
      <c r="H31" s="50"/>
    </row>
    <row r="32" spans="1:11" ht="12.75">
      <c r="A32" s="51"/>
      <c r="B32" s="51"/>
      <c r="E32" s="50"/>
      <c r="F32" s="362"/>
      <c r="G32" s="362"/>
      <c r="I32" s="52"/>
      <c r="J32" s="53"/>
      <c r="K32" s="52"/>
    </row>
    <row r="33" spans="5:8" ht="12.75">
      <c r="E33" s="50"/>
      <c r="F33" s="50"/>
      <c r="H33" s="50"/>
    </row>
    <row r="34" spans="5:8" ht="12.75">
      <c r="E34" s="50"/>
      <c r="F34" s="50"/>
      <c r="H34" s="50"/>
    </row>
    <row r="35" spans="5:8" ht="12.75">
      <c r="E35" s="50"/>
      <c r="F35" s="50"/>
      <c r="H35" s="50"/>
    </row>
    <row r="36" spans="6:8" ht="12.75">
      <c r="F36" s="10"/>
      <c r="H36" s="10"/>
    </row>
  </sheetData>
  <mergeCells count="39">
    <mergeCell ref="A29:B30"/>
    <mergeCell ref="A26:B27"/>
    <mergeCell ref="A13:B14"/>
    <mergeCell ref="D7:D9"/>
    <mergeCell ref="A18:A20"/>
    <mergeCell ref="B18:B20"/>
    <mergeCell ref="C18:C20"/>
    <mergeCell ref="D18:D20"/>
    <mergeCell ref="F8:G8"/>
    <mergeCell ref="F32:G32"/>
    <mergeCell ref="A6:B6"/>
    <mergeCell ref="A17:B17"/>
    <mergeCell ref="A7:A9"/>
    <mergeCell ref="B7:B9"/>
    <mergeCell ref="C7:C9"/>
    <mergeCell ref="E7:E9"/>
    <mergeCell ref="F30:G30"/>
    <mergeCell ref="F14:G14"/>
    <mergeCell ref="L1:L4"/>
    <mergeCell ref="F7:G7"/>
    <mergeCell ref="M1:M4"/>
    <mergeCell ref="N1:N4"/>
    <mergeCell ref="A1:K1"/>
    <mergeCell ref="F27:G27"/>
    <mergeCell ref="E13:E14"/>
    <mergeCell ref="E29:E30"/>
    <mergeCell ref="F19:G19"/>
    <mergeCell ref="E26:E27"/>
    <mergeCell ref="E18:E20"/>
    <mergeCell ref="F18:G18"/>
    <mergeCell ref="H27:I27"/>
    <mergeCell ref="H8:I8"/>
    <mergeCell ref="H19:I19"/>
    <mergeCell ref="H30:I30"/>
    <mergeCell ref="K8:K9"/>
    <mergeCell ref="K19:K20"/>
    <mergeCell ref="H7:I7"/>
    <mergeCell ref="H14:I14"/>
    <mergeCell ref="H18:I18"/>
  </mergeCells>
  <printOptions horizontalCentered="1"/>
  <pageMargins left="0.7874015748031497" right="0.7874015748031497" top="0.984251968503937" bottom="0.984251968503937" header="0.5118110236220472" footer="0.5118110236220472"/>
  <pageSetup fitToHeight="1" fitToWidth="1" horizontalDpi="1200" verticalDpi="1200" orientation="landscape" paperSize="9" scale="65" r:id="rId1"/>
  <headerFooter alignWithMargins="0">
    <oddHeader xml:space="preserve">&amp;C&amp;"Arial,Tučné"&amp;14 </oddHeader>
    <oddFooter>&amp;C&amp;"Times New Roman,obyčejné"&amp;12 2</oddFooter>
  </headerFooter>
  <rowBreaks count="1" manualBreakCount="1">
    <brk id="14" max="9" man="1"/>
  </rowBreaks>
</worksheet>
</file>

<file path=xl/worksheets/sheet3.xml><?xml version="1.0" encoding="utf-8"?>
<worksheet xmlns="http://schemas.openxmlformats.org/spreadsheetml/2006/main" xmlns:r="http://schemas.openxmlformats.org/officeDocument/2006/relationships">
  <dimension ref="A1:S455"/>
  <sheetViews>
    <sheetView tabSelected="1" view="pageBreakPreview" zoomScale="75" zoomScaleNormal="75" zoomScaleSheetLayoutView="75" workbookViewId="0" topLeftCell="A1">
      <pane xSplit="4" ySplit="7" topLeftCell="E432" activePane="bottomRight" state="frozen"/>
      <selection pane="topLeft" activeCell="G5" sqref="G5:H5"/>
      <selection pane="topRight" activeCell="G5" sqref="G5:H5"/>
      <selection pane="bottomLeft" activeCell="G5" sqref="G5:H5"/>
      <selection pane="bottomRight" activeCell="C457" sqref="C457"/>
    </sheetView>
  </sheetViews>
  <sheetFormatPr defaultColWidth="9.140625" defaultRowHeight="12.75"/>
  <cols>
    <col min="1" max="1" width="3.140625" style="51" bestFit="1" customWidth="1"/>
    <col min="2" max="2" width="3.7109375" style="51" customWidth="1"/>
    <col min="3" max="3" width="34.57421875" style="51" customWidth="1"/>
    <col min="4" max="4" width="21.7109375" style="51" customWidth="1"/>
    <col min="5" max="5" width="74.421875" style="51" customWidth="1"/>
    <col min="6" max="6" width="12.57421875" style="62" customWidth="1"/>
    <col min="7" max="7" width="10.7109375" style="62" customWidth="1"/>
    <col min="8" max="8" width="9.28125" style="51" bestFit="1" customWidth="1"/>
    <col min="9" max="9" width="13.140625" style="62" bestFit="1" customWidth="1"/>
    <col min="10" max="10" width="11.57421875" style="51" bestFit="1" customWidth="1"/>
    <col min="11" max="11" width="1.1484375" style="63" customWidth="1"/>
    <col min="12" max="12" width="14.7109375" style="62" customWidth="1"/>
    <col min="13" max="13" width="10.140625" style="55" bestFit="1" customWidth="1"/>
    <col min="14" max="14" width="17.140625" style="64" customWidth="1"/>
    <col min="15" max="15" width="9.57421875" style="64" customWidth="1"/>
    <col min="16" max="16" width="11.140625" style="51" customWidth="1"/>
    <col min="17" max="17" width="8.421875" style="51" customWidth="1"/>
    <col min="18" max="18" width="6.28125" style="51" customWidth="1"/>
    <col min="19" max="19" width="6.421875" style="51" customWidth="1"/>
    <col min="20" max="16384" width="9.140625" style="51" customWidth="1"/>
  </cols>
  <sheetData>
    <row r="1" spans="2:16" ht="39.75" customHeight="1">
      <c r="B1" s="403" t="s">
        <v>10</v>
      </c>
      <c r="C1" s="403"/>
      <c r="D1" s="403"/>
      <c r="E1" s="403"/>
      <c r="F1" s="403"/>
      <c r="G1" s="403"/>
      <c r="H1" s="403"/>
      <c r="I1" s="16"/>
      <c r="J1" s="16"/>
      <c r="K1" s="54"/>
      <c r="L1" s="17"/>
      <c r="N1" s="56"/>
      <c r="O1" s="56"/>
      <c r="P1" s="17"/>
    </row>
    <row r="2" spans="2:19" ht="18.75">
      <c r="B2" s="17" t="s">
        <v>66</v>
      </c>
      <c r="C2" s="57"/>
      <c r="D2" s="57"/>
      <c r="E2" s="57"/>
      <c r="F2" s="58"/>
      <c r="G2" s="58"/>
      <c r="H2" s="57"/>
      <c r="I2" s="58"/>
      <c r="J2" s="57"/>
      <c r="K2" s="59"/>
      <c r="L2" s="58"/>
      <c r="M2" s="60"/>
      <c r="N2" s="61"/>
      <c r="O2" s="61"/>
      <c r="P2" s="57"/>
      <c r="Q2" s="387"/>
      <c r="R2" s="387"/>
      <c r="S2" s="387"/>
    </row>
    <row r="3" spans="17:19" ht="12.75">
      <c r="Q3" s="387"/>
      <c r="R3" s="387"/>
      <c r="S3" s="387"/>
    </row>
    <row r="4" spans="2:19" ht="15.75">
      <c r="B4" s="76" t="s">
        <v>27</v>
      </c>
      <c r="C4" s="76"/>
      <c r="H4" s="65"/>
      <c r="J4" s="296" t="s">
        <v>1</v>
      </c>
      <c r="K4" s="66"/>
      <c r="N4" s="67"/>
      <c r="O4" s="67"/>
      <c r="P4" s="65" t="s">
        <v>1</v>
      </c>
      <c r="Q4" s="387"/>
      <c r="R4" s="387"/>
      <c r="S4" s="387"/>
    </row>
    <row r="5" spans="2:19" s="245" customFormat="1" ht="28.5" customHeight="1">
      <c r="B5" s="404" t="s">
        <v>15</v>
      </c>
      <c r="C5" s="404" t="s">
        <v>16</v>
      </c>
      <c r="D5" s="404" t="s">
        <v>17</v>
      </c>
      <c r="E5" s="404" t="s">
        <v>18</v>
      </c>
      <c r="F5" s="396" t="s">
        <v>19</v>
      </c>
      <c r="G5" s="401" t="s">
        <v>20</v>
      </c>
      <c r="H5" s="402"/>
      <c r="I5" s="401" t="s">
        <v>20</v>
      </c>
      <c r="J5" s="402"/>
      <c r="K5" s="285"/>
      <c r="L5" s="286" t="s">
        <v>21</v>
      </c>
      <c r="M5" s="284"/>
      <c r="N5" s="284"/>
      <c r="O5" s="287"/>
      <c r="P5" s="396" t="s">
        <v>67</v>
      </c>
      <c r="Q5" s="387"/>
      <c r="R5" s="387"/>
      <c r="S5" s="387"/>
    </row>
    <row r="6" spans="2:19" s="245" customFormat="1" ht="28.5" customHeight="1">
      <c r="B6" s="405"/>
      <c r="C6" s="405"/>
      <c r="D6" s="405"/>
      <c r="E6" s="405"/>
      <c r="F6" s="397"/>
      <c r="G6" s="401" t="s">
        <v>22</v>
      </c>
      <c r="H6" s="402"/>
      <c r="I6" s="401" t="s">
        <v>23</v>
      </c>
      <c r="J6" s="402"/>
      <c r="K6" s="285"/>
      <c r="L6" s="396" t="s">
        <v>24</v>
      </c>
      <c r="M6" s="284"/>
      <c r="N6" s="284"/>
      <c r="O6" s="287"/>
      <c r="P6" s="397"/>
      <c r="Q6" s="288"/>
      <c r="R6" s="288"/>
      <c r="S6" s="288"/>
    </row>
    <row r="7" spans="2:19" s="219" customFormat="1" ht="28.5" customHeight="1">
      <c r="B7" s="406"/>
      <c r="C7" s="406"/>
      <c r="D7" s="406"/>
      <c r="E7" s="406"/>
      <c r="F7" s="398"/>
      <c r="G7" s="289" t="s">
        <v>25</v>
      </c>
      <c r="H7" s="289" t="s">
        <v>26</v>
      </c>
      <c r="I7" s="289" t="s">
        <v>25</v>
      </c>
      <c r="J7" s="289" t="s">
        <v>26</v>
      </c>
      <c r="K7" s="290"/>
      <c r="L7" s="398"/>
      <c r="M7" s="289" t="s">
        <v>68</v>
      </c>
      <c r="N7" s="289" t="s">
        <v>69</v>
      </c>
      <c r="O7" s="290"/>
      <c r="P7" s="398"/>
      <c r="Q7" s="291" t="s">
        <v>28</v>
      </c>
      <c r="R7" s="291" t="s">
        <v>28</v>
      </c>
      <c r="S7" s="291" t="s">
        <v>29</v>
      </c>
    </row>
    <row r="8" spans="2:16" s="112" customFormat="1" ht="12.75">
      <c r="B8" s="137" t="s">
        <v>70</v>
      </c>
      <c r="C8" s="63"/>
      <c r="D8" s="63"/>
      <c r="E8" s="63"/>
      <c r="F8" s="113"/>
      <c r="G8" s="113"/>
      <c r="H8" s="63"/>
      <c r="I8" s="113"/>
      <c r="J8" s="63"/>
      <c r="K8" s="63"/>
      <c r="L8" s="113"/>
      <c r="M8" s="113"/>
      <c r="N8" s="63"/>
      <c r="O8" s="63"/>
      <c r="P8" s="115"/>
    </row>
    <row r="9" spans="2:16" s="219" customFormat="1" ht="15">
      <c r="B9" s="209" t="s">
        <v>34</v>
      </c>
      <c r="C9" s="210" t="s">
        <v>71</v>
      </c>
      <c r="D9" s="211" t="s">
        <v>72</v>
      </c>
      <c r="E9" s="212" t="s">
        <v>73</v>
      </c>
      <c r="F9" s="213">
        <v>331.098</v>
      </c>
      <c r="G9" s="213">
        <v>331.098</v>
      </c>
      <c r="H9" s="214"/>
      <c r="I9" s="215">
        <v>335.66</v>
      </c>
      <c r="J9" s="216"/>
      <c r="K9" s="217"/>
      <c r="L9" s="218">
        <v>0</v>
      </c>
      <c r="M9" s="218"/>
      <c r="N9" s="214"/>
      <c r="O9" s="217"/>
      <c r="P9" s="214"/>
    </row>
    <row r="10" spans="2:16" s="219" customFormat="1" ht="30">
      <c r="B10" s="209" t="s">
        <v>38</v>
      </c>
      <c r="C10" s="210" t="s">
        <v>74</v>
      </c>
      <c r="D10" s="211" t="s">
        <v>75</v>
      </c>
      <c r="E10" s="212" t="s">
        <v>76</v>
      </c>
      <c r="F10" s="213">
        <v>954.339</v>
      </c>
      <c r="G10" s="213">
        <v>954.339</v>
      </c>
      <c r="H10" s="214"/>
      <c r="I10" s="215">
        <v>820.148</v>
      </c>
      <c r="J10" s="216"/>
      <c r="K10" s="217"/>
      <c r="L10" s="218">
        <v>0</v>
      </c>
      <c r="M10" s="218"/>
      <c r="N10" s="214"/>
      <c r="O10" s="217"/>
      <c r="P10" s="214"/>
    </row>
    <row r="11" spans="2:16" s="112" customFormat="1" ht="12.75">
      <c r="B11" s="138"/>
      <c r="C11" s="139"/>
      <c r="D11" s="140"/>
      <c r="E11" s="139"/>
      <c r="F11" s="141"/>
      <c r="G11" s="141"/>
      <c r="H11" s="136"/>
      <c r="I11" s="142"/>
      <c r="J11" s="143"/>
      <c r="K11" s="63"/>
      <c r="L11" s="113"/>
      <c r="M11" s="113"/>
      <c r="N11" s="63"/>
      <c r="O11" s="63"/>
      <c r="P11" s="115"/>
    </row>
    <row r="12" spans="2:16" s="112" customFormat="1" ht="12.75">
      <c r="B12" s="134" t="s">
        <v>77</v>
      </c>
      <c r="C12" s="144"/>
      <c r="D12" s="145"/>
      <c r="E12" s="144"/>
      <c r="F12" s="146"/>
      <c r="G12" s="146"/>
      <c r="H12" s="135"/>
      <c r="I12" s="147"/>
      <c r="J12" s="148"/>
      <c r="K12" s="63"/>
      <c r="L12" s="113"/>
      <c r="M12" s="113"/>
      <c r="N12" s="63"/>
      <c r="O12" s="63"/>
      <c r="P12" s="115"/>
    </row>
    <row r="13" spans="2:19" s="219" customFormat="1" ht="15">
      <c r="B13" s="220">
        <v>3</v>
      </c>
      <c r="C13" s="221" t="s">
        <v>78</v>
      </c>
      <c r="D13" s="222" t="s">
        <v>79</v>
      </c>
      <c r="E13" s="221" t="s">
        <v>80</v>
      </c>
      <c r="F13" s="223">
        <v>195.6</v>
      </c>
      <c r="G13" s="223">
        <v>195.6</v>
      </c>
      <c r="H13" s="224"/>
      <c r="I13" s="225">
        <v>195.6</v>
      </c>
      <c r="J13" s="226"/>
      <c r="K13" s="227"/>
      <c r="L13" s="224">
        <v>0</v>
      </c>
      <c r="M13" s="218"/>
      <c r="N13" s="224"/>
      <c r="O13" s="227"/>
      <c r="P13" s="214"/>
      <c r="Q13" s="228"/>
      <c r="R13" s="228"/>
      <c r="S13" s="228"/>
    </row>
    <row r="14" spans="2:16" s="219" customFormat="1" ht="30">
      <c r="B14" s="220">
        <v>5</v>
      </c>
      <c r="C14" s="221" t="s">
        <v>81</v>
      </c>
      <c r="D14" s="222" t="s">
        <v>82</v>
      </c>
      <c r="E14" s="229" t="s">
        <v>83</v>
      </c>
      <c r="F14" s="223">
        <v>222.686</v>
      </c>
      <c r="G14" s="223">
        <v>222.686</v>
      </c>
      <c r="H14" s="224"/>
      <c r="I14" s="225">
        <v>222.686</v>
      </c>
      <c r="J14" s="226"/>
      <c r="K14" s="227"/>
      <c r="L14" s="224">
        <v>0</v>
      </c>
      <c r="M14" s="230">
        <v>78.175</v>
      </c>
      <c r="N14" s="224" t="s">
        <v>84</v>
      </c>
      <c r="O14" s="227"/>
      <c r="P14" s="214"/>
    </row>
    <row r="15" spans="2:19" s="108" customFormat="1" ht="15.75">
      <c r="B15" s="410" t="s">
        <v>30</v>
      </c>
      <c r="C15" s="411"/>
      <c r="D15" s="411"/>
      <c r="E15" s="104"/>
      <c r="F15" s="184">
        <f>F9+F10+F14+F13</f>
        <v>1703.723</v>
      </c>
      <c r="G15" s="90">
        <f>G9+G10+G14+G13</f>
        <v>1703.723</v>
      </c>
      <c r="H15" s="90">
        <f>H9+H10+H14+H13</f>
        <v>0</v>
      </c>
      <c r="I15" s="91">
        <f>I9+I10+I14+I13</f>
        <v>1574.0939999999998</v>
      </c>
      <c r="J15" s="91">
        <f>J9+J10+J14+J13</f>
        <v>0</v>
      </c>
      <c r="K15" s="68"/>
      <c r="L15" s="105">
        <v>0</v>
      </c>
      <c r="M15" s="105"/>
      <c r="N15" s="106"/>
      <c r="O15" s="107"/>
      <c r="P15" s="106"/>
      <c r="Q15" s="108">
        <v>650</v>
      </c>
      <c r="R15" s="108">
        <v>820</v>
      </c>
      <c r="S15" s="108">
        <v>4</v>
      </c>
    </row>
    <row r="16" spans="2:16" s="34" customFormat="1" ht="15.75">
      <c r="B16" s="412" t="s">
        <v>31</v>
      </c>
      <c r="C16" s="413"/>
      <c r="D16" s="413"/>
      <c r="E16" s="109"/>
      <c r="F16" s="171">
        <f>F15</f>
        <v>1703.723</v>
      </c>
      <c r="G16" s="298">
        <f>G15+H15</f>
        <v>1703.723</v>
      </c>
      <c r="H16" s="177"/>
      <c r="I16" s="388">
        <f>I15+J15</f>
        <v>1574.0939999999998</v>
      </c>
      <c r="J16" s="389"/>
      <c r="K16" s="69"/>
      <c r="L16" s="110"/>
      <c r="M16" s="77"/>
      <c r="N16" s="111"/>
      <c r="O16" s="111"/>
      <c r="P16" s="84">
        <f>P15</f>
        <v>0</v>
      </c>
    </row>
    <row r="17" spans="6:15" s="112" customFormat="1" ht="12.75">
      <c r="F17" s="110"/>
      <c r="G17" s="110"/>
      <c r="I17" s="110"/>
      <c r="K17" s="63"/>
      <c r="L17" s="110"/>
      <c r="M17" s="113"/>
      <c r="N17" s="63"/>
      <c r="O17" s="63"/>
    </row>
    <row r="18" spans="6:15" s="112" customFormat="1" ht="12.75">
      <c r="F18" s="110"/>
      <c r="G18" s="110"/>
      <c r="I18" s="110"/>
      <c r="K18" s="63"/>
      <c r="L18" s="110"/>
      <c r="M18" s="113"/>
      <c r="N18" s="63"/>
      <c r="O18" s="63"/>
    </row>
    <row r="19" spans="2:16" s="112" customFormat="1" ht="15.75">
      <c r="B19" s="76" t="s">
        <v>44</v>
      </c>
      <c r="C19" s="76"/>
      <c r="F19" s="110"/>
      <c r="G19" s="110"/>
      <c r="I19" s="110"/>
      <c r="K19" s="63"/>
      <c r="L19" s="110"/>
      <c r="M19" s="113"/>
      <c r="N19" s="63"/>
      <c r="O19" s="63"/>
      <c r="P19" s="114" t="s">
        <v>85</v>
      </c>
    </row>
    <row r="20" spans="2:17" s="219" customFormat="1" ht="12.75" customHeight="1">
      <c r="B20" s="395" t="s">
        <v>15</v>
      </c>
      <c r="C20" s="395" t="s">
        <v>16</v>
      </c>
      <c r="D20" s="395" t="s">
        <v>17</v>
      </c>
      <c r="E20" s="395" t="s">
        <v>18</v>
      </c>
      <c r="F20" s="407" t="s">
        <v>19</v>
      </c>
      <c r="G20" s="393" t="s">
        <v>20</v>
      </c>
      <c r="H20" s="394"/>
      <c r="I20" s="393" t="s">
        <v>20</v>
      </c>
      <c r="J20" s="394"/>
      <c r="K20" s="285"/>
      <c r="L20" s="289" t="s">
        <v>21</v>
      </c>
      <c r="M20" s="292"/>
      <c r="N20" s="293"/>
      <c r="O20" s="293"/>
      <c r="P20" s="399" t="s">
        <v>67</v>
      </c>
      <c r="Q20" s="294"/>
    </row>
    <row r="21" spans="2:17" s="219" customFormat="1" ht="28.5">
      <c r="B21" s="395"/>
      <c r="C21" s="395"/>
      <c r="D21" s="395"/>
      <c r="E21" s="395"/>
      <c r="F21" s="408"/>
      <c r="G21" s="393" t="s">
        <v>22</v>
      </c>
      <c r="H21" s="394"/>
      <c r="I21" s="393" t="s">
        <v>23</v>
      </c>
      <c r="J21" s="394"/>
      <c r="K21" s="285"/>
      <c r="L21" s="399" t="s">
        <v>24</v>
      </c>
      <c r="M21" s="289" t="s">
        <v>68</v>
      </c>
      <c r="N21" s="289" t="s">
        <v>69</v>
      </c>
      <c r="O21" s="290"/>
      <c r="P21" s="400"/>
      <c r="Q21" s="235"/>
    </row>
    <row r="22" spans="2:17" s="219" customFormat="1" ht="28.5">
      <c r="B22" s="395"/>
      <c r="C22" s="395"/>
      <c r="D22" s="395"/>
      <c r="E22" s="395"/>
      <c r="F22" s="409"/>
      <c r="G22" s="289" t="s">
        <v>25</v>
      </c>
      <c r="H22" s="289" t="s">
        <v>26</v>
      </c>
      <c r="I22" s="289" t="s">
        <v>25</v>
      </c>
      <c r="J22" s="289" t="s">
        <v>26</v>
      </c>
      <c r="K22" s="290"/>
      <c r="L22" s="400"/>
      <c r="M22" s="295"/>
      <c r="N22" s="285"/>
      <c r="O22" s="285"/>
      <c r="P22" s="293"/>
      <c r="Q22" s="235"/>
    </row>
    <row r="23" spans="2:17" s="121" customFormat="1" ht="15.75">
      <c r="B23" s="116" t="s">
        <v>86</v>
      </c>
      <c r="C23" s="117"/>
      <c r="D23" s="117"/>
      <c r="E23" s="117"/>
      <c r="F23" s="117"/>
      <c r="G23" s="118"/>
      <c r="H23" s="70"/>
      <c r="I23" s="118"/>
      <c r="J23" s="70"/>
      <c r="K23" s="70"/>
      <c r="L23" s="118"/>
      <c r="M23" s="119"/>
      <c r="N23" s="70"/>
      <c r="O23" s="70"/>
      <c r="P23" s="120"/>
      <c r="Q23" s="120"/>
    </row>
    <row r="24" spans="2:17" s="121" customFormat="1" ht="15.75">
      <c r="B24" s="137" t="s">
        <v>87</v>
      </c>
      <c r="C24" s="117"/>
      <c r="D24" s="117"/>
      <c r="E24" s="117"/>
      <c r="F24" s="117"/>
      <c r="G24" s="118"/>
      <c r="H24" s="70"/>
      <c r="I24" s="118"/>
      <c r="J24" s="70"/>
      <c r="K24" s="70"/>
      <c r="L24" s="118"/>
      <c r="M24" s="119"/>
      <c r="N24" s="70"/>
      <c r="O24" s="70"/>
      <c r="P24" s="120"/>
      <c r="Q24" s="120"/>
    </row>
    <row r="25" spans="2:17" s="112" customFormat="1" ht="12.75">
      <c r="B25" s="134" t="s">
        <v>88</v>
      </c>
      <c r="C25" s="149"/>
      <c r="D25" s="149"/>
      <c r="E25" s="149"/>
      <c r="F25" s="149"/>
      <c r="G25" s="150"/>
      <c r="H25" s="151"/>
      <c r="I25" s="150"/>
      <c r="J25" s="151"/>
      <c r="K25" s="27"/>
      <c r="L25" s="150"/>
      <c r="M25" s="113"/>
      <c r="N25" s="27"/>
      <c r="O25" s="27"/>
      <c r="P25" s="152"/>
      <c r="Q25" s="115"/>
    </row>
    <row r="26" spans="2:17" s="219" customFormat="1" ht="15">
      <c r="B26" s="220" t="s">
        <v>34</v>
      </c>
      <c r="C26" s="231" t="s">
        <v>89</v>
      </c>
      <c r="D26" s="232" t="s">
        <v>90</v>
      </c>
      <c r="E26" s="232" t="s">
        <v>91</v>
      </c>
      <c r="F26" s="213">
        <v>200</v>
      </c>
      <c r="G26" s="213">
        <v>200</v>
      </c>
      <c r="H26" s="233"/>
      <c r="I26" s="213">
        <v>200</v>
      </c>
      <c r="J26" s="233"/>
      <c r="K26" s="234"/>
      <c r="L26" s="213">
        <v>0</v>
      </c>
      <c r="M26" s="213">
        <v>200</v>
      </c>
      <c r="N26" s="233"/>
      <c r="O26" s="234"/>
      <c r="P26" s="233"/>
      <c r="Q26" s="235"/>
    </row>
    <row r="27" spans="2:17" s="219" customFormat="1" ht="15">
      <c r="B27" s="220" t="s">
        <v>38</v>
      </c>
      <c r="C27" s="231" t="s">
        <v>92</v>
      </c>
      <c r="D27" s="232" t="s">
        <v>90</v>
      </c>
      <c r="E27" s="232" t="s">
        <v>93</v>
      </c>
      <c r="F27" s="213">
        <v>100</v>
      </c>
      <c r="G27" s="213">
        <v>100</v>
      </c>
      <c r="H27" s="233"/>
      <c r="I27" s="236">
        <v>150</v>
      </c>
      <c r="J27" s="233"/>
      <c r="K27" s="234"/>
      <c r="L27" s="213">
        <v>107</v>
      </c>
      <c r="M27" s="213">
        <v>150</v>
      </c>
      <c r="N27" s="233"/>
      <c r="O27" s="234"/>
      <c r="P27" s="233"/>
      <c r="Q27" s="235"/>
    </row>
    <row r="28" spans="2:17" s="219" customFormat="1" ht="15">
      <c r="B28" s="220" t="s">
        <v>94</v>
      </c>
      <c r="C28" s="231" t="s">
        <v>95</v>
      </c>
      <c r="D28" s="232" t="s">
        <v>96</v>
      </c>
      <c r="E28" s="232" t="s">
        <v>97</v>
      </c>
      <c r="F28" s="213">
        <v>1600</v>
      </c>
      <c r="G28" s="213">
        <v>1600</v>
      </c>
      <c r="H28" s="233"/>
      <c r="I28" s="237">
        <v>1000</v>
      </c>
      <c r="J28" s="233"/>
      <c r="K28" s="234"/>
      <c r="L28" s="213">
        <v>858</v>
      </c>
      <c r="M28" s="213">
        <v>1600</v>
      </c>
      <c r="N28" s="233"/>
      <c r="O28" s="234"/>
      <c r="P28" s="233"/>
      <c r="Q28" s="235"/>
    </row>
    <row r="29" spans="2:17" s="245" customFormat="1" ht="15">
      <c r="B29" s="238" t="s">
        <v>98</v>
      </c>
      <c r="C29" s="239" t="s">
        <v>99</v>
      </c>
      <c r="D29" s="240" t="s">
        <v>100</v>
      </c>
      <c r="E29" s="240" t="s">
        <v>101</v>
      </c>
      <c r="F29" s="241">
        <v>200</v>
      </c>
      <c r="G29" s="241">
        <v>200</v>
      </c>
      <c r="H29" s="242"/>
      <c r="I29" s="241">
        <v>200</v>
      </c>
      <c r="J29" s="242"/>
      <c r="K29" s="234"/>
      <c r="L29" s="241">
        <v>0</v>
      </c>
      <c r="M29" s="241"/>
      <c r="N29" s="242"/>
      <c r="O29" s="243"/>
      <c r="P29" s="242"/>
      <c r="Q29" s="244"/>
    </row>
    <row r="30" spans="2:17" s="245" customFormat="1" ht="15">
      <c r="B30" s="238" t="s">
        <v>102</v>
      </c>
      <c r="C30" s="239" t="s">
        <v>103</v>
      </c>
      <c r="D30" s="240" t="s">
        <v>104</v>
      </c>
      <c r="E30" s="240" t="s">
        <v>105</v>
      </c>
      <c r="F30" s="241">
        <v>250</v>
      </c>
      <c r="G30" s="241">
        <v>250</v>
      </c>
      <c r="H30" s="242"/>
      <c r="I30" s="241">
        <v>250</v>
      </c>
      <c r="J30" s="242"/>
      <c r="K30" s="234"/>
      <c r="L30" s="241"/>
      <c r="M30" s="241"/>
      <c r="N30" s="242"/>
      <c r="O30" s="243"/>
      <c r="P30" s="242"/>
      <c r="Q30" s="244"/>
    </row>
    <row r="31" spans="2:17" s="245" customFormat="1" ht="15">
      <c r="B31" s="238" t="s">
        <v>46</v>
      </c>
      <c r="C31" s="239" t="s">
        <v>106</v>
      </c>
      <c r="D31" s="240" t="s">
        <v>107</v>
      </c>
      <c r="E31" s="240" t="s">
        <v>108</v>
      </c>
      <c r="F31" s="241">
        <v>300</v>
      </c>
      <c r="G31" s="241">
        <v>300</v>
      </c>
      <c r="H31" s="242"/>
      <c r="I31" s="241">
        <v>300</v>
      </c>
      <c r="J31" s="242"/>
      <c r="K31" s="234"/>
      <c r="L31" s="241"/>
      <c r="M31" s="241"/>
      <c r="N31" s="242"/>
      <c r="O31" s="243"/>
      <c r="P31" s="242"/>
      <c r="Q31" s="244"/>
    </row>
    <row r="32" spans="2:17" s="245" customFormat="1" ht="15">
      <c r="B32" s="246" t="s">
        <v>50</v>
      </c>
      <c r="C32" s="239" t="s">
        <v>95</v>
      </c>
      <c r="D32" s="240" t="s">
        <v>109</v>
      </c>
      <c r="E32" s="240" t="s">
        <v>110</v>
      </c>
      <c r="F32" s="241">
        <v>1000</v>
      </c>
      <c r="G32" s="241">
        <v>1000</v>
      </c>
      <c r="H32" s="242"/>
      <c r="I32" s="247">
        <v>500</v>
      </c>
      <c r="J32" s="242"/>
      <c r="K32" s="234"/>
      <c r="L32" s="241"/>
      <c r="M32" s="241"/>
      <c r="N32" s="242"/>
      <c r="O32" s="243"/>
      <c r="P32" s="242"/>
      <c r="Q32" s="244"/>
    </row>
    <row r="33" spans="2:17" s="245" customFormat="1" ht="15">
      <c r="B33" s="246" t="s">
        <v>53</v>
      </c>
      <c r="C33" s="239" t="s">
        <v>111</v>
      </c>
      <c r="D33" s="240" t="s">
        <v>112</v>
      </c>
      <c r="E33" s="240" t="s">
        <v>113</v>
      </c>
      <c r="F33" s="241">
        <v>700</v>
      </c>
      <c r="G33" s="241">
        <v>700</v>
      </c>
      <c r="H33" s="242"/>
      <c r="I33" s="247">
        <v>200</v>
      </c>
      <c r="J33" s="242"/>
      <c r="K33" s="234"/>
      <c r="L33" s="241"/>
      <c r="M33" s="241"/>
      <c r="N33" s="242"/>
      <c r="O33" s="243"/>
      <c r="P33" s="242">
        <v>2000</v>
      </c>
      <c r="Q33" s="244"/>
    </row>
    <row r="34" spans="2:17" s="245" customFormat="1" ht="15">
      <c r="B34" s="238" t="s">
        <v>56</v>
      </c>
      <c r="C34" s="239" t="s">
        <v>92</v>
      </c>
      <c r="D34" s="240" t="s">
        <v>100</v>
      </c>
      <c r="E34" s="240" t="s">
        <v>93</v>
      </c>
      <c r="F34" s="241">
        <v>200</v>
      </c>
      <c r="G34" s="241">
        <v>200</v>
      </c>
      <c r="H34" s="242"/>
      <c r="I34" s="247">
        <v>160</v>
      </c>
      <c r="J34" s="242"/>
      <c r="K34" s="234"/>
      <c r="L34" s="241">
        <v>0</v>
      </c>
      <c r="M34" s="241">
        <v>200</v>
      </c>
      <c r="N34" s="242"/>
      <c r="O34" s="243"/>
      <c r="P34" s="242"/>
      <c r="Q34" s="244"/>
    </row>
    <row r="35" spans="2:17" s="245" customFormat="1" ht="15">
      <c r="B35" s="238" t="s">
        <v>114</v>
      </c>
      <c r="C35" s="239" t="s">
        <v>115</v>
      </c>
      <c r="D35" s="240" t="s">
        <v>116</v>
      </c>
      <c r="E35" s="240" t="s">
        <v>117</v>
      </c>
      <c r="F35" s="241">
        <v>100</v>
      </c>
      <c r="G35" s="241">
        <v>100</v>
      </c>
      <c r="H35" s="242"/>
      <c r="I35" s="241">
        <v>100</v>
      </c>
      <c r="J35" s="242"/>
      <c r="K35" s="234"/>
      <c r="L35" s="241"/>
      <c r="M35" s="241"/>
      <c r="N35" s="242"/>
      <c r="O35" s="243"/>
      <c r="P35" s="242"/>
      <c r="Q35" s="244"/>
    </row>
    <row r="36" spans="2:17" s="245" customFormat="1" ht="15">
      <c r="B36" s="246" t="s">
        <v>118</v>
      </c>
      <c r="C36" s="239" t="s">
        <v>119</v>
      </c>
      <c r="D36" s="240" t="s">
        <v>120</v>
      </c>
      <c r="E36" s="240" t="s">
        <v>121</v>
      </c>
      <c r="F36" s="241">
        <v>100</v>
      </c>
      <c r="G36" s="241">
        <v>100</v>
      </c>
      <c r="H36" s="242"/>
      <c r="I36" s="241">
        <v>100</v>
      </c>
      <c r="J36" s="242"/>
      <c r="K36" s="234"/>
      <c r="L36" s="241">
        <v>0</v>
      </c>
      <c r="M36" s="241">
        <v>100</v>
      </c>
      <c r="N36" s="242"/>
      <c r="O36" s="243"/>
      <c r="P36" s="242"/>
      <c r="Q36" s="244"/>
    </row>
    <row r="37" spans="2:17" s="257" customFormat="1" ht="30">
      <c r="B37" s="248" t="s">
        <v>122</v>
      </c>
      <c r="C37" s="249" t="s">
        <v>123</v>
      </c>
      <c r="D37" s="250" t="s">
        <v>116</v>
      </c>
      <c r="E37" s="250" t="s">
        <v>124</v>
      </c>
      <c r="F37" s="251">
        <v>500</v>
      </c>
      <c r="G37" s="251">
        <v>500</v>
      </c>
      <c r="H37" s="252"/>
      <c r="I37" s="251">
        <v>0</v>
      </c>
      <c r="J37" s="252"/>
      <c r="K37" s="253"/>
      <c r="L37" s="251"/>
      <c r="M37" s="251"/>
      <c r="N37" s="254" t="s">
        <v>125</v>
      </c>
      <c r="O37" s="255"/>
      <c r="P37" s="252"/>
      <c r="Q37" s="256"/>
    </row>
    <row r="38" spans="2:17" s="257" customFormat="1" ht="15">
      <c r="B38" s="248" t="s">
        <v>126</v>
      </c>
      <c r="C38" s="249" t="s">
        <v>127</v>
      </c>
      <c r="D38" s="250" t="s">
        <v>128</v>
      </c>
      <c r="E38" s="250" t="s">
        <v>129</v>
      </c>
      <c r="F38" s="251">
        <v>2000</v>
      </c>
      <c r="G38" s="251"/>
      <c r="H38" s="252">
        <v>2000</v>
      </c>
      <c r="I38" s="251"/>
      <c r="J38" s="258">
        <v>0</v>
      </c>
      <c r="K38" s="253"/>
      <c r="L38" s="251">
        <v>200</v>
      </c>
      <c r="M38" s="251">
        <v>2000</v>
      </c>
      <c r="N38" s="254" t="s">
        <v>130</v>
      </c>
      <c r="O38" s="255"/>
      <c r="P38" s="252"/>
      <c r="Q38" s="256"/>
    </row>
    <row r="39" spans="2:17" s="245" customFormat="1" ht="15">
      <c r="B39" s="259" t="s">
        <v>131</v>
      </c>
      <c r="C39" s="239"/>
      <c r="D39" s="240"/>
      <c r="E39" s="240"/>
      <c r="F39" s="260">
        <f>SUM(F26:F38)</f>
        <v>7250</v>
      </c>
      <c r="G39" s="260">
        <f>SUM(G26:G38)</f>
        <v>5250</v>
      </c>
      <c r="H39" s="260">
        <f>SUM(H26:H38)</f>
        <v>2000</v>
      </c>
      <c r="I39" s="260">
        <f>SUM(I26:I38)</f>
        <v>3160</v>
      </c>
      <c r="J39" s="260">
        <f>SUM(J26:J38)</f>
        <v>0</v>
      </c>
      <c r="K39" s="261"/>
      <c r="L39" s="260">
        <f>SUM(L26:L38)</f>
        <v>1165</v>
      </c>
      <c r="M39" s="260">
        <f>SUM(M26:M38)</f>
        <v>4250</v>
      </c>
      <c r="N39" s="262"/>
      <c r="O39" s="263"/>
      <c r="P39" s="262">
        <f>SUM(P26:P36)</f>
        <v>2000</v>
      </c>
      <c r="Q39" s="244"/>
    </row>
    <row r="40" spans="2:17" s="245" customFormat="1" ht="15">
      <c r="B40" s="264"/>
      <c r="C40" s="265"/>
      <c r="D40" s="265"/>
      <c r="E40" s="265"/>
      <c r="F40" s="266"/>
      <c r="G40" s="266"/>
      <c r="H40" s="267"/>
      <c r="I40" s="266"/>
      <c r="J40" s="267"/>
      <c r="K40" s="268"/>
      <c r="L40" s="266"/>
      <c r="M40" s="269"/>
      <c r="N40" s="270"/>
      <c r="O40" s="270"/>
      <c r="P40" s="271"/>
      <c r="Q40" s="244"/>
    </row>
    <row r="41" spans="2:17" s="245" customFormat="1" ht="15">
      <c r="B41" s="259" t="s">
        <v>132</v>
      </c>
      <c r="C41" s="272"/>
      <c r="D41" s="272"/>
      <c r="E41" s="272"/>
      <c r="F41" s="273"/>
      <c r="G41" s="273"/>
      <c r="H41" s="274"/>
      <c r="I41" s="273"/>
      <c r="J41" s="274"/>
      <c r="K41" s="268"/>
      <c r="L41" s="273"/>
      <c r="M41" s="269"/>
      <c r="N41" s="270"/>
      <c r="O41" s="270"/>
      <c r="P41" s="275"/>
      <c r="Q41" s="244"/>
    </row>
    <row r="42" spans="2:17" s="245" customFormat="1" ht="15">
      <c r="B42" s="238" t="s">
        <v>34</v>
      </c>
      <c r="C42" s="239" t="s">
        <v>133</v>
      </c>
      <c r="D42" s="239" t="s">
        <v>134</v>
      </c>
      <c r="E42" s="240" t="s">
        <v>135</v>
      </c>
      <c r="F42" s="241"/>
      <c r="G42" s="241">
        <v>300</v>
      </c>
      <c r="H42" s="242"/>
      <c r="I42" s="247">
        <v>0</v>
      </c>
      <c r="J42" s="242"/>
      <c r="K42" s="234"/>
      <c r="L42" s="241"/>
      <c r="M42" s="241"/>
      <c r="N42" s="242"/>
      <c r="O42" s="243"/>
      <c r="P42" s="242"/>
      <c r="Q42" s="244"/>
    </row>
    <row r="43" spans="2:17" s="245" customFormat="1" ht="15">
      <c r="B43" s="238" t="s">
        <v>38</v>
      </c>
      <c r="C43" s="239" t="s">
        <v>136</v>
      </c>
      <c r="D43" s="239" t="s">
        <v>137</v>
      </c>
      <c r="E43" s="240" t="s">
        <v>138</v>
      </c>
      <c r="F43" s="241"/>
      <c r="G43" s="241">
        <v>200</v>
      </c>
      <c r="H43" s="242"/>
      <c r="I43" s="241">
        <v>200</v>
      </c>
      <c r="J43" s="242"/>
      <c r="K43" s="234"/>
      <c r="L43" s="241"/>
      <c r="M43" s="241"/>
      <c r="N43" s="242"/>
      <c r="O43" s="243"/>
      <c r="P43" s="242"/>
      <c r="Q43" s="244"/>
    </row>
    <row r="44" spans="2:17" s="245" customFormat="1" ht="15">
      <c r="B44" s="238" t="s">
        <v>94</v>
      </c>
      <c r="C44" s="239" t="s">
        <v>139</v>
      </c>
      <c r="D44" s="239" t="s">
        <v>140</v>
      </c>
      <c r="E44" s="240" t="s">
        <v>141</v>
      </c>
      <c r="F44" s="241"/>
      <c r="G44" s="241">
        <v>100</v>
      </c>
      <c r="H44" s="242"/>
      <c r="I44" s="241">
        <v>100</v>
      </c>
      <c r="J44" s="242"/>
      <c r="K44" s="234"/>
      <c r="L44" s="241"/>
      <c r="M44" s="241"/>
      <c r="N44" s="242"/>
      <c r="O44" s="243"/>
      <c r="P44" s="242"/>
      <c r="Q44" s="244"/>
    </row>
    <row r="45" spans="2:17" s="245" customFormat="1" ht="15">
      <c r="B45" s="238" t="s">
        <v>98</v>
      </c>
      <c r="C45" s="239" t="s">
        <v>136</v>
      </c>
      <c r="D45" s="239" t="s">
        <v>142</v>
      </c>
      <c r="E45" s="240" t="s">
        <v>143</v>
      </c>
      <c r="F45" s="241"/>
      <c r="G45" s="241">
        <v>100</v>
      </c>
      <c r="H45" s="242"/>
      <c r="I45" s="241">
        <v>100</v>
      </c>
      <c r="J45" s="242"/>
      <c r="K45" s="234"/>
      <c r="L45" s="241"/>
      <c r="M45" s="241"/>
      <c r="N45" s="242"/>
      <c r="O45" s="243"/>
      <c r="P45" s="242"/>
      <c r="Q45" s="244"/>
    </row>
    <row r="46" spans="2:17" s="245" customFormat="1" ht="15">
      <c r="B46" s="238" t="s">
        <v>102</v>
      </c>
      <c r="C46" s="239" t="s">
        <v>95</v>
      </c>
      <c r="D46" s="239" t="s">
        <v>144</v>
      </c>
      <c r="E46" s="240" t="s">
        <v>145</v>
      </c>
      <c r="F46" s="241"/>
      <c r="G46" s="241">
        <v>100</v>
      </c>
      <c r="H46" s="242"/>
      <c r="I46" s="241">
        <v>100</v>
      </c>
      <c r="J46" s="242"/>
      <c r="K46" s="234"/>
      <c r="L46" s="241"/>
      <c r="M46" s="241"/>
      <c r="N46" s="242"/>
      <c r="O46" s="243"/>
      <c r="P46" s="242"/>
      <c r="Q46" s="244"/>
    </row>
    <row r="47" spans="2:17" s="245" customFormat="1" ht="15">
      <c r="B47" s="276" t="s">
        <v>146</v>
      </c>
      <c r="C47" s="277"/>
      <c r="D47" s="277"/>
      <c r="E47" s="239"/>
      <c r="F47" s="278">
        <f aca="true" t="shared" si="0" ref="F47:P47">SUM(F42:F46)</f>
        <v>0</v>
      </c>
      <c r="G47" s="278">
        <f t="shared" si="0"/>
        <v>800</v>
      </c>
      <c r="H47" s="262">
        <f t="shared" si="0"/>
        <v>0</v>
      </c>
      <c r="I47" s="278">
        <f>SUM(I42:I46)</f>
        <v>500</v>
      </c>
      <c r="J47" s="262">
        <f>SUM(J42:J46)</f>
        <v>0</v>
      </c>
      <c r="K47" s="261"/>
      <c r="L47" s="278">
        <f t="shared" si="0"/>
        <v>0</v>
      </c>
      <c r="M47" s="278">
        <f>SUM(M42:M46)</f>
        <v>0</v>
      </c>
      <c r="N47" s="262"/>
      <c r="O47" s="263"/>
      <c r="P47" s="262">
        <f t="shared" si="0"/>
        <v>0</v>
      </c>
      <c r="Q47" s="244"/>
    </row>
    <row r="48" spans="2:17" s="245" customFormat="1" ht="15">
      <c r="B48" s="279" t="s">
        <v>147</v>
      </c>
      <c r="C48" s="280"/>
      <c r="D48" s="281"/>
      <c r="E48" s="282"/>
      <c r="F48" s="283">
        <f aca="true" t="shared" si="1" ref="F48:P48">F47+F39</f>
        <v>7250</v>
      </c>
      <c r="G48" s="278">
        <f t="shared" si="1"/>
        <v>6050</v>
      </c>
      <c r="H48" s="262">
        <f t="shared" si="1"/>
        <v>2000</v>
      </c>
      <c r="I48" s="278">
        <f>I47+I39</f>
        <v>3660</v>
      </c>
      <c r="J48" s="262">
        <f>J47+J39</f>
        <v>0</v>
      </c>
      <c r="K48" s="261"/>
      <c r="L48" s="278">
        <f t="shared" si="1"/>
        <v>1165</v>
      </c>
      <c r="M48" s="278">
        <f>M47+M39</f>
        <v>4250</v>
      </c>
      <c r="N48" s="262"/>
      <c r="O48" s="263"/>
      <c r="P48" s="262">
        <f t="shared" si="1"/>
        <v>2000</v>
      </c>
      <c r="Q48" s="244"/>
    </row>
    <row r="49" spans="2:17" s="245" customFormat="1" ht="15">
      <c r="B49" s="299"/>
      <c r="C49" s="299"/>
      <c r="D49" s="300"/>
      <c r="E49" s="300"/>
      <c r="F49" s="301"/>
      <c r="G49" s="301"/>
      <c r="H49" s="302"/>
      <c r="I49" s="301"/>
      <c r="J49" s="302"/>
      <c r="K49" s="303"/>
      <c r="L49" s="301"/>
      <c r="M49" s="301"/>
      <c r="N49" s="302"/>
      <c r="O49" s="302"/>
      <c r="P49" s="302"/>
      <c r="Q49" s="244"/>
    </row>
    <row r="50" spans="2:17" s="245" customFormat="1" ht="13.5" customHeight="1">
      <c r="B50" s="304" t="s">
        <v>148</v>
      </c>
      <c r="C50" s="305"/>
      <c r="D50" s="306"/>
      <c r="E50" s="305"/>
      <c r="F50" s="307"/>
      <c r="G50" s="307"/>
      <c r="H50" s="308"/>
      <c r="I50" s="307"/>
      <c r="J50" s="308"/>
      <c r="K50" s="309"/>
      <c r="L50" s="308"/>
      <c r="M50" s="310"/>
      <c r="N50" s="308"/>
      <c r="O50" s="308"/>
      <c r="P50" s="300"/>
      <c r="Q50" s="244"/>
    </row>
    <row r="51" spans="2:17" s="245" customFormat="1" ht="13.5" customHeight="1">
      <c r="B51" s="311" t="s">
        <v>88</v>
      </c>
      <c r="C51" s="312"/>
      <c r="D51" s="313"/>
      <c r="E51" s="312"/>
      <c r="F51" s="314"/>
      <c r="G51" s="314"/>
      <c r="H51" s="315"/>
      <c r="I51" s="314"/>
      <c r="J51" s="315"/>
      <c r="K51" s="309"/>
      <c r="L51" s="315"/>
      <c r="M51" s="310"/>
      <c r="N51" s="308"/>
      <c r="O51" s="308"/>
      <c r="P51" s="316"/>
      <c r="Q51" s="244"/>
    </row>
    <row r="52" spans="2:17" s="245" customFormat="1" ht="15">
      <c r="B52" s="246" t="s">
        <v>34</v>
      </c>
      <c r="C52" s="240" t="s">
        <v>149</v>
      </c>
      <c r="D52" s="240" t="s">
        <v>150</v>
      </c>
      <c r="E52" s="240" t="s">
        <v>151</v>
      </c>
      <c r="F52" s="317">
        <v>2300</v>
      </c>
      <c r="G52" s="317">
        <v>2300</v>
      </c>
      <c r="H52" s="318"/>
      <c r="I52" s="317">
        <v>2300</v>
      </c>
      <c r="J52" s="318"/>
      <c r="K52" s="227"/>
      <c r="L52" s="319">
        <v>50</v>
      </c>
      <c r="M52" s="317">
        <v>2300</v>
      </c>
      <c r="N52" s="319"/>
      <c r="O52" s="320"/>
      <c r="P52" s="321">
        <v>2000</v>
      </c>
      <c r="Q52" s="244"/>
    </row>
    <row r="53" spans="2:17" s="245" customFormat="1" ht="15">
      <c r="B53" s="246" t="s">
        <v>38</v>
      </c>
      <c r="C53" s="240" t="s">
        <v>152</v>
      </c>
      <c r="D53" s="240" t="s">
        <v>153</v>
      </c>
      <c r="E53" s="240" t="s">
        <v>154</v>
      </c>
      <c r="F53" s="317">
        <v>600</v>
      </c>
      <c r="G53" s="317">
        <v>600</v>
      </c>
      <c r="H53" s="318"/>
      <c r="I53" s="322">
        <v>750</v>
      </c>
      <c r="J53" s="318"/>
      <c r="K53" s="227"/>
      <c r="L53" s="319">
        <v>720</v>
      </c>
      <c r="M53" s="317">
        <v>820</v>
      </c>
      <c r="N53" s="319"/>
      <c r="O53" s="320"/>
      <c r="P53" s="321"/>
      <c r="Q53" s="244"/>
    </row>
    <row r="54" spans="2:17" s="245" customFormat="1" ht="15">
      <c r="B54" s="246" t="s">
        <v>94</v>
      </c>
      <c r="C54" s="240" t="s">
        <v>155</v>
      </c>
      <c r="D54" s="240" t="s">
        <v>153</v>
      </c>
      <c r="E54" s="240" t="s">
        <v>156</v>
      </c>
      <c r="F54" s="317">
        <v>4700</v>
      </c>
      <c r="G54" s="317">
        <v>4700</v>
      </c>
      <c r="H54" s="318"/>
      <c r="I54" s="317">
        <v>4700</v>
      </c>
      <c r="J54" s="318"/>
      <c r="K54" s="227"/>
      <c r="L54" s="319">
        <v>1063</v>
      </c>
      <c r="M54" s="317">
        <v>4700</v>
      </c>
      <c r="N54" s="319"/>
      <c r="O54" s="320"/>
      <c r="P54" s="321"/>
      <c r="Q54" s="244"/>
    </row>
    <row r="55" spans="2:17" s="245" customFormat="1" ht="15">
      <c r="B55" s="246" t="s">
        <v>98</v>
      </c>
      <c r="C55" s="240" t="s">
        <v>157</v>
      </c>
      <c r="D55" s="240" t="s">
        <v>158</v>
      </c>
      <c r="E55" s="240" t="s">
        <v>159</v>
      </c>
      <c r="F55" s="317">
        <v>200</v>
      </c>
      <c r="G55" s="317">
        <v>200</v>
      </c>
      <c r="H55" s="318"/>
      <c r="I55" s="317">
        <v>200</v>
      </c>
      <c r="J55" s="318"/>
      <c r="K55" s="227"/>
      <c r="L55" s="319">
        <v>100</v>
      </c>
      <c r="M55" s="317">
        <v>200</v>
      </c>
      <c r="N55" s="319"/>
      <c r="O55" s="320"/>
      <c r="P55" s="321"/>
      <c r="Q55" s="244"/>
    </row>
    <row r="56" spans="2:17" s="245" customFormat="1" ht="15">
      <c r="B56" s="246" t="s">
        <v>102</v>
      </c>
      <c r="C56" s="240" t="s">
        <v>160</v>
      </c>
      <c r="D56" s="240" t="s">
        <v>161</v>
      </c>
      <c r="E56" s="240" t="s">
        <v>105</v>
      </c>
      <c r="F56" s="317">
        <v>200</v>
      </c>
      <c r="G56" s="317">
        <v>200</v>
      </c>
      <c r="H56" s="318"/>
      <c r="I56" s="322">
        <v>200</v>
      </c>
      <c r="J56" s="318"/>
      <c r="K56" s="227"/>
      <c r="L56" s="319">
        <v>100</v>
      </c>
      <c r="M56" s="317">
        <v>300</v>
      </c>
      <c r="N56" s="319"/>
      <c r="O56" s="320"/>
      <c r="P56" s="321"/>
      <c r="Q56" s="244"/>
    </row>
    <row r="57" spans="2:17" s="245" customFormat="1" ht="15">
      <c r="B57" s="246" t="s">
        <v>46</v>
      </c>
      <c r="C57" s="240" t="s">
        <v>162</v>
      </c>
      <c r="D57" s="240" t="s">
        <v>163</v>
      </c>
      <c r="E57" s="240" t="s">
        <v>164</v>
      </c>
      <c r="F57" s="317">
        <v>2000</v>
      </c>
      <c r="G57" s="317">
        <v>2000</v>
      </c>
      <c r="H57" s="318"/>
      <c r="I57" s="317">
        <v>2000</v>
      </c>
      <c r="J57" s="318"/>
      <c r="K57" s="227"/>
      <c r="L57" s="319">
        <v>184</v>
      </c>
      <c r="M57" s="317">
        <v>2000</v>
      </c>
      <c r="N57" s="319"/>
      <c r="O57" s="320"/>
      <c r="P57" s="321"/>
      <c r="Q57" s="244"/>
    </row>
    <row r="58" spans="2:17" s="245" customFormat="1" ht="15">
      <c r="B58" s="356" t="s">
        <v>50</v>
      </c>
      <c r="C58" s="240" t="s">
        <v>165</v>
      </c>
      <c r="D58" s="240" t="s">
        <v>166</v>
      </c>
      <c r="E58" s="240" t="s">
        <v>167</v>
      </c>
      <c r="F58" s="317">
        <v>450</v>
      </c>
      <c r="G58" s="317">
        <v>450</v>
      </c>
      <c r="H58" s="318"/>
      <c r="I58" s="317">
        <v>450</v>
      </c>
      <c r="J58" s="318"/>
      <c r="K58" s="227"/>
      <c r="L58" s="323">
        <v>149</v>
      </c>
      <c r="M58" s="390">
        <v>1575</v>
      </c>
      <c r="N58" s="319"/>
      <c r="O58" s="320"/>
      <c r="P58" s="321"/>
      <c r="Q58" s="244"/>
    </row>
    <row r="59" spans="2:17" s="245" customFormat="1" ht="15">
      <c r="B59" s="357"/>
      <c r="C59" s="240" t="s">
        <v>168</v>
      </c>
      <c r="D59" s="240" t="s">
        <v>166</v>
      </c>
      <c r="E59" s="240" t="s">
        <v>167</v>
      </c>
      <c r="F59" s="317">
        <v>1125</v>
      </c>
      <c r="G59" s="317">
        <v>1125</v>
      </c>
      <c r="H59" s="318"/>
      <c r="I59" s="317">
        <v>1125</v>
      </c>
      <c r="J59" s="318"/>
      <c r="K59" s="227"/>
      <c r="L59" s="324"/>
      <c r="M59" s="390"/>
      <c r="N59" s="319"/>
      <c r="O59" s="320"/>
      <c r="P59" s="321"/>
      <c r="Q59" s="244"/>
    </row>
    <row r="60" spans="2:17" s="245" customFormat="1" ht="15">
      <c r="B60" s="246" t="s">
        <v>53</v>
      </c>
      <c r="C60" s="240" t="s">
        <v>111</v>
      </c>
      <c r="D60" s="240" t="s">
        <v>169</v>
      </c>
      <c r="E60" s="240" t="s">
        <v>170</v>
      </c>
      <c r="F60" s="317">
        <v>1115</v>
      </c>
      <c r="G60" s="317">
        <v>1115</v>
      </c>
      <c r="H60" s="318"/>
      <c r="I60" s="317">
        <v>1115</v>
      </c>
      <c r="J60" s="318"/>
      <c r="K60" s="227"/>
      <c r="L60" s="319">
        <v>646</v>
      </c>
      <c r="M60" s="317">
        <v>1115</v>
      </c>
      <c r="N60" s="319"/>
      <c r="O60" s="320"/>
      <c r="P60" s="321"/>
      <c r="Q60" s="244"/>
    </row>
    <row r="61" spans="2:17" s="245" customFormat="1" ht="15">
      <c r="B61" s="246" t="s">
        <v>56</v>
      </c>
      <c r="C61" s="240" t="s">
        <v>171</v>
      </c>
      <c r="D61" s="240" t="s">
        <v>172</v>
      </c>
      <c r="E61" s="240" t="s">
        <v>173</v>
      </c>
      <c r="F61" s="317">
        <v>400</v>
      </c>
      <c r="G61" s="317">
        <v>400</v>
      </c>
      <c r="H61" s="318"/>
      <c r="I61" s="317">
        <v>400</v>
      </c>
      <c r="J61" s="318"/>
      <c r="K61" s="227"/>
      <c r="L61" s="319">
        <v>30</v>
      </c>
      <c r="M61" s="317">
        <v>400</v>
      </c>
      <c r="N61" s="319"/>
      <c r="O61" s="320"/>
      <c r="P61" s="321"/>
      <c r="Q61" s="244"/>
    </row>
    <row r="62" spans="2:17" s="245" customFormat="1" ht="15">
      <c r="B62" s="246" t="s">
        <v>114</v>
      </c>
      <c r="C62" s="240" t="s">
        <v>174</v>
      </c>
      <c r="D62" s="240" t="s">
        <v>175</v>
      </c>
      <c r="E62" s="240" t="s">
        <v>176</v>
      </c>
      <c r="F62" s="317">
        <v>300</v>
      </c>
      <c r="G62" s="317">
        <v>300</v>
      </c>
      <c r="H62" s="318"/>
      <c r="I62" s="317">
        <v>300</v>
      </c>
      <c r="J62" s="318"/>
      <c r="K62" s="227"/>
      <c r="L62" s="319">
        <v>0</v>
      </c>
      <c r="M62" s="317">
        <v>90</v>
      </c>
      <c r="N62" s="319"/>
      <c r="O62" s="320"/>
      <c r="P62" s="321"/>
      <c r="Q62" s="244"/>
    </row>
    <row r="63" spans="2:17" s="245" customFormat="1" ht="15">
      <c r="B63" s="246" t="s">
        <v>118</v>
      </c>
      <c r="C63" s="240" t="s">
        <v>177</v>
      </c>
      <c r="D63" s="240" t="s">
        <v>178</v>
      </c>
      <c r="E63" s="240" t="s">
        <v>138</v>
      </c>
      <c r="F63" s="317">
        <v>210</v>
      </c>
      <c r="G63" s="317">
        <v>210</v>
      </c>
      <c r="H63" s="318"/>
      <c r="I63" s="317">
        <v>210</v>
      </c>
      <c r="J63" s="318"/>
      <c r="K63" s="227"/>
      <c r="L63" s="319">
        <v>20</v>
      </c>
      <c r="M63" s="317">
        <v>120</v>
      </c>
      <c r="N63" s="319"/>
      <c r="O63" s="320"/>
      <c r="P63" s="321"/>
      <c r="Q63" s="244"/>
    </row>
    <row r="64" spans="2:16" s="245" customFormat="1" ht="14.25" customHeight="1">
      <c r="B64" s="246" t="s">
        <v>122</v>
      </c>
      <c r="C64" s="250" t="s">
        <v>179</v>
      </c>
      <c r="D64" s="240" t="s">
        <v>180</v>
      </c>
      <c r="E64" s="240" t="s">
        <v>105</v>
      </c>
      <c r="F64" s="317">
        <v>100</v>
      </c>
      <c r="G64" s="317">
        <v>100</v>
      </c>
      <c r="H64" s="318"/>
      <c r="I64" s="322">
        <v>1600</v>
      </c>
      <c r="J64" s="318"/>
      <c r="K64" s="227"/>
      <c r="L64" s="319">
        <v>1900</v>
      </c>
      <c r="M64" s="317">
        <v>2000</v>
      </c>
      <c r="N64" s="325" t="s">
        <v>181</v>
      </c>
      <c r="O64" s="320"/>
      <c r="P64" s="321"/>
    </row>
    <row r="65" spans="2:17" s="245" customFormat="1" ht="15">
      <c r="B65" s="246" t="s">
        <v>126</v>
      </c>
      <c r="C65" s="240" t="s">
        <v>182</v>
      </c>
      <c r="D65" s="240" t="s">
        <v>183</v>
      </c>
      <c r="E65" s="240" t="s">
        <v>184</v>
      </c>
      <c r="F65" s="317">
        <v>300</v>
      </c>
      <c r="G65" s="317">
        <v>300</v>
      </c>
      <c r="H65" s="318"/>
      <c r="I65" s="317">
        <v>300</v>
      </c>
      <c r="J65" s="318"/>
      <c r="K65" s="227"/>
      <c r="L65" s="319">
        <v>0</v>
      </c>
      <c r="M65" s="317">
        <v>20</v>
      </c>
      <c r="N65" s="319"/>
      <c r="O65" s="320"/>
      <c r="P65" s="321"/>
      <c r="Q65" s="244"/>
    </row>
    <row r="66" spans="2:17" s="245" customFormat="1" ht="15">
      <c r="B66" s="246" t="s">
        <v>185</v>
      </c>
      <c r="C66" s="240" t="s">
        <v>111</v>
      </c>
      <c r="D66" s="240" t="s">
        <v>153</v>
      </c>
      <c r="E66" s="240" t="s">
        <v>138</v>
      </c>
      <c r="F66" s="317">
        <v>300</v>
      </c>
      <c r="G66" s="317">
        <v>300</v>
      </c>
      <c r="H66" s="318"/>
      <c r="I66" s="317">
        <v>300</v>
      </c>
      <c r="J66" s="318"/>
      <c r="K66" s="227"/>
      <c r="L66" s="319">
        <v>300</v>
      </c>
      <c r="M66" s="317">
        <v>400</v>
      </c>
      <c r="N66" s="319"/>
      <c r="O66" s="320"/>
      <c r="P66" s="321"/>
      <c r="Q66" s="244"/>
    </row>
    <row r="67" spans="2:17" s="245" customFormat="1" ht="15">
      <c r="B67" s="246" t="s">
        <v>186</v>
      </c>
      <c r="C67" s="240" t="s">
        <v>162</v>
      </c>
      <c r="D67" s="240" t="s">
        <v>187</v>
      </c>
      <c r="E67" s="240" t="s">
        <v>188</v>
      </c>
      <c r="F67" s="317">
        <v>200</v>
      </c>
      <c r="G67" s="317">
        <v>200</v>
      </c>
      <c r="H67" s="318"/>
      <c r="I67" s="317">
        <v>200</v>
      </c>
      <c r="J67" s="318"/>
      <c r="K67" s="227"/>
      <c r="L67" s="319">
        <v>0</v>
      </c>
      <c r="M67" s="317">
        <v>200</v>
      </c>
      <c r="N67" s="319"/>
      <c r="O67" s="320"/>
      <c r="P67" s="321"/>
      <c r="Q67" s="244"/>
    </row>
    <row r="68" spans="2:17" s="245" customFormat="1" ht="15">
      <c r="B68" s="246" t="s">
        <v>189</v>
      </c>
      <c r="C68" s="240" t="s">
        <v>190</v>
      </c>
      <c r="D68" s="240" t="s">
        <v>191</v>
      </c>
      <c r="E68" s="240" t="s">
        <v>192</v>
      </c>
      <c r="F68" s="317">
        <v>350</v>
      </c>
      <c r="G68" s="317">
        <v>350</v>
      </c>
      <c r="H68" s="318"/>
      <c r="I68" s="317">
        <v>350</v>
      </c>
      <c r="J68" s="318"/>
      <c r="K68" s="227"/>
      <c r="L68" s="319">
        <v>250</v>
      </c>
      <c r="M68" s="317">
        <v>350</v>
      </c>
      <c r="N68" s="319"/>
      <c r="O68" s="320"/>
      <c r="P68" s="321"/>
      <c r="Q68" s="244"/>
    </row>
    <row r="69" spans="2:17" s="245" customFormat="1" ht="15">
      <c r="B69" s="246" t="s">
        <v>193</v>
      </c>
      <c r="C69" s="240" t="s">
        <v>194</v>
      </c>
      <c r="D69" s="240" t="s">
        <v>195</v>
      </c>
      <c r="E69" s="240" t="s">
        <v>138</v>
      </c>
      <c r="F69" s="317">
        <v>100</v>
      </c>
      <c r="G69" s="317">
        <v>100</v>
      </c>
      <c r="H69" s="318"/>
      <c r="I69" s="317">
        <v>100</v>
      </c>
      <c r="J69" s="318"/>
      <c r="K69" s="227"/>
      <c r="L69" s="319">
        <v>37</v>
      </c>
      <c r="M69" s="317">
        <v>140</v>
      </c>
      <c r="N69" s="319"/>
      <c r="O69" s="320"/>
      <c r="P69" s="321"/>
      <c r="Q69" s="244"/>
    </row>
    <row r="70" spans="2:17" s="245" customFormat="1" ht="15">
      <c r="B70" s="246" t="s">
        <v>196</v>
      </c>
      <c r="C70" s="240" t="s">
        <v>197</v>
      </c>
      <c r="D70" s="240" t="s">
        <v>198</v>
      </c>
      <c r="E70" s="240" t="s">
        <v>138</v>
      </c>
      <c r="F70" s="317">
        <v>400</v>
      </c>
      <c r="G70" s="317">
        <v>400</v>
      </c>
      <c r="H70" s="318"/>
      <c r="I70" s="317">
        <v>400</v>
      </c>
      <c r="J70" s="318"/>
      <c r="K70" s="227"/>
      <c r="L70" s="319">
        <v>325</v>
      </c>
      <c r="M70" s="317">
        <v>600</v>
      </c>
      <c r="N70" s="319"/>
      <c r="O70" s="320"/>
      <c r="P70" s="321"/>
      <c r="Q70" s="244"/>
    </row>
    <row r="71" spans="2:17" s="245" customFormat="1" ht="12.75" customHeight="1">
      <c r="B71" s="246" t="s">
        <v>199</v>
      </c>
      <c r="C71" s="240" t="s">
        <v>200</v>
      </c>
      <c r="D71" s="240" t="s">
        <v>201</v>
      </c>
      <c r="E71" s="240" t="s">
        <v>105</v>
      </c>
      <c r="F71" s="317">
        <v>120</v>
      </c>
      <c r="G71" s="317">
        <v>120</v>
      </c>
      <c r="H71" s="318"/>
      <c r="I71" s="317">
        <v>120</v>
      </c>
      <c r="J71" s="318"/>
      <c r="K71" s="227"/>
      <c r="L71" s="319">
        <v>22</v>
      </c>
      <c r="M71" s="317">
        <v>250</v>
      </c>
      <c r="N71" s="319"/>
      <c r="O71" s="320"/>
      <c r="P71" s="321"/>
      <c r="Q71" s="244"/>
    </row>
    <row r="72" spans="2:17" s="245" customFormat="1" ht="15">
      <c r="B72" s="246" t="s">
        <v>202</v>
      </c>
      <c r="C72" s="240" t="s">
        <v>203</v>
      </c>
      <c r="D72" s="240" t="s">
        <v>204</v>
      </c>
      <c r="E72" s="240" t="s">
        <v>173</v>
      </c>
      <c r="F72" s="317">
        <v>300</v>
      </c>
      <c r="G72" s="317">
        <v>300</v>
      </c>
      <c r="H72" s="318"/>
      <c r="I72" s="317">
        <v>300</v>
      </c>
      <c r="J72" s="318"/>
      <c r="K72" s="227"/>
      <c r="L72" s="319">
        <v>0</v>
      </c>
      <c r="M72" s="317">
        <v>90</v>
      </c>
      <c r="N72" s="319"/>
      <c r="O72" s="320"/>
      <c r="P72" s="321"/>
      <c r="Q72" s="244"/>
    </row>
    <row r="73" spans="2:17" s="245" customFormat="1" ht="15">
      <c r="B73" s="246" t="s">
        <v>205</v>
      </c>
      <c r="C73" s="240" t="s">
        <v>206</v>
      </c>
      <c r="D73" s="240" t="s">
        <v>207</v>
      </c>
      <c r="E73" s="240" t="s">
        <v>208</v>
      </c>
      <c r="F73" s="321">
        <v>650</v>
      </c>
      <c r="G73" s="317">
        <v>650</v>
      </c>
      <c r="H73" s="318"/>
      <c r="I73" s="322">
        <v>650</v>
      </c>
      <c r="J73" s="318"/>
      <c r="K73" s="227"/>
      <c r="L73" s="319">
        <v>750</v>
      </c>
      <c r="M73" s="317">
        <v>850</v>
      </c>
      <c r="N73" s="319"/>
      <c r="O73" s="320"/>
      <c r="P73" s="321"/>
      <c r="Q73" s="244"/>
    </row>
    <row r="74" spans="2:17" s="245" customFormat="1" ht="15">
      <c r="B74" s="246" t="s">
        <v>209</v>
      </c>
      <c r="C74" s="240" t="s">
        <v>206</v>
      </c>
      <c r="D74" s="240" t="s">
        <v>210</v>
      </c>
      <c r="E74" s="240" t="s">
        <v>211</v>
      </c>
      <c r="F74" s="321">
        <v>570</v>
      </c>
      <c r="G74" s="317">
        <v>570</v>
      </c>
      <c r="H74" s="318"/>
      <c r="I74" s="322">
        <v>570</v>
      </c>
      <c r="J74" s="318"/>
      <c r="K74" s="227"/>
      <c r="L74" s="319">
        <v>2000</v>
      </c>
      <c r="M74" s="317">
        <v>2000</v>
      </c>
      <c r="N74" s="319"/>
      <c r="O74" s="320"/>
      <c r="P74" s="321"/>
      <c r="Q74" s="244"/>
    </row>
    <row r="75" spans="2:16" s="245" customFormat="1" ht="15">
      <c r="B75" s="246" t="s">
        <v>212</v>
      </c>
      <c r="C75" s="250" t="s">
        <v>213</v>
      </c>
      <c r="D75" s="240" t="s">
        <v>214</v>
      </c>
      <c r="E75" s="240" t="s">
        <v>215</v>
      </c>
      <c r="F75" s="321">
        <v>80</v>
      </c>
      <c r="G75" s="317">
        <v>1000</v>
      </c>
      <c r="H75" s="318"/>
      <c r="I75" s="322">
        <v>100</v>
      </c>
      <c r="J75" s="318"/>
      <c r="K75" s="227"/>
      <c r="L75" s="319">
        <v>0</v>
      </c>
      <c r="M75" s="317">
        <v>80</v>
      </c>
      <c r="N75" s="325" t="s">
        <v>216</v>
      </c>
      <c r="O75" s="320"/>
      <c r="P75" s="321"/>
    </row>
    <row r="76" spans="2:17" s="245" customFormat="1" ht="15">
      <c r="B76" s="246" t="s">
        <v>217</v>
      </c>
      <c r="C76" s="240" t="s">
        <v>218</v>
      </c>
      <c r="D76" s="240" t="s">
        <v>219</v>
      </c>
      <c r="E76" s="240" t="s">
        <v>192</v>
      </c>
      <c r="F76" s="317">
        <v>300</v>
      </c>
      <c r="G76" s="317">
        <v>300</v>
      </c>
      <c r="H76" s="318"/>
      <c r="I76" s="317">
        <v>300</v>
      </c>
      <c r="J76" s="318"/>
      <c r="K76" s="227"/>
      <c r="L76" s="319">
        <v>0</v>
      </c>
      <c r="M76" s="317">
        <v>200</v>
      </c>
      <c r="N76" s="319"/>
      <c r="O76" s="320"/>
      <c r="P76" s="321"/>
      <c r="Q76" s="244"/>
    </row>
    <row r="77" spans="2:17" s="245" customFormat="1" ht="15">
      <c r="B77" s="279" t="s">
        <v>131</v>
      </c>
      <c r="C77" s="326"/>
      <c r="D77" s="327"/>
      <c r="E77" s="328"/>
      <c r="F77" s="278">
        <f aca="true" t="shared" si="2" ref="F77:P77">SUM(F52:F76)</f>
        <v>17370</v>
      </c>
      <c r="G77" s="278">
        <f t="shared" si="2"/>
        <v>18290</v>
      </c>
      <c r="H77" s="262">
        <f t="shared" si="2"/>
        <v>0</v>
      </c>
      <c r="I77" s="278">
        <f>SUM(I52:I76)</f>
        <v>19040</v>
      </c>
      <c r="J77" s="262">
        <f>SUM(J52:J76)</f>
        <v>0</v>
      </c>
      <c r="K77" s="261"/>
      <c r="L77" s="278">
        <f t="shared" si="2"/>
        <v>8646</v>
      </c>
      <c r="M77" s="278">
        <f>SUM(M52:M76)</f>
        <v>20800</v>
      </c>
      <c r="N77" s="262"/>
      <c r="O77" s="263"/>
      <c r="P77" s="262">
        <f t="shared" si="2"/>
        <v>2000</v>
      </c>
      <c r="Q77" s="244"/>
    </row>
    <row r="78" spans="2:17" s="245" customFormat="1" ht="15" customHeight="1">
      <c r="B78" s="332" t="s">
        <v>132</v>
      </c>
      <c r="C78" s="332"/>
      <c r="D78" s="313"/>
      <c r="E78" s="312"/>
      <c r="F78" s="333"/>
      <c r="G78" s="333"/>
      <c r="H78" s="334"/>
      <c r="I78" s="333"/>
      <c r="J78" s="334"/>
      <c r="K78" s="303"/>
      <c r="L78" s="333"/>
      <c r="M78" s="301"/>
      <c r="N78" s="302"/>
      <c r="O78" s="302"/>
      <c r="P78" s="334"/>
      <c r="Q78" s="244"/>
    </row>
    <row r="79" spans="2:17" s="245" customFormat="1" ht="15">
      <c r="B79" s="246" t="s">
        <v>34</v>
      </c>
      <c r="C79" s="240" t="s">
        <v>162</v>
      </c>
      <c r="D79" s="240" t="s">
        <v>220</v>
      </c>
      <c r="E79" s="240" t="s">
        <v>221</v>
      </c>
      <c r="F79" s="317"/>
      <c r="G79" s="317"/>
      <c r="H79" s="321">
        <v>3500</v>
      </c>
      <c r="I79" s="317"/>
      <c r="J79" s="321">
        <v>3500</v>
      </c>
      <c r="K79" s="335"/>
      <c r="L79" s="317"/>
      <c r="M79" s="278"/>
      <c r="N79" s="321"/>
      <c r="O79" s="336"/>
      <c r="P79" s="262"/>
      <c r="Q79" s="244"/>
    </row>
    <row r="80" spans="2:17" s="245" customFormat="1" ht="15">
      <c r="B80" s="246" t="s">
        <v>38</v>
      </c>
      <c r="C80" s="240" t="s">
        <v>162</v>
      </c>
      <c r="D80" s="240" t="s">
        <v>222</v>
      </c>
      <c r="E80" s="240" t="s">
        <v>221</v>
      </c>
      <c r="F80" s="317"/>
      <c r="G80" s="317"/>
      <c r="H80" s="321">
        <v>2000</v>
      </c>
      <c r="I80" s="317"/>
      <c r="J80" s="321">
        <v>2000</v>
      </c>
      <c r="K80" s="335"/>
      <c r="L80" s="317"/>
      <c r="M80" s="278"/>
      <c r="N80" s="321"/>
      <c r="O80" s="336"/>
      <c r="P80" s="262"/>
      <c r="Q80" s="244"/>
    </row>
    <row r="81" spans="2:17" s="245" customFormat="1" ht="15">
      <c r="B81" s="246" t="s">
        <v>94</v>
      </c>
      <c r="C81" s="240" t="s">
        <v>223</v>
      </c>
      <c r="D81" s="240" t="s">
        <v>224</v>
      </c>
      <c r="E81" s="240" t="s">
        <v>221</v>
      </c>
      <c r="F81" s="317"/>
      <c r="G81" s="317"/>
      <c r="H81" s="321">
        <v>2200</v>
      </c>
      <c r="I81" s="317"/>
      <c r="J81" s="321">
        <v>2200</v>
      </c>
      <c r="K81" s="335"/>
      <c r="L81" s="317"/>
      <c r="M81" s="278"/>
      <c r="N81" s="321"/>
      <c r="O81" s="336"/>
      <c r="P81" s="262"/>
      <c r="Q81" s="244"/>
    </row>
    <row r="82" spans="2:17" s="245" customFormat="1" ht="15">
      <c r="B82" s="246" t="s">
        <v>98</v>
      </c>
      <c r="C82" s="240" t="s">
        <v>190</v>
      </c>
      <c r="D82" s="240" t="s">
        <v>191</v>
      </c>
      <c r="E82" s="240" t="s">
        <v>221</v>
      </c>
      <c r="F82" s="317"/>
      <c r="G82" s="317"/>
      <c r="H82" s="321">
        <v>2000</v>
      </c>
      <c r="I82" s="317"/>
      <c r="J82" s="321">
        <v>2000</v>
      </c>
      <c r="K82" s="335"/>
      <c r="L82" s="317"/>
      <c r="M82" s="278"/>
      <c r="N82" s="321"/>
      <c r="O82" s="336"/>
      <c r="P82" s="262"/>
      <c r="Q82" s="244"/>
    </row>
    <row r="83" spans="2:17" s="245" customFormat="1" ht="15">
      <c r="B83" s="246" t="s">
        <v>102</v>
      </c>
      <c r="C83" s="240" t="s">
        <v>225</v>
      </c>
      <c r="D83" s="240" t="s">
        <v>226</v>
      </c>
      <c r="E83" s="240" t="s">
        <v>221</v>
      </c>
      <c r="F83" s="317"/>
      <c r="G83" s="317"/>
      <c r="H83" s="321">
        <v>2400</v>
      </c>
      <c r="I83" s="317"/>
      <c r="J83" s="321">
        <v>2400</v>
      </c>
      <c r="K83" s="335"/>
      <c r="L83" s="317"/>
      <c r="M83" s="278"/>
      <c r="N83" s="321"/>
      <c r="O83" s="336"/>
      <c r="P83" s="262"/>
      <c r="Q83" s="244"/>
    </row>
    <row r="84" spans="2:17" s="245" customFormat="1" ht="15">
      <c r="B84" s="246" t="s">
        <v>46</v>
      </c>
      <c r="C84" s="240" t="s">
        <v>227</v>
      </c>
      <c r="D84" s="240" t="s">
        <v>228</v>
      </c>
      <c r="E84" s="240" t="s">
        <v>221</v>
      </c>
      <c r="F84" s="317"/>
      <c r="G84" s="317"/>
      <c r="H84" s="321">
        <v>2500</v>
      </c>
      <c r="I84" s="317"/>
      <c r="J84" s="321">
        <v>2500</v>
      </c>
      <c r="K84" s="335"/>
      <c r="L84" s="317"/>
      <c r="M84" s="278"/>
      <c r="N84" s="321"/>
      <c r="O84" s="336"/>
      <c r="P84" s="262"/>
      <c r="Q84" s="244"/>
    </row>
    <row r="85" spans="2:17" s="245" customFormat="1" ht="15">
      <c r="B85" s="246" t="s">
        <v>50</v>
      </c>
      <c r="C85" s="240" t="s">
        <v>225</v>
      </c>
      <c r="D85" s="240" t="s">
        <v>229</v>
      </c>
      <c r="E85" s="240" t="s">
        <v>221</v>
      </c>
      <c r="F85" s="317"/>
      <c r="G85" s="317">
        <v>1700</v>
      </c>
      <c r="H85" s="321"/>
      <c r="I85" s="317">
        <v>1700</v>
      </c>
      <c r="J85" s="321"/>
      <c r="K85" s="335"/>
      <c r="L85" s="317"/>
      <c r="M85" s="278"/>
      <c r="N85" s="321"/>
      <c r="O85" s="336"/>
      <c r="P85" s="262"/>
      <c r="Q85" s="244"/>
    </row>
    <row r="86" spans="2:17" s="245" customFormat="1" ht="15">
      <c r="B86" s="246" t="s">
        <v>53</v>
      </c>
      <c r="C86" s="240" t="s">
        <v>168</v>
      </c>
      <c r="D86" s="240" t="s">
        <v>230</v>
      </c>
      <c r="E86" s="240" t="s">
        <v>221</v>
      </c>
      <c r="F86" s="317"/>
      <c r="G86" s="317">
        <v>1000</v>
      </c>
      <c r="H86" s="321"/>
      <c r="I86" s="317">
        <v>1000</v>
      </c>
      <c r="J86" s="321"/>
      <c r="K86" s="335"/>
      <c r="L86" s="317"/>
      <c r="M86" s="278"/>
      <c r="N86" s="321"/>
      <c r="O86" s="336"/>
      <c r="P86" s="262"/>
      <c r="Q86" s="244"/>
    </row>
    <row r="87" spans="2:17" s="245" customFormat="1" ht="15">
      <c r="B87" s="246" t="s">
        <v>56</v>
      </c>
      <c r="C87" s="240" t="s">
        <v>231</v>
      </c>
      <c r="D87" s="240" t="s">
        <v>232</v>
      </c>
      <c r="E87" s="240" t="s">
        <v>221</v>
      </c>
      <c r="F87" s="317"/>
      <c r="G87" s="317">
        <v>1200</v>
      </c>
      <c r="H87" s="321"/>
      <c r="I87" s="317">
        <v>1200</v>
      </c>
      <c r="J87" s="321"/>
      <c r="K87" s="335"/>
      <c r="L87" s="317"/>
      <c r="M87" s="278"/>
      <c r="N87" s="321"/>
      <c r="O87" s="336"/>
      <c r="P87" s="262"/>
      <c r="Q87" s="244"/>
    </row>
    <row r="88" spans="2:17" s="245" customFormat="1" ht="15">
      <c r="B88" s="246" t="s">
        <v>114</v>
      </c>
      <c r="C88" s="240" t="s">
        <v>233</v>
      </c>
      <c r="D88" s="240" t="s">
        <v>234</v>
      </c>
      <c r="E88" s="240" t="s">
        <v>221</v>
      </c>
      <c r="F88" s="317"/>
      <c r="G88" s="317">
        <v>1200</v>
      </c>
      <c r="H88" s="321"/>
      <c r="I88" s="317">
        <v>1200</v>
      </c>
      <c r="J88" s="321"/>
      <c r="K88" s="335"/>
      <c r="L88" s="317"/>
      <c r="M88" s="278"/>
      <c r="N88" s="321"/>
      <c r="O88" s="336"/>
      <c r="P88" s="262"/>
      <c r="Q88" s="244"/>
    </row>
    <row r="89" spans="2:17" s="245" customFormat="1" ht="15">
      <c r="B89" s="246" t="s">
        <v>118</v>
      </c>
      <c r="C89" s="240" t="s">
        <v>171</v>
      </c>
      <c r="D89" s="240" t="s">
        <v>172</v>
      </c>
      <c r="E89" s="240" t="s">
        <v>221</v>
      </c>
      <c r="F89" s="317"/>
      <c r="G89" s="317">
        <v>500</v>
      </c>
      <c r="H89" s="321"/>
      <c r="I89" s="317">
        <v>500</v>
      </c>
      <c r="J89" s="321"/>
      <c r="K89" s="335"/>
      <c r="L89" s="317"/>
      <c r="M89" s="278"/>
      <c r="N89" s="321"/>
      <c r="O89" s="336"/>
      <c r="P89" s="262"/>
      <c r="Q89" s="244"/>
    </row>
    <row r="90" spans="2:17" s="245" customFormat="1" ht="15">
      <c r="B90" s="246" t="s">
        <v>122</v>
      </c>
      <c r="C90" s="240" t="s">
        <v>168</v>
      </c>
      <c r="D90" s="240" t="s">
        <v>235</v>
      </c>
      <c r="E90" s="240" t="s">
        <v>221</v>
      </c>
      <c r="F90" s="317"/>
      <c r="G90" s="317">
        <v>800</v>
      </c>
      <c r="H90" s="321"/>
      <c r="I90" s="317">
        <v>800</v>
      </c>
      <c r="J90" s="321"/>
      <c r="K90" s="335"/>
      <c r="L90" s="317"/>
      <c r="M90" s="278"/>
      <c r="N90" s="321"/>
      <c r="O90" s="336"/>
      <c r="P90" s="262"/>
      <c r="Q90" s="244"/>
    </row>
    <row r="91" spans="2:17" s="245" customFormat="1" ht="15">
      <c r="B91" s="246" t="s">
        <v>126</v>
      </c>
      <c r="C91" s="240" t="s">
        <v>206</v>
      </c>
      <c r="D91" s="240" t="s">
        <v>236</v>
      </c>
      <c r="E91" s="240" t="s">
        <v>221</v>
      </c>
      <c r="F91" s="317"/>
      <c r="G91" s="317">
        <v>700</v>
      </c>
      <c r="H91" s="321"/>
      <c r="I91" s="317">
        <v>700</v>
      </c>
      <c r="J91" s="321"/>
      <c r="K91" s="335"/>
      <c r="L91" s="317"/>
      <c r="M91" s="278"/>
      <c r="N91" s="321"/>
      <c r="O91" s="336"/>
      <c r="P91" s="262"/>
      <c r="Q91" s="244"/>
    </row>
    <row r="92" spans="2:17" s="245" customFormat="1" ht="15">
      <c r="B92" s="246" t="s">
        <v>185</v>
      </c>
      <c r="C92" s="240" t="s">
        <v>237</v>
      </c>
      <c r="D92" s="240" t="s">
        <v>238</v>
      </c>
      <c r="E92" s="240" t="s">
        <v>221</v>
      </c>
      <c r="F92" s="317"/>
      <c r="G92" s="317">
        <v>600</v>
      </c>
      <c r="H92" s="321"/>
      <c r="I92" s="317">
        <v>600</v>
      </c>
      <c r="J92" s="321"/>
      <c r="K92" s="335"/>
      <c r="L92" s="317"/>
      <c r="M92" s="278"/>
      <c r="N92" s="321"/>
      <c r="O92" s="336"/>
      <c r="P92" s="262"/>
      <c r="Q92" s="244"/>
    </row>
    <row r="93" spans="2:17" s="245" customFormat="1" ht="15">
      <c r="B93" s="246" t="s">
        <v>186</v>
      </c>
      <c r="C93" s="240" t="s">
        <v>239</v>
      </c>
      <c r="D93" s="240" t="s">
        <v>204</v>
      </c>
      <c r="E93" s="240" t="s">
        <v>221</v>
      </c>
      <c r="F93" s="317"/>
      <c r="G93" s="317">
        <v>500</v>
      </c>
      <c r="H93" s="321"/>
      <c r="I93" s="317">
        <v>500</v>
      </c>
      <c r="J93" s="321"/>
      <c r="K93" s="335"/>
      <c r="L93" s="317"/>
      <c r="M93" s="278"/>
      <c r="N93" s="321"/>
      <c r="O93" s="336"/>
      <c r="P93" s="262"/>
      <c r="Q93" s="244"/>
    </row>
    <row r="94" spans="2:17" s="245" customFormat="1" ht="15">
      <c r="B94" s="337" t="s">
        <v>189</v>
      </c>
      <c r="C94" s="338" t="s">
        <v>240</v>
      </c>
      <c r="D94" s="338" t="s">
        <v>241</v>
      </c>
      <c r="E94" s="338" t="s">
        <v>221</v>
      </c>
      <c r="F94" s="317"/>
      <c r="G94" s="317">
        <v>1700</v>
      </c>
      <c r="H94" s="321"/>
      <c r="I94" s="317">
        <v>1700</v>
      </c>
      <c r="J94" s="321"/>
      <c r="K94" s="335"/>
      <c r="L94" s="317"/>
      <c r="M94" s="278"/>
      <c r="N94" s="321"/>
      <c r="O94" s="336"/>
      <c r="P94" s="262"/>
      <c r="Q94" s="244"/>
    </row>
    <row r="95" spans="2:17" s="245" customFormat="1" ht="15">
      <c r="B95" s="246" t="s">
        <v>193</v>
      </c>
      <c r="C95" s="240" t="s">
        <v>111</v>
      </c>
      <c r="D95" s="240" t="s">
        <v>169</v>
      </c>
      <c r="E95" s="240" t="s">
        <v>221</v>
      </c>
      <c r="F95" s="317"/>
      <c r="G95" s="317">
        <v>2000</v>
      </c>
      <c r="H95" s="321"/>
      <c r="I95" s="317">
        <v>2000</v>
      </c>
      <c r="J95" s="321"/>
      <c r="K95" s="335"/>
      <c r="L95" s="317"/>
      <c r="M95" s="278"/>
      <c r="N95" s="321"/>
      <c r="O95" s="336"/>
      <c r="P95" s="262"/>
      <c r="Q95" s="244"/>
    </row>
    <row r="96" spans="2:17" s="245" customFormat="1" ht="15">
      <c r="B96" s="246" t="s">
        <v>196</v>
      </c>
      <c r="C96" s="240" t="s">
        <v>231</v>
      </c>
      <c r="D96" s="240" t="s">
        <v>242</v>
      </c>
      <c r="E96" s="240" t="s">
        <v>221</v>
      </c>
      <c r="F96" s="317"/>
      <c r="G96" s="317">
        <v>600</v>
      </c>
      <c r="H96" s="321"/>
      <c r="I96" s="317">
        <v>600</v>
      </c>
      <c r="J96" s="321"/>
      <c r="K96" s="335"/>
      <c r="L96" s="317"/>
      <c r="M96" s="278"/>
      <c r="N96" s="321"/>
      <c r="O96" s="336"/>
      <c r="P96" s="262"/>
      <c r="Q96" s="244"/>
    </row>
    <row r="97" spans="2:17" s="245" customFormat="1" ht="15">
      <c r="B97" s="246" t="s">
        <v>199</v>
      </c>
      <c r="C97" s="240" t="s">
        <v>182</v>
      </c>
      <c r="D97" s="240" t="s">
        <v>183</v>
      </c>
      <c r="E97" s="240" t="s">
        <v>221</v>
      </c>
      <c r="F97" s="317"/>
      <c r="G97" s="317">
        <v>500</v>
      </c>
      <c r="H97" s="321"/>
      <c r="I97" s="317">
        <v>500</v>
      </c>
      <c r="J97" s="321"/>
      <c r="K97" s="335"/>
      <c r="L97" s="317"/>
      <c r="M97" s="278"/>
      <c r="N97" s="321"/>
      <c r="O97" s="336"/>
      <c r="P97" s="262"/>
      <c r="Q97" s="244"/>
    </row>
    <row r="98" spans="2:17" s="245" customFormat="1" ht="15">
      <c r="B98" s="246" t="s">
        <v>202</v>
      </c>
      <c r="C98" s="240" t="s">
        <v>243</v>
      </c>
      <c r="D98" s="240" t="s">
        <v>169</v>
      </c>
      <c r="E98" s="240" t="s">
        <v>221</v>
      </c>
      <c r="F98" s="317"/>
      <c r="G98" s="317">
        <v>1300</v>
      </c>
      <c r="H98" s="321"/>
      <c r="I98" s="317">
        <v>1300</v>
      </c>
      <c r="J98" s="321"/>
      <c r="K98" s="335"/>
      <c r="L98" s="317"/>
      <c r="M98" s="278"/>
      <c r="N98" s="321"/>
      <c r="O98" s="336"/>
      <c r="P98" s="262"/>
      <c r="Q98" s="244"/>
    </row>
    <row r="99" spans="2:17" s="245" customFormat="1" ht="15">
      <c r="B99" s="246" t="s">
        <v>205</v>
      </c>
      <c r="C99" s="240" t="s">
        <v>244</v>
      </c>
      <c r="D99" s="240" t="s">
        <v>245</v>
      </c>
      <c r="E99" s="240" t="s">
        <v>221</v>
      </c>
      <c r="F99" s="317"/>
      <c r="G99" s="317">
        <v>300</v>
      </c>
      <c r="H99" s="321"/>
      <c r="I99" s="317">
        <v>300</v>
      </c>
      <c r="J99" s="321"/>
      <c r="K99" s="335"/>
      <c r="L99" s="317"/>
      <c r="M99" s="278"/>
      <c r="N99" s="321"/>
      <c r="O99" s="336"/>
      <c r="P99" s="262"/>
      <c r="Q99" s="244"/>
    </row>
    <row r="100" spans="2:17" s="348" customFormat="1" ht="15">
      <c r="B100" s="339"/>
      <c r="C100" s="340" t="s">
        <v>246</v>
      </c>
      <c r="D100" s="340" t="s">
        <v>247</v>
      </c>
      <c r="E100" s="340" t="s">
        <v>221</v>
      </c>
      <c r="F100" s="341"/>
      <c r="G100" s="341"/>
      <c r="H100" s="342">
        <v>10000</v>
      </c>
      <c r="I100" s="341"/>
      <c r="J100" s="342">
        <v>10000</v>
      </c>
      <c r="K100" s="343"/>
      <c r="L100" s="341"/>
      <c r="M100" s="344"/>
      <c r="N100" s="342"/>
      <c r="O100" s="345"/>
      <c r="P100" s="346"/>
      <c r="Q100" s="347"/>
    </row>
    <row r="101" spans="2:17" s="348" customFormat="1" ht="15">
      <c r="B101" s="339"/>
      <c r="C101" s="340" t="s">
        <v>246</v>
      </c>
      <c r="D101" s="340" t="s">
        <v>153</v>
      </c>
      <c r="E101" s="340" t="s">
        <v>221</v>
      </c>
      <c r="F101" s="341"/>
      <c r="G101" s="341"/>
      <c r="H101" s="342">
        <v>10000</v>
      </c>
      <c r="I101" s="341"/>
      <c r="J101" s="342">
        <v>10000</v>
      </c>
      <c r="K101" s="343"/>
      <c r="L101" s="341"/>
      <c r="M101" s="344"/>
      <c r="N101" s="342"/>
      <c r="O101" s="345"/>
      <c r="P101" s="346"/>
      <c r="Q101" s="347"/>
    </row>
    <row r="102" spans="2:17" s="245" customFormat="1" ht="15">
      <c r="B102" s="279" t="s">
        <v>146</v>
      </c>
      <c r="C102" s="326"/>
      <c r="D102" s="349"/>
      <c r="E102" s="350"/>
      <c r="F102" s="283">
        <f>SUM(F79:F101)</f>
        <v>0</v>
      </c>
      <c r="G102" s="283">
        <f>SUM(G79:G101)</f>
        <v>14600</v>
      </c>
      <c r="H102" s="351">
        <f>SUM(H79:H101)</f>
        <v>34600</v>
      </c>
      <c r="I102" s="283">
        <f>SUM(I79:I101)</f>
        <v>14600</v>
      </c>
      <c r="J102" s="351">
        <f>SUM(J79:J101)</f>
        <v>34600</v>
      </c>
      <c r="K102" s="352"/>
      <c r="L102" s="278">
        <f>SUM(L79:L101)</f>
        <v>0</v>
      </c>
      <c r="M102" s="278">
        <f>SUM(M79:M101)</f>
        <v>0</v>
      </c>
      <c r="N102" s="262"/>
      <c r="O102" s="353"/>
      <c r="P102" s="351">
        <f>SUM(P79:P101)</f>
        <v>0</v>
      </c>
      <c r="Q102" s="244"/>
    </row>
    <row r="103" spans="2:17" s="245" customFormat="1" ht="3" customHeight="1">
      <c r="B103" s="329"/>
      <c r="C103" s="329"/>
      <c r="D103" s="330"/>
      <c r="E103" s="331"/>
      <c r="F103" s="354"/>
      <c r="G103" s="354"/>
      <c r="H103" s="355"/>
      <c r="I103" s="354"/>
      <c r="J103" s="355"/>
      <c r="K103" s="303"/>
      <c r="L103" s="354"/>
      <c r="M103" s="278"/>
      <c r="N103" s="262"/>
      <c r="O103" s="302"/>
      <c r="P103" s="355"/>
      <c r="Q103" s="244"/>
    </row>
    <row r="104" spans="2:17" s="245" customFormat="1" ht="15">
      <c r="B104" s="279" t="s">
        <v>248</v>
      </c>
      <c r="C104" s="280"/>
      <c r="D104" s="349"/>
      <c r="E104" s="350"/>
      <c r="F104" s="283">
        <f>F102+F77</f>
        <v>17370</v>
      </c>
      <c r="G104" s="283">
        <f>G102+G77</f>
        <v>32890</v>
      </c>
      <c r="H104" s="351">
        <f>H102+H77</f>
        <v>34600</v>
      </c>
      <c r="I104" s="283">
        <f>I102+I77</f>
        <v>33640</v>
      </c>
      <c r="J104" s="351">
        <f>J102+J77</f>
        <v>34600</v>
      </c>
      <c r="K104" s="352"/>
      <c r="L104" s="278">
        <f>L102+L77</f>
        <v>8646</v>
      </c>
      <c r="M104" s="278">
        <f>M102+M77</f>
        <v>20800</v>
      </c>
      <c r="N104" s="262"/>
      <c r="O104" s="353"/>
      <c r="P104" s="351">
        <f>P102+P77</f>
        <v>2000</v>
      </c>
      <c r="Q104" s="244"/>
    </row>
    <row r="105" spans="2:17" s="121" customFormat="1" ht="15.75">
      <c r="B105" s="410" t="s">
        <v>249</v>
      </c>
      <c r="C105" s="411"/>
      <c r="D105" s="411"/>
      <c r="E105" s="104"/>
      <c r="F105" s="184">
        <f>F104+F48</f>
        <v>24620</v>
      </c>
      <c r="G105" s="122">
        <f>G104+G48</f>
        <v>38940</v>
      </c>
      <c r="H105" s="123">
        <f>H104+H48</f>
        <v>36600</v>
      </c>
      <c r="I105" s="122">
        <f>I104+I48</f>
        <v>37300</v>
      </c>
      <c r="J105" s="123">
        <f>J104+J48</f>
        <v>34600</v>
      </c>
      <c r="K105" s="71"/>
      <c r="L105" s="124">
        <f>L104+L48</f>
        <v>9811</v>
      </c>
      <c r="M105" s="124">
        <f>M104+M48</f>
        <v>25050</v>
      </c>
      <c r="N105" s="125"/>
      <c r="O105" s="74"/>
      <c r="P105" s="123">
        <f>P104+P48</f>
        <v>4000</v>
      </c>
      <c r="Q105" s="120"/>
    </row>
    <row r="106" spans="2:17" s="121" customFormat="1" ht="15.75">
      <c r="B106" s="412" t="s">
        <v>250</v>
      </c>
      <c r="C106" s="413"/>
      <c r="D106" s="413"/>
      <c r="E106" s="109"/>
      <c r="F106" s="171">
        <f>F105</f>
        <v>24620</v>
      </c>
      <c r="G106" s="391">
        <f>G105+H105</f>
        <v>75540</v>
      </c>
      <c r="H106" s="392"/>
      <c r="I106" s="391">
        <f>I105+J105</f>
        <v>71900</v>
      </c>
      <c r="J106" s="392"/>
      <c r="K106" s="72"/>
      <c r="L106" s="126"/>
      <c r="M106" s="127"/>
      <c r="N106" s="127"/>
      <c r="O106" s="127"/>
      <c r="P106" s="128"/>
      <c r="Q106" s="120"/>
    </row>
    <row r="107" spans="2:17" s="121" customFormat="1" ht="15.75">
      <c r="B107" s="129"/>
      <c r="C107" s="130"/>
      <c r="D107" s="131"/>
      <c r="E107" s="130"/>
      <c r="F107" s="126"/>
      <c r="G107" s="126"/>
      <c r="H107" s="128"/>
      <c r="I107" s="126"/>
      <c r="J107" s="128"/>
      <c r="K107" s="73"/>
      <c r="L107" s="126"/>
      <c r="M107" s="127"/>
      <c r="N107" s="73"/>
      <c r="O107" s="73"/>
      <c r="P107" s="128"/>
      <c r="Q107" s="120"/>
    </row>
    <row r="108" spans="2:17" s="121" customFormat="1" ht="15.75">
      <c r="B108" s="76" t="s">
        <v>251</v>
      </c>
      <c r="C108" s="117"/>
      <c r="D108" s="117"/>
      <c r="E108" s="132"/>
      <c r="F108" s="127"/>
      <c r="G108" s="127"/>
      <c r="H108" s="73"/>
      <c r="I108" s="127"/>
      <c r="J108" s="73"/>
      <c r="K108" s="73"/>
      <c r="L108" s="127"/>
      <c r="M108" s="127"/>
      <c r="N108" s="73"/>
      <c r="O108" s="73"/>
      <c r="P108" s="133"/>
      <c r="Q108" s="120"/>
    </row>
    <row r="109" spans="2:17" s="424" customFormat="1" ht="15">
      <c r="B109" s="414" t="s">
        <v>252</v>
      </c>
      <c r="C109" s="415"/>
      <c r="D109" s="416"/>
      <c r="E109" s="417"/>
      <c r="F109" s="418"/>
      <c r="G109" s="418"/>
      <c r="H109" s="419"/>
      <c r="I109" s="418"/>
      <c r="J109" s="419"/>
      <c r="K109" s="420"/>
      <c r="L109" s="418"/>
      <c r="M109" s="421"/>
      <c r="N109" s="422"/>
      <c r="O109" s="422"/>
      <c r="P109" s="422"/>
      <c r="Q109" s="423"/>
    </row>
    <row r="110" spans="2:17" s="434" customFormat="1" ht="30">
      <c r="B110" s="176" t="s">
        <v>34</v>
      </c>
      <c r="C110" s="425" t="s">
        <v>253</v>
      </c>
      <c r="D110" s="426" t="s">
        <v>254</v>
      </c>
      <c r="E110" s="427" t="s">
        <v>255</v>
      </c>
      <c r="F110" s="428">
        <v>0</v>
      </c>
      <c r="G110" s="428">
        <v>900</v>
      </c>
      <c r="H110" s="429"/>
      <c r="I110" s="428">
        <v>1598</v>
      </c>
      <c r="J110" s="429"/>
      <c r="K110" s="430"/>
      <c r="L110" s="431"/>
      <c r="M110" s="431"/>
      <c r="N110" s="432" t="s">
        <v>256</v>
      </c>
      <c r="O110" s="433"/>
      <c r="Q110" s="435"/>
    </row>
    <row r="111" spans="2:17" s="434" customFormat="1" ht="45">
      <c r="B111" s="176" t="s">
        <v>38</v>
      </c>
      <c r="C111" s="436" t="s">
        <v>257</v>
      </c>
      <c r="D111" s="437" t="s">
        <v>258</v>
      </c>
      <c r="E111" s="436" t="s">
        <v>259</v>
      </c>
      <c r="F111" s="431"/>
      <c r="G111" s="431">
        <v>2500</v>
      </c>
      <c r="H111" s="438"/>
      <c r="I111" s="431">
        <v>2254</v>
      </c>
      <c r="J111" s="438"/>
      <c r="K111" s="439"/>
      <c r="L111" s="440"/>
      <c r="M111" s="431"/>
      <c r="N111" s="432" t="s">
        <v>260</v>
      </c>
      <c r="O111" s="441"/>
      <c r="Q111" s="435"/>
    </row>
    <row r="112" spans="2:17" s="434" customFormat="1" ht="30">
      <c r="B112" s="176" t="s">
        <v>94</v>
      </c>
      <c r="C112" s="436" t="s">
        <v>261</v>
      </c>
      <c r="D112" s="437" t="s">
        <v>262</v>
      </c>
      <c r="E112" s="436" t="s">
        <v>263</v>
      </c>
      <c r="F112" s="431">
        <v>1000</v>
      </c>
      <c r="G112" s="431">
        <v>1000</v>
      </c>
      <c r="H112" s="438"/>
      <c r="I112" s="431">
        <v>1000</v>
      </c>
      <c r="J112" s="438"/>
      <c r="K112" s="439"/>
      <c r="L112" s="440">
        <v>120</v>
      </c>
      <c r="M112" s="431">
        <v>1000</v>
      </c>
      <c r="N112" s="438"/>
      <c r="O112" s="441"/>
      <c r="P112" s="438"/>
      <c r="Q112" s="435"/>
    </row>
    <row r="113" spans="2:17" s="434" customFormat="1" ht="30">
      <c r="B113" s="176" t="s">
        <v>98</v>
      </c>
      <c r="C113" s="436" t="s">
        <v>264</v>
      </c>
      <c r="D113" s="437" t="s">
        <v>265</v>
      </c>
      <c r="E113" s="436" t="s">
        <v>266</v>
      </c>
      <c r="F113" s="431">
        <v>700</v>
      </c>
      <c r="G113" s="431">
        <v>700</v>
      </c>
      <c r="H113" s="438"/>
      <c r="I113" s="431">
        <v>700</v>
      </c>
      <c r="J113" s="438"/>
      <c r="K113" s="439"/>
      <c r="L113" s="440">
        <v>150</v>
      </c>
      <c r="M113" s="431">
        <v>700</v>
      </c>
      <c r="N113" s="438"/>
      <c r="O113" s="441"/>
      <c r="P113" s="438"/>
      <c r="Q113" s="435"/>
    </row>
    <row r="114" spans="2:17" s="434" customFormat="1" ht="30">
      <c r="B114" s="176" t="s">
        <v>102</v>
      </c>
      <c r="C114" s="436" t="s">
        <v>267</v>
      </c>
      <c r="D114" s="437" t="s">
        <v>268</v>
      </c>
      <c r="E114" s="436" t="s">
        <v>269</v>
      </c>
      <c r="F114" s="431">
        <v>1000</v>
      </c>
      <c r="G114" s="431">
        <v>1000</v>
      </c>
      <c r="H114" s="438"/>
      <c r="I114" s="431">
        <v>1000</v>
      </c>
      <c r="J114" s="438"/>
      <c r="K114" s="439"/>
      <c r="L114" s="440">
        <v>60</v>
      </c>
      <c r="M114" s="431">
        <v>1000</v>
      </c>
      <c r="N114" s="438"/>
      <c r="O114" s="441"/>
      <c r="P114" s="438"/>
      <c r="Q114" s="435"/>
    </row>
    <row r="115" spans="2:17" s="434" customFormat="1" ht="15">
      <c r="B115" s="442" t="s">
        <v>46</v>
      </c>
      <c r="C115" s="436" t="s">
        <v>270</v>
      </c>
      <c r="D115" s="437" t="s">
        <v>271</v>
      </c>
      <c r="E115" s="436" t="s">
        <v>272</v>
      </c>
      <c r="F115" s="431">
        <v>400</v>
      </c>
      <c r="G115" s="431"/>
      <c r="H115" s="432"/>
      <c r="I115" s="431">
        <v>400</v>
      </c>
      <c r="J115" s="432"/>
      <c r="K115" s="430"/>
      <c r="L115" s="431">
        <v>40</v>
      </c>
      <c r="M115" s="431">
        <v>800</v>
      </c>
      <c r="N115" s="432"/>
      <c r="O115" s="433"/>
      <c r="P115" s="432"/>
      <c r="Q115" s="435"/>
    </row>
    <row r="116" spans="2:17" s="434" customFormat="1" ht="16.5" customHeight="1">
      <c r="B116" s="442" t="s">
        <v>50</v>
      </c>
      <c r="C116" s="436" t="s">
        <v>273</v>
      </c>
      <c r="D116" s="437" t="s">
        <v>271</v>
      </c>
      <c r="E116" s="436" t="s">
        <v>274</v>
      </c>
      <c r="F116" s="431">
        <v>400</v>
      </c>
      <c r="G116" s="443">
        <v>400</v>
      </c>
      <c r="H116" s="444"/>
      <c r="I116" s="443">
        <v>400</v>
      </c>
      <c r="J116" s="432"/>
      <c r="K116" s="430"/>
      <c r="L116" s="431">
        <v>0</v>
      </c>
      <c r="M116" s="431">
        <v>0</v>
      </c>
      <c r="N116" s="432"/>
      <c r="O116" s="433"/>
      <c r="P116" s="432"/>
      <c r="Q116" s="435"/>
    </row>
    <row r="117" spans="2:17" s="434" customFormat="1" ht="30">
      <c r="B117" s="442" t="s">
        <v>53</v>
      </c>
      <c r="C117" s="436" t="s">
        <v>275</v>
      </c>
      <c r="D117" s="437" t="s">
        <v>276</v>
      </c>
      <c r="E117" s="436" t="s">
        <v>277</v>
      </c>
      <c r="F117" s="431">
        <v>800</v>
      </c>
      <c r="G117" s="431">
        <v>800</v>
      </c>
      <c r="H117" s="432"/>
      <c r="I117" s="431">
        <v>800</v>
      </c>
      <c r="J117" s="432"/>
      <c r="K117" s="430"/>
      <c r="L117" s="431">
        <v>30</v>
      </c>
      <c r="M117" s="431">
        <v>800</v>
      </c>
      <c r="N117" s="432"/>
      <c r="O117" s="433"/>
      <c r="P117" s="432"/>
      <c r="Q117" s="435"/>
    </row>
    <row r="118" spans="2:17" s="434" customFormat="1" ht="30">
      <c r="B118" s="442" t="s">
        <v>56</v>
      </c>
      <c r="C118" s="436" t="s">
        <v>278</v>
      </c>
      <c r="D118" s="437" t="s">
        <v>279</v>
      </c>
      <c r="E118" s="436" t="s">
        <v>280</v>
      </c>
      <c r="F118" s="445"/>
      <c r="G118" s="431">
        <v>5000</v>
      </c>
      <c r="H118" s="438"/>
      <c r="I118" s="431">
        <v>5000</v>
      </c>
      <c r="J118" s="438"/>
      <c r="K118" s="439"/>
      <c r="L118" s="440"/>
      <c r="M118" s="431"/>
      <c r="N118" s="438"/>
      <c r="O118" s="441"/>
      <c r="P118" s="438"/>
      <c r="Q118" s="435"/>
    </row>
    <row r="119" spans="2:17" s="434" customFormat="1" ht="30">
      <c r="B119" s="446" t="s">
        <v>114</v>
      </c>
      <c r="C119" s="436" t="s">
        <v>281</v>
      </c>
      <c r="D119" s="447" t="s">
        <v>282</v>
      </c>
      <c r="E119" s="436" t="s">
        <v>283</v>
      </c>
      <c r="F119" s="448"/>
      <c r="G119" s="449">
        <v>3000</v>
      </c>
      <c r="H119" s="438"/>
      <c r="I119" s="449">
        <v>3000</v>
      </c>
      <c r="J119" s="438"/>
      <c r="K119" s="439"/>
      <c r="L119" s="440"/>
      <c r="M119" s="431"/>
      <c r="N119" s="438"/>
      <c r="O119" s="441"/>
      <c r="P119" s="438"/>
      <c r="Q119" s="435"/>
    </row>
    <row r="120" spans="2:17" s="434" customFormat="1" ht="30">
      <c r="B120" s="450"/>
      <c r="C120" s="436" t="s">
        <v>284</v>
      </c>
      <c r="D120" s="451"/>
      <c r="E120" s="436" t="s">
        <v>285</v>
      </c>
      <c r="F120" s="452"/>
      <c r="G120" s="453"/>
      <c r="H120" s="438"/>
      <c r="I120" s="453"/>
      <c r="J120" s="438"/>
      <c r="K120" s="439"/>
      <c r="L120" s="440"/>
      <c r="M120" s="431"/>
      <c r="N120" s="438"/>
      <c r="O120" s="441"/>
      <c r="P120" s="438"/>
      <c r="Q120" s="435"/>
    </row>
    <row r="121" spans="2:17" s="434" customFormat="1" ht="30">
      <c r="B121" s="450"/>
      <c r="C121" s="436" t="s">
        <v>286</v>
      </c>
      <c r="D121" s="451"/>
      <c r="E121" s="436" t="s">
        <v>287</v>
      </c>
      <c r="F121" s="452"/>
      <c r="G121" s="453"/>
      <c r="H121" s="438"/>
      <c r="I121" s="453"/>
      <c r="J121" s="438"/>
      <c r="K121" s="439"/>
      <c r="L121" s="440"/>
      <c r="M121" s="431"/>
      <c r="N121" s="438"/>
      <c r="O121" s="441"/>
      <c r="P121" s="438"/>
      <c r="Q121" s="435"/>
    </row>
    <row r="122" spans="2:17" s="434" customFormat="1" ht="30">
      <c r="B122" s="450"/>
      <c r="C122" s="436" t="s">
        <v>288</v>
      </c>
      <c r="D122" s="451"/>
      <c r="E122" s="436" t="s">
        <v>289</v>
      </c>
      <c r="F122" s="452"/>
      <c r="G122" s="453"/>
      <c r="H122" s="438"/>
      <c r="I122" s="453"/>
      <c r="J122" s="438"/>
      <c r="K122" s="439"/>
      <c r="L122" s="440"/>
      <c r="M122" s="431"/>
      <c r="N122" s="438"/>
      <c r="O122" s="441"/>
      <c r="P122" s="438"/>
      <c r="Q122" s="435"/>
    </row>
    <row r="123" spans="2:17" s="434" customFormat="1" ht="30">
      <c r="B123" s="454"/>
      <c r="C123" s="436" t="s">
        <v>290</v>
      </c>
      <c r="D123" s="455"/>
      <c r="E123" s="436" t="s">
        <v>291</v>
      </c>
      <c r="F123" s="456"/>
      <c r="G123" s="428"/>
      <c r="H123" s="438"/>
      <c r="I123" s="428"/>
      <c r="J123" s="438"/>
      <c r="K123" s="439"/>
      <c r="L123" s="440"/>
      <c r="M123" s="431"/>
      <c r="N123" s="438"/>
      <c r="O123" s="441"/>
      <c r="P123" s="438"/>
      <c r="Q123" s="435"/>
    </row>
    <row r="124" spans="2:17" s="434" customFormat="1" ht="15">
      <c r="B124" s="442" t="s">
        <v>118</v>
      </c>
      <c r="C124" s="436" t="s">
        <v>292</v>
      </c>
      <c r="D124" s="437" t="s">
        <v>293</v>
      </c>
      <c r="E124" s="436" t="s">
        <v>294</v>
      </c>
      <c r="F124" s="431"/>
      <c r="G124" s="431">
        <v>500</v>
      </c>
      <c r="H124" s="432"/>
      <c r="I124" s="431">
        <v>500</v>
      </c>
      <c r="J124" s="432"/>
      <c r="K124" s="430"/>
      <c r="L124" s="431"/>
      <c r="M124" s="431"/>
      <c r="N124" s="432"/>
      <c r="O124" s="433"/>
      <c r="P124" s="432"/>
      <c r="Q124" s="435"/>
    </row>
    <row r="125" spans="2:17" s="434" customFormat="1" ht="15">
      <c r="B125" s="457" t="s">
        <v>122</v>
      </c>
      <c r="C125" s="436" t="s">
        <v>295</v>
      </c>
      <c r="D125" s="458" t="s">
        <v>296</v>
      </c>
      <c r="E125" s="436" t="s">
        <v>297</v>
      </c>
      <c r="F125" s="449"/>
      <c r="G125" s="459">
        <v>800</v>
      </c>
      <c r="H125" s="438"/>
      <c r="I125" s="459">
        <v>800</v>
      </c>
      <c r="J125" s="438"/>
      <c r="K125" s="439"/>
      <c r="L125" s="440"/>
      <c r="M125" s="431"/>
      <c r="N125" s="438"/>
      <c r="O125" s="441"/>
      <c r="P125" s="438"/>
      <c r="Q125" s="435"/>
    </row>
    <row r="126" spans="2:17" s="434" customFormat="1" ht="15">
      <c r="B126" s="460"/>
      <c r="C126" s="436" t="s">
        <v>298</v>
      </c>
      <c r="D126" s="426"/>
      <c r="E126" s="436" t="s">
        <v>299</v>
      </c>
      <c r="F126" s="428"/>
      <c r="G126" s="461"/>
      <c r="H126" s="438"/>
      <c r="I126" s="461"/>
      <c r="J126" s="438"/>
      <c r="K126" s="439"/>
      <c r="L126" s="440"/>
      <c r="M126" s="431"/>
      <c r="N126" s="438"/>
      <c r="O126" s="441"/>
      <c r="P126" s="438"/>
      <c r="Q126" s="435"/>
    </row>
    <row r="127" spans="2:17" s="434" customFormat="1" ht="15">
      <c r="B127" s="176" t="s">
        <v>126</v>
      </c>
      <c r="C127" s="436" t="s">
        <v>300</v>
      </c>
      <c r="D127" s="437" t="s">
        <v>301</v>
      </c>
      <c r="E127" s="436" t="s">
        <v>302</v>
      </c>
      <c r="F127" s="440"/>
      <c r="G127" s="431">
        <v>1500</v>
      </c>
      <c r="H127" s="438"/>
      <c r="I127" s="431">
        <v>1500</v>
      </c>
      <c r="J127" s="438"/>
      <c r="K127" s="439"/>
      <c r="L127" s="440"/>
      <c r="M127" s="431"/>
      <c r="N127" s="438"/>
      <c r="O127" s="441"/>
      <c r="P127" s="438"/>
      <c r="Q127" s="435"/>
    </row>
    <row r="128" spans="2:17" s="434" customFormat="1" ht="15">
      <c r="B128" s="457" t="s">
        <v>185</v>
      </c>
      <c r="C128" s="436" t="s">
        <v>303</v>
      </c>
      <c r="D128" s="437" t="s">
        <v>304</v>
      </c>
      <c r="E128" s="436" t="s">
        <v>305</v>
      </c>
      <c r="F128" s="440"/>
      <c r="G128" s="462">
        <v>1800</v>
      </c>
      <c r="H128" s="438"/>
      <c r="I128" s="462">
        <v>1800</v>
      </c>
      <c r="J128" s="438"/>
      <c r="K128" s="439"/>
      <c r="L128" s="440"/>
      <c r="M128" s="431"/>
      <c r="N128" s="438"/>
      <c r="O128" s="441"/>
      <c r="P128" s="438"/>
      <c r="Q128" s="435"/>
    </row>
    <row r="129" spans="2:17" s="434" customFormat="1" ht="15">
      <c r="B129" s="463"/>
      <c r="C129" s="436" t="s">
        <v>306</v>
      </c>
      <c r="D129" s="437"/>
      <c r="E129" s="436" t="s">
        <v>307</v>
      </c>
      <c r="F129" s="440"/>
      <c r="G129" s="464"/>
      <c r="H129" s="438"/>
      <c r="I129" s="464"/>
      <c r="J129" s="438"/>
      <c r="K129" s="439"/>
      <c r="L129" s="440"/>
      <c r="M129" s="431"/>
      <c r="N129" s="438"/>
      <c r="O129" s="441"/>
      <c r="P129" s="438"/>
      <c r="Q129" s="435"/>
    </row>
    <row r="130" spans="2:17" s="434" customFormat="1" ht="15">
      <c r="B130" s="463"/>
      <c r="C130" s="436" t="s">
        <v>308</v>
      </c>
      <c r="D130" s="437"/>
      <c r="E130" s="436" t="s">
        <v>309</v>
      </c>
      <c r="F130" s="440"/>
      <c r="G130" s="464"/>
      <c r="H130" s="438"/>
      <c r="I130" s="464"/>
      <c r="J130" s="438"/>
      <c r="K130" s="439"/>
      <c r="L130" s="440"/>
      <c r="M130" s="431"/>
      <c r="N130" s="438"/>
      <c r="O130" s="441"/>
      <c r="P130" s="438"/>
      <c r="Q130" s="435"/>
    </row>
    <row r="131" spans="2:17" s="434" customFormat="1" ht="15">
      <c r="B131" s="463"/>
      <c r="C131" s="436" t="s">
        <v>310</v>
      </c>
      <c r="D131" s="437"/>
      <c r="E131" s="436" t="s">
        <v>311</v>
      </c>
      <c r="F131" s="440"/>
      <c r="G131" s="464"/>
      <c r="H131" s="438"/>
      <c r="I131" s="464"/>
      <c r="J131" s="438"/>
      <c r="K131" s="439"/>
      <c r="L131" s="440"/>
      <c r="M131" s="431"/>
      <c r="N131" s="438"/>
      <c r="O131" s="441"/>
      <c r="P131" s="438"/>
      <c r="Q131" s="435"/>
    </row>
    <row r="132" spans="2:17" s="434" customFormat="1" ht="30">
      <c r="B132" s="463"/>
      <c r="C132" s="436" t="s">
        <v>312</v>
      </c>
      <c r="D132" s="437"/>
      <c r="E132" s="436" t="s">
        <v>313</v>
      </c>
      <c r="F132" s="440"/>
      <c r="G132" s="465"/>
      <c r="H132" s="466"/>
      <c r="I132" s="465"/>
      <c r="J132" s="466"/>
      <c r="K132" s="439"/>
      <c r="L132" s="448"/>
      <c r="M132" s="431"/>
      <c r="N132" s="438"/>
      <c r="O132" s="441"/>
      <c r="P132" s="466"/>
      <c r="Q132" s="435"/>
    </row>
    <row r="133" spans="2:17" s="434" customFormat="1" ht="30">
      <c r="B133" s="176" t="s">
        <v>186</v>
      </c>
      <c r="C133" s="436" t="s">
        <v>314</v>
      </c>
      <c r="D133" s="437" t="s">
        <v>315</v>
      </c>
      <c r="E133" s="436" t="s">
        <v>316</v>
      </c>
      <c r="F133" s="431"/>
      <c r="G133" s="431">
        <v>600</v>
      </c>
      <c r="H133" s="438"/>
      <c r="I133" s="431">
        <v>600</v>
      </c>
      <c r="J133" s="438"/>
      <c r="K133" s="439"/>
      <c r="L133" s="440"/>
      <c r="M133" s="431"/>
      <c r="N133" s="438"/>
      <c r="O133" s="441"/>
      <c r="P133" s="438"/>
      <c r="Q133" s="435"/>
    </row>
    <row r="134" spans="2:17" s="434" customFormat="1" ht="15">
      <c r="B134" s="176" t="s">
        <v>189</v>
      </c>
      <c r="C134" s="436" t="s">
        <v>317</v>
      </c>
      <c r="D134" s="437" t="s">
        <v>318</v>
      </c>
      <c r="E134" s="436" t="s">
        <v>319</v>
      </c>
      <c r="F134" s="431"/>
      <c r="G134" s="431">
        <v>800</v>
      </c>
      <c r="H134" s="438"/>
      <c r="I134" s="431">
        <v>800</v>
      </c>
      <c r="J134" s="438"/>
      <c r="K134" s="439"/>
      <c r="L134" s="440"/>
      <c r="M134" s="431"/>
      <c r="N134" s="438"/>
      <c r="O134" s="441"/>
      <c r="P134" s="438"/>
      <c r="Q134" s="435"/>
    </row>
    <row r="135" spans="2:17" s="434" customFormat="1" ht="15">
      <c r="B135" s="467" t="s">
        <v>193</v>
      </c>
      <c r="C135" s="436" t="s">
        <v>320</v>
      </c>
      <c r="D135" s="437" t="s">
        <v>321</v>
      </c>
      <c r="E135" s="436" t="s">
        <v>322</v>
      </c>
      <c r="F135" s="440"/>
      <c r="G135" s="431">
        <v>2000</v>
      </c>
      <c r="H135" s="438"/>
      <c r="I135" s="431">
        <v>2000</v>
      </c>
      <c r="J135" s="438"/>
      <c r="K135" s="439"/>
      <c r="L135" s="440"/>
      <c r="M135" s="431"/>
      <c r="N135" s="438"/>
      <c r="O135" s="441"/>
      <c r="P135" s="438"/>
      <c r="Q135" s="435"/>
    </row>
    <row r="136" spans="2:17" s="434" customFormat="1" ht="30">
      <c r="B136" s="176" t="s">
        <v>196</v>
      </c>
      <c r="C136" s="436" t="s">
        <v>323</v>
      </c>
      <c r="D136" s="437" t="s">
        <v>324</v>
      </c>
      <c r="E136" s="436" t="s">
        <v>325</v>
      </c>
      <c r="F136" s="440"/>
      <c r="G136" s="431">
        <v>600</v>
      </c>
      <c r="H136" s="438"/>
      <c r="I136" s="431">
        <v>600</v>
      </c>
      <c r="J136" s="438"/>
      <c r="K136" s="439"/>
      <c r="L136" s="440"/>
      <c r="M136" s="431"/>
      <c r="N136" s="438"/>
      <c r="O136" s="441"/>
      <c r="P136" s="438"/>
      <c r="Q136" s="435"/>
    </row>
    <row r="137" spans="2:17" s="434" customFormat="1" ht="15">
      <c r="B137" s="176" t="s">
        <v>199</v>
      </c>
      <c r="C137" s="436" t="s">
        <v>326</v>
      </c>
      <c r="D137" s="437" t="s">
        <v>327</v>
      </c>
      <c r="E137" s="436" t="s">
        <v>328</v>
      </c>
      <c r="F137" s="440"/>
      <c r="G137" s="431">
        <v>500</v>
      </c>
      <c r="H137" s="438"/>
      <c r="I137" s="431">
        <v>500</v>
      </c>
      <c r="J137" s="438"/>
      <c r="K137" s="439"/>
      <c r="L137" s="440"/>
      <c r="M137" s="431"/>
      <c r="N137" s="438"/>
      <c r="O137" s="441"/>
      <c r="P137" s="438"/>
      <c r="Q137" s="435"/>
    </row>
    <row r="138" spans="2:17" s="434" customFormat="1" ht="15">
      <c r="B138" s="442" t="s">
        <v>202</v>
      </c>
      <c r="C138" s="436" t="s">
        <v>329</v>
      </c>
      <c r="D138" s="437" t="s">
        <v>330</v>
      </c>
      <c r="E138" s="436" t="s">
        <v>331</v>
      </c>
      <c r="F138" s="431"/>
      <c r="G138" s="431">
        <v>200</v>
      </c>
      <c r="H138" s="432"/>
      <c r="I138" s="431">
        <v>200</v>
      </c>
      <c r="J138" s="432"/>
      <c r="K138" s="430"/>
      <c r="L138" s="431"/>
      <c r="M138" s="431"/>
      <c r="N138" s="432"/>
      <c r="O138" s="433"/>
      <c r="P138" s="432"/>
      <c r="Q138" s="435"/>
    </row>
    <row r="139" spans="2:17" s="434" customFormat="1" ht="30">
      <c r="B139" s="176" t="s">
        <v>205</v>
      </c>
      <c r="C139" s="436" t="s">
        <v>332</v>
      </c>
      <c r="D139" s="437" t="s">
        <v>333</v>
      </c>
      <c r="E139" s="436" t="s">
        <v>334</v>
      </c>
      <c r="F139" s="440"/>
      <c r="G139" s="431">
        <v>600</v>
      </c>
      <c r="H139" s="438"/>
      <c r="I139" s="431">
        <v>600</v>
      </c>
      <c r="J139" s="438"/>
      <c r="K139" s="439"/>
      <c r="L139" s="440"/>
      <c r="M139" s="431"/>
      <c r="N139" s="438"/>
      <c r="O139" s="441"/>
      <c r="P139" s="438"/>
      <c r="Q139" s="435"/>
    </row>
    <row r="140" spans="2:17" s="434" customFormat="1" ht="30">
      <c r="B140" s="176" t="s">
        <v>209</v>
      </c>
      <c r="C140" s="436" t="s">
        <v>335</v>
      </c>
      <c r="D140" s="437" t="s">
        <v>336</v>
      </c>
      <c r="E140" s="436" t="s">
        <v>337</v>
      </c>
      <c r="F140" s="440"/>
      <c r="G140" s="431">
        <v>400</v>
      </c>
      <c r="H140" s="438"/>
      <c r="I140" s="431">
        <v>400</v>
      </c>
      <c r="J140" s="438"/>
      <c r="K140" s="439"/>
      <c r="L140" s="440"/>
      <c r="M140" s="431"/>
      <c r="N140" s="438"/>
      <c r="O140" s="441"/>
      <c r="P140" s="438"/>
      <c r="Q140" s="435"/>
    </row>
    <row r="141" spans="2:17" s="434" customFormat="1" ht="30">
      <c r="B141" s="176" t="s">
        <v>212</v>
      </c>
      <c r="C141" s="436" t="s">
        <v>338</v>
      </c>
      <c r="D141" s="437" t="s">
        <v>301</v>
      </c>
      <c r="E141" s="436" t="s">
        <v>339</v>
      </c>
      <c r="F141" s="440"/>
      <c r="G141" s="431">
        <v>2000</v>
      </c>
      <c r="H141" s="438"/>
      <c r="I141" s="431">
        <v>2000</v>
      </c>
      <c r="J141" s="438"/>
      <c r="K141" s="439"/>
      <c r="L141" s="440"/>
      <c r="M141" s="431"/>
      <c r="N141" s="438"/>
      <c r="O141" s="441"/>
      <c r="P141" s="438"/>
      <c r="Q141" s="435"/>
    </row>
    <row r="142" spans="2:17" s="434" customFormat="1" ht="30">
      <c r="B142" s="176" t="s">
        <v>217</v>
      </c>
      <c r="C142" s="436" t="s">
        <v>340</v>
      </c>
      <c r="D142" s="437" t="s">
        <v>341</v>
      </c>
      <c r="E142" s="436" t="s">
        <v>342</v>
      </c>
      <c r="F142" s="431"/>
      <c r="G142" s="431">
        <v>1000</v>
      </c>
      <c r="H142" s="432"/>
      <c r="I142" s="431">
        <v>1000</v>
      </c>
      <c r="J142" s="432"/>
      <c r="K142" s="430"/>
      <c r="L142" s="431"/>
      <c r="M142" s="431"/>
      <c r="N142" s="432"/>
      <c r="O142" s="433"/>
      <c r="P142" s="432"/>
      <c r="Q142" s="435"/>
    </row>
    <row r="143" spans="2:17" s="434" customFormat="1" ht="15">
      <c r="B143" s="176" t="s">
        <v>343</v>
      </c>
      <c r="C143" s="436" t="s">
        <v>344</v>
      </c>
      <c r="D143" s="437" t="s">
        <v>276</v>
      </c>
      <c r="E143" s="436" t="s">
        <v>345</v>
      </c>
      <c r="F143" s="431"/>
      <c r="G143" s="431">
        <v>700</v>
      </c>
      <c r="H143" s="432"/>
      <c r="I143" s="431">
        <v>700</v>
      </c>
      <c r="J143" s="432"/>
      <c r="K143" s="430"/>
      <c r="L143" s="431"/>
      <c r="M143" s="431"/>
      <c r="N143" s="432"/>
      <c r="O143" s="433"/>
      <c r="P143" s="432"/>
      <c r="Q143" s="435"/>
    </row>
    <row r="144" spans="2:17" s="434" customFormat="1" ht="60">
      <c r="B144" s="442" t="s">
        <v>346</v>
      </c>
      <c r="C144" s="436" t="s">
        <v>347</v>
      </c>
      <c r="D144" s="437" t="s">
        <v>348</v>
      </c>
      <c r="E144" s="436" t="s">
        <v>349</v>
      </c>
      <c r="F144" s="431"/>
      <c r="G144" s="431">
        <v>1500</v>
      </c>
      <c r="H144" s="432"/>
      <c r="I144" s="431">
        <v>1500</v>
      </c>
      <c r="J144" s="432"/>
      <c r="K144" s="430"/>
      <c r="L144" s="431"/>
      <c r="M144" s="431"/>
      <c r="N144" s="432"/>
      <c r="O144" s="433"/>
      <c r="P144" s="432"/>
      <c r="Q144" s="435"/>
    </row>
    <row r="145" spans="2:17" s="434" customFormat="1" ht="45">
      <c r="B145" s="176" t="s">
        <v>350</v>
      </c>
      <c r="C145" s="436" t="s">
        <v>351</v>
      </c>
      <c r="D145" s="437" t="s">
        <v>352</v>
      </c>
      <c r="E145" s="436" t="s">
        <v>353</v>
      </c>
      <c r="F145" s="431">
        <v>1500</v>
      </c>
      <c r="G145" s="431">
        <v>1500</v>
      </c>
      <c r="H145" s="438"/>
      <c r="I145" s="431">
        <v>1500</v>
      </c>
      <c r="J145" s="438"/>
      <c r="K145" s="439"/>
      <c r="L145" s="440" t="s">
        <v>354</v>
      </c>
      <c r="M145" s="440">
        <v>1500</v>
      </c>
      <c r="N145" s="438"/>
      <c r="O145" s="441"/>
      <c r="P145" s="438"/>
      <c r="Q145" s="435"/>
    </row>
    <row r="146" spans="2:17" s="434" customFormat="1" ht="15" customHeight="1">
      <c r="B146" s="468" t="s">
        <v>355</v>
      </c>
      <c r="C146" s="469"/>
      <c r="D146" s="470"/>
      <c r="E146" s="471"/>
      <c r="F146" s="440">
        <f>SUM(F110:F145)</f>
        <v>5800</v>
      </c>
      <c r="G146" s="440">
        <f>SUM(G110:G145)</f>
        <v>32300</v>
      </c>
      <c r="H146" s="472">
        <f>SUM(H110:H145)</f>
        <v>0</v>
      </c>
      <c r="I146" s="473">
        <f>SUM(I110:I145)</f>
        <v>33152</v>
      </c>
      <c r="J146" s="472">
        <f>SUM(J110:J145)</f>
        <v>0</v>
      </c>
      <c r="K146" s="422"/>
      <c r="L146" s="440">
        <f>SUM(L110:L145)</f>
        <v>400</v>
      </c>
      <c r="M146" s="440">
        <f>SUM(M110:M145)</f>
        <v>5800</v>
      </c>
      <c r="N146" s="438"/>
      <c r="O146" s="441"/>
      <c r="P146" s="474">
        <f>SUM(P110:P145)</f>
        <v>0</v>
      </c>
      <c r="Q146" s="435"/>
    </row>
    <row r="147" spans="2:17" s="434" customFormat="1" ht="3.75" customHeight="1">
      <c r="B147" s="468"/>
      <c r="C147" s="469"/>
      <c r="D147" s="475"/>
      <c r="E147" s="476"/>
      <c r="F147" s="477"/>
      <c r="G147" s="477"/>
      <c r="H147" s="476"/>
      <c r="I147" s="477"/>
      <c r="J147" s="476"/>
      <c r="K147" s="478"/>
      <c r="L147" s="477"/>
      <c r="M147" s="479"/>
      <c r="N147" s="480"/>
      <c r="O147" s="481"/>
      <c r="P147" s="471"/>
      <c r="Q147" s="435"/>
    </row>
    <row r="148" spans="2:17" s="434" customFormat="1" ht="14.25" customHeight="1">
      <c r="B148" s="482" t="s">
        <v>356</v>
      </c>
      <c r="C148" s="427"/>
      <c r="D148" s="427"/>
      <c r="E148" s="483"/>
      <c r="F148" s="484"/>
      <c r="G148" s="484"/>
      <c r="H148" s="485"/>
      <c r="I148" s="484"/>
      <c r="J148" s="485"/>
      <c r="K148" s="420"/>
      <c r="L148" s="484"/>
      <c r="M148" s="440"/>
      <c r="N148" s="438"/>
      <c r="O148" s="486"/>
      <c r="P148" s="487"/>
      <c r="Q148" s="435"/>
    </row>
    <row r="149" spans="2:17" s="424" customFormat="1" ht="15">
      <c r="B149" s="488" t="s">
        <v>357</v>
      </c>
      <c r="C149" s="489"/>
      <c r="D149" s="490"/>
      <c r="E149" s="491"/>
      <c r="F149" s="492">
        <v>0</v>
      </c>
      <c r="G149" s="493">
        <v>0</v>
      </c>
      <c r="H149" s="494">
        <v>0</v>
      </c>
      <c r="I149" s="493">
        <v>0</v>
      </c>
      <c r="J149" s="494">
        <v>0</v>
      </c>
      <c r="K149" s="495"/>
      <c r="L149" s="493">
        <v>0</v>
      </c>
      <c r="M149" s="493">
        <v>0</v>
      </c>
      <c r="N149" s="494"/>
      <c r="O149" s="496"/>
      <c r="P149" s="494">
        <v>0</v>
      </c>
      <c r="Q149" s="423"/>
    </row>
    <row r="150" spans="2:17" s="424" customFormat="1" ht="15">
      <c r="B150" s="497" t="s">
        <v>358</v>
      </c>
      <c r="C150" s="498"/>
      <c r="D150" s="498"/>
      <c r="E150" s="491"/>
      <c r="F150" s="499">
        <f>F149+F146</f>
        <v>5800</v>
      </c>
      <c r="G150" s="492">
        <f>G149+G146</f>
        <v>32300</v>
      </c>
      <c r="H150" s="500">
        <f>H149+H146</f>
        <v>0</v>
      </c>
      <c r="I150" s="492">
        <f>I149+I146</f>
        <v>33152</v>
      </c>
      <c r="J150" s="500">
        <f>J149+J146</f>
        <v>0</v>
      </c>
      <c r="K150" s="439"/>
      <c r="L150" s="492">
        <f>L149+L146</f>
        <v>400</v>
      </c>
      <c r="M150" s="492">
        <f>M149+M146</f>
        <v>5800</v>
      </c>
      <c r="N150" s="500"/>
      <c r="O150" s="422"/>
      <c r="P150" s="500">
        <f>P149+P146</f>
        <v>0</v>
      </c>
      <c r="Q150" s="423"/>
    </row>
    <row r="151" spans="2:16" s="501" customFormat="1" ht="14.25">
      <c r="B151" s="502" t="s">
        <v>359</v>
      </c>
      <c r="C151" s="503"/>
      <c r="D151" s="503"/>
      <c r="E151" s="504"/>
      <c r="F151" s="505">
        <f>F150</f>
        <v>5800</v>
      </c>
      <c r="G151" s="506">
        <f>G150+H150</f>
        <v>32300</v>
      </c>
      <c r="H151" s="507"/>
      <c r="I151" s="506">
        <f>I150+J150</f>
        <v>33152</v>
      </c>
      <c r="J151" s="507"/>
      <c r="K151" s="508"/>
      <c r="L151" s="421"/>
      <c r="M151" s="421"/>
      <c r="N151" s="509"/>
      <c r="O151" s="509"/>
      <c r="P151" s="494">
        <f>P150</f>
        <v>0</v>
      </c>
    </row>
    <row r="152" spans="2:17" s="424" customFormat="1" ht="15">
      <c r="B152" s="510"/>
      <c r="C152" s="490"/>
      <c r="D152" s="490"/>
      <c r="E152" s="490"/>
      <c r="F152" s="511"/>
      <c r="G152" s="511"/>
      <c r="H152" s="512"/>
      <c r="I152" s="511"/>
      <c r="J152" s="512"/>
      <c r="K152" s="420"/>
      <c r="L152" s="421"/>
      <c r="M152" s="421"/>
      <c r="N152" s="420"/>
      <c r="O152" s="420"/>
      <c r="P152" s="512"/>
      <c r="Q152" s="423"/>
    </row>
    <row r="153" spans="2:17" s="424" customFormat="1" ht="15">
      <c r="B153" s="513" t="s">
        <v>360</v>
      </c>
      <c r="C153" s="514"/>
      <c r="D153" s="514"/>
      <c r="E153" s="478"/>
      <c r="F153" s="421"/>
      <c r="G153" s="421"/>
      <c r="H153" s="420"/>
      <c r="I153" s="421"/>
      <c r="J153" s="420"/>
      <c r="K153" s="420"/>
      <c r="L153" s="421"/>
      <c r="M153" s="421"/>
      <c r="N153" s="420"/>
      <c r="O153" s="420"/>
      <c r="P153" s="420"/>
      <c r="Q153" s="423"/>
    </row>
    <row r="154" spans="2:17" s="424" customFormat="1" ht="15">
      <c r="B154" s="515" t="s">
        <v>361</v>
      </c>
      <c r="C154" s="478"/>
      <c r="D154" s="478"/>
      <c r="E154" s="478"/>
      <c r="F154" s="421"/>
      <c r="G154" s="421"/>
      <c r="H154" s="420"/>
      <c r="I154" s="421"/>
      <c r="J154" s="420"/>
      <c r="K154" s="420"/>
      <c r="L154" s="421"/>
      <c r="M154" s="421"/>
      <c r="N154" s="420"/>
      <c r="O154" s="420"/>
      <c r="P154" s="420"/>
      <c r="Q154" s="423"/>
    </row>
    <row r="155" spans="2:17" s="424" customFormat="1" ht="15">
      <c r="B155" s="516" t="s">
        <v>362</v>
      </c>
      <c r="C155" s="417"/>
      <c r="D155" s="417"/>
      <c r="E155" s="417"/>
      <c r="F155" s="418"/>
      <c r="G155" s="418"/>
      <c r="H155" s="419"/>
      <c r="I155" s="418"/>
      <c r="J155" s="419"/>
      <c r="K155" s="420"/>
      <c r="L155" s="418"/>
      <c r="M155" s="421"/>
      <c r="N155" s="420"/>
      <c r="O155" s="420"/>
      <c r="P155" s="419"/>
      <c r="Q155" s="423"/>
    </row>
    <row r="156" spans="2:17" s="424" customFormat="1" ht="12.75" customHeight="1">
      <c r="B156" s="517" t="s">
        <v>15</v>
      </c>
      <c r="C156" s="517" t="s">
        <v>16</v>
      </c>
      <c r="D156" s="517" t="s">
        <v>17</v>
      </c>
      <c r="E156" s="517" t="s">
        <v>18</v>
      </c>
      <c r="F156" s="399" t="s">
        <v>19</v>
      </c>
      <c r="G156" s="518" t="s">
        <v>20</v>
      </c>
      <c r="H156" s="519"/>
      <c r="I156" s="518" t="s">
        <v>20</v>
      </c>
      <c r="J156" s="519"/>
      <c r="K156" s="520"/>
      <c r="L156" s="521" t="s">
        <v>21</v>
      </c>
      <c r="M156" s="522"/>
      <c r="N156" s="523"/>
      <c r="O156" s="523"/>
      <c r="P156" s="524" t="s">
        <v>67</v>
      </c>
      <c r="Q156" s="423"/>
    </row>
    <row r="157" spans="2:17" s="424" customFormat="1" ht="12.75" customHeight="1">
      <c r="B157" s="525"/>
      <c r="C157" s="525"/>
      <c r="D157" s="525"/>
      <c r="E157" s="525"/>
      <c r="F157" s="526"/>
      <c r="G157" s="518" t="s">
        <v>22</v>
      </c>
      <c r="H157" s="519"/>
      <c r="I157" s="518" t="s">
        <v>23</v>
      </c>
      <c r="J157" s="519"/>
      <c r="K157" s="520"/>
      <c r="L157" s="524" t="s">
        <v>24</v>
      </c>
      <c r="M157" s="522"/>
      <c r="N157" s="523"/>
      <c r="O157" s="523"/>
      <c r="P157" s="527"/>
      <c r="Q157" s="423"/>
    </row>
    <row r="158" spans="2:17" s="424" customFormat="1" ht="28.5">
      <c r="B158" s="528"/>
      <c r="C158" s="528"/>
      <c r="D158" s="528"/>
      <c r="E158" s="528"/>
      <c r="F158" s="400"/>
      <c r="G158" s="521" t="s">
        <v>25</v>
      </c>
      <c r="H158" s="521" t="s">
        <v>26</v>
      </c>
      <c r="I158" s="521" t="s">
        <v>25</v>
      </c>
      <c r="J158" s="521" t="s">
        <v>26</v>
      </c>
      <c r="K158" s="529"/>
      <c r="L158" s="530"/>
      <c r="M158" s="521" t="s">
        <v>68</v>
      </c>
      <c r="N158" s="521" t="s">
        <v>69</v>
      </c>
      <c r="O158" s="529"/>
      <c r="P158" s="530"/>
      <c r="Q158" s="423"/>
    </row>
    <row r="159" spans="1:17" s="531" customFormat="1" ht="30">
      <c r="A159" s="531">
        <v>1</v>
      </c>
      <c r="B159" s="532" t="s">
        <v>34</v>
      </c>
      <c r="C159" s="533" t="s">
        <v>363</v>
      </c>
      <c r="D159" s="534" t="s">
        <v>364</v>
      </c>
      <c r="E159" s="534" t="s">
        <v>365</v>
      </c>
      <c r="F159" s="535"/>
      <c r="G159" s="535">
        <v>800</v>
      </c>
      <c r="H159" s="536"/>
      <c r="I159" s="535">
        <v>800</v>
      </c>
      <c r="J159" s="536"/>
      <c r="K159" s="537"/>
      <c r="L159" s="535"/>
      <c r="M159" s="535"/>
      <c r="N159" s="536" t="s">
        <v>366</v>
      </c>
      <c r="O159" s="538"/>
      <c r="P159" s="536"/>
      <c r="Q159" s="539"/>
    </row>
    <row r="160" spans="1:17" s="434" customFormat="1" ht="30">
      <c r="A160" s="434">
        <v>2</v>
      </c>
      <c r="B160" s="176" t="s">
        <v>38</v>
      </c>
      <c r="C160" s="540" t="s">
        <v>367</v>
      </c>
      <c r="D160" s="480" t="s">
        <v>368</v>
      </c>
      <c r="E160" s="480" t="s">
        <v>365</v>
      </c>
      <c r="F160" s="431"/>
      <c r="G160" s="431">
        <v>1373</v>
      </c>
      <c r="H160" s="432"/>
      <c r="I160" s="431">
        <v>1373</v>
      </c>
      <c r="J160" s="432"/>
      <c r="K160" s="430"/>
      <c r="L160" s="431"/>
      <c r="M160" s="431"/>
      <c r="N160" s="432" t="s">
        <v>366</v>
      </c>
      <c r="O160" s="433"/>
      <c r="P160" s="432"/>
      <c r="Q160" s="435"/>
    </row>
    <row r="161" spans="1:17" s="434" customFormat="1" ht="23.25" customHeight="1">
      <c r="A161" s="434">
        <v>32</v>
      </c>
      <c r="B161" s="176" t="s">
        <v>98</v>
      </c>
      <c r="C161" s="540" t="s">
        <v>369</v>
      </c>
      <c r="D161" s="480" t="s">
        <v>370</v>
      </c>
      <c r="E161" s="480" t="s">
        <v>371</v>
      </c>
      <c r="F161" s="431">
        <v>2500</v>
      </c>
      <c r="G161" s="431">
        <v>2500</v>
      </c>
      <c r="H161" s="432"/>
      <c r="I161" s="431">
        <v>2500</v>
      </c>
      <c r="J161" s="432"/>
      <c r="K161" s="430"/>
      <c r="L161" s="431">
        <v>264</v>
      </c>
      <c r="M161" s="431">
        <v>2500</v>
      </c>
      <c r="N161" s="432"/>
      <c r="O161" s="433"/>
      <c r="P161" s="432"/>
      <c r="Q161" s="435"/>
    </row>
    <row r="162" spans="1:17" s="434" customFormat="1" ht="15">
      <c r="A162" s="434">
        <v>33</v>
      </c>
      <c r="B162" s="176" t="s">
        <v>102</v>
      </c>
      <c r="C162" s="540" t="s">
        <v>372</v>
      </c>
      <c r="D162" s="480" t="s">
        <v>370</v>
      </c>
      <c r="E162" s="480" t="s">
        <v>373</v>
      </c>
      <c r="F162" s="431">
        <v>2300</v>
      </c>
      <c r="G162" s="431">
        <v>2300</v>
      </c>
      <c r="H162" s="432"/>
      <c r="I162" s="431">
        <v>2300</v>
      </c>
      <c r="J162" s="432"/>
      <c r="K162" s="430"/>
      <c r="L162" s="431"/>
      <c r="M162" s="431"/>
      <c r="N162" s="432"/>
      <c r="O162" s="433"/>
      <c r="P162" s="432"/>
      <c r="Q162" s="435"/>
    </row>
    <row r="163" spans="1:17" s="434" customFormat="1" ht="15">
      <c r="A163" s="434">
        <v>34</v>
      </c>
      <c r="B163" s="176" t="s">
        <v>46</v>
      </c>
      <c r="C163" s="540" t="s">
        <v>374</v>
      </c>
      <c r="D163" s="480" t="s">
        <v>375</v>
      </c>
      <c r="E163" s="480" t="s">
        <v>376</v>
      </c>
      <c r="F163" s="431">
        <v>2400</v>
      </c>
      <c r="G163" s="431">
        <v>2400</v>
      </c>
      <c r="H163" s="432"/>
      <c r="I163" s="431">
        <v>2400</v>
      </c>
      <c r="J163" s="432"/>
      <c r="K163" s="430"/>
      <c r="L163" s="431">
        <v>28</v>
      </c>
      <c r="M163" s="431">
        <v>2400</v>
      </c>
      <c r="N163" s="432"/>
      <c r="O163" s="433"/>
      <c r="P163" s="432"/>
      <c r="Q163" s="435"/>
    </row>
    <row r="164" spans="1:17" s="434" customFormat="1" ht="45">
      <c r="A164" s="434">
        <v>37</v>
      </c>
      <c r="B164" s="176" t="s">
        <v>56</v>
      </c>
      <c r="C164" s="540" t="s">
        <v>377</v>
      </c>
      <c r="D164" s="480" t="s">
        <v>378</v>
      </c>
      <c r="E164" s="541" t="s">
        <v>379</v>
      </c>
      <c r="F164" s="431">
        <v>275</v>
      </c>
      <c r="G164" s="431">
        <v>275</v>
      </c>
      <c r="H164" s="432"/>
      <c r="I164" s="431">
        <v>275</v>
      </c>
      <c r="J164" s="432"/>
      <c r="K164" s="430"/>
      <c r="L164" s="431">
        <v>175</v>
      </c>
      <c r="M164" s="431">
        <v>275</v>
      </c>
      <c r="N164" s="432"/>
      <c r="O164" s="433"/>
      <c r="P164" s="432"/>
      <c r="Q164" s="435"/>
    </row>
    <row r="165" spans="1:17" s="434" customFormat="1" ht="30">
      <c r="A165" s="434">
        <v>38</v>
      </c>
      <c r="B165" s="176" t="s">
        <v>114</v>
      </c>
      <c r="C165" s="540" t="s">
        <v>380</v>
      </c>
      <c r="D165" s="541" t="s">
        <v>381</v>
      </c>
      <c r="E165" s="480" t="s">
        <v>382</v>
      </c>
      <c r="F165" s="431"/>
      <c r="G165" s="431">
        <v>500</v>
      </c>
      <c r="H165" s="432"/>
      <c r="I165" s="431">
        <v>500</v>
      </c>
      <c r="J165" s="432"/>
      <c r="K165" s="430"/>
      <c r="L165" s="431"/>
      <c r="M165" s="431"/>
      <c r="N165" s="432"/>
      <c r="O165" s="433"/>
      <c r="P165" s="432"/>
      <c r="Q165" s="435"/>
    </row>
    <row r="166" spans="1:17" s="434" customFormat="1" ht="15">
      <c r="A166" s="434">
        <v>39</v>
      </c>
      <c r="B166" s="176" t="s">
        <v>118</v>
      </c>
      <c r="C166" s="540" t="s">
        <v>383</v>
      </c>
      <c r="D166" s="480" t="s">
        <v>384</v>
      </c>
      <c r="E166" s="480" t="s">
        <v>385</v>
      </c>
      <c r="F166" s="431"/>
      <c r="G166" s="431">
        <v>1908</v>
      </c>
      <c r="H166" s="432"/>
      <c r="I166" s="431">
        <v>1908</v>
      </c>
      <c r="J166" s="432"/>
      <c r="K166" s="430"/>
      <c r="L166" s="431"/>
      <c r="M166" s="431"/>
      <c r="N166" s="432"/>
      <c r="O166" s="433"/>
      <c r="P166" s="432"/>
      <c r="Q166" s="435"/>
    </row>
    <row r="167" spans="1:17" s="434" customFormat="1" ht="15">
      <c r="A167" s="434">
        <v>42</v>
      </c>
      <c r="B167" s="176" t="s">
        <v>185</v>
      </c>
      <c r="C167" s="540" t="s">
        <v>386</v>
      </c>
      <c r="D167" s="480" t="s">
        <v>368</v>
      </c>
      <c r="E167" s="480" t="s">
        <v>387</v>
      </c>
      <c r="F167" s="431"/>
      <c r="G167" s="431">
        <v>1560</v>
      </c>
      <c r="H167" s="432"/>
      <c r="I167" s="431">
        <v>1560</v>
      </c>
      <c r="J167" s="432"/>
      <c r="K167" s="430"/>
      <c r="L167" s="431"/>
      <c r="M167" s="431"/>
      <c r="N167" s="432"/>
      <c r="O167" s="433"/>
      <c r="P167" s="432"/>
      <c r="Q167" s="435"/>
    </row>
    <row r="168" spans="2:17" s="434" customFormat="1" ht="15">
      <c r="B168" s="542" t="s">
        <v>388</v>
      </c>
      <c r="C168" s="543"/>
      <c r="D168" s="544"/>
      <c r="E168" s="545"/>
      <c r="F168" s="440">
        <f>SUM(F159:F167)</f>
        <v>7475</v>
      </c>
      <c r="G168" s="440">
        <f>SUM(G159:G167)</f>
        <v>13616</v>
      </c>
      <c r="H168" s="438">
        <f>SUM(H159:H167)</f>
        <v>0</v>
      </c>
      <c r="I168" s="440">
        <f>SUM(I159:I167)</f>
        <v>13616</v>
      </c>
      <c r="J168" s="438">
        <f>SUM(J159:J167)</f>
        <v>0</v>
      </c>
      <c r="K168" s="439"/>
      <c r="L168" s="440">
        <f>SUM(L159:L167)</f>
        <v>467</v>
      </c>
      <c r="M168" s="440">
        <f>SUM(M159:M167)</f>
        <v>5175</v>
      </c>
      <c r="N168" s="438"/>
      <c r="O168" s="441"/>
      <c r="P168" s="438">
        <f>SUM(P159:P167)</f>
        <v>0</v>
      </c>
      <c r="Q168" s="435"/>
    </row>
    <row r="169" spans="2:17" s="434" customFormat="1" ht="15">
      <c r="B169" s="425"/>
      <c r="C169" s="481"/>
      <c r="D169" s="481"/>
      <c r="E169" s="546"/>
      <c r="F169" s="547"/>
      <c r="G169" s="547"/>
      <c r="H169" s="481"/>
      <c r="I169" s="547"/>
      <c r="J169" s="481"/>
      <c r="K169" s="478"/>
      <c r="L169" s="547"/>
      <c r="M169" s="479"/>
      <c r="N169" s="480"/>
      <c r="O169" s="481"/>
      <c r="P169" s="435"/>
      <c r="Q169" s="435"/>
    </row>
    <row r="170" spans="2:17" s="434" customFormat="1" ht="15">
      <c r="B170" s="548" t="s">
        <v>389</v>
      </c>
      <c r="C170" s="481"/>
      <c r="D170" s="481"/>
      <c r="E170" s="546"/>
      <c r="F170" s="547"/>
      <c r="G170" s="547"/>
      <c r="H170" s="481"/>
      <c r="I170" s="547"/>
      <c r="J170" s="481"/>
      <c r="K170" s="478"/>
      <c r="L170" s="547"/>
      <c r="M170" s="479"/>
      <c r="N170" s="480"/>
      <c r="O170" s="481"/>
      <c r="P170" s="435"/>
      <c r="Q170" s="435"/>
    </row>
    <row r="171" spans="1:17" s="434" customFormat="1" ht="30">
      <c r="A171" s="434">
        <v>6</v>
      </c>
      <c r="B171" s="176" t="s">
        <v>34</v>
      </c>
      <c r="C171" s="540" t="s">
        <v>390</v>
      </c>
      <c r="D171" s="549" t="s">
        <v>391</v>
      </c>
      <c r="E171" s="540" t="s">
        <v>392</v>
      </c>
      <c r="F171" s="431">
        <v>4000</v>
      </c>
      <c r="G171" s="431">
        <v>4000</v>
      </c>
      <c r="H171" s="432"/>
      <c r="I171" s="431">
        <v>4000</v>
      </c>
      <c r="J171" s="432"/>
      <c r="K171" s="430"/>
      <c r="L171" s="431">
        <v>671</v>
      </c>
      <c r="M171" s="431">
        <v>4000</v>
      </c>
      <c r="N171" s="432"/>
      <c r="O171" s="433"/>
      <c r="P171" s="432"/>
      <c r="Q171" s="550"/>
    </row>
    <row r="172" spans="1:17" s="434" customFormat="1" ht="15">
      <c r="A172" s="434">
        <v>7</v>
      </c>
      <c r="B172" s="457" t="s">
        <v>38</v>
      </c>
      <c r="C172" s="551" t="s">
        <v>393</v>
      </c>
      <c r="D172" s="552" t="s">
        <v>391</v>
      </c>
      <c r="E172" s="551" t="s">
        <v>394</v>
      </c>
      <c r="F172" s="431">
        <v>1000</v>
      </c>
      <c r="G172" s="431">
        <v>1000</v>
      </c>
      <c r="H172" s="432"/>
      <c r="I172" s="431">
        <v>1000</v>
      </c>
      <c r="J172" s="432"/>
      <c r="K172" s="430"/>
      <c r="L172" s="431">
        <v>221</v>
      </c>
      <c r="M172" s="431">
        <v>1000</v>
      </c>
      <c r="N172" s="432"/>
      <c r="O172" s="433"/>
      <c r="P172" s="432"/>
      <c r="Q172" s="550"/>
    </row>
    <row r="173" spans="2:17" s="434" customFormat="1" ht="15">
      <c r="B173" s="542" t="s">
        <v>395</v>
      </c>
      <c r="C173" s="543"/>
      <c r="D173" s="544"/>
      <c r="E173" s="545"/>
      <c r="F173" s="473">
        <f>F172+F171</f>
        <v>5000</v>
      </c>
      <c r="G173" s="440">
        <f>G172+G171</f>
        <v>5000</v>
      </c>
      <c r="H173" s="438">
        <f>H172+H171</f>
        <v>0</v>
      </c>
      <c r="I173" s="440">
        <f>I172+I171</f>
        <v>5000</v>
      </c>
      <c r="J173" s="438">
        <f>J172+J171</f>
        <v>0</v>
      </c>
      <c r="K173" s="439"/>
      <c r="L173" s="440">
        <f>L172+L171</f>
        <v>892</v>
      </c>
      <c r="M173" s="440">
        <f>M172+M171</f>
        <v>5000</v>
      </c>
      <c r="N173" s="438"/>
      <c r="O173" s="441"/>
      <c r="P173" s="438">
        <f>P172+P171</f>
        <v>0</v>
      </c>
      <c r="Q173" s="435"/>
    </row>
    <row r="174" spans="2:17" s="434" customFormat="1" ht="15">
      <c r="B174" s="425"/>
      <c r="C174" s="481"/>
      <c r="D174" s="481"/>
      <c r="E174" s="546"/>
      <c r="F174" s="547"/>
      <c r="G174" s="547"/>
      <c r="H174" s="481"/>
      <c r="I174" s="547"/>
      <c r="J174" s="481"/>
      <c r="K174" s="478"/>
      <c r="L174" s="547"/>
      <c r="M174" s="547"/>
      <c r="N174" s="481"/>
      <c r="O174" s="481"/>
      <c r="P174" s="435"/>
      <c r="Q174" s="435"/>
    </row>
    <row r="175" spans="2:17" s="434" customFormat="1" ht="15">
      <c r="B175" s="548" t="s">
        <v>396</v>
      </c>
      <c r="C175" s="481"/>
      <c r="D175" s="481"/>
      <c r="E175" s="427"/>
      <c r="F175" s="547"/>
      <c r="G175" s="547"/>
      <c r="H175" s="481"/>
      <c r="I175" s="547"/>
      <c r="J175" s="481"/>
      <c r="K175" s="478"/>
      <c r="L175" s="547"/>
      <c r="M175" s="547"/>
      <c r="N175" s="481"/>
      <c r="O175" s="481"/>
      <c r="P175" s="435"/>
      <c r="Q175" s="435"/>
    </row>
    <row r="176" spans="1:17" s="434" customFormat="1" ht="30">
      <c r="A176" s="434">
        <v>3</v>
      </c>
      <c r="B176" s="457" t="s">
        <v>34</v>
      </c>
      <c r="C176" s="540" t="s">
        <v>397</v>
      </c>
      <c r="D176" s="540" t="s">
        <v>398</v>
      </c>
      <c r="E176" s="455" t="s">
        <v>399</v>
      </c>
      <c r="F176" s="431"/>
      <c r="G176" s="431">
        <v>2100</v>
      </c>
      <c r="H176" s="432"/>
      <c r="I176" s="431">
        <v>2100</v>
      </c>
      <c r="J176" s="432"/>
      <c r="K176" s="430"/>
      <c r="L176" s="431"/>
      <c r="M176" s="431"/>
      <c r="N176" s="432"/>
      <c r="O176" s="553"/>
      <c r="P176" s="432"/>
      <c r="Q176" s="554"/>
    </row>
    <row r="177" spans="1:17" s="434" customFormat="1" ht="30">
      <c r="A177" s="434">
        <v>8</v>
      </c>
      <c r="B177" s="457" t="s">
        <v>38</v>
      </c>
      <c r="C177" s="540" t="s">
        <v>400</v>
      </c>
      <c r="D177" s="549" t="s">
        <v>401</v>
      </c>
      <c r="E177" s="540" t="s">
        <v>402</v>
      </c>
      <c r="F177" s="431">
        <v>4800</v>
      </c>
      <c r="G177" s="431">
        <v>4800</v>
      </c>
      <c r="H177" s="432"/>
      <c r="I177" s="431">
        <v>4800</v>
      </c>
      <c r="J177" s="432"/>
      <c r="K177" s="430"/>
      <c r="L177" s="431">
        <v>346</v>
      </c>
      <c r="M177" s="431">
        <v>4800</v>
      </c>
      <c r="N177" s="432"/>
      <c r="O177" s="553"/>
      <c r="P177" s="432"/>
      <c r="Q177" s="554"/>
    </row>
    <row r="178" spans="1:17" s="434" customFormat="1" ht="30">
      <c r="A178" s="434">
        <v>15</v>
      </c>
      <c r="B178" s="457" t="s">
        <v>94</v>
      </c>
      <c r="C178" s="540" t="s">
        <v>403</v>
      </c>
      <c r="D178" s="540" t="s">
        <v>404</v>
      </c>
      <c r="E178" s="540" t="s">
        <v>405</v>
      </c>
      <c r="F178" s="431">
        <v>4600</v>
      </c>
      <c r="G178" s="431">
        <v>4600</v>
      </c>
      <c r="H178" s="432"/>
      <c r="I178" s="431">
        <v>4600</v>
      </c>
      <c r="J178" s="432"/>
      <c r="K178" s="430"/>
      <c r="L178" s="462">
        <v>1231</v>
      </c>
      <c r="M178" s="555">
        <v>5400</v>
      </c>
      <c r="N178" s="432"/>
      <c r="O178" s="553"/>
      <c r="P178" s="432"/>
      <c r="Q178" s="554"/>
    </row>
    <row r="179" spans="1:17" s="434" customFormat="1" ht="15">
      <c r="A179" s="434">
        <v>16</v>
      </c>
      <c r="B179" s="457" t="s">
        <v>98</v>
      </c>
      <c r="C179" s="540" t="s">
        <v>406</v>
      </c>
      <c r="D179" s="549" t="s">
        <v>404</v>
      </c>
      <c r="E179" s="540" t="s">
        <v>407</v>
      </c>
      <c r="F179" s="431">
        <v>800</v>
      </c>
      <c r="G179" s="431">
        <v>800</v>
      </c>
      <c r="H179" s="432"/>
      <c r="I179" s="431">
        <v>800</v>
      </c>
      <c r="J179" s="432"/>
      <c r="K179" s="430"/>
      <c r="L179" s="465"/>
      <c r="M179" s="555"/>
      <c r="N179" s="432"/>
      <c r="O179" s="553"/>
      <c r="P179" s="432"/>
      <c r="Q179" s="554"/>
    </row>
    <row r="180" spans="1:17" s="434" customFormat="1" ht="15">
      <c r="A180" s="434">
        <v>17</v>
      </c>
      <c r="B180" s="457" t="s">
        <v>102</v>
      </c>
      <c r="C180" s="540" t="s">
        <v>408</v>
      </c>
      <c r="D180" s="549" t="s">
        <v>409</v>
      </c>
      <c r="E180" s="540" t="s">
        <v>410</v>
      </c>
      <c r="F180" s="431"/>
      <c r="G180" s="431">
        <v>1000</v>
      </c>
      <c r="H180" s="432"/>
      <c r="I180" s="431">
        <v>1000</v>
      </c>
      <c r="J180" s="432"/>
      <c r="K180" s="430"/>
      <c r="L180" s="431"/>
      <c r="M180" s="431"/>
      <c r="N180" s="432"/>
      <c r="O180" s="553"/>
      <c r="P180" s="432"/>
      <c r="Q180" s="554"/>
    </row>
    <row r="181" spans="1:17" s="434" customFormat="1" ht="15">
      <c r="A181" s="434">
        <v>18</v>
      </c>
      <c r="B181" s="457" t="s">
        <v>46</v>
      </c>
      <c r="C181" s="540" t="s">
        <v>411</v>
      </c>
      <c r="D181" s="540" t="s">
        <v>412</v>
      </c>
      <c r="E181" s="540" t="s">
        <v>413</v>
      </c>
      <c r="F181" s="431"/>
      <c r="G181" s="431">
        <v>500</v>
      </c>
      <c r="H181" s="432"/>
      <c r="I181" s="431">
        <v>500</v>
      </c>
      <c r="J181" s="432"/>
      <c r="K181" s="430"/>
      <c r="L181" s="431"/>
      <c r="M181" s="431"/>
      <c r="N181" s="432"/>
      <c r="O181" s="553"/>
      <c r="P181" s="432"/>
      <c r="Q181" s="554"/>
    </row>
    <row r="182" spans="1:17" s="434" customFormat="1" ht="15">
      <c r="A182" s="434">
        <v>19</v>
      </c>
      <c r="B182" s="457" t="s">
        <v>50</v>
      </c>
      <c r="C182" s="540" t="s">
        <v>414</v>
      </c>
      <c r="D182" s="549" t="s">
        <v>415</v>
      </c>
      <c r="E182" s="540" t="s">
        <v>416</v>
      </c>
      <c r="F182" s="431"/>
      <c r="G182" s="431">
        <v>300</v>
      </c>
      <c r="H182" s="432"/>
      <c r="I182" s="431">
        <v>300</v>
      </c>
      <c r="J182" s="432"/>
      <c r="K182" s="430"/>
      <c r="L182" s="431"/>
      <c r="M182" s="431"/>
      <c r="N182" s="432"/>
      <c r="O182" s="553"/>
      <c r="P182" s="432"/>
      <c r="Q182" s="554"/>
    </row>
    <row r="183" spans="1:17" s="434" customFormat="1" ht="15">
      <c r="A183" s="434">
        <v>20</v>
      </c>
      <c r="B183" s="457" t="s">
        <v>53</v>
      </c>
      <c r="C183" s="540" t="s">
        <v>417</v>
      </c>
      <c r="D183" s="549" t="s">
        <v>404</v>
      </c>
      <c r="E183" s="540" t="s">
        <v>418</v>
      </c>
      <c r="F183" s="431"/>
      <c r="G183" s="431">
        <v>700</v>
      </c>
      <c r="H183" s="432"/>
      <c r="I183" s="431">
        <v>700</v>
      </c>
      <c r="J183" s="432"/>
      <c r="K183" s="430"/>
      <c r="L183" s="431"/>
      <c r="M183" s="431"/>
      <c r="N183" s="432"/>
      <c r="O183" s="553"/>
      <c r="P183" s="432"/>
      <c r="Q183" s="554"/>
    </row>
    <row r="184" spans="1:17" s="434" customFormat="1" ht="15">
      <c r="A184" s="434">
        <v>21</v>
      </c>
      <c r="B184" s="457" t="s">
        <v>56</v>
      </c>
      <c r="C184" s="447" t="s">
        <v>419</v>
      </c>
      <c r="D184" s="556" t="s">
        <v>420</v>
      </c>
      <c r="E184" s="447" t="s">
        <v>421</v>
      </c>
      <c r="F184" s="431"/>
      <c r="G184" s="431">
        <v>3000</v>
      </c>
      <c r="H184" s="432"/>
      <c r="I184" s="431">
        <v>3000</v>
      </c>
      <c r="J184" s="432"/>
      <c r="K184" s="430"/>
      <c r="L184" s="431"/>
      <c r="M184" s="431"/>
      <c r="N184" s="432"/>
      <c r="O184" s="553"/>
      <c r="P184" s="432"/>
      <c r="Q184" s="554"/>
    </row>
    <row r="185" spans="2:17" s="434" customFormat="1" ht="15">
      <c r="B185" s="542" t="s">
        <v>422</v>
      </c>
      <c r="C185" s="543"/>
      <c r="D185" s="557"/>
      <c r="E185" s="545"/>
      <c r="F185" s="473">
        <f>SUM(F176:F184)</f>
        <v>10200</v>
      </c>
      <c r="G185" s="473">
        <f>SUM(G176:G184)</f>
        <v>17800</v>
      </c>
      <c r="H185" s="472">
        <f>SUM(H176:H184)</f>
        <v>0</v>
      </c>
      <c r="I185" s="473">
        <f>SUM(I176:I184)</f>
        <v>17800</v>
      </c>
      <c r="J185" s="472">
        <f>SUM(J176:J184)</f>
        <v>0</v>
      </c>
      <c r="K185" s="422"/>
      <c r="L185" s="473">
        <f>SUM(L176:L184)</f>
        <v>1577</v>
      </c>
      <c r="M185" s="440">
        <f>SUM(M176:M184)</f>
        <v>10200</v>
      </c>
      <c r="N185" s="438"/>
      <c r="O185" s="441"/>
      <c r="P185" s="472">
        <f>SUM(P176:P184)</f>
        <v>0</v>
      </c>
      <c r="Q185" s="435"/>
    </row>
    <row r="186" spans="2:17" s="434" customFormat="1" ht="15">
      <c r="B186" s="425"/>
      <c r="C186" s="481"/>
      <c r="D186" s="558"/>
      <c r="E186" s="546"/>
      <c r="F186" s="547"/>
      <c r="G186" s="547"/>
      <c r="H186" s="481"/>
      <c r="I186" s="547"/>
      <c r="J186" s="481"/>
      <c r="K186" s="478"/>
      <c r="L186" s="547"/>
      <c r="M186" s="547"/>
      <c r="N186" s="481"/>
      <c r="O186" s="481"/>
      <c r="P186" s="435"/>
      <c r="Q186" s="435"/>
    </row>
    <row r="187" spans="2:17" s="434" customFormat="1" ht="15">
      <c r="B187" s="548" t="s">
        <v>423</v>
      </c>
      <c r="C187" s="481"/>
      <c r="D187" s="558"/>
      <c r="E187" s="546"/>
      <c r="F187" s="547"/>
      <c r="G187" s="547"/>
      <c r="H187" s="481"/>
      <c r="I187" s="547"/>
      <c r="J187" s="481"/>
      <c r="K187" s="478"/>
      <c r="L187" s="547"/>
      <c r="M187" s="547"/>
      <c r="N187" s="481"/>
      <c r="O187" s="481"/>
      <c r="P187" s="435"/>
      <c r="Q187" s="435"/>
    </row>
    <row r="188" spans="1:17" s="434" customFormat="1" ht="30">
      <c r="A188" s="434">
        <v>9</v>
      </c>
      <c r="B188" s="176" t="s">
        <v>34</v>
      </c>
      <c r="C188" s="540" t="s">
        <v>424</v>
      </c>
      <c r="D188" s="549" t="s">
        <v>425</v>
      </c>
      <c r="E188" s="437" t="s">
        <v>426</v>
      </c>
      <c r="F188" s="431">
        <v>200</v>
      </c>
      <c r="G188" s="431">
        <v>200</v>
      </c>
      <c r="H188" s="432"/>
      <c r="I188" s="431">
        <v>200</v>
      </c>
      <c r="J188" s="432"/>
      <c r="K188" s="430"/>
      <c r="L188" s="431">
        <v>0</v>
      </c>
      <c r="M188" s="431">
        <v>200</v>
      </c>
      <c r="N188" s="432"/>
      <c r="O188" s="553"/>
      <c r="P188" s="432"/>
      <c r="Q188" s="435"/>
    </row>
    <row r="189" spans="1:17" s="434" customFormat="1" ht="30">
      <c r="A189" s="434">
        <v>10</v>
      </c>
      <c r="B189" s="176" t="s">
        <v>38</v>
      </c>
      <c r="C189" s="540" t="s">
        <v>427</v>
      </c>
      <c r="D189" s="540" t="s">
        <v>428</v>
      </c>
      <c r="E189" s="437" t="s">
        <v>429</v>
      </c>
      <c r="F189" s="431">
        <v>1600</v>
      </c>
      <c r="G189" s="431">
        <v>1600</v>
      </c>
      <c r="H189" s="432"/>
      <c r="I189" s="431">
        <v>1600</v>
      </c>
      <c r="J189" s="432"/>
      <c r="K189" s="430"/>
      <c r="L189" s="431">
        <v>1500</v>
      </c>
      <c r="M189" s="431">
        <v>1600</v>
      </c>
      <c r="N189" s="432"/>
      <c r="O189" s="553"/>
      <c r="P189" s="432"/>
      <c r="Q189" s="435"/>
    </row>
    <row r="190" spans="1:17" s="434" customFormat="1" ht="15">
      <c r="A190" s="434">
        <v>11</v>
      </c>
      <c r="B190" s="176" t="s">
        <v>94</v>
      </c>
      <c r="C190" s="540" t="s">
        <v>430</v>
      </c>
      <c r="D190" s="549" t="s">
        <v>431</v>
      </c>
      <c r="E190" s="437" t="s">
        <v>432</v>
      </c>
      <c r="F190" s="431">
        <v>800</v>
      </c>
      <c r="G190" s="431">
        <v>800</v>
      </c>
      <c r="H190" s="432"/>
      <c r="I190" s="431">
        <v>800</v>
      </c>
      <c r="J190" s="432"/>
      <c r="K190" s="430"/>
      <c r="L190" s="431">
        <v>454</v>
      </c>
      <c r="M190" s="431">
        <v>800</v>
      </c>
      <c r="N190" s="432"/>
      <c r="O190" s="553"/>
      <c r="P190" s="432"/>
      <c r="Q190" s="435"/>
    </row>
    <row r="191" spans="1:17" s="434" customFormat="1" ht="15">
      <c r="A191" s="434">
        <v>12</v>
      </c>
      <c r="B191" s="176" t="s">
        <v>98</v>
      </c>
      <c r="C191" s="540" t="s">
        <v>433</v>
      </c>
      <c r="D191" s="549" t="s">
        <v>434</v>
      </c>
      <c r="E191" s="437" t="s">
        <v>435</v>
      </c>
      <c r="F191" s="431">
        <v>1000</v>
      </c>
      <c r="G191" s="431">
        <v>1000</v>
      </c>
      <c r="H191" s="432"/>
      <c r="I191" s="431">
        <v>1000</v>
      </c>
      <c r="J191" s="432"/>
      <c r="K191" s="430"/>
      <c r="L191" s="431">
        <v>713</v>
      </c>
      <c r="M191" s="431">
        <v>1000</v>
      </c>
      <c r="N191" s="432"/>
      <c r="O191" s="553"/>
      <c r="P191" s="432"/>
      <c r="Q191" s="435"/>
    </row>
    <row r="192" spans="1:17" s="434" customFormat="1" ht="30">
      <c r="A192" s="434">
        <v>14</v>
      </c>
      <c r="B192" s="176" t="s">
        <v>102</v>
      </c>
      <c r="C192" s="540" t="s">
        <v>436</v>
      </c>
      <c r="D192" s="549" t="s">
        <v>437</v>
      </c>
      <c r="E192" s="437" t="s">
        <v>438</v>
      </c>
      <c r="F192" s="431"/>
      <c r="G192" s="431">
        <v>1000</v>
      </c>
      <c r="H192" s="432"/>
      <c r="I192" s="431">
        <v>1000</v>
      </c>
      <c r="J192" s="432"/>
      <c r="K192" s="430"/>
      <c r="L192" s="431">
        <v>50</v>
      </c>
      <c r="M192" s="431">
        <v>150</v>
      </c>
      <c r="N192" s="432"/>
      <c r="O192" s="553"/>
      <c r="P192" s="432"/>
      <c r="Q192" s="435"/>
    </row>
    <row r="193" spans="1:17" s="434" customFormat="1" ht="15">
      <c r="A193" s="434">
        <v>22</v>
      </c>
      <c r="B193" s="176" t="s">
        <v>46</v>
      </c>
      <c r="C193" s="540" t="s">
        <v>439</v>
      </c>
      <c r="D193" s="549" t="s">
        <v>440</v>
      </c>
      <c r="E193" s="437" t="s">
        <v>441</v>
      </c>
      <c r="F193" s="431"/>
      <c r="G193" s="431">
        <v>150</v>
      </c>
      <c r="H193" s="432"/>
      <c r="I193" s="431">
        <v>150</v>
      </c>
      <c r="J193" s="432"/>
      <c r="K193" s="430"/>
      <c r="L193" s="431"/>
      <c r="M193" s="431"/>
      <c r="N193" s="432"/>
      <c r="O193" s="553"/>
      <c r="P193" s="432"/>
      <c r="Q193" s="435"/>
    </row>
    <row r="194" spans="1:17" s="434" customFormat="1" ht="15">
      <c r="A194" s="434">
        <v>23</v>
      </c>
      <c r="B194" s="176" t="s">
        <v>50</v>
      </c>
      <c r="C194" s="540" t="s">
        <v>442</v>
      </c>
      <c r="D194" s="549" t="s">
        <v>443</v>
      </c>
      <c r="E194" s="437" t="s">
        <v>444</v>
      </c>
      <c r="F194" s="431"/>
      <c r="G194" s="431">
        <v>400</v>
      </c>
      <c r="H194" s="432"/>
      <c r="I194" s="431">
        <v>400</v>
      </c>
      <c r="J194" s="432"/>
      <c r="K194" s="430"/>
      <c r="L194" s="431"/>
      <c r="M194" s="431"/>
      <c r="N194" s="432"/>
      <c r="O194" s="553"/>
      <c r="P194" s="432"/>
      <c r="Q194" s="435"/>
    </row>
    <row r="195" spans="1:17" s="434" customFormat="1" ht="15">
      <c r="A195" s="434">
        <v>24</v>
      </c>
      <c r="B195" s="176" t="s">
        <v>53</v>
      </c>
      <c r="C195" s="540" t="s">
        <v>445</v>
      </c>
      <c r="D195" s="549" t="s">
        <v>434</v>
      </c>
      <c r="E195" s="437" t="s">
        <v>446</v>
      </c>
      <c r="F195" s="431"/>
      <c r="G195" s="431">
        <v>500</v>
      </c>
      <c r="H195" s="432"/>
      <c r="I195" s="431">
        <v>500</v>
      </c>
      <c r="J195" s="432"/>
      <c r="K195" s="430"/>
      <c r="L195" s="431"/>
      <c r="M195" s="431"/>
      <c r="N195" s="432"/>
      <c r="O195" s="553"/>
      <c r="P195" s="432"/>
      <c r="Q195" s="435"/>
    </row>
    <row r="196" spans="2:17" s="434" customFormat="1" ht="15">
      <c r="B196" s="559" t="s">
        <v>447</v>
      </c>
      <c r="C196" s="559"/>
      <c r="D196" s="560"/>
      <c r="E196" s="458"/>
      <c r="F196" s="440">
        <f>SUM(F188:F195)</f>
        <v>3600</v>
      </c>
      <c r="G196" s="440">
        <f>SUM(G188:G195)</f>
        <v>5650</v>
      </c>
      <c r="H196" s="438">
        <f>SUM(H188:H195)</f>
        <v>0</v>
      </c>
      <c r="I196" s="440">
        <f>SUM(I188:I195)</f>
        <v>5650</v>
      </c>
      <c r="J196" s="438">
        <f>SUM(J188:J195)</f>
        <v>0</v>
      </c>
      <c r="K196" s="439"/>
      <c r="L196" s="440">
        <f>SUM(L188:L195)</f>
        <v>2717</v>
      </c>
      <c r="M196" s="440">
        <f>SUM(M188:M195)</f>
        <v>3750</v>
      </c>
      <c r="N196" s="438"/>
      <c r="O196" s="561"/>
      <c r="P196" s="438">
        <f>SUM(P188:P195)</f>
        <v>0</v>
      </c>
      <c r="Q196" s="435"/>
    </row>
    <row r="197" spans="2:17" s="434" customFormat="1" ht="15">
      <c r="B197" s="562" t="s">
        <v>448</v>
      </c>
      <c r="C197" s="563"/>
      <c r="D197" s="564"/>
      <c r="E197" s="565"/>
      <c r="F197" s="492">
        <f>F196+F185+F173+F168</f>
        <v>26275</v>
      </c>
      <c r="G197" s="492">
        <f>G196+G185+G173+G168</f>
        <v>42066</v>
      </c>
      <c r="H197" s="500">
        <f>H196+H185+H173+H168</f>
        <v>0</v>
      </c>
      <c r="I197" s="492">
        <f>I196+I185+I173+I168</f>
        <v>42066</v>
      </c>
      <c r="J197" s="500">
        <f>J196+J185+J173+J168</f>
        <v>0</v>
      </c>
      <c r="K197" s="439"/>
      <c r="L197" s="492">
        <f>L196+L185+L173+L168</f>
        <v>5653</v>
      </c>
      <c r="M197" s="492">
        <f>M196+M185+M173+M168</f>
        <v>24125</v>
      </c>
      <c r="N197" s="500"/>
      <c r="O197" s="439"/>
      <c r="P197" s="500">
        <f>P196+P185+P173+P168</f>
        <v>0</v>
      </c>
      <c r="Q197" s="435"/>
    </row>
    <row r="198" spans="2:17" s="434" customFormat="1" ht="15">
      <c r="B198" s="425"/>
      <c r="C198" s="481"/>
      <c r="D198" s="481"/>
      <c r="E198" s="546"/>
      <c r="F198" s="547"/>
      <c r="G198" s="547"/>
      <c r="H198" s="481"/>
      <c r="I198" s="547"/>
      <c r="J198" s="481"/>
      <c r="K198" s="478"/>
      <c r="L198" s="547"/>
      <c r="M198" s="547"/>
      <c r="N198" s="481"/>
      <c r="O198" s="481"/>
      <c r="P198" s="435"/>
      <c r="Q198" s="435"/>
    </row>
    <row r="199" spans="2:17" s="434" customFormat="1" ht="15">
      <c r="B199" s="548" t="s">
        <v>449</v>
      </c>
      <c r="C199" s="481"/>
      <c r="D199" s="481"/>
      <c r="E199" s="546"/>
      <c r="F199" s="547"/>
      <c r="G199" s="547"/>
      <c r="H199" s="481"/>
      <c r="I199" s="547"/>
      <c r="J199" s="481"/>
      <c r="K199" s="478"/>
      <c r="L199" s="547"/>
      <c r="M199" s="547"/>
      <c r="N199" s="481"/>
      <c r="O199" s="481"/>
      <c r="P199" s="435"/>
      <c r="Q199" s="435"/>
    </row>
    <row r="200" spans="2:17" s="434" customFormat="1" ht="15">
      <c r="B200" s="548" t="s">
        <v>362</v>
      </c>
      <c r="C200" s="481"/>
      <c r="D200" s="481"/>
      <c r="E200" s="481"/>
      <c r="F200" s="547"/>
      <c r="G200" s="547"/>
      <c r="H200" s="481"/>
      <c r="I200" s="547"/>
      <c r="J200" s="481"/>
      <c r="K200" s="478"/>
      <c r="L200" s="547"/>
      <c r="M200" s="547"/>
      <c r="N200" s="481"/>
      <c r="O200" s="481"/>
      <c r="P200" s="435"/>
      <c r="Q200" s="435"/>
    </row>
    <row r="201" spans="1:17" s="434" customFormat="1" ht="15">
      <c r="A201" s="434">
        <v>5</v>
      </c>
      <c r="B201" s="566" t="s">
        <v>34</v>
      </c>
      <c r="C201" s="540" t="s">
        <v>450</v>
      </c>
      <c r="D201" s="540" t="s">
        <v>451</v>
      </c>
      <c r="E201" s="540" t="s">
        <v>452</v>
      </c>
      <c r="F201" s="431">
        <v>3000</v>
      </c>
      <c r="G201" s="431">
        <v>3000</v>
      </c>
      <c r="H201" s="432"/>
      <c r="I201" s="431">
        <v>3000</v>
      </c>
      <c r="J201" s="432"/>
      <c r="K201" s="430"/>
      <c r="L201" s="431">
        <v>200</v>
      </c>
      <c r="M201" s="431">
        <v>3000</v>
      </c>
      <c r="N201" s="432"/>
      <c r="O201" s="553"/>
      <c r="P201" s="432"/>
      <c r="Q201" s="567"/>
    </row>
    <row r="202" spans="1:17" s="434" customFormat="1" ht="15">
      <c r="A202" s="434">
        <v>46</v>
      </c>
      <c r="B202" s="176" t="s">
        <v>38</v>
      </c>
      <c r="C202" s="540" t="s">
        <v>453</v>
      </c>
      <c r="D202" s="540" t="s">
        <v>454</v>
      </c>
      <c r="E202" s="540" t="s">
        <v>455</v>
      </c>
      <c r="F202" s="431"/>
      <c r="G202" s="431">
        <v>750</v>
      </c>
      <c r="H202" s="432"/>
      <c r="I202" s="431">
        <v>750</v>
      </c>
      <c r="J202" s="432"/>
      <c r="K202" s="430"/>
      <c r="L202" s="431"/>
      <c r="M202" s="431"/>
      <c r="N202" s="432"/>
      <c r="O202" s="553"/>
      <c r="P202" s="432"/>
      <c r="Q202" s="567"/>
    </row>
    <row r="203" spans="1:17" s="434" customFormat="1" ht="15">
      <c r="A203" s="434">
        <v>47</v>
      </c>
      <c r="B203" s="176" t="s">
        <v>94</v>
      </c>
      <c r="C203" s="540" t="s">
        <v>456</v>
      </c>
      <c r="D203" s="540" t="s">
        <v>451</v>
      </c>
      <c r="E203" s="540" t="s">
        <v>455</v>
      </c>
      <c r="F203" s="431"/>
      <c r="G203" s="431">
        <v>2150</v>
      </c>
      <c r="H203" s="432"/>
      <c r="I203" s="431">
        <v>2150</v>
      </c>
      <c r="J203" s="432"/>
      <c r="K203" s="430"/>
      <c r="L203" s="431"/>
      <c r="M203" s="431"/>
      <c r="N203" s="432"/>
      <c r="O203" s="553"/>
      <c r="P203" s="432"/>
      <c r="Q203" s="567"/>
    </row>
    <row r="204" spans="1:17" s="434" customFormat="1" ht="15">
      <c r="A204" s="434">
        <v>48</v>
      </c>
      <c r="B204" s="176" t="s">
        <v>98</v>
      </c>
      <c r="C204" s="540" t="s">
        <v>457</v>
      </c>
      <c r="D204" s="540" t="s">
        <v>451</v>
      </c>
      <c r="E204" s="540" t="s">
        <v>458</v>
      </c>
      <c r="F204" s="431"/>
      <c r="G204" s="431">
        <v>2520</v>
      </c>
      <c r="H204" s="432"/>
      <c r="I204" s="431">
        <v>2520</v>
      </c>
      <c r="J204" s="432"/>
      <c r="K204" s="430"/>
      <c r="L204" s="431"/>
      <c r="M204" s="431"/>
      <c r="N204" s="432"/>
      <c r="O204" s="553"/>
      <c r="P204" s="432"/>
      <c r="Q204" s="567"/>
    </row>
    <row r="205" spans="1:17" s="434" customFormat="1" ht="45">
      <c r="A205" s="434">
        <v>49</v>
      </c>
      <c r="B205" s="568" t="s">
        <v>102</v>
      </c>
      <c r="C205" s="447" t="s">
        <v>459</v>
      </c>
      <c r="D205" s="447" t="s">
        <v>460</v>
      </c>
      <c r="E205" s="447" t="s">
        <v>461</v>
      </c>
      <c r="F205" s="431"/>
      <c r="G205" s="431">
        <v>7500</v>
      </c>
      <c r="H205" s="432"/>
      <c r="I205" s="431">
        <v>7500</v>
      </c>
      <c r="J205" s="432"/>
      <c r="K205" s="430"/>
      <c r="L205" s="431"/>
      <c r="M205" s="431"/>
      <c r="N205" s="432"/>
      <c r="O205" s="553"/>
      <c r="P205" s="432"/>
      <c r="Q205" s="567"/>
    </row>
    <row r="206" spans="2:17" s="434" customFormat="1" ht="15">
      <c r="B206" s="542" t="s">
        <v>388</v>
      </c>
      <c r="C206" s="543"/>
      <c r="D206" s="544"/>
      <c r="E206" s="545"/>
      <c r="F206" s="473">
        <f>F201+F202+F203+F204+F205</f>
        <v>3000</v>
      </c>
      <c r="G206" s="440">
        <f>G201+G202+G203+G204+G205</f>
        <v>15920</v>
      </c>
      <c r="H206" s="438">
        <f>H201+H202+H203+H204+H205</f>
        <v>0</v>
      </c>
      <c r="I206" s="440">
        <f>I201+I202+I203+I204+I205</f>
        <v>15920</v>
      </c>
      <c r="J206" s="438">
        <f>J201+J202+J203+J204+J205</f>
        <v>0</v>
      </c>
      <c r="K206" s="439"/>
      <c r="L206" s="440">
        <f>L201+L202+L203+L204+L205</f>
        <v>200</v>
      </c>
      <c r="M206" s="440">
        <f>M201+M202+M203+M204+M205</f>
        <v>3000</v>
      </c>
      <c r="N206" s="438"/>
      <c r="O206" s="561"/>
      <c r="P206" s="438">
        <f>P201+P202+P203+P204+P205</f>
        <v>0</v>
      </c>
      <c r="Q206" s="472">
        <f>Q201+Q202+Q203+Q204+Q205</f>
        <v>0</v>
      </c>
    </row>
    <row r="207" spans="2:17" s="434" customFormat="1" ht="15">
      <c r="B207" s="425"/>
      <c r="C207" s="481"/>
      <c r="D207" s="481"/>
      <c r="E207" s="546"/>
      <c r="F207" s="547"/>
      <c r="G207" s="547"/>
      <c r="H207" s="481"/>
      <c r="I207" s="547"/>
      <c r="J207" s="481"/>
      <c r="K207" s="478"/>
      <c r="L207" s="547"/>
      <c r="M207" s="547"/>
      <c r="N207" s="481"/>
      <c r="O207" s="481"/>
      <c r="P207" s="435"/>
      <c r="Q207" s="435"/>
    </row>
    <row r="208" spans="2:17" s="434" customFormat="1" ht="15">
      <c r="B208" s="548" t="s">
        <v>389</v>
      </c>
      <c r="C208" s="481"/>
      <c r="D208" s="481"/>
      <c r="E208" s="427"/>
      <c r="F208" s="547"/>
      <c r="G208" s="547"/>
      <c r="H208" s="481"/>
      <c r="I208" s="547"/>
      <c r="J208" s="481"/>
      <c r="K208" s="478"/>
      <c r="L208" s="547"/>
      <c r="M208" s="547"/>
      <c r="N208" s="481"/>
      <c r="O208" s="481"/>
      <c r="P208" s="435"/>
      <c r="Q208" s="435"/>
    </row>
    <row r="209" spans="1:17" s="434" customFormat="1" ht="15">
      <c r="A209" s="434">
        <v>4</v>
      </c>
      <c r="B209" s="566" t="s">
        <v>34</v>
      </c>
      <c r="C209" s="540" t="s">
        <v>462</v>
      </c>
      <c r="D209" s="549" t="s">
        <v>463</v>
      </c>
      <c r="E209" s="455" t="s">
        <v>464</v>
      </c>
      <c r="F209" s="431"/>
      <c r="G209" s="431">
        <v>800</v>
      </c>
      <c r="H209" s="432"/>
      <c r="I209" s="431">
        <v>800</v>
      </c>
      <c r="J209" s="432"/>
      <c r="K209" s="430"/>
      <c r="L209" s="431">
        <v>0</v>
      </c>
      <c r="M209" s="431">
        <v>50</v>
      </c>
      <c r="N209" s="432"/>
      <c r="O209" s="553"/>
      <c r="P209" s="432"/>
      <c r="Q209" s="435"/>
    </row>
    <row r="210" spans="1:17" s="434" customFormat="1" ht="15">
      <c r="A210" s="434">
        <v>50</v>
      </c>
      <c r="B210" s="566" t="s">
        <v>38</v>
      </c>
      <c r="C210" s="455" t="s">
        <v>465</v>
      </c>
      <c r="D210" s="455" t="s">
        <v>466</v>
      </c>
      <c r="E210" s="455" t="s">
        <v>467</v>
      </c>
      <c r="F210" s="431"/>
      <c r="G210" s="431">
        <v>1928</v>
      </c>
      <c r="H210" s="432"/>
      <c r="I210" s="431">
        <v>1928</v>
      </c>
      <c r="J210" s="432"/>
      <c r="K210" s="430"/>
      <c r="L210" s="431"/>
      <c r="M210" s="431"/>
      <c r="N210" s="432"/>
      <c r="O210" s="553"/>
      <c r="P210" s="432"/>
      <c r="Q210" s="435"/>
    </row>
    <row r="211" spans="1:17" s="434" customFormat="1" ht="15">
      <c r="A211" s="434">
        <v>51</v>
      </c>
      <c r="B211" s="566" t="s">
        <v>94</v>
      </c>
      <c r="C211" s="540" t="s">
        <v>468</v>
      </c>
      <c r="D211" s="540" t="s">
        <v>469</v>
      </c>
      <c r="E211" s="540" t="s">
        <v>455</v>
      </c>
      <c r="F211" s="431"/>
      <c r="G211" s="431">
        <v>1850</v>
      </c>
      <c r="H211" s="432"/>
      <c r="I211" s="431">
        <v>1850</v>
      </c>
      <c r="J211" s="432"/>
      <c r="K211" s="430"/>
      <c r="L211" s="431"/>
      <c r="M211" s="431"/>
      <c r="N211" s="432"/>
      <c r="O211" s="553"/>
      <c r="P211" s="432"/>
      <c r="Q211" s="435"/>
    </row>
    <row r="212" spans="1:17" s="434" customFormat="1" ht="15">
      <c r="A212" s="434">
        <v>52</v>
      </c>
      <c r="B212" s="568" t="s">
        <v>98</v>
      </c>
      <c r="C212" s="447" t="s">
        <v>470</v>
      </c>
      <c r="D212" s="447" t="s">
        <v>471</v>
      </c>
      <c r="E212" s="447" t="s">
        <v>472</v>
      </c>
      <c r="F212" s="431"/>
      <c r="G212" s="431">
        <v>300</v>
      </c>
      <c r="H212" s="432"/>
      <c r="I212" s="431">
        <v>300</v>
      </c>
      <c r="J212" s="432"/>
      <c r="K212" s="430"/>
      <c r="L212" s="431"/>
      <c r="M212" s="431"/>
      <c r="N212" s="432"/>
      <c r="O212" s="553"/>
      <c r="P212" s="432"/>
      <c r="Q212" s="435"/>
    </row>
    <row r="213" spans="2:17" s="434" customFormat="1" ht="15">
      <c r="B213" s="542" t="s">
        <v>395</v>
      </c>
      <c r="C213" s="543"/>
      <c r="D213" s="544"/>
      <c r="E213" s="545"/>
      <c r="F213" s="473">
        <f>SUM(F209:F212)</f>
        <v>0</v>
      </c>
      <c r="G213" s="440">
        <f>SUM(G209:G212)</f>
        <v>4878</v>
      </c>
      <c r="H213" s="438">
        <f>SUM(H209:H212)</f>
        <v>0</v>
      </c>
      <c r="I213" s="440">
        <f>SUM(I209:I212)</f>
        <v>4878</v>
      </c>
      <c r="J213" s="438">
        <f>SUM(J209:J212)</f>
        <v>0</v>
      </c>
      <c r="K213" s="439"/>
      <c r="L213" s="440">
        <f>SUM(L209:L212)</f>
        <v>0</v>
      </c>
      <c r="M213" s="440">
        <f>SUM(M209:M212)</f>
        <v>50</v>
      </c>
      <c r="N213" s="438"/>
      <c r="O213" s="561"/>
      <c r="P213" s="438">
        <f>SUM(P209:P212)</f>
        <v>0</v>
      </c>
      <c r="Q213" s="435"/>
    </row>
    <row r="214" spans="2:17" s="434" customFormat="1" ht="15">
      <c r="B214" s="425"/>
      <c r="C214" s="481"/>
      <c r="D214" s="481"/>
      <c r="E214" s="546"/>
      <c r="F214" s="547"/>
      <c r="G214" s="547"/>
      <c r="H214" s="481"/>
      <c r="I214" s="547"/>
      <c r="J214" s="481"/>
      <c r="K214" s="478"/>
      <c r="L214" s="547"/>
      <c r="M214" s="547"/>
      <c r="N214" s="481"/>
      <c r="O214" s="481"/>
      <c r="P214" s="435"/>
      <c r="Q214" s="435"/>
    </row>
    <row r="215" spans="2:17" s="434" customFormat="1" ht="15">
      <c r="B215" s="548" t="s">
        <v>423</v>
      </c>
      <c r="C215" s="481"/>
      <c r="D215" s="481"/>
      <c r="E215" s="546"/>
      <c r="F215" s="547"/>
      <c r="G215" s="547"/>
      <c r="H215" s="481"/>
      <c r="I215" s="547"/>
      <c r="J215" s="481"/>
      <c r="K215" s="478"/>
      <c r="L215" s="547"/>
      <c r="M215" s="547"/>
      <c r="N215" s="481"/>
      <c r="O215" s="481"/>
      <c r="P215" s="435"/>
      <c r="Q215" s="435"/>
    </row>
    <row r="216" spans="1:17" s="434" customFormat="1" ht="15">
      <c r="A216" s="569">
        <v>13</v>
      </c>
      <c r="B216" s="480" t="s">
        <v>34</v>
      </c>
      <c r="C216" s="540" t="s">
        <v>473</v>
      </c>
      <c r="D216" s="549" t="s">
        <v>474</v>
      </c>
      <c r="E216" s="540" t="s">
        <v>475</v>
      </c>
      <c r="F216" s="570">
        <v>1500</v>
      </c>
      <c r="G216" s="570">
        <v>1500</v>
      </c>
      <c r="H216" s="571"/>
      <c r="I216" s="570">
        <v>1500</v>
      </c>
      <c r="J216" s="571"/>
      <c r="K216" s="572"/>
      <c r="L216" s="573">
        <v>479</v>
      </c>
      <c r="M216" s="479">
        <v>1500</v>
      </c>
      <c r="N216" s="571"/>
      <c r="O216" s="574"/>
      <c r="P216" s="575"/>
      <c r="Q216" s="554"/>
    </row>
    <row r="217" spans="1:17" s="434" customFormat="1" ht="15">
      <c r="A217" s="434">
        <v>25</v>
      </c>
      <c r="B217" s="480" t="s">
        <v>38</v>
      </c>
      <c r="C217" s="540" t="s">
        <v>476</v>
      </c>
      <c r="D217" s="549" t="s">
        <v>474</v>
      </c>
      <c r="E217" s="540" t="s">
        <v>477</v>
      </c>
      <c r="F217" s="576"/>
      <c r="G217" s="570">
        <v>200</v>
      </c>
      <c r="H217" s="571"/>
      <c r="I217" s="570">
        <v>200</v>
      </c>
      <c r="J217" s="571"/>
      <c r="K217" s="572"/>
      <c r="L217" s="573"/>
      <c r="M217" s="570"/>
      <c r="N217" s="571"/>
      <c r="O217" s="574"/>
      <c r="P217" s="577"/>
      <c r="Q217" s="554"/>
    </row>
    <row r="218" spans="1:17" s="434" customFormat="1" ht="15">
      <c r="A218" s="434">
        <v>26</v>
      </c>
      <c r="B218" s="480" t="s">
        <v>94</v>
      </c>
      <c r="C218" s="540" t="s">
        <v>478</v>
      </c>
      <c r="D218" s="549" t="s">
        <v>479</v>
      </c>
      <c r="E218" s="540" t="s">
        <v>480</v>
      </c>
      <c r="F218" s="576"/>
      <c r="G218" s="570">
        <v>400</v>
      </c>
      <c r="H218" s="571"/>
      <c r="I218" s="570">
        <v>400</v>
      </c>
      <c r="J218" s="571"/>
      <c r="K218" s="572"/>
      <c r="L218" s="573"/>
      <c r="M218" s="570"/>
      <c r="N218" s="571"/>
      <c r="O218" s="574"/>
      <c r="P218" s="577"/>
      <c r="Q218" s="554"/>
    </row>
    <row r="219" spans="1:17" s="434" customFormat="1" ht="15">
      <c r="A219" s="434">
        <v>27</v>
      </c>
      <c r="B219" s="480" t="s">
        <v>98</v>
      </c>
      <c r="C219" s="540" t="s">
        <v>481</v>
      </c>
      <c r="D219" s="549" t="s">
        <v>482</v>
      </c>
      <c r="E219" s="540" t="s">
        <v>477</v>
      </c>
      <c r="F219" s="576"/>
      <c r="G219" s="570">
        <v>300</v>
      </c>
      <c r="H219" s="571"/>
      <c r="I219" s="570">
        <v>300</v>
      </c>
      <c r="J219" s="571"/>
      <c r="K219" s="572"/>
      <c r="L219" s="573"/>
      <c r="M219" s="570"/>
      <c r="N219" s="571"/>
      <c r="O219" s="574"/>
      <c r="P219" s="577"/>
      <c r="Q219" s="578"/>
    </row>
    <row r="220" spans="1:17" s="434" customFormat="1" ht="15">
      <c r="A220" s="434">
        <v>28</v>
      </c>
      <c r="B220" s="480" t="s">
        <v>102</v>
      </c>
      <c r="C220" s="540" t="s">
        <v>483</v>
      </c>
      <c r="D220" s="549" t="s">
        <v>482</v>
      </c>
      <c r="E220" s="540" t="s">
        <v>477</v>
      </c>
      <c r="F220" s="576"/>
      <c r="G220" s="570">
        <v>300</v>
      </c>
      <c r="H220" s="571"/>
      <c r="I220" s="570">
        <v>300</v>
      </c>
      <c r="J220" s="571"/>
      <c r="K220" s="572"/>
      <c r="L220" s="573"/>
      <c r="M220" s="570"/>
      <c r="N220" s="571"/>
      <c r="O220" s="574"/>
      <c r="P220" s="577"/>
      <c r="Q220" s="554"/>
    </row>
    <row r="221" spans="1:17" s="434" customFormat="1" ht="15">
      <c r="A221" s="434">
        <v>29</v>
      </c>
      <c r="B221" s="480" t="s">
        <v>46</v>
      </c>
      <c r="C221" s="540" t="s">
        <v>484</v>
      </c>
      <c r="D221" s="540" t="s">
        <v>485</v>
      </c>
      <c r="E221" s="540" t="s">
        <v>486</v>
      </c>
      <c r="F221" s="573"/>
      <c r="G221" s="573">
        <v>300</v>
      </c>
      <c r="H221" s="571"/>
      <c r="I221" s="573">
        <v>300</v>
      </c>
      <c r="J221" s="571"/>
      <c r="K221" s="572"/>
      <c r="L221" s="573"/>
      <c r="M221" s="570"/>
      <c r="N221" s="571"/>
      <c r="O221" s="574"/>
      <c r="P221" s="577"/>
      <c r="Q221" s="554"/>
    </row>
    <row r="222" spans="1:17" s="424" customFormat="1" ht="15">
      <c r="A222" s="424">
        <v>30</v>
      </c>
      <c r="B222" s="579" t="s">
        <v>50</v>
      </c>
      <c r="C222" s="551" t="s">
        <v>487</v>
      </c>
      <c r="D222" s="551" t="s">
        <v>488</v>
      </c>
      <c r="E222" s="551" t="s">
        <v>489</v>
      </c>
      <c r="F222" s="580"/>
      <c r="G222" s="580">
        <v>600</v>
      </c>
      <c r="H222" s="581"/>
      <c r="I222" s="580">
        <v>600</v>
      </c>
      <c r="J222" s="581"/>
      <c r="K222" s="572"/>
      <c r="L222" s="580"/>
      <c r="M222" s="582"/>
      <c r="N222" s="581"/>
      <c r="O222" s="572"/>
      <c r="P222" s="583"/>
      <c r="Q222" s="584"/>
    </row>
    <row r="223" spans="2:17" s="424" customFormat="1" ht="15">
      <c r="B223" s="585" t="s">
        <v>447</v>
      </c>
      <c r="C223" s="585"/>
      <c r="D223" s="564"/>
      <c r="E223" s="565"/>
      <c r="F223" s="586">
        <f>SUM(F216:F222)</f>
        <v>1500</v>
      </c>
      <c r="G223" s="492">
        <f>SUM(G216:G222)</f>
        <v>3600</v>
      </c>
      <c r="H223" s="500">
        <f>SUM(H216:H222)</f>
        <v>0</v>
      </c>
      <c r="I223" s="492">
        <f>SUM(I216:I222)</f>
        <v>3600</v>
      </c>
      <c r="J223" s="500">
        <f>SUM(J216:J222)</f>
        <v>0</v>
      </c>
      <c r="K223" s="439"/>
      <c r="L223" s="492">
        <f>SUM(L216:L222)</f>
        <v>479</v>
      </c>
      <c r="M223" s="492">
        <f>SUM(M216:M222)</f>
        <v>1500</v>
      </c>
      <c r="N223" s="500"/>
      <c r="O223" s="439"/>
      <c r="P223" s="500">
        <f>SUM(P216:P222)</f>
        <v>0</v>
      </c>
      <c r="Q223" s="423"/>
    </row>
    <row r="224" spans="2:17" s="424" customFormat="1" ht="15">
      <c r="B224" s="562" t="s">
        <v>490</v>
      </c>
      <c r="C224" s="564"/>
      <c r="D224" s="564"/>
      <c r="E224" s="565"/>
      <c r="F224" s="586">
        <f>F223+F213+F206</f>
        <v>4500</v>
      </c>
      <c r="G224" s="586">
        <f>G223+G213+G206</f>
        <v>24398</v>
      </c>
      <c r="H224" s="587">
        <f>H223+H213+H206</f>
        <v>0</v>
      </c>
      <c r="I224" s="586">
        <f>I223+I213+I206</f>
        <v>24398</v>
      </c>
      <c r="J224" s="587">
        <f>J223+J213+J206</f>
        <v>0</v>
      </c>
      <c r="K224" s="422"/>
      <c r="L224" s="586">
        <f>L223+L213+L206</f>
        <v>679</v>
      </c>
      <c r="M224" s="492">
        <f>M223+M213+M206</f>
        <v>4550</v>
      </c>
      <c r="N224" s="500"/>
      <c r="O224" s="422"/>
      <c r="P224" s="587">
        <f>P223+P213+P206</f>
        <v>0</v>
      </c>
      <c r="Q224" s="423"/>
    </row>
    <row r="225" spans="2:17" s="424" customFormat="1" ht="15">
      <c r="B225" s="497" t="s">
        <v>491</v>
      </c>
      <c r="C225" s="498"/>
      <c r="D225" s="498"/>
      <c r="E225" s="491"/>
      <c r="F225" s="499">
        <f>F224+F197</f>
        <v>30775</v>
      </c>
      <c r="G225" s="586">
        <f>G224+G197</f>
        <v>66464</v>
      </c>
      <c r="H225" s="587">
        <f>H224+H197</f>
        <v>0</v>
      </c>
      <c r="I225" s="586">
        <f>I224+I197</f>
        <v>66464</v>
      </c>
      <c r="J225" s="587">
        <f>J224+J197</f>
        <v>0</v>
      </c>
      <c r="K225" s="422"/>
      <c r="L225" s="586">
        <f>L224+L197</f>
        <v>6332</v>
      </c>
      <c r="M225" s="492">
        <f>M224+M197</f>
        <v>28675</v>
      </c>
      <c r="N225" s="500"/>
      <c r="O225" s="422"/>
      <c r="P225" s="587">
        <f>P224+P197</f>
        <v>0</v>
      </c>
      <c r="Q225" s="423"/>
    </row>
    <row r="226" spans="2:16" s="501" customFormat="1" ht="15">
      <c r="B226" s="502" t="s">
        <v>492</v>
      </c>
      <c r="C226" s="503"/>
      <c r="D226" s="503"/>
      <c r="E226" s="504"/>
      <c r="F226" s="505">
        <f>F225</f>
        <v>30775</v>
      </c>
      <c r="G226" s="506">
        <f>G225+H225</f>
        <v>66464</v>
      </c>
      <c r="H226" s="507"/>
      <c r="I226" s="506">
        <f>I225+J225</f>
        <v>66464</v>
      </c>
      <c r="J226" s="507"/>
      <c r="K226" s="508"/>
      <c r="L226" s="588"/>
      <c r="M226" s="588"/>
      <c r="N226" s="495"/>
      <c r="O226" s="495"/>
      <c r="P226" s="494">
        <f>P225</f>
        <v>0</v>
      </c>
    </row>
    <row r="227" spans="1:16" s="424" customFormat="1" ht="15">
      <c r="A227" s="478"/>
      <c r="B227" s="513" t="s">
        <v>45</v>
      </c>
      <c r="C227" s="514"/>
      <c r="D227" s="514"/>
      <c r="E227" s="589"/>
      <c r="F227" s="588"/>
      <c r="G227" s="588"/>
      <c r="H227" s="478"/>
      <c r="I227" s="588"/>
      <c r="J227" s="478"/>
      <c r="K227" s="478"/>
      <c r="L227" s="588"/>
      <c r="M227" s="588"/>
      <c r="N227" s="478"/>
      <c r="O227" s="478"/>
      <c r="P227" s="478"/>
    </row>
    <row r="228" spans="1:16" s="424" customFormat="1" ht="15">
      <c r="A228" s="515"/>
      <c r="B228" s="516" t="s">
        <v>493</v>
      </c>
      <c r="C228" s="417"/>
      <c r="D228" s="417"/>
      <c r="E228" s="590"/>
      <c r="F228" s="591"/>
      <c r="G228" s="591"/>
      <c r="H228" s="417"/>
      <c r="I228" s="591"/>
      <c r="J228" s="417"/>
      <c r="K228" s="478"/>
      <c r="L228" s="591"/>
      <c r="M228" s="588"/>
      <c r="N228" s="478"/>
      <c r="O228" s="478"/>
      <c r="P228" s="417"/>
    </row>
    <row r="229" spans="1:16" s="434" customFormat="1" ht="15">
      <c r="A229" s="592"/>
      <c r="B229" s="593" t="s">
        <v>34</v>
      </c>
      <c r="C229" s="593" t="s">
        <v>494</v>
      </c>
      <c r="D229" s="593" t="s">
        <v>495</v>
      </c>
      <c r="E229" s="594" t="s">
        <v>496</v>
      </c>
      <c r="F229" s="595">
        <v>15000</v>
      </c>
      <c r="G229" s="596">
        <v>15000</v>
      </c>
      <c r="H229" s="597"/>
      <c r="I229" s="596">
        <v>15000</v>
      </c>
      <c r="J229" s="597"/>
      <c r="K229" s="598"/>
      <c r="L229" s="596">
        <v>433</v>
      </c>
      <c r="M229" s="599">
        <v>15000</v>
      </c>
      <c r="N229" s="597"/>
      <c r="O229" s="600"/>
      <c r="P229" s="597"/>
    </row>
    <row r="230" spans="1:16" s="434" customFormat="1" ht="15">
      <c r="A230" s="481"/>
      <c r="B230" s="601"/>
      <c r="C230" s="601"/>
      <c r="D230" s="601"/>
      <c r="E230" s="602" t="s">
        <v>497</v>
      </c>
      <c r="F230" s="603"/>
      <c r="G230" s="604"/>
      <c r="H230" s="605"/>
      <c r="I230" s="604"/>
      <c r="J230" s="605"/>
      <c r="K230" s="598"/>
      <c r="L230" s="604"/>
      <c r="M230" s="606"/>
      <c r="N230" s="605"/>
      <c r="O230" s="600"/>
      <c r="P230" s="605"/>
    </row>
    <row r="231" spans="1:16" s="434" customFormat="1" ht="15">
      <c r="A231" s="481"/>
      <c r="B231" s="593" t="s">
        <v>38</v>
      </c>
      <c r="C231" s="593" t="s">
        <v>498</v>
      </c>
      <c r="D231" s="593" t="s">
        <v>499</v>
      </c>
      <c r="E231" s="594" t="s">
        <v>500</v>
      </c>
      <c r="F231" s="595">
        <v>4000</v>
      </c>
      <c r="G231" s="596">
        <v>4000</v>
      </c>
      <c r="H231" s="597"/>
      <c r="I231" s="596">
        <v>4000</v>
      </c>
      <c r="J231" s="597"/>
      <c r="K231" s="598"/>
      <c r="L231" s="596">
        <v>2670</v>
      </c>
      <c r="M231" s="607">
        <v>4000</v>
      </c>
      <c r="N231" s="600"/>
      <c r="O231" s="600"/>
      <c r="P231" s="597"/>
    </row>
    <row r="232" spans="1:16" s="434" customFormat="1" ht="15">
      <c r="A232" s="481"/>
      <c r="B232" s="601"/>
      <c r="C232" s="608"/>
      <c r="D232" s="601"/>
      <c r="E232" s="602" t="s">
        <v>501</v>
      </c>
      <c r="F232" s="603"/>
      <c r="G232" s="604"/>
      <c r="H232" s="605"/>
      <c r="I232" s="604"/>
      <c r="J232" s="605"/>
      <c r="K232" s="598"/>
      <c r="L232" s="604"/>
      <c r="M232" s="607"/>
      <c r="N232" s="600"/>
      <c r="O232" s="600"/>
      <c r="P232" s="605"/>
    </row>
    <row r="233" spans="1:16" s="434" customFormat="1" ht="15">
      <c r="A233" s="481"/>
      <c r="B233" s="609" t="s">
        <v>94</v>
      </c>
      <c r="C233" s="610" t="s">
        <v>502</v>
      </c>
      <c r="D233" s="610" t="s">
        <v>503</v>
      </c>
      <c r="E233" s="611" t="s">
        <v>504</v>
      </c>
      <c r="F233" s="612">
        <v>3000</v>
      </c>
      <c r="G233" s="613">
        <v>3000</v>
      </c>
      <c r="H233" s="600"/>
      <c r="I233" s="613">
        <v>3000</v>
      </c>
      <c r="J233" s="600"/>
      <c r="K233" s="598"/>
      <c r="L233" s="613">
        <v>20</v>
      </c>
      <c r="M233" s="599">
        <v>3000</v>
      </c>
      <c r="N233" s="597"/>
      <c r="O233" s="600"/>
      <c r="P233" s="600"/>
    </row>
    <row r="234" spans="1:16" s="434" customFormat="1" ht="15">
      <c r="A234" s="478"/>
      <c r="B234" s="609"/>
      <c r="C234" s="610"/>
      <c r="D234" s="610"/>
      <c r="E234" s="611" t="s">
        <v>505</v>
      </c>
      <c r="F234" s="612"/>
      <c r="G234" s="613"/>
      <c r="H234" s="600"/>
      <c r="I234" s="613"/>
      <c r="J234" s="600"/>
      <c r="K234" s="598"/>
      <c r="L234" s="613"/>
      <c r="M234" s="614"/>
      <c r="N234" s="600"/>
      <c r="O234" s="600"/>
      <c r="P234" s="600"/>
    </row>
    <row r="235" spans="1:16" s="434" customFormat="1" ht="15">
      <c r="A235" s="478"/>
      <c r="B235" s="609"/>
      <c r="C235" s="610"/>
      <c r="D235" s="610"/>
      <c r="E235" s="611" t="s">
        <v>506</v>
      </c>
      <c r="F235" s="612"/>
      <c r="G235" s="613"/>
      <c r="H235" s="600"/>
      <c r="I235" s="613"/>
      <c r="J235" s="600"/>
      <c r="K235" s="598"/>
      <c r="L235" s="613"/>
      <c r="M235" s="606"/>
      <c r="N235" s="605"/>
      <c r="O235" s="600"/>
      <c r="P235" s="600"/>
    </row>
    <row r="236" spans="1:16" s="434" customFormat="1" ht="15">
      <c r="A236" s="478"/>
      <c r="B236" s="593" t="s">
        <v>98</v>
      </c>
      <c r="C236" s="476" t="s">
        <v>507</v>
      </c>
      <c r="D236" s="593" t="s">
        <v>508</v>
      </c>
      <c r="E236" s="615" t="s">
        <v>509</v>
      </c>
      <c r="F236" s="596">
        <v>3000</v>
      </c>
      <c r="G236" s="616">
        <v>3000</v>
      </c>
      <c r="H236" s="597"/>
      <c r="I236" s="616">
        <v>3000</v>
      </c>
      <c r="J236" s="597"/>
      <c r="K236" s="598"/>
      <c r="L236" s="596">
        <v>200</v>
      </c>
      <c r="M236" s="607">
        <v>3000</v>
      </c>
      <c r="N236" s="600"/>
      <c r="O236" s="600"/>
      <c r="P236" s="597"/>
    </row>
    <row r="237" spans="1:16" s="434" customFormat="1" ht="15">
      <c r="A237" s="481"/>
      <c r="B237" s="601"/>
      <c r="C237" s="483"/>
      <c r="D237" s="601"/>
      <c r="E237" s="617" t="s">
        <v>510</v>
      </c>
      <c r="F237" s="604"/>
      <c r="G237" s="618"/>
      <c r="H237" s="605"/>
      <c r="I237" s="618"/>
      <c r="J237" s="605"/>
      <c r="K237" s="598"/>
      <c r="L237" s="604"/>
      <c r="M237" s="607"/>
      <c r="N237" s="600"/>
      <c r="O237" s="600"/>
      <c r="P237" s="605"/>
    </row>
    <row r="238" spans="1:16" s="434" customFormat="1" ht="15">
      <c r="A238" s="481"/>
      <c r="B238" s="610" t="s">
        <v>102</v>
      </c>
      <c r="C238" s="610" t="s">
        <v>511</v>
      </c>
      <c r="D238" s="610" t="s">
        <v>503</v>
      </c>
      <c r="E238" s="611" t="s">
        <v>512</v>
      </c>
      <c r="F238" s="612">
        <v>3000</v>
      </c>
      <c r="G238" s="613">
        <v>3000</v>
      </c>
      <c r="H238" s="600"/>
      <c r="I238" s="613">
        <v>3000</v>
      </c>
      <c r="J238" s="600"/>
      <c r="K238" s="598"/>
      <c r="L238" s="613">
        <v>0</v>
      </c>
      <c r="M238" s="599">
        <v>3000</v>
      </c>
      <c r="N238" s="597"/>
      <c r="O238" s="600"/>
      <c r="P238" s="600"/>
    </row>
    <row r="239" spans="1:16" s="434" customFormat="1" ht="15">
      <c r="A239" s="481"/>
      <c r="B239" s="610"/>
      <c r="C239" s="610"/>
      <c r="D239" s="610"/>
      <c r="E239" s="611" t="s">
        <v>513</v>
      </c>
      <c r="F239" s="612"/>
      <c r="G239" s="613"/>
      <c r="H239" s="600"/>
      <c r="I239" s="613"/>
      <c r="J239" s="600"/>
      <c r="K239" s="598"/>
      <c r="L239" s="613"/>
      <c r="M239" s="606"/>
      <c r="N239" s="605"/>
      <c r="O239" s="600"/>
      <c r="P239" s="600"/>
    </row>
    <row r="240" spans="1:16" s="434" customFormat="1" ht="15">
      <c r="A240" s="481"/>
      <c r="B240" s="593" t="s">
        <v>46</v>
      </c>
      <c r="C240" s="593" t="s">
        <v>514</v>
      </c>
      <c r="D240" s="593" t="s">
        <v>515</v>
      </c>
      <c r="E240" s="594" t="s">
        <v>516</v>
      </c>
      <c r="F240" s="595">
        <v>3000</v>
      </c>
      <c r="G240" s="596">
        <v>3000</v>
      </c>
      <c r="H240" s="597"/>
      <c r="I240" s="596">
        <v>3000</v>
      </c>
      <c r="J240" s="597"/>
      <c r="K240" s="598"/>
      <c r="L240" s="596">
        <v>0</v>
      </c>
      <c r="M240" s="607">
        <v>3000</v>
      </c>
      <c r="N240" s="600"/>
      <c r="O240" s="600"/>
      <c r="P240" s="597"/>
    </row>
    <row r="241" spans="1:16" s="434" customFormat="1" ht="15">
      <c r="A241" s="481"/>
      <c r="B241" s="601"/>
      <c r="C241" s="601"/>
      <c r="D241" s="601"/>
      <c r="E241" s="602" t="s">
        <v>501</v>
      </c>
      <c r="F241" s="603"/>
      <c r="G241" s="604"/>
      <c r="H241" s="605"/>
      <c r="I241" s="604"/>
      <c r="J241" s="605"/>
      <c r="K241" s="598"/>
      <c r="L241" s="604"/>
      <c r="M241" s="607"/>
      <c r="N241" s="600"/>
      <c r="O241" s="600"/>
      <c r="P241" s="605"/>
    </row>
    <row r="242" spans="1:16" s="434" customFormat="1" ht="15">
      <c r="A242" s="481"/>
      <c r="B242" s="593" t="s">
        <v>50</v>
      </c>
      <c r="C242" s="593" t="s">
        <v>517</v>
      </c>
      <c r="D242" s="593" t="s">
        <v>518</v>
      </c>
      <c r="E242" s="594" t="s">
        <v>519</v>
      </c>
      <c r="F242" s="595">
        <v>1000</v>
      </c>
      <c r="G242" s="596">
        <v>1000</v>
      </c>
      <c r="H242" s="597"/>
      <c r="I242" s="596">
        <v>1000</v>
      </c>
      <c r="J242" s="597"/>
      <c r="K242" s="598"/>
      <c r="L242" s="596"/>
      <c r="M242" s="599"/>
      <c r="N242" s="597"/>
      <c r="O242" s="600"/>
      <c r="P242" s="597"/>
    </row>
    <row r="243" spans="1:16" s="434" customFormat="1" ht="15">
      <c r="A243" s="481"/>
      <c r="B243" s="601"/>
      <c r="C243" s="601"/>
      <c r="D243" s="601"/>
      <c r="E243" s="602" t="s">
        <v>520</v>
      </c>
      <c r="F243" s="603"/>
      <c r="G243" s="604"/>
      <c r="H243" s="605"/>
      <c r="I243" s="604"/>
      <c r="J243" s="605"/>
      <c r="K243" s="598"/>
      <c r="L243" s="604"/>
      <c r="M243" s="606"/>
      <c r="N243" s="605"/>
      <c r="O243" s="600"/>
      <c r="P243" s="605"/>
    </row>
    <row r="244" spans="1:16" s="434" customFormat="1" ht="15">
      <c r="A244" s="481"/>
      <c r="B244" s="610" t="s">
        <v>53</v>
      </c>
      <c r="C244" s="610" t="s">
        <v>521</v>
      </c>
      <c r="D244" s="610" t="s">
        <v>522</v>
      </c>
      <c r="E244" s="611" t="s">
        <v>523</v>
      </c>
      <c r="F244" s="612">
        <v>1500</v>
      </c>
      <c r="G244" s="613">
        <v>1500</v>
      </c>
      <c r="H244" s="600"/>
      <c r="I244" s="613">
        <v>1500</v>
      </c>
      <c r="J244" s="600"/>
      <c r="K244" s="598"/>
      <c r="L244" s="613"/>
      <c r="M244" s="607"/>
      <c r="N244" s="600"/>
      <c r="O244" s="600"/>
      <c r="P244" s="600"/>
    </row>
    <row r="245" spans="1:16" s="434" customFormat="1" ht="15">
      <c r="A245" s="481"/>
      <c r="B245" s="610"/>
      <c r="C245" s="610"/>
      <c r="D245" s="610"/>
      <c r="E245" s="611" t="s">
        <v>524</v>
      </c>
      <c r="F245" s="612"/>
      <c r="G245" s="613"/>
      <c r="H245" s="600"/>
      <c r="I245" s="613"/>
      <c r="J245" s="600"/>
      <c r="K245" s="598"/>
      <c r="L245" s="613"/>
      <c r="M245" s="607"/>
      <c r="N245" s="600"/>
      <c r="O245" s="600"/>
      <c r="P245" s="600"/>
    </row>
    <row r="246" spans="1:16" s="434" customFormat="1" ht="15">
      <c r="A246" s="481"/>
      <c r="B246" s="593" t="s">
        <v>56</v>
      </c>
      <c r="C246" s="593" t="s">
        <v>525</v>
      </c>
      <c r="D246" s="593" t="s">
        <v>526</v>
      </c>
      <c r="E246" s="594" t="s">
        <v>527</v>
      </c>
      <c r="F246" s="595">
        <v>700</v>
      </c>
      <c r="G246" s="596">
        <v>700</v>
      </c>
      <c r="H246" s="597"/>
      <c r="I246" s="596">
        <v>700</v>
      </c>
      <c r="J246" s="597"/>
      <c r="K246" s="598"/>
      <c r="L246" s="596"/>
      <c r="M246" s="619"/>
      <c r="N246" s="597"/>
      <c r="O246" s="600"/>
      <c r="P246" s="597"/>
    </row>
    <row r="247" spans="1:16" s="434" customFormat="1" ht="15">
      <c r="A247" s="481"/>
      <c r="B247" s="601"/>
      <c r="C247" s="601"/>
      <c r="D247" s="601"/>
      <c r="E247" s="602" t="s">
        <v>528</v>
      </c>
      <c r="F247" s="603"/>
      <c r="G247" s="604"/>
      <c r="H247" s="605"/>
      <c r="I247" s="604"/>
      <c r="J247" s="605"/>
      <c r="K247" s="598"/>
      <c r="L247" s="604"/>
      <c r="M247" s="606"/>
      <c r="N247" s="605"/>
      <c r="O247" s="600"/>
      <c r="P247" s="605"/>
    </row>
    <row r="248" spans="1:16" s="434" customFormat="1" ht="15">
      <c r="A248" s="481"/>
      <c r="B248" s="593" t="s">
        <v>114</v>
      </c>
      <c r="C248" s="593" t="s">
        <v>529</v>
      </c>
      <c r="D248" s="593" t="s">
        <v>530</v>
      </c>
      <c r="E248" s="594" t="s">
        <v>531</v>
      </c>
      <c r="F248" s="595">
        <v>700</v>
      </c>
      <c r="G248" s="596">
        <v>700</v>
      </c>
      <c r="H248" s="597"/>
      <c r="I248" s="596">
        <v>700</v>
      </c>
      <c r="J248" s="597"/>
      <c r="K248" s="598"/>
      <c r="L248" s="596"/>
      <c r="M248" s="607"/>
      <c r="N248" s="600"/>
      <c r="O248" s="600"/>
      <c r="P248" s="597"/>
    </row>
    <row r="249" spans="1:16" s="434" customFormat="1" ht="15">
      <c r="A249" s="481"/>
      <c r="B249" s="601"/>
      <c r="C249" s="601"/>
      <c r="D249" s="601"/>
      <c r="E249" s="602" t="s">
        <v>532</v>
      </c>
      <c r="F249" s="603"/>
      <c r="G249" s="604"/>
      <c r="H249" s="605"/>
      <c r="I249" s="604"/>
      <c r="J249" s="605"/>
      <c r="K249" s="598"/>
      <c r="L249" s="604"/>
      <c r="M249" s="607"/>
      <c r="N249" s="600"/>
      <c r="O249" s="600"/>
      <c r="P249" s="605"/>
    </row>
    <row r="250" spans="1:16" s="434" customFormat="1" ht="15">
      <c r="A250" s="481"/>
      <c r="B250" s="610" t="s">
        <v>118</v>
      </c>
      <c r="C250" s="610" t="s">
        <v>533</v>
      </c>
      <c r="D250" s="610" t="s">
        <v>534</v>
      </c>
      <c r="E250" s="611" t="s">
        <v>535</v>
      </c>
      <c r="F250" s="612">
        <v>1000</v>
      </c>
      <c r="G250" s="613">
        <v>1000</v>
      </c>
      <c r="H250" s="600"/>
      <c r="I250" s="613">
        <v>1000</v>
      </c>
      <c r="J250" s="600"/>
      <c r="K250" s="598"/>
      <c r="L250" s="613"/>
      <c r="M250" s="599"/>
      <c r="N250" s="597"/>
      <c r="O250" s="600"/>
      <c r="P250" s="600"/>
    </row>
    <row r="251" spans="1:16" s="434" customFormat="1" ht="15">
      <c r="A251" s="481"/>
      <c r="B251" s="601"/>
      <c r="C251" s="601"/>
      <c r="D251" s="601"/>
      <c r="E251" s="602" t="s">
        <v>536</v>
      </c>
      <c r="F251" s="603"/>
      <c r="G251" s="604"/>
      <c r="H251" s="605"/>
      <c r="I251" s="604"/>
      <c r="J251" s="605"/>
      <c r="K251" s="598"/>
      <c r="L251" s="604"/>
      <c r="M251" s="606"/>
      <c r="N251" s="605"/>
      <c r="O251" s="600"/>
      <c r="P251" s="605"/>
    </row>
    <row r="252" spans="1:16" s="434" customFormat="1" ht="15">
      <c r="A252" s="481"/>
      <c r="B252" s="610" t="s">
        <v>122</v>
      </c>
      <c r="C252" s="610" t="s">
        <v>537</v>
      </c>
      <c r="D252" s="610" t="s">
        <v>538</v>
      </c>
      <c r="E252" s="611" t="s">
        <v>531</v>
      </c>
      <c r="F252" s="612">
        <v>200</v>
      </c>
      <c r="G252" s="613">
        <v>200</v>
      </c>
      <c r="H252" s="600"/>
      <c r="I252" s="613">
        <v>200</v>
      </c>
      <c r="J252" s="600"/>
      <c r="K252" s="598"/>
      <c r="L252" s="613"/>
      <c r="M252" s="607"/>
      <c r="N252" s="600"/>
      <c r="O252" s="600"/>
      <c r="P252" s="600"/>
    </row>
    <row r="253" spans="1:16" s="434" customFormat="1" ht="15">
      <c r="A253" s="481"/>
      <c r="B253" s="610"/>
      <c r="C253" s="610"/>
      <c r="D253" s="610"/>
      <c r="E253" s="611" t="s">
        <v>532</v>
      </c>
      <c r="F253" s="612"/>
      <c r="G253" s="613"/>
      <c r="H253" s="600"/>
      <c r="I253" s="613"/>
      <c r="J253" s="600"/>
      <c r="K253" s="598"/>
      <c r="L253" s="613"/>
      <c r="M253" s="607"/>
      <c r="N253" s="600"/>
      <c r="O253" s="600"/>
      <c r="P253" s="600"/>
    </row>
    <row r="254" spans="1:16" s="434" customFormat="1" ht="15">
      <c r="A254" s="481"/>
      <c r="B254" s="579" t="s">
        <v>126</v>
      </c>
      <c r="C254" s="593" t="s">
        <v>539</v>
      </c>
      <c r="D254" s="593" t="s">
        <v>540</v>
      </c>
      <c r="E254" s="594" t="s">
        <v>541</v>
      </c>
      <c r="F254" s="595">
        <v>600</v>
      </c>
      <c r="G254" s="596">
        <v>1000</v>
      </c>
      <c r="H254" s="597"/>
      <c r="I254" s="596">
        <v>1000</v>
      </c>
      <c r="J254" s="597"/>
      <c r="K254" s="598"/>
      <c r="L254" s="596"/>
      <c r="M254" s="599"/>
      <c r="N254" s="597"/>
      <c r="O254" s="600"/>
      <c r="P254" s="597"/>
    </row>
    <row r="255" spans="1:16" s="434" customFormat="1" ht="15">
      <c r="A255" s="478"/>
      <c r="B255" s="620"/>
      <c r="C255" s="608"/>
      <c r="D255" s="601"/>
      <c r="E255" s="602" t="s">
        <v>542</v>
      </c>
      <c r="F255" s="603"/>
      <c r="G255" s="604"/>
      <c r="H255" s="605"/>
      <c r="I255" s="604"/>
      <c r="J255" s="605"/>
      <c r="K255" s="598"/>
      <c r="L255" s="604"/>
      <c r="M255" s="606"/>
      <c r="N255" s="605"/>
      <c r="O255" s="600"/>
      <c r="P255" s="605"/>
    </row>
    <row r="256" spans="1:16" s="434" customFormat="1" ht="15">
      <c r="A256" s="478"/>
      <c r="B256" s="593" t="s">
        <v>185</v>
      </c>
      <c r="C256" s="458" t="s">
        <v>543</v>
      </c>
      <c r="D256" s="593" t="s">
        <v>503</v>
      </c>
      <c r="E256" s="594" t="s">
        <v>544</v>
      </c>
      <c r="F256" s="595">
        <v>600</v>
      </c>
      <c r="G256" s="596">
        <v>600</v>
      </c>
      <c r="H256" s="597"/>
      <c r="I256" s="596">
        <v>600</v>
      </c>
      <c r="J256" s="597"/>
      <c r="K256" s="598"/>
      <c r="L256" s="596"/>
      <c r="M256" s="621"/>
      <c r="N256" s="600"/>
      <c r="O256" s="600"/>
      <c r="P256" s="597"/>
    </row>
    <row r="257" spans="1:16" s="434" customFormat="1" ht="15">
      <c r="A257" s="481"/>
      <c r="B257" s="620"/>
      <c r="C257" s="601"/>
      <c r="D257" s="601"/>
      <c r="E257" s="602" t="s">
        <v>545</v>
      </c>
      <c r="F257" s="603"/>
      <c r="G257" s="604"/>
      <c r="H257" s="605"/>
      <c r="I257" s="604"/>
      <c r="J257" s="605"/>
      <c r="K257" s="598"/>
      <c r="L257" s="604"/>
      <c r="M257" s="621"/>
      <c r="N257" s="600"/>
      <c r="O257" s="600"/>
      <c r="P257" s="605"/>
    </row>
    <row r="258" spans="1:16" s="434" customFormat="1" ht="15">
      <c r="A258" s="478"/>
      <c r="B258" s="609" t="s">
        <v>186</v>
      </c>
      <c r="C258" s="593" t="s">
        <v>546</v>
      </c>
      <c r="D258" s="593" t="s">
        <v>547</v>
      </c>
      <c r="E258" s="611" t="s">
        <v>548</v>
      </c>
      <c r="F258" s="612">
        <v>600</v>
      </c>
      <c r="G258" s="613">
        <v>3000</v>
      </c>
      <c r="H258" s="600"/>
      <c r="I258" s="613">
        <v>3000</v>
      </c>
      <c r="J258" s="600"/>
      <c r="K258" s="598"/>
      <c r="L258" s="613"/>
      <c r="M258" s="595"/>
      <c r="N258" s="597"/>
      <c r="O258" s="600"/>
      <c r="P258" s="600"/>
    </row>
    <row r="259" spans="1:16" s="434" customFormat="1" ht="15">
      <c r="A259" s="478"/>
      <c r="B259" s="609"/>
      <c r="C259" s="622"/>
      <c r="D259" s="610"/>
      <c r="E259" s="611" t="s">
        <v>549</v>
      </c>
      <c r="F259" s="612"/>
      <c r="G259" s="613"/>
      <c r="H259" s="600"/>
      <c r="I259" s="613"/>
      <c r="J259" s="600"/>
      <c r="K259" s="598"/>
      <c r="L259" s="613"/>
      <c r="M259" s="603"/>
      <c r="N259" s="605"/>
      <c r="O259" s="600"/>
      <c r="P259" s="600"/>
    </row>
    <row r="260" spans="1:16" s="434" customFormat="1" ht="15">
      <c r="A260" s="478"/>
      <c r="B260" s="579" t="s">
        <v>189</v>
      </c>
      <c r="C260" s="593" t="s">
        <v>550</v>
      </c>
      <c r="D260" s="593" t="s">
        <v>551</v>
      </c>
      <c r="E260" s="594" t="s">
        <v>552</v>
      </c>
      <c r="F260" s="595">
        <v>450</v>
      </c>
      <c r="G260" s="596">
        <v>600</v>
      </c>
      <c r="H260" s="597"/>
      <c r="I260" s="596">
        <v>600</v>
      </c>
      <c r="J260" s="597"/>
      <c r="K260" s="598"/>
      <c r="L260" s="596"/>
      <c r="M260" s="621"/>
      <c r="N260" s="600"/>
      <c r="O260" s="600"/>
      <c r="P260" s="597"/>
    </row>
    <row r="261" spans="1:16" s="476" customFormat="1" ht="15">
      <c r="A261" s="478"/>
      <c r="B261" s="609"/>
      <c r="C261" s="610"/>
      <c r="D261" s="610"/>
      <c r="E261" s="611" t="s">
        <v>553</v>
      </c>
      <c r="F261" s="603"/>
      <c r="G261" s="604"/>
      <c r="H261" s="605"/>
      <c r="I261" s="604"/>
      <c r="J261" s="605"/>
      <c r="K261" s="598"/>
      <c r="L261" s="604"/>
      <c r="M261" s="621"/>
      <c r="N261" s="600"/>
      <c r="O261" s="600"/>
      <c r="P261" s="605"/>
    </row>
    <row r="262" spans="1:16" s="481" customFormat="1" ht="15">
      <c r="A262" s="478"/>
      <c r="B262" s="579" t="s">
        <v>193</v>
      </c>
      <c r="C262" s="593" t="s">
        <v>554</v>
      </c>
      <c r="D262" s="593" t="s">
        <v>555</v>
      </c>
      <c r="E262" s="594" t="s">
        <v>556</v>
      </c>
      <c r="F262" s="595">
        <v>550</v>
      </c>
      <c r="G262" s="596">
        <v>1500</v>
      </c>
      <c r="H262" s="597"/>
      <c r="I262" s="596">
        <v>1500</v>
      </c>
      <c r="J262" s="597"/>
      <c r="K262" s="598"/>
      <c r="L262" s="596"/>
      <c r="M262" s="595"/>
      <c r="N262" s="597"/>
      <c r="O262" s="600"/>
      <c r="P262" s="597"/>
    </row>
    <row r="263" spans="1:16" s="476" customFormat="1" ht="15">
      <c r="A263" s="478"/>
      <c r="B263" s="620"/>
      <c r="C263" s="601"/>
      <c r="D263" s="601"/>
      <c r="E263" s="602" t="s">
        <v>557</v>
      </c>
      <c r="F263" s="603"/>
      <c r="G263" s="604"/>
      <c r="H263" s="605"/>
      <c r="I263" s="604"/>
      <c r="J263" s="605"/>
      <c r="K263" s="598"/>
      <c r="L263" s="604"/>
      <c r="M263" s="603"/>
      <c r="N263" s="605"/>
      <c r="O263" s="600"/>
      <c r="P263" s="605"/>
    </row>
    <row r="264" spans="1:16" s="483" customFormat="1" ht="15">
      <c r="A264" s="478"/>
      <c r="B264" s="579" t="s">
        <v>196</v>
      </c>
      <c r="C264" s="593" t="s">
        <v>558</v>
      </c>
      <c r="D264" s="593" t="s">
        <v>559</v>
      </c>
      <c r="E264" s="594" t="s">
        <v>541</v>
      </c>
      <c r="F264" s="612">
        <v>400</v>
      </c>
      <c r="G264" s="613">
        <v>1500</v>
      </c>
      <c r="H264" s="600"/>
      <c r="I264" s="613">
        <v>1500</v>
      </c>
      <c r="J264" s="600"/>
      <c r="K264" s="598"/>
      <c r="L264" s="613">
        <v>0</v>
      </c>
      <c r="M264" s="621">
        <v>400</v>
      </c>
      <c r="N264" s="600"/>
      <c r="O264" s="600"/>
      <c r="P264" s="600"/>
    </row>
    <row r="265" spans="1:16" s="481" customFormat="1" ht="15">
      <c r="A265" s="478"/>
      <c r="B265" s="609"/>
      <c r="C265" s="622"/>
      <c r="D265" s="610"/>
      <c r="E265" s="611" t="s">
        <v>560</v>
      </c>
      <c r="F265" s="612"/>
      <c r="G265" s="613"/>
      <c r="H265" s="600"/>
      <c r="I265" s="613"/>
      <c r="J265" s="600"/>
      <c r="K265" s="598"/>
      <c r="L265" s="613"/>
      <c r="M265" s="621"/>
      <c r="N265" s="600"/>
      <c r="O265" s="600"/>
      <c r="P265" s="600"/>
    </row>
    <row r="266" spans="1:16" s="481" customFormat="1" ht="15">
      <c r="A266" s="478"/>
      <c r="B266" s="579" t="s">
        <v>199</v>
      </c>
      <c r="C266" s="593" t="s">
        <v>561</v>
      </c>
      <c r="D266" s="593" t="s">
        <v>562</v>
      </c>
      <c r="E266" s="594" t="s">
        <v>563</v>
      </c>
      <c r="F266" s="595">
        <v>200</v>
      </c>
      <c r="G266" s="596">
        <v>1500</v>
      </c>
      <c r="H266" s="597"/>
      <c r="I266" s="596">
        <v>1500</v>
      </c>
      <c r="J266" s="597"/>
      <c r="K266" s="598"/>
      <c r="L266" s="596"/>
      <c r="M266" s="595"/>
      <c r="N266" s="597"/>
      <c r="O266" s="600"/>
      <c r="P266" s="597"/>
    </row>
    <row r="267" spans="1:16" s="481" customFormat="1" ht="15">
      <c r="A267" s="478"/>
      <c r="B267" s="620"/>
      <c r="C267" s="601"/>
      <c r="D267" s="601"/>
      <c r="E267" s="602" t="s">
        <v>564</v>
      </c>
      <c r="F267" s="603"/>
      <c r="G267" s="604"/>
      <c r="H267" s="605"/>
      <c r="I267" s="604"/>
      <c r="J267" s="605"/>
      <c r="K267" s="598"/>
      <c r="L267" s="604"/>
      <c r="M267" s="603"/>
      <c r="N267" s="605"/>
      <c r="O267" s="600"/>
      <c r="P267" s="605"/>
    </row>
    <row r="268" spans="1:16" s="481" customFormat="1" ht="15">
      <c r="A268" s="478"/>
      <c r="B268" s="579" t="s">
        <v>202</v>
      </c>
      <c r="C268" s="593" t="s">
        <v>565</v>
      </c>
      <c r="D268" s="593" t="s">
        <v>566</v>
      </c>
      <c r="E268" s="594" t="s">
        <v>567</v>
      </c>
      <c r="F268" s="595">
        <v>250</v>
      </c>
      <c r="G268" s="596">
        <v>250</v>
      </c>
      <c r="H268" s="597"/>
      <c r="I268" s="596">
        <v>250</v>
      </c>
      <c r="J268" s="597"/>
      <c r="K268" s="598"/>
      <c r="L268" s="596"/>
      <c r="M268" s="621"/>
      <c r="N268" s="600"/>
      <c r="O268" s="600"/>
      <c r="P268" s="597"/>
    </row>
    <row r="269" spans="1:16" s="481" customFormat="1" ht="15">
      <c r="A269" s="478"/>
      <c r="B269" s="620"/>
      <c r="C269" s="601"/>
      <c r="D269" s="601"/>
      <c r="E269" s="602" t="s">
        <v>568</v>
      </c>
      <c r="F269" s="603"/>
      <c r="G269" s="604"/>
      <c r="H269" s="605"/>
      <c r="I269" s="604"/>
      <c r="J269" s="605"/>
      <c r="K269" s="598"/>
      <c r="L269" s="604"/>
      <c r="M269" s="621"/>
      <c r="N269" s="600"/>
      <c r="O269" s="600"/>
      <c r="P269" s="605"/>
    </row>
    <row r="270" spans="1:16" s="481" customFormat="1" ht="15">
      <c r="A270" s="478"/>
      <c r="B270" s="579" t="s">
        <v>205</v>
      </c>
      <c r="C270" s="593" t="s">
        <v>569</v>
      </c>
      <c r="D270" s="593" t="s">
        <v>570</v>
      </c>
      <c r="E270" s="594" t="s">
        <v>571</v>
      </c>
      <c r="F270" s="595">
        <v>250</v>
      </c>
      <c r="G270" s="596">
        <v>2000</v>
      </c>
      <c r="H270" s="597"/>
      <c r="I270" s="623">
        <v>250</v>
      </c>
      <c r="J270" s="597"/>
      <c r="K270" s="598"/>
      <c r="L270" s="596"/>
      <c r="M270" s="595"/>
      <c r="N270" s="597"/>
      <c r="O270" s="600"/>
      <c r="P270" s="597"/>
    </row>
    <row r="271" spans="1:16" s="434" customFormat="1" ht="15">
      <c r="A271" s="478"/>
      <c r="B271" s="620"/>
      <c r="C271" s="601"/>
      <c r="D271" s="601"/>
      <c r="E271" s="602" t="s">
        <v>560</v>
      </c>
      <c r="F271" s="603"/>
      <c r="G271" s="604"/>
      <c r="H271" s="605"/>
      <c r="I271" s="604"/>
      <c r="J271" s="605"/>
      <c r="K271" s="598"/>
      <c r="L271" s="604"/>
      <c r="M271" s="603"/>
      <c r="N271" s="605"/>
      <c r="O271" s="600"/>
      <c r="P271" s="605"/>
    </row>
    <row r="272" spans="1:16" s="434" customFormat="1" ht="15">
      <c r="A272" s="478"/>
      <c r="B272" s="579" t="s">
        <v>209</v>
      </c>
      <c r="C272" s="593" t="s">
        <v>572</v>
      </c>
      <c r="D272" s="593" t="s">
        <v>573</v>
      </c>
      <c r="E272" s="594" t="s">
        <v>574</v>
      </c>
      <c r="F272" s="595">
        <v>400</v>
      </c>
      <c r="G272" s="596">
        <v>400</v>
      </c>
      <c r="H272" s="597"/>
      <c r="I272" s="596">
        <v>400</v>
      </c>
      <c r="J272" s="597"/>
      <c r="K272" s="598"/>
      <c r="L272" s="596"/>
      <c r="M272" s="621"/>
      <c r="N272" s="600"/>
      <c r="O272" s="600"/>
      <c r="P272" s="597"/>
    </row>
    <row r="273" spans="1:16" s="476" customFormat="1" ht="15">
      <c r="A273" s="478"/>
      <c r="B273" s="601"/>
      <c r="C273" s="601"/>
      <c r="D273" s="601"/>
      <c r="E273" s="602" t="s">
        <v>575</v>
      </c>
      <c r="F273" s="603"/>
      <c r="G273" s="604"/>
      <c r="H273" s="605"/>
      <c r="I273" s="604"/>
      <c r="J273" s="605"/>
      <c r="K273" s="598"/>
      <c r="L273" s="604"/>
      <c r="M273" s="621"/>
      <c r="N273" s="600"/>
      <c r="O273" s="600"/>
      <c r="P273" s="605"/>
    </row>
    <row r="274" spans="1:16" s="483" customFormat="1" ht="15">
      <c r="A274" s="481"/>
      <c r="B274" s="593" t="s">
        <v>212</v>
      </c>
      <c r="C274" s="593" t="s">
        <v>576</v>
      </c>
      <c r="D274" s="593" t="s">
        <v>577</v>
      </c>
      <c r="E274" s="594" t="s">
        <v>578</v>
      </c>
      <c r="F274" s="595">
        <v>300</v>
      </c>
      <c r="G274" s="596">
        <v>300</v>
      </c>
      <c r="H274" s="597"/>
      <c r="I274" s="596">
        <v>300</v>
      </c>
      <c r="J274" s="597"/>
      <c r="K274" s="598"/>
      <c r="L274" s="596"/>
      <c r="M274" s="595"/>
      <c r="N274" s="597"/>
      <c r="O274" s="600"/>
      <c r="P274" s="597"/>
    </row>
    <row r="275" spans="1:16" s="434" customFormat="1" ht="15">
      <c r="A275" s="481"/>
      <c r="B275" s="601"/>
      <c r="C275" s="601"/>
      <c r="D275" s="601"/>
      <c r="E275" s="602" t="s">
        <v>579</v>
      </c>
      <c r="F275" s="603"/>
      <c r="G275" s="604"/>
      <c r="H275" s="605"/>
      <c r="I275" s="604"/>
      <c r="J275" s="605"/>
      <c r="K275" s="598"/>
      <c r="L275" s="604"/>
      <c r="M275" s="603"/>
      <c r="N275" s="605"/>
      <c r="O275" s="600"/>
      <c r="P275" s="605"/>
    </row>
    <row r="276" spans="1:16" s="434" customFormat="1" ht="15">
      <c r="A276" s="481"/>
      <c r="B276" s="593" t="s">
        <v>217</v>
      </c>
      <c r="C276" s="593" t="s">
        <v>580</v>
      </c>
      <c r="D276" s="593" t="s">
        <v>581</v>
      </c>
      <c r="E276" s="594" t="s">
        <v>582</v>
      </c>
      <c r="F276" s="595">
        <v>200</v>
      </c>
      <c r="G276" s="596">
        <v>200</v>
      </c>
      <c r="H276" s="597"/>
      <c r="I276" s="596">
        <v>200</v>
      </c>
      <c r="J276" s="597"/>
      <c r="K276" s="598"/>
      <c r="L276" s="596"/>
      <c r="M276" s="621"/>
      <c r="N276" s="600"/>
      <c r="O276" s="600"/>
      <c r="P276" s="597"/>
    </row>
    <row r="277" spans="1:16" s="476" customFormat="1" ht="15">
      <c r="A277" s="481"/>
      <c r="B277" s="601"/>
      <c r="C277" s="601"/>
      <c r="D277" s="601"/>
      <c r="E277" s="602" t="s">
        <v>532</v>
      </c>
      <c r="F277" s="603"/>
      <c r="G277" s="604"/>
      <c r="H277" s="605"/>
      <c r="I277" s="604"/>
      <c r="J277" s="605"/>
      <c r="K277" s="598"/>
      <c r="L277" s="604"/>
      <c r="M277" s="621"/>
      <c r="N277" s="600"/>
      <c r="O277" s="600"/>
      <c r="P277" s="605"/>
    </row>
    <row r="278" spans="1:16" s="483" customFormat="1" ht="15">
      <c r="A278" s="481"/>
      <c r="B278" s="610" t="s">
        <v>343</v>
      </c>
      <c r="C278" s="610" t="s">
        <v>583</v>
      </c>
      <c r="D278" s="610" t="s">
        <v>584</v>
      </c>
      <c r="E278" s="611" t="s">
        <v>585</v>
      </c>
      <c r="F278" s="612">
        <v>800</v>
      </c>
      <c r="G278" s="613">
        <v>800</v>
      </c>
      <c r="H278" s="600"/>
      <c r="I278" s="613">
        <v>800</v>
      </c>
      <c r="J278" s="600"/>
      <c r="K278" s="598"/>
      <c r="L278" s="624">
        <f>1474+50</f>
        <v>1524</v>
      </c>
      <c r="M278" s="625">
        <f>300+800</f>
        <v>1100</v>
      </c>
      <c r="N278" s="626" t="s">
        <v>586</v>
      </c>
      <c r="O278" s="600"/>
      <c r="P278" s="600"/>
    </row>
    <row r="279" spans="1:16" s="434" customFormat="1" ht="15">
      <c r="A279" s="481"/>
      <c r="B279" s="610"/>
      <c r="C279" s="608"/>
      <c r="D279" s="601"/>
      <c r="E279" s="611" t="s">
        <v>587</v>
      </c>
      <c r="F279" s="612"/>
      <c r="G279" s="613"/>
      <c r="H279" s="600"/>
      <c r="I279" s="613"/>
      <c r="J279" s="600"/>
      <c r="K279" s="598"/>
      <c r="L279" s="627"/>
      <c r="M279" s="628"/>
      <c r="N279" s="605"/>
      <c r="O279" s="600"/>
      <c r="P279" s="600"/>
    </row>
    <row r="280" spans="1:16" s="434" customFormat="1" ht="15">
      <c r="A280" s="481"/>
      <c r="B280" s="593" t="s">
        <v>346</v>
      </c>
      <c r="C280" s="593" t="s">
        <v>588</v>
      </c>
      <c r="D280" s="593" t="s">
        <v>589</v>
      </c>
      <c r="E280" s="594" t="s">
        <v>590</v>
      </c>
      <c r="F280" s="595">
        <v>800</v>
      </c>
      <c r="G280" s="596">
        <v>800</v>
      </c>
      <c r="H280" s="597"/>
      <c r="I280" s="596">
        <v>800</v>
      </c>
      <c r="J280" s="597"/>
      <c r="K280" s="598"/>
      <c r="L280" s="627"/>
      <c r="M280" s="628"/>
      <c r="N280" s="600"/>
      <c r="O280" s="600"/>
      <c r="P280" s="597"/>
    </row>
    <row r="281" spans="1:16" s="476" customFormat="1" ht="15">
      <c r="A281" s="481"/>
      <c r="B281" s="610"/>
      <c r="C281" s="610"/>
      <c r="D281" s="610"/>
      <c r="E281" s="611" t="s">
        <v>591</v>
      </c>
      <c r="F281" s="612"/>
      <c r="G281" s="613"/>
      <c r="H281" s="600"/>
      <c r="I281" s="613"/>
      <c r="J281" s="600"/>
      <c r="K281" s="598"/>
      <c r="L281" s="627"/>
      <c r="M281" s="628"/>
      <c r="N281" s="600"/>
      <c r="O281" s="600"/>
      <c r="P281" s="600"/>
    </row>
    <row r="282" spans="2:16" s="481" customFormat="1" ht="15">
      <c r="B282" s="601"/>
      <c r="C282" s="608"/>
      <c r="D282" s="601"/>
      <c r="E282" s="602" t="s">
        <v>592</v>
      </c>
      <c r="F282" s="603"/>
      <c r="G282" s="604"/>
      <c r="H282" s="605"/>
      <c r="I282" s="604"/>
      <c r="J282" s="605"/>
      <c r="K282" s="598"/>
      <c r="L282" s="629"/>
      <c r="M282" s="630"/>
      <c r="N282" s="600"/>
      <c r="O282" s="600"/>
      <c r="P282" s="605"/>
    </row>
    <row r="283" spans="1:16" s="483" customFormat="1" ht="15">
      <c r="A283" s="481"/>
      <c r="B283" s="593" t="s">
        <v>350</v>
      </c>
      <c r="C283" s="593" t="s">
        <v>593</v>
      </c>
      <c r="D283" s="593" t="s">
        <v>594</v>
      </c>
      <c r="E283" s="594" t="s">
        <v>595</v>
      </c>
      <c r="F283" s="595">
        <v>400</v>
      </c>
      <c r="G283" s="596">
        <v>400</v>
      </c>
      <c r="H283" s="597"/>
      <c r="I283" s="596">
        <v>400</v>
      </c>
      <c r="J283" s="597"/>
      <c r="K283" s="598"/>
      <c r="L283" s="596">
        <v>300</v>
      </c>
      <c r="M283" s="595">
        <v>400</v>
      </c>
      <c r="N283" s="597"/>
      <c r="O283" s="600"/>
      <c r="P283" s="597"/>
    </row>
    <row r="284" spans="1:16" s="476" customFormat="1" ht="15">
      <c r="A284" s="481"/>
      <c r="B284" s="610"/>
      <c r="C284" s="610"/>
      <c r="D284" s="610"/>
      <c r="E284" s="611" t="s">
        <v>575</v>
      </c>
      <c r="F284" s="612"/>
      <c r="G284" s="613"/>
      <c r="H284" s="600"/>
      <c r="I284" s="613"/>
      <c r="J284" s="600"/>
      <c r="K284" s="598"/>
      <c r="L284" s="613"/>
      <c r="M284" s="612"/>
      <c r="N284" s="600"/>
      <c r="O284" s="600"/>
      <c r="P284" s="600"/>
    </row>
    <row r="285" spans="2:16" s="481" customFormat="1" ht="15">
      <c r="B285" s="601"/>
      <c r="C285" s="601"/>
      <c r="D285" s="601"/>
      <c r="E285" s="602" t="s">
        <v>596</v>
      </c>
      <c r="F285" s="603"/>
      <c r="G285" s="604"/>
      <c r="H285" s="605"/>
      <c r="I285" s="604"/>
      <c r="J285" s="605"/>
      <c r="K285" s="598"/>
      <c r="L285" s="604"/>
      <c r="M285" s="603"/>
      <c r="N285" s="605"/>
      <c r="O285" s="600"/>
      <c r="P285" s="605"/>
    </row>
    <row r="286" spans="1:16" s="483" customFormat="1" ht="15">
      <c r="A286" s="481"/>
      <c r="B286" s="559" t="s">
        <v>597</v>
      </c>
      <c r="C286" s="559"/>
      <c r="D286" s="544"/>
      <c r="E286" s="631"/>
      <c r="F286" s="632">
        <f>SUM(F229:F285)</f>
        <v>42900</v>
      </c>
      <c r="G286" s="632">
        <f>SUM(G229:G285)</f>
        <v>50950</v>
      </c>
      <c r="H286" s="456">
        <f>SUM(H229:H285)</f>
        <v>0</v>
      </c>
      <c r="I286" s="632">
        <f>SUM(I229:I285)</f>
        <v>49200</v>
      </c>
      <c r="J286" s="456">
        <f>SUM(J229:J285)</f>
        <v>0</v>
      </c>
      <c r="K286" s="633"/>
      <c r="L286" s="440">
        <f>SUM(L229:L285)</f>
        <v>5147</v>
      </c>
      <c r="M286" s="632">
        <f>SUM(M229:M285)</f>
        <v>32900</v>
      </c>
      <c r="N286" s="440"/>
      <c r="O286" s="634"/>
      <c r="P286" s="632">
        <f>SUM(P229:P285)</f>
        <v>0</v>
      </c>
    </row>
    <row r="287" spans="1:16" s="434" customFormat="1" ht="15">
      <c r="A287" s="635"/>
      <c r="B287" s="425"/>
      <c r="C287" s="481"/>
      <c r="D287" s="481"/>
      <c r="E287" s="636"/>
      <c r="F287" s="547"/>
      <c r="G287" s="547"/>
      <c r="H287" s="481"/>
      <c r="I287" s="547"/>
      <c r="J287" s="481"/>
      <c r="K287" s="478"/>
      <c r="L287" s="607"/>
      <c r="M287" s="607"/>
      <c r="N287" s="637"/>
      <c r="O287" s="637"/>
      <c r="P287" s="638"/>
    </row>
    <row r="288" spans="1:16" s="434" customFormat="1" ht="15">
      <c r="A288" s="481"/>
      <c r="B288" s="548" t="s">
        <v>598</v>
      </c>
      <c r="C288" s="592"/>
      <c r="D288" s="592"/>
      <c r="E288" s="592"/>
      <c r="F288" s="639"/>
      <c r="G288" s="639"/>
      <c r="H288" s="592"/>
      <c r="I288" s="639"/>
      <c r="J288" s="592"/>
      <c r="K288" s="515"/>
      <c r="L288" s="640"/>
      <c r="M288" s="640"/>
      <c r="N288" s="641"/>
      <c r="O288" s="641"/>
      <c r="P288" s="642"/>
    </row>
    <row r="289" spans="1:16" s="434" customFormat="1" ht="15">
      <c r="A289" s="592"/>
      <c r="B289" s="593" t="s">
        <v>34</v>
      </c>
      <c r="C289" s="593" t="s">
        <v>599</v>
      </c>
      <c r="D289" s="593" t="s">
        <v>600</v>
      </c>
      <c r="E289" s="593" t="s">
        <v>601</v>
      </c>
      <c r="F289" s="643">
        <v>1500</v>
      </c>
      <c r="G289" s="643">
        <v>1500</v>
      </c>
      <c r="H289" s="644"/>
      <c r="I289" s="643">
        <v>1500</v>
      </c>
      <c r="J289" s="644"/>
      <c r="K289" s="645"/>
      <c r="L289" s="646">
        <v>420</v>
      </c>
      <c r="M289" s="599">
        <v>2000</v>
      </c>
      <c r="N289" s="647"/>
      <c r="O289" s="648"/>
      <c r="P289" s="647"/>
    </row>
    <row r="290" spans="1:16" s="434" customFormat="1" ht="15">
      <c r="A290" s="481"/>
      <c r="B290" s="601"/>
      <c r="C290" s="622"/>
      <c r="D290" s="601"/>
      <c r="E290" s="601" t="s">
        <v>602</v>
      </c>
      <c r="F290" s="649"/>
      <c r="G290" s="650"/>
      <c r="H290" s="651"/>
      <c r="I290" s="650"/>
      <c r="J290" s="651"/>
      <c r="K290" s="652"/>
      <c r="L290" s="653"/>
      <c r="M290" s="654"/>
      <c r="N290" s="655"/>
      <c r="O290" s="648"/>
      <c r="P290" s="656"/>
    </row>
    <row r="291" spans="1:16" s="434" customFormat="1" ht="15">
      <c r="A291" s="481"/>
      <c r="B291" s="593" t="s">
        <v>38</v>
      </c>
      <c r="C291" s="593" t="s">
        <v>603</v>
      </c>
      <c r="D291" s="593" t="s">
        <v>604</v>
      </c>
      <c r="E291" s="593" t="s">
        <v>601</v>
      </c>
      <c r="F291" s="643">
        <v>3000</v>
      </c>
      <c r="G291" s="643">
        <v>3000</v>
      </c>
      <c r="H291" s="644"/>
      <c r="I291" s="643">
        <v>3000</v>
      </c>
      <c r="J291" s="644"/>
      <c r="K291" s="645"/>
      <c r="L291" s="624">
        <v>661</v>
      </c>
      <c r="M291" s="624">
        <v>3000</v>
      </c>
      <c r="N291" s="648"/>
      <c r="O291" s="648"/>
      <c r="P291" s="647"/>
    </row>
    <row r="292" spans="1:16" s="434" customFormat="1" ht="15">
      <c r="A292" s="481"/>
      <c r="B292" s="601"/>
      <c r="C292" s="601"/>
      <c r="D292" s="601"/>
      <c r="E292" s="601" t="s">
        <v>602</v>
      </c>
      <c r="F292" s="649"/>
      <c r="G292" s="650"/>
      <c r="H292" s="651"/>
      <c r="I292" s="650"/>
      <c r="J292" s="651"/>
      <c r="K292" s="652"/>
      <c r="L292" s="627"/>
      <c r="M292" s="627"/>
      <c r="N292" s="648"/>
      <c r="O292" s="648"/>
      <c r="P292" s="656"/>
    </row>
    <row r="293" spans="1:16" s="434" customFormat="1" ht="15">
      <c r="A293" s="481"/>
      <c r="B293" s="593" t="s">
        <v>94</v>
      </c>
      <c r="C293" s="471" t="s">
        <v>605</v>
      </c>
      <c r="D293" s="593" t="s">
        <v>606</v>
      </c>
      <c r="E293" s="593" t="s">
        <v>607</v>
      </c>
      <c r="F293" s="643">
        <v>7000</v>
      </c>
      <c r="G293" s="643">
        <v>7000</v>
      </c>
      <c r="H293" s="644"/>
      <c r="I293" s="643">
        <v>7000</v>
      </c>
      <c r="J293" s="644"/>
      <c r="K293" s="645"/>
      <c r="L293" s="627"/>
      <c r="M293" s="627"/>
      <c r="N293" s="647"/>
      <c r="O293" s="648"/>
      <c r="P293" s="647"/>
    </row>
    <row r="294" spans="1:16" s="434" customFormat="1" ht="15">
      <c r="A294" s="481"/>
      <c r="B294" s="601"/>
      <c r="C294" s="601"/>
      <c r="D294" s="601"/>
      <c r="E294" s="601" t="s">
        <v>608</v>
      </c>
      <c r="F294" s="649"/>
      <c r="G294" s="650"/>
      <c r="H294" s="651"/>
      <c r="I294" s="650"/>
      <c r="J294" s="651"/>
      <c r="K294" s="652"/>
      <c r="L294" s="629"/>
      <c r="M294" s="629"/>
      <c r="N294" s="655"/>
      <c r="O294" s="648"/>
      <c r="P294" s="656"/>
    </row>
    <row r="295" spans="1:16" s="434" customFormat="1" ht="15">
      <c r="A295" s="481"/>
      <c r="B295" s="593" t="s">
        <v>98</v>
      </c>
      <c r="C295" s="593" t="s">
        <v>609</v>
      </c>
      <c r="D295" s="610" t="s">
        <v>610</v>
      </c>
      <c r="E295" s="610" t="s">
        <v>611</v>
      </c>
      <c r="F295" s="643">
        <v>1000</v>
      </c>
      <c r="G295" s="643">
        <v>1000</v>
      </c>
      <c r="H295" s="644"/>
      <c r="I295" s="643">
        <v>1000</v>
      </c>
      <c r="J295" s="644"/>
      <c r="K295" s="645"/>
      <c r="L295" s="646"/>
      <c r="M295" s="640"/>
      <c r="N295" s="648"/>
      <c r="O295" s="648"/>
      <c r="P295" s="647"/>
    </row>
    <row r="296" spans="1:16" s="434" customFormat="1" ht="15">
      <c r="A296" s="481"/>
      <c r="B296" s="601"/>
      <c r="C296" s="610"/>
      <c r="D296" s="610"/>
      <c r="E296" s="610" t="s">
        <v>501</v>
      </c>
      <c r="F296" s="649"/>
      <c r="G296" s="650"/>
      <c r="H296" s="651"/>
      <c r="I296" s="650"/>
      <c r="J296" s="651"/>
      <c r="K296" s="652"/>
      <c r="L296" s="653"/>
      <c r="M296" s="640"/>
      <c r="N296" s="648"/>
      <c r="O296" s="648"/>
      <c r="P296" s="656"/>
    </row>
    <row r="297" spans="1:16" s="434" customFormat="1" ht="15">
      <c r="A297" s="481"/>
      <c r="B297" s="593" t="s">
        <v>102</v>
      </c>
      <c r="C297" s="657" t="s">
        <v>612</v>
      </c>
      <c r="D297" s="657" t="s">
        <v>613</v>
      </c>
      <c r="E297" s="657" t="s">
        <v>614</v>
      </c>
      <c r="F297" s="643">
        <v>1000</v>
      </c>
      <c r="G297" s="643">
        <v>1000</v>
      </c>
      <c r="H297" s="644"/>
      <c r="I297" s="643">
        <v>1000</v>
      </c>
      <c r="J297" s="644"/>
      <c r="K297" s="645"/>
      <c r="L297" s="646"/>
      <c r="M297" s="658"/>
      <c r="N297" s="647"/>
      <c r="O297" s="648"/>
      <c r="P297" s="647"/>
    </row>
    <row r="298" spans="1:16" s="434" customFormat="1" ht="15">
      <c r="A298" s="481"/>
      <c r="B298" s="601"/>
      <c r="C298" s="608"/>
      <c r="D298" s="601"/>
      <c r="E298" s="601" t="s">
        <v>615</v>
      </c>
      <c r="F298" s="649"/>
      <c r="G298" s="650"/>
      <c r="H298" s="651"/>
      <c r="I298" s="650"/>
      <c r="J298" s="651"/>
      <c r="K298" s="652"/>
      <c r="L298" s="653"/>
      <c r="M298" s="654"/>
      <c r="N298" s="655"/>
      <c r="O298" s="648"/>
      <c r="P298" s="656"/>
    </row>
    <row r="299" spans="1:16" s="434" customFormat="1" ht="15">
      <c r="A299" s="481"/>
      <c r="B299" s="593" t="s">
        <v>46</v>
      </c>
      <c r="C299" s="593" t="s">
        <v>616</v>
      </c>
      <c r="D299" s="593" t="s">
        <v>617</v>
      </c>
      <c r="E299" s="593" t="s">
        <v>618</v>
      </c>
      <c r="F299" s="643">
        <v>250</v>
      </c>
      <c r="G299" s="643">
        <v>250</v>
      </c>
      <c r="H299" s="644"/>
      <c r="I299" s="643">
        <v>250</v>
      </c>
      <c r="J299" s="644"/>
      <c r="K299" s="645"/>
      <c r="L299" s="646"/>
      <c r="M299" s="640"/>
      <c r="N299" s="648"/>
      <c r="O299" s="648"/>
      <c r="P299" s="647"/>
    </row>
    <row r="300" spans="1:16" s="434" customFormat="1" ht="15">
      <c r="A300" s="481"/>
      <c r="B300" s="601"/>
      <c r="C300" s="601"/>
      <c r="D300" s="601"/>
      <c r="E300" s="601" t="s">
        <v>560</v>
      </c>
      <c r="F300" s="649"/>
      <c r="G300" s="650"/>
      <c r="H300" s="651"/>
      <c r="I300" s="650"/>
      <c r="J300" s="651"/>
      <c r="K300" s="652"/>
      <c r="L300" s="653"/>
      <c r="M300" s="640"/>
      <c r="N300" s="648"/>
      <c r="O300" s="648"/>
      <c r="P300" s="656"/>
    </row>
    <row r="301" spans="1:16" s="434" customFormat="1" ht="15">
      <c r="A301" s="481"/>
      <c r="B301" s="593" t="s">
        <v>50</v>
      </c>
      <c r="C301" s="659" t="s">
        <v>619</v>
      </c>
      <c r="D301" s="593" t="s">
        <v>617</v>
      </c>
      <c r="E301" s="610" t="s">
        <v>620</v>
      </c>
      <c r="F301" s="643">
        <v>400</v>
      </c>
      <c r="G301" s="643">
        <v>400</v>
      </c>
      <c r="H301" s="644"/>
      <c r="I301" s="643">
        <v>400</v>
      </c>
      <c r="J301" s="644"/>
      <c r="K301" s="645"/>
      <c r="L301" s="646"/>
      <c r="M301" s="660"/>
      <c r="N301" s="647"/>
      <c r="O301" s="648"/>
      <c r="P301" s="647"/>
    </row>
    <row r="302" spans="1:16" s="434" customFormat="1" ht="15">
      <c r="A302" s="481"/>
      <c r="B302" s="610"/>
      <c r="C302" s="610"/>
      <c r="D302" s="610"/>
      <c r="E302" s="610" t="s">
        <v>621</v>
      </c>
      <c r="F302" s="661"/>
      <c r="G302" s="662"/>
      <c r="H302" s="652"/>
      <c r="I302" s="662"/>
      <c r="J302" s="652"/>
      <c r="K302" s="652"/>
      <c r="L302" s="663"/>
      <c r="M302" s="606"/>
      <c r="N302" s="655"/>
      <c r="O302" s="648"/>
      <c r="P302" s="664"/>
    </row>
    <row r="303" spans="1:16" s="434" customFormat="1" ht="15">
      <c r="A303" s="481"/>
      <c r="B303" s="593" t="s">
        <v>53</v>
      </c>
      <c r="C303" s="593" t="s">
        <v>622</v>
      </c>
      <c r="D303" s="593" t="s">
        <v>623</v>
      </c>
      <c r="E303" s="593" t="s">
        <v>624</v>
      </c>
      <c r="F303" s="643">
        <v>200</v>
      </c>
      <c r="G303" s="643">
        <v>200</v>
      </c>
      <c r="H303" s="644"/>
      <c r="I303" s="643">
        <v>200</v>
      </c>
      <c r="J303" s="644"/>
      <c r="K303" s="645"/>
      <c r="L303" s="646"/>
      <c r="M303" s="665"/>
      <c r="N303" s="648"/>
      <c r="O303" s="648"/>
      <c r="P303" s="647"/>
    </row>
    <row r="304" spans="1:16" s="434" customFormat="1" ht="15">
      <c r="A304" s="481"/>
      <c r="B304" s="601"/>
      <c r="C304" s="601"/>
      <c r="D304" s="601"/>
      <c r="E304" s="601" t="s">
        <v>625</v>
      </c>
      <c r="F304" s="649"/>
      <c r="G304" s="650"/>
      <c r="H304" s="651"/>
      <c r="I304" s="650"/>
      <c r="J304" s="651"/>
      <c r="K304" s="652"/>
      <c r="L304" s="653"/>
      <c r="M304" s="607"/>
      <c r="N304" s="648"/>
      <c r="O304" s="648"/>
      <c r="P304" s="656"/>
    </row>
    <row r="305" spans="1:16" s="434" customFormat="1" ht="15">
      <c r="A305" s="481"/>
      <c r="B305" s="593" t="s">
        <v>56</v>
      </c>
      <c r="C305" s="666" t="s">
        <v>626</v>
      </c>
      <c r="D305" s="667" t="s">
        <v>627</v>
      </c>
      <c r="E305" s="667" t="s">
        <v>628</v>
      </c>
      <c r="F305" s="662">
        <v>650</v>
      </c>
      <c r="G305" s="662">
        <v>650</v>
      </c>
      <c r="H305" s="652"/>
      <c r="I305" s="662">
        <v>650</v>
      </c>
      <c r="J305" s="652"/>
      <c r="K305" s="652"/>
      <c r="L305" s="663"/>
      <c r="M305" s="599"/>
      <c r="N305" s="647"/>
      <c r="O305" s="648"/>
      <c r="P305" s="664"/>
    </row>
    <row r="306" spans="1:16" s="434" customFormat="1" ht="15">
      <c r="A306" s="481"/>
      <c r="B306" s="601"/>
      <c r="C306" s="668"/>
      <c r="D306" s="601"/>
      <c r="E306" s="601" t="s">
        <v>629</v>
      </c>
      <c r="F306" s="669"/>
      <c r="G306" s="669"/>
      <c r="H306" s="670"/>
      <c r="I306" s="669"/>
      <c r="J306" s="670"/>
      <c r="K306" s="645"/>
      <c r="L306" s="653"/>
      <c r="M306" s="606"/>
      <c r="N306" s="655"/>
      <c r="O306" s="648"/>
      <c r="P306" s="655"/>
    </row>
    <row r="307" spans="1:16" s="434" customFormat="1" ht="15">
      <c r="A307" s="481"/>
      <c r="B307" s="610" t="s">
        <v>114</v>
      </c>
      <c r="C307" s="471" t="s">
        <v>630</v>
      </c>
      <c r="D307" s="593" t="s">
        <v>631</v>
      </c>
      <c r="E307" s="593" t="s">
        <v>632</v>
      </c>
      <c r="F307" s="662">
        <v>150</v>
      </c>
      <c r="G307" s="662">
        <v>150</v>
      </c>
      <c r="H307" s="652"/>
      <c r="I307" s="662">
        <v>150</v>
      </c>
      <c r="J307" s="652"/>
      <c r="K307" s="652"/>
      <c r="L307" s="663"/>
      <c r="M307" s="607"/>
      <c r="N307" s="648"/>
      <c r="O307" s="648"/>
      <c r="P307" s="664"/>
    </row>
    <row r="308" spans="1:16" s="434" customFormat="1" ht="15">
      <c r="A308" s="481"/>
      <c r="B308" s="610"/>
      <c r="C308" s="435"/>
      <c r="D308" s="610"/>
      <c r="E308" s="610" t="s">
        <v>629</v>
      </c>
      <c r="F308" s="669"/>
      <c r="G308" s="669"/>
      <c r="H308" s="670"/>
      <c r="I308" s="669"/>
      <c r="J308" s="670"/>
      <c r="K308" s="645"/>
      <c r="L308" s="653"/>
      <c r="M308" s="665"/>
      <c r="N308" s="648"/>
      <c r="O308" s="648"/>
      <c r="P308" s="655"/>
    </row>
    <row r="309" spans="1:16" s="434" customFormat="1" ht="15">
      <c r="A309" s="481"/>
      <c r="B309" s="593" t="s">
        <v>118</v>
      </c>
      <c r="C309" s="593" t="s">
        <v>633</v>
      </c>
      <c r="D309" s="593" t="s">
        <v>634</v>
      </c>
      <c r="E309" s="593" t="s">
        <v>635</v>
      </c>
      <c r="F309" s="662">
        <v>450</v>
      </c>
      <c r="G309" s="662">
        <v>450</v>
      </c>
      <c r="H309" s="652"/>
      <c r="I309" s="662">
        <v>450</v>
      </c>
      <c r="J309" s="652"/>
      <c r="K309" s="652"/>
      <c r="L309" s="663"/>
      <c r="M309" s="658"/>
      <c r="N309" s="647"/>
      <c r="O309" s="648"/>
      <c r="P309" s="664"/>
    </row>
    <row r="310" spans="1:16" s="434" customFormat="1" ht="15">
      <c r="A310" s="481"/>
      <c r="B310" s="601"/>
      <c r="C310" s="601"/>
      <c r="D310" s="601"/>
      <c r="E310" s="601" t="s">
        <v>629</v>
      </c>
      <c r="F310" s="669"/>
      <c r="G310" s="669"/>
      <c r="H310" s="670"/>
      <c r="I310" s="669"/>
      <c r="J310" s="670"/>
      <c r="K310" s="645"/>
      <c r="L310" s="653"/>
      <c r="M310" s="654"/>
      <c r="N310" s="655"/>
      <c r="O310" s="648"/>
      <c r="P310" s="655"/>
    </row>
    <row r="311" spans="1:16" s="434" customFormat="1" ht="15">
      <c r="A311" s="481"/>
      <c r="B311" s="593" t="s">
        <v>122</v>
      </c>
      <c r="C311" s="659" t="s">
        <v>636</v>
      </c>
      <c r="D311" s="593" t="s">
        <v>637</v>
      </c>
      <c r="E311" s="593" t="s">
        <v>638</v>
      </c>
      <c r="F311" s="643">
        <v>400</v>
      </c>
      <c r="G311" s="643">
        <v>400</v>
      </c>
      <c r="H311" s="593"/>
      <c r="I311" s="643">
        <v>400</v>
      </c>
      <c r="J311" s="593"/>
      <c r="K311" s="609"/>
      <c r="L311" s="619"/>
      <c r="M311" s="640"/>
      <c r="N311" s="671"/>
      <c r="O311" s="671"/>
      <c r="P311" s="672"/>
    </row>
    <row r="312" spans="1:16" s="434" customFormat="1" ht="15">
      <c r="A312" s="481"/>
      <c r="B312" s="601"/>
      <c r="C312" s="610"/>
      <c r="D312" s="601"/>
      <c r="E312" s="601" t="s">
        <v>639</v>
      </c>
      <c r="F312" s="649"/>
      <c r="G312" s="650"/>
      <c r="H312" s="601"/>
      <c r="I312" s="650"/>
      <c r="J312" s="601"/>
      <c r="K312" s="609"/>
      <c r="L312" s="673"/>
      <c r="M312" s="640"/>
      <c r="N312" s="671"/>
      <c r="O312" s="671"/>
      <c r="P312" s="674"/>
    </row>
    <row r="313" spans="1:16" s="434" customFormat="1" ht="15">
      <c r="A313" s="481"/>
      <c r="B313" s="593" t="s">
        <v>126</v>
      </c>
      <c r="C313" s="471" t="s">
        <v>640</v>
      </c>
      <c r="D313" s="593" t="s">
        <v>641</v>
      </c>
      <c r="E313" s="593" t="s">
        <v>642</v>
      </c>
      <c r="F313" s="445">
        <v>250</v>
      </c>
      <c r="G313" s="445">
        <v>250</v>
      </c>
      <c r="H313" s="675"/>
      <c r="I313" s="445">
        <v>250</v>
      </c>
      <c r="J313" s="675"/>
      <c r="K313" s="652"/>
      <c r="L313" s="646"/>
      <c r="M313" s="599"/>
      <c r="N313" s="647"/>
      <c r="O313" s="648"/>
      <c r="P313" s="676"/>
    </row>
    <row r="314" spans="1:16" s="434" customFormat="1" ht="15">
      <c r="A314" s="481"/>
      <c r="B314" s="601"/>
      <c r="C314" s="668"/>
      <c r="D314" s="601"/>
      <c r="E314" s="601" t="s">
        <v>643</v>
      </c>
      <c r="F314" s="669"/>
      <c r="G314" s="669"/>
      <c r="H314" s="670"/>
      <c r="I314" s="669"/>
      <c r="J314" s="670"/>
      <c r="K314" s="645"/>
      <c r="L314" s="653"/>
      <c r="M314" s="606"/>
      <c r="N314" s="655"/>
      <c r="O314" s="648"/>
      <c r="P314" s="655"/>
    </row>
    <row r="315" spans="1:16" s="434" customFormat="1" ht="15">
      <c r="A315" s="481"/>
      <c r="B315" s="593" t="s">
        <v>185</v>
      </c>
      <c r="C315" s="471" t="s">
        <v>644</v>
      </c>
      <c r="D315" s="593" t="s">
        <v>645</v>
      </c>
      <c r="E315" s="593" t="s">
        <v>646</v>
      </c>
      <c r="F315" s="662">
        <v>130</v>
      </c>
      <c r="G315" s="662">
        <v>130</v>
      </c>
      <c r="H315" s="652"/>
      <c r="I315" s="662">
        <v>130</v>
      </c>
      <c r="J315" s="652"/>
      <c r="K315" s="652"/>
      <c r="L315" s="663"/>
      <c r="M315" s="607"/>
      <c r="N315" s="648"/>
      <c r="O315" s="648"/>
      <c r="P315" s="664"/>
    </row>
    <row r="316" spans="1:16" s="434" customFormat="1" ht="15">
      <c r="A316" s="481"/>
      <c r="B316" s="601"/>
      <c r="C316" s="668"/>
      <c r="D316" s="601"/>
      <c r="E316" s="601" t="s">
        <v>647</v>
      </c>
      <c r="F316" s="669"/>
      <c r="G316" s="669"/>
      <c r="H316" s="670"/>
      <c r="I316" s="669"/>
      <c r="J316" s="670"/>
      <c r="K316" s="645"/>
      <c r="L316" s="653"/>
      <c r="M316" s="607"/>
      <c r="N316" s="648"/>
      <c r="O316" s="648"/>
      <c r="P316" s="655"/>
    </row>
    <row r="317" spans="1:16" s="434" customFormat="1" ht="15">
      <c r="A317" s="481"/>
      <c r="B317" s="593" t="s">
        <v>186</v>
      </c>
      <c r="C317" s="659" t="s">
        <v>648</v>
      </c>
      <c r="D317" s="593" t="s">
        <v>649</v>
      </c>
      <c r="E317" s="593" t="s">
        <v>650</v>
      </c>
      <c r="F317" s="643">
        <v>80</v>
      </c>
      <c r="G317" s="643">
        <v>80</v>
      </c>
      <c r="H317" s="644"/>
      <c r="I317" s="643">
        <v>80</v>
      </c>
      <c r="J317" s="644"/>
      <c r="K317" s="645"/>
      <c r="L317" s="646"/>
      <c r="M317" s="599"/>
      <c r="N317" s="647"/>
      <c r="O317" s="648"/>
      <c r="P317" s="647"/>
    </row>
    <row r="318" spans="1:16" s="434" customFormat="1" ht="15">
      <c r="A318" s="481"/>
      <c r="B318" s="610"/>
      <c r="C318" s="601"/>
      <c r="D318" s="601"/>
      <c r="E318" s="601" t="s">
        <v>651</v>
      </c>
      <c r="F318" s="649"/>
      <c r="G318" s="650"/>
      <c r="H318" s="651"/>
      <c r="I318" s="650"/>
      <c r="J318" s="651"/>
      <c r="K318" s="652"/>
      <c r="L318" s="653"/>
      <c r="M318" s="606"/>
      <c r="N318" s="655"/>
      <c r="O318" s="648"/>
      <c r="P318" s="656"/>
    </row>
    <row r="319" spans="1:16" s="434" customFormat="1" ht="15">
      <c r="A319" s="481"/>
      <c r="B319" s="593" t="s">
        <v>189</v>
      </c>
      <c r="C319" s="471" t="s">
        <v>652</v>
      </c>
      <c r="D319" s="593" t="s">
        <v>637</v>
      </c>
      <c r="E319" s="593" t="s">
        <v>653</v>
      </c>
      <c r="F319" s="643">
        <v>45</v>
      </c>
      <c r="G319" s="643">
        <v>45</v>
      </c>
      <c r="H319" s="644"/>
      <c r="I319" s="643">
        <v>45</v>
      </c>
      <c r="J319" s="644"/>
      <c r="K319" s="645"/>
      <c r="L319" s="646"/>
      <c r="M319" s="607"/>
      <c r="N319" s="648"/>
      <c r="O319" s="648"/>
      <c r="P319" s="647"/>
    </row>
    <row r="320" spans="1:16" s="434" customFormat="1" ht="15">
      <c r="A320" s="481"/>
      <c r="B320" s="610"/>
      <c r="C320" s="435"/>
      <c r="D320" s="610"/>
      <c r="E320" s="610" t="s">
        <v>654</v>
      </c>
      <c r="F320" s="661"/>
      <c r="G320" s="662"/>
      <c r="H320" s="652"/>
      <c r="I320" s="662"/>
      <c r="J320" s="652"/>
      <c r="K320" s="652"/>
      <c r="L320" s="663"/>
      <c r="M320" s="607"/>
      <c r="N320" s="648"/>
      <c r="O320" s="648"/>
      <c r="P320" s="664"/>
    </row>
    <row r="321" spans="1:16" s="434" customFormat="1" ht="15">
      <c r="A321" s="481"/>
      <c r="B321" s="601"/>
      <c r="C321" s="435"/>
      <c r="D321" s="610"/>
      <c r="E321" s="610" t="s">
        <v>655</v>
      </c>
      <c r="F321" s="669"/>
      <c r="G321" s="669"/>
      <c r="H321" s="670"/>
      <c r="I321" s="669"/>
      <c r="J321" s="670"/>
      <c r="K321" s="645"/>
      <c r="L321" s="653"/>
      <c r="M321" s="607"/>
      <c r="N321" s="648"/>
      <c r="O321" s="648"/>
      <c r="P321" s="655"/>
    </row>
    <row r="322" spans="1:16" s="434" customFormat="1" ht="15">
      <c r="A322" s="481"/>
      <c r="B322" s="593" t="s">
        <v>193</v>
      </c>
      <c r="C322" s="471" t="s">
        <v>656</v>
      </c>
      <c r="D322" s="593" t="s">
        <v>657</v>
      </c>
      <c r="E322" s="593" t="s">
        <v>646</v>
      </c>
      <c r="F322" s="643">
        <v>35</v>
      </c>
      <c r="G322" s="445">
        <v>35</v>
      </c>
      <c r="H322" s="675"/>
      <c r="I322" s="445">
        <v>35</v>
      </c>
      <c r="J322" s="675"/>
      <c r="K322" s="652"/>
      <c r="L322" s="646"/>
      <c r="M322" s="660"/>
      <c r="N322" s="647"/>
      <c r="O322" s="648"/>
      <c r="P322" s="676"/>
    </row>
    <row r="323" spans="1:16" s="434" customFormat="1" ht="15">
      <c r="A323" s="481"/>
      <c r="B323" s="601"/>
      <c r="C323" s="668"/>
      <c r="D323" s="601"/>
      <c r="E323" s="601" t="s">
        <v>658</v>
      </c>
      <c r="F323" s="669"/>
      <c r="G323" s="669"/>
      <c r="H323" s="670"/>
      <c r="I323" s="669"/>
      <c r="J323" s="670"/>
      <c r="K323" s="645"/>
      <c r="L323" s="653"/>
      <c r="M323" s="606"/>
      <c r="N323" s="655"/>
      <c r="O323" s="648"/>
      <c r="P323" s="655"/>
    </row>
    <row r="324" spans="1:16" s="434" customFormat="1" ht="15">
      <c r="A324" s="481"/>
      <c r="B324" s="593" t="s">
        <v>196</v>
      </c>
      <c r="C324" s="471" t="s">
        <v>659</v>
      </c>
      <c r="D324" s="593" t="s">
        <v>660</v>
      </c>
      <c r="E324" s="593" t="s">
        <v>646</v>
      </c>
      <c r="F324" s="662">
        <v>35</v>
      </c>
      <c r="G324" s="662">
        <v>35</v>
      </c>
      <c r="H324" s="652"/>
      <c r="I324" s="662">
        <v>35</v>
      </c>
      <c r="J324" s="652"/>
      <c r="K324" s="652"/>
      <c r="L324" s="663"/>
      <c r="M324" s="665"/>
      <c r="N324" s="648"/>
      <c r="O324" s="648"/>
      <c r="P324" s="664"/>
    </row>
    <row r="325" spans="1:16" s="434" customFormat="1" ht="15">
      <c r="A325" s="481"/>
      <c r="B325" s="601"/>
      <c r="C325" s="668"/>
      <c r="D325" s="601"/>
      <c r="E325" s="601" t="s">
        <v>658</v>
      </c>
      <c r="F325" s="669"/>
      <c r="G325" s="669"/>
      <c r="H325" s="670"/>
      <c r="I325" s="669"/>
      <c r="J325" s="670"/>
      <c r="K325" s="645"/>
      <c r="L325" s="653"/>
      <c r="M325" s="607"/>
      <c r="N325" s="648"/>
      <c r="O325" s="648"/>
      <c r="P325" s="655"/>
    </row>
    <row r="326" spans="1:16" s="434" customFormat="1" ht="15">
      <c r="A326" s="481"/>
      <c r="B326" s="593" t="s">
        <v>199</v>
      </c>
      <c r="C326" s="471" t="s">
        <v>661</v>
      </c>
      <c r="D326" s="593" t="s">
        <v>662</v>
      </c>
      <c r="E326" s="593" t="s">
        <v>663</v>
      </c>
      <c r="F326" s="662">
        <v>350</v>
      </c>
      <c r="G326" s="662">
        <v>350</v>
      </c>
      <c r="H326" s="652"/>
      <c r="I326" s="677">
        <v>350</v>
      </c>
      <c r="J326" s="652"/>
      <c r="K326" s="652"/>
      <c r="L326" s="678">
        <v>400</v>
      </c>
      <c r="M326" s="595">
        <v>350</v>
      </c>
      <c r="N326" s="647"/>
      <c r="O326" s="648"/>
      <c r="P326" s="664"/>
    </row>
    <row r="327" spans="1:16" s="434" customFormat="1" ht="15">
      <c r="A327" s="481"/>
      <c r="B327" s="601"/>
      <c r="C327" s="668"/>
      <c r="D327" s="601"/>
      <c r="E327" s="601" t="s">
        <v>664</v>
      </c>
      <c r="F327" s="669"/>
      <c r="G327" s="669"/>
      <c r="H327" s="670"/>
      <c r="I327" s="679"/>
      <c r="J327" s="670"/>
      <c r="K327" s="645"/>
      <c r="L327" s="653"/>
      <c r="M327" s="603"/>
      <c r="N327" s="655"/>
      <c r="O327" s="648"/>
      <c r="P327" s="655"/>
    </row>
    <row r="328" spans="1:16" s="434" customFormat="1" ht="15">
      <c r="A328" s="481"/>
      <c r="B328" s="593" t="s">
        <v>202</v>
      </c>
      <c r="C328" s="471" t="s">
        <v>665</v>
      </c>
      <c r="D328" s="593" t="s">
        <v>666</v>
      </c>
      <c r="E328" s="593" t="s">
        <v>667</v>
      </c>
      <c r="F328" s="662">
        <v>700</v>
      </c>
      <c r="G328" s="662">
        <v>700</v>
      </c>
      <c r="H328" s="652"/>
      <c r="I328" s="677">
        <v>700</v>
      </c>
      <c r="J328" s="652"/>
      <c r="K328" s="652"/>
      <c r="L328" s="678">
        <v>1096</v>
      </c>
      <c r="M328" s="621">
        <v>1200</v>
      </c>
      <c r="N328" s="648"/>
      <c r="O328" s="648"/>
      <c r="P328" s="664"/>
    </row>
    <row r="329" spans="1:16" s="434" customFormat="1" ht="15">
      <c r="A329" s="481"/>
      <c r="B329" s="610"/>
      <c r="C329" s="435"/>
      <c r="D329" s="610"/>
      <c r="E329" s="610" t="s">
        <v>668</v>
      </c>
      <c r="F329" s="678"/>
      <c r="G329" s="678"/>
      <c r="H329" s="645"/>
      <c r="I329" s="678"/>
      <c r="J329" s="645"/>
      <c r="K329" s="645"/>
      <c r="L329" s="663"/>
      <c r="M329" s="621"/>
      <c r="N329" s="648"/>
      <c r="O329" s="648"/>
      <c r="P329" s="648"/>
    </row>
    <row r="330" spans="1:16" s="434" customFormat="1" ht="15">
      <c r="A330" s="481"/>
      <c r="B330" s="601"/>
      <c r="C330" s="668"/>
      <c r="D330" s="601"/>
      <c r="E330" s="601" t="s">
        <v>669</v>
      </c>
      <c r="F330" s="649"/>
      <c r="G330" s="650"/>
      <c r="H330" s="651"/>
      <c r="I330" s="650"/>
      <c r="J330" s="651"/>
      <c r="K330" s="652"/>
      <c r="L330" s="653"/>
      <c r="M330" s="621"/>
      <c r="N330" s="648"/>
      <c r="O330" s="648"/>
      <c r="P330" s="656"/>
    </row>
    <row r="331" spans="1:16" s="434" customFormat="1" ht="15">
      <c r="A331" s="481"/>
      <c r="B331" s="542" t="s">
        <v>670</v>
      </c>
      <c r="C331" s="543"/>
      <c r="D331" s="544"/>
      <c r="E331" s="545"/>
      <c r="F331" s="473">
        <f>SUM(F289:F330)</f>
        <v>17625</v>
      </c>
      <c r="G331" s="473">
        <f>SUM(G289:G330)</f>
        <v>17625</v>
      </c>
      <c r="H331" s="473">
        <f>SUM(H289:H330)</f>
        <v>0</v>
      </c>
      <c r="I331" s="473">
        <f>SUM(I289:I330)</f>
        <v>17625</v>
      </c>
      <c r="J331" s="473">
        <f>SUM(J289:J330)</f>
        <v>0</v>
      </c>
      <c r="K331" s="680"/>
      <c r="L331" s="473">
        <f>SUM(L289:L330)</f>
        <v>2577</v>
      </c>
      <c r="M331" s="440">
        <f>SUM(M289:M330)</f>
        <v>6550</v>
      </c>
      <c r="N331" s="473"/>
      <c r="O331" s="681"/>
      <c r="P331" s="473">
        <f>SUM(P289:P330)</f>
        <v>0</v>
      </c>
    </row>
    <row r="332" spans="1:16" s="434" customFormat="1" ht="15">
      <c r="A332" s="635"/>
      <c r="B332" s="425"/>
      <c r="C332" s="481"/>
      <c r="D332" s="481"/>
      <c r="E332" s="546"/>
      <c r="F332" s="547"/>
      <c r="G332" s="547"/>
      <c r="H332" s="481"/>
      <c r="I332" s="547"/>
      <c r="J332" s="481"/>
      <c r="K332" s="478"/>
      <c r="L332" s="607"/>
      <c r="M332" s="607"/>
      <c r="N332" s="637"/>
      <c r="O332" s="637"/>
      <c r="P332" s="638"/>
    </row>
    <row r="333" spans="1:16" s="434" customFormat="1" ht="15">
      <c r="A333" s="481"/>
      <c r="B333" s="548" t="s">
        <v>671</v>
      </c>
      <c r="C333" s="592"/>
      <c r="D333" s="481"/>
      <c r="E333" s="546"/>
      <c r="F333" s="547"/>
      <c r="G333" s="547"/>
      <c r="H333" s="481"/>
      <c r="I333" s="547"/>
      <c r="J333" s="481"/>
      <c r="K333" s="478"/>
      <c r="L333" s="607"/>
      <c r="M333" s="607"/>
      <c r="N333" s="637"/>
      <c r="O333" s="637"/>
      <c r="P333" s="638"/>
    </row>
    <row r="334" spans="1:16" s="434" customFormat="1" ht="15">
      <c r="A334" s="592"/>
      <c r="B334" s="593" t="s">
        <v>34</v>
      </c>
      <c r="C334" s="593" t="s">
        <v>672</v>
      </c>
      <c r="D334" s="593" t="s">
        <v>673</v>
      </c>
      <c r="E334" s="593" t="s">
        <v>674</v>
      </c>
      <c r="F334" s="643">
        <v>1000</v>
      </c>
      <c r="G334" s="445">
        <v>1000</v>
      </c>
      <c r="H334" s="644"/>
      <c r="I334" s="445">
        <v>1000</v>
      </c>
      <c r="J334" s="644"/>
      <c r="K334" s="645"/>
      <c r="L334" s="646">
        <v>236</v>
      </c>
      <c r="M334" s="599">
        <v>1500</v>
      </c>
      <c r="N334" s="647"/>
      <c r="O334" s="648"/>
      <c r="P334" s="676"/>
    </row>
    <row r="335" spans="1:16" s="434" customFormat="1" ht="15">
      <c r="A335" s="481"/>
      <c r="B335" s="601"/>
      <c r="C335" s="610"/>
      <c r="D335" s="610"/>
      <c r="E335" s="610" t="s">
        <v>675</v>
      </c>
      <c r="F335" s="682"/>
      <c r="G335" s="662"/>
      <c r="H335" s="683"/>
      <c r="I335" s="662"/>
      <c r="J335" s="683"/>
      <c r="K335" s="652"/>
      <c r="L335" s="684"/>
      <c r="M335" s="606"/>
      <c r="N335" s="656"/>
      <c r="O335" s="664"/>
      <c r="P335" s="664"/>
    </row>
    <row r="336" spans="1:16" s="434" customFormat="1" ht="15">
      <c r="A336" s="481"/>
      <c r="B336" s="593" t="s">
        <v>38</v>
      </c>
      <c r="C336" s="593" t="s">
        <v>676</v>
      </c>
      <c r="D336" s="593" t="s">
        <v>677</v>
      </c>
      <c r="E336" s="593" t="s">
        <v>678</v>
      </c>
      <c r="F336" s="643">
        <v>350</v>
      </c>
      <c r="G336" s="445">
        <v>350</v>
      </c>
      <c r="H336" s="644"/>
      <c r="I336" s="445">
        <v>350</v>
      </c>
      <c r="J336" s="644"/>
      <c r="K336" s="645"/>
      <c r="L336" s="646">
        <v>150</v>
      </c>
      <c r="M336" s="607">
        <v>350</v>
      </c>
      <c r="N336" s="648"/>
      <c r="O336" s="648"/>
      <c r="P336" s="676"/>
    </row>
    <row r="337" spans="1:16" s="434" customFormat="1" ht="15">
      <c r="A337" s="481"/>
      <c r="B337" s="601"/>
      <c r="C337" s="610"/>
      <c r="D337" s="610"/>
      <c r="E337" s="610" t="s">
        <v>560</v>
      </c>
      <c r="F337" s="685"/>
      <c r="G337" s="650"/>
      <c r="H337" s="686"/>
      <c r="I337" s="650"/>
      <c r="J337" s="686"/>
      <c r="K337" s="652"/>
      <c r="L337" s="673"/>
      <c r="M337" s="607"/>
      <c r="N337" s="664"/>
      <c r="O337" s="664"/>
      <c r="P337" s="656"/>
    </row>
    <row r="338" spans="1:16" s="434" customFormat="1" ht="15">
      <c r="A338" s="481"/>
      <c r="B338" s="593" t="s">
        <v>94</v>
      </c>
      <c r="C338" s="593" t="s">
        <v>679</v>
      </c>
      <c r="D338" s="593" t="s">
        <v>680</v>
      </c>
      <c r="E338" s="593" t="s">
        <v>681</v>
      </c>
      <c r="F338" s="643">
        <v>400</v>
      </c>
      <c r="G338" s="445">
        <v>400</v>
      </c>
      <c r="H338" s="644"/>
      <c r="I338" s="445">
        <v>400</v>
      </c>
      <c r="J338" s="644"/>
      <c r="K338" s="645"/>
      <c r="L338" s="646" t="s">
        <v>354</v>
      </c>
      <c r="M338" s="599">
        <v>400</v>
      </c>
      <c r="N338" s="647"/>
      <c r="O338" s="648"/>
      <c r="P338" s="676"/>
    </row>
    <row r="339" spans="1:16" s="434" customFormat="1" ht="15">
      <c r="A339" s="481"/>
      <c r="B339" s="601"/>
      <c r="C339" s="601"/>
      <c r="D339" s="601"/>
      <c r="E339" s="601" t="s">
        <v>560</v>
      </c>
      <c r="F339" s="685"/>
      <c r="G339" s="650"/>
      <c r="H339" s="686"/>
      <c r="I339" s="650"/>
      <c r="J339" s="686"/>
      <c r="K339" s="652"/>
      <c r="L339" s="673"/>
      <c r="M339" s="606"/>
      <c r="N339" s="656"/>
      <c r="O339" s="664"/>
      <c r="P339" s="656"/>
    </row>
    <row r="340" spans="1:16" s="434" customFormat="1" ht="15">
      <c r="A340" s="481"/>
      <c r="B340" s="610" t="s">
        <v>98</v>
      </c>
      <c r="C340" s="610" t="s">
        <v>682</v>
      </c>
      <c r="D340" s="593" t="s">
        <v>683</v>
      </c>
      <c r="E340" s="593" t="s">
        <v>684</v>
      </c>
      <c r="F340" s="643">
        <v>350</v>
      </c>
      <c r="G340" s="445">
        <v>350</v>
      </c>
      <c r="H340" s="644"/>
      <c r="I340" s="445">
        <v>350</v>
      </c>
      <c r="J340" s="644"/>
      <c r="K340" s="645"/>
      <c r="L340" s="646"/>
      <c r="M340" s="607"/>
      <c r="N340" s="648"/>
      <c r="O340" s="648"/>
      <c r="P340" s="676"/>
    </row>
    <row r="341" spans="1:16" s="434" customFormat="1" ht="15">
      <c r="A341" s="481"/>
      <c r="B341" s="610"/>
      <c r="C341" s="601"/>
      <c r="D341" s="601"/>
      <c r="E341" s="601" t="s">
        <v>685</v>
      </c>
      <c r="F341" s="682"/>
      <c r="G341" s="662"/>
      <c r="H341" s="683"/>
      <c r="I341" s="662"/>
      <c r="J341" s="683"/>
      <c r="K341" s="652"/>
      <c r="L341" s="684"/>
      <c r="M341" s="607"/>
      <c r="N341" s="664"/>
      <c r="O341" s="664"/>
      <c r="P341" s="664"/>
    </row>
    <row r="342" spans="1:16" s="434" customFormat="1" ht="15">
      <c r="A342" s="481"/>
      <c r="B342" s="593" t="s">
        <v>102</v>
      </c>
      <c r="C342" s="593" t="s">
        <v>686</v>
      </c>
      <c r="D342" s="593" t="s">
        <v>687</v>
      </c>
      <c r="E342" s="593" t="s">
        <v>688</v>
      </c>
      <c r="F342" s="643">
        <v>450</v>
      </c>
      <c r="G342" s="445">
        <v>450</v>
      </c>
      <c r="H342" s="644"/>
      <c r="I342" s="445">
        <v>450</v>
      </c>
      <c r="J342" s="644"/>
      <c r="K342" s="645"/>
      <c r="L342" s="646"/>
      <c r="M342" s="599"/>
      <c r="N342" s="647"/>
      <c r="O342" s="648"/>
      <c r="P342" s="676"/>
    </row>
    <row r="343" spans="1:16" s="434" customFormat="1" ht="15">
      <c r="A343" s="481"/>
      <c r="B343" s="601"/>
      <c r="C343" s="601"/>
      <c r="D343" s="601"/>
      <c r="E343" s="601" t="s">
        <v>560</v>
      </c>
      <c r="F343" s="685"/>
      <c r="G343" s="650"/>
      <c r="H343" s="686"/>
      <c r="I343" s="650"/>
      <c r="J343" s="686"/>
      <c r="K343" s="652"/>
      <c r="L343" s="673"/>
      <c r="M343" s="606"/>
      <c r="N343" s="656"/>
      <c r="O343" s="664"/>
      <c r="P343" s="656"/>
    </row>
    <row r="344" spans="1:16" s="434" customFormat="1" ht="15">
      <c r="A344" s="481"/>
      <c r="B344" s="593" t="s">
        <v>46</v>
      </c>
      <c r="C344" s="593" t="s">
        <v>689</v>
      </c>
      <c r="D344" s="593" t="s">
        <v>677</v>
      </c>
      <c r="E344" s="593" t="s">
        <v>690</v>
      </c>
      <c r="F344" s="643">
        <v>200</v>
      </c>
      <c r="G344" s="445">
        <v>200</v>
      </c>
      <c r="H344" s="644"/>
      <c r="I344" s="445">
        <v>200</v>
      </c>
      <c r="J344" s="644"/>
      <c r="K344" s="645"/>
      <c r="L344" s="646"/>
      <c r="M344" s="607"/>
      <c r="N344" s="648"/>
      <c r="O344" s="648"/>
      <c r="P344" s="676"/>
    </row>
    <row r="345" spans="1:16" s="434" customFormat="1" ht="15">
      <c r="A345" s="481"/>
      <c r="B345" s="601"/>
      <c r="C345" s="601"/>
      <c r="D345" s="601"/>
      <c r="E345" s="601" t="s">
        <v>560</v>
      </c>
      <c r="F345" s="685"/>
      <c r="G345" s="650"/>
      <c r="H345" s="686"/>
      <c r="I345" s="650"/>
      <c r="J345" s="686"/>
      <c r="K345" s="652"/>
      <c r="L345" s="673"/>
      <c r="M345" s="607"/>
      <c r="N345" s="664"/>
      <c r="O345" s="664"/>
      <c r="P345" s="656"/>
    </row>
    <row r="346" spans="1:16" s="434" customFormat="1" ht="15">
      <c r="A346" s="481"/>
      <c r="B346" s="593" t="s">
        <v>50</v>
      </c>
      <c r="C346" s="593" t="s">
        <v>691</v>
      </c>
      <c r="D346" s="593" t="s">
        <v>692</v>
      </c>
      <c r="E346" s="593" t="s">
        <v>693</v>
      </c>
      <c r="F346" s="643">
        <v>250</v>
      </c>
      <c r="G346" s="445">
        <v>650</v>
      </c>
      <c r="H346" s="687"/>
      <c r="I346" s="688">
        <v>400</v>
      </c>
      <c r="J346" s="687"/>
      <c r="K346" s="689"/>
      <c r="L346" s="619"/>
      <c r="M346" s="599"/>
      <c r="N346" s="676"/>
      <c r="O346" s="664"/>
      <c r="P346" s="676"/>
    </row>
    <row r="347" spans="1:16" s="434" customFormat="1" ht="15">
      <c r="A347" s="481"/>
      <c r="B347" s="601"/>
      <c r="C347" s="601"/>
      <c r="D347" s="610"/>
      <c r="E347" s="601" t="s">
        <v>694</v>
      </c>
      <c r="F347" s="682"/>
      <c r="G347" s="662"/>
      <c r="H347" s="690"/>
      <c r="I347" s="662"/>
      <c r="J347" s="690"/>
      <c r="K347" s="689"/>
      <c r="L347" s="684"/>
      <c r="M347" s="606"/>
      <c r="N347" s="656"/>
      <c r="O347" s="664"/>
      <c r="P347" s="664"/>
    </row>
    <row r="348" spans="1:16" s="434" customFormat="1" ht="15">
      <c r="A348" s="481"/>
      <c r="B348" s="593" t="s">
        <v>53</v>
      </c>
      <c r="C348" s="593" t="s">
        <v>676</v>
      </c>
      <c r="D348" s="593" t="s">
        <v>695</v>
      </c>
      <c r="E348" s="593" t="s">
        <v>696</v>
      </c>
      <c r="F348" s="643">
        <v>250</v>
      </c>
      <c r="G348" s="445">
        <v>250</v>
      </c>
      <c r="H348" s="644"/>
      <c r="I348" s="445">
        <v>250</v>
      </c>
      <c r="J348" s="644"/>
      <c r="K348" s="645"/>
      <c r="L348" s="646"/>
      <c r="M348" s="607"/>
      <c r="N348" s="648"/>
      <c r="O348" s="648"/>
      <c r="P348" s="676"/>
    </row>
    <row r="349" spans="1:16" s="434" customFormat="1" ht="15">
      <c r="A349" s="481"/>
      <c r="B349" s="601"/>
      <c r="C349" s="601"/>
      <c r="D349" s="601"/>
      <c r="E349" s="601" t="s">
        <v>560</v>
      </c>
      <c r="F349" s="682"/>
      <c r="G349" s="662"/>
      <c r="H349" s="683"/>
      <c r="I349" s="662"/>
      <c r="J349" s="683"/>
      <c r="K349" s="652"/>
      <c r="L349" s="684"/>
      <c r="M349" s="607"/>
      <c r="N349" s="664"/>
      <c r="O349" s="664"/>
      <c r="P349" s="664"/>
    </row>
    <row r="350" spans="1:16" s="434" customFormat="1" ht="15">
      <c r="A350" s="481"/>
      <c r="B350" s="610" t="s">
        <v>56</v>
      </c>
      <c r="C350" s="667" t="s">
        <v>697</v>
      </c>
      <c r="D350" s="667" t="s">
        <v>698</v>
      </c>
      <c r="E350" s="667" t="s">
        <v>696</v>
      </c>
      <c r="F350" s="643">
        <v>200</v>
      </c>
      <c r="G350" s="445">
        <v>200</v>
      </c>
      <c r="H350" s="644"/>
      <c r="I350" s="445">
        <v>200</v>
      </c>
      <c r="J350" s="644"/>
      <c r="K350" s="645"/>
      <c r="L350" s="646"/>
      <c r="M350" s="599"/>
      <c r="N350" s="647"/>
      <c r="O350" s="648"/>
      <c r="P350" s="676"/>
    </row>
    <row r="351" spans="1:16" s="434" customFormat="1" ht="15">
      <c r="A351" s="481"/>
      <c r="B351" s="610"/>
      <c r="C351" s="601"/>
      <c r="D351" s="601"/>
      <c r="E351" s="601" t="s">
        <v>560</v>
      </c>
      <c r="F351" s="682"/>
      <c r="G351" s="662"/>
      <c r="H351" s="683"/>
      <c r="I351" s="662"/>
      <c r="J351" s="683"/>
      <c r="K351" s="652"/>
      <c r="L351" s="684"/>
      <c r="M351" s="606"/>
      <c r="N351" s="664"/>
      <c r="O351" s="664"/>
      <c r="P351" s="664"/>
    </row>
    <row r="352" spans="1:16" s="434" customFormat="1" ht="12" customHeight="1">
      <c r="A352" s="481"/>
      <c r="B352" s="691" t="s">
        <v>699</v>
      </c>
      <c r="C352" s="559"/>
      <c r="D352" s="544"/>
      <c r="E352" s="545"/>
      <c r="F352" s="473">
        <f>SUM(F334:F351)</f>
        <v>3450</v>
      </c>
      <c r="G352" s="473">
        <f>SUM(G334:G351)</f>
        <v>3850</v>
      </c>
      <c r="H352" s="473">
        <f>SUM(H334:H351)</f>
        <v>0</v>
      </c>
      <c r="I352" s="473">
        <f>SUM(I334:I351)</f>
        <v>3600</v>
      </c>
      <c r="J352" s="473">
        <f>SUM(J334:J351)</f>
        <v>0</v>
      </c>
      <c r="K352" s="680"/>
      <c r="L352" s="473">
        <f>SUM(L334:L351)</f>
        <v>386</v>
      </c>
      <c r="M352" s="473">
        <f>SUM(M334:M351)</f>
        <v>2250</v>
      </c>
      <c r="N352" s="440"/>
      <c r="O352" s="681"/>
      <c r="P352" s="473">
        <f>SUM(P334:P351)</f>
        <v>0</v>
      </c>
    </row>
    <row r="353" spans="1:16" s="434" customFormat="1" ht="15">
      <c r="A353" s="635"/>
      <c r="B353" s="476"/>
      <c r="C353" s="476"/>
      <c r="D353" s="476"/>
      <c r="E353" s="475"/>
      <c r="F353" s="477"/>
      <c r="G353" s="477"/>
      <c r="H353" s="476"/>
      <c r="I353" s="477"/>
      <c r="J353" s="476"/>
      <c r="K353" s="478"/>
      <c r="L353" s="692"/>
      <c r="M353" s="607"/>
      <c r="N353" s="637"/>
      <c r="O353" s="637"/>
      <c r="P353" s="693"/>
    </row>
    <row r="354" spans="1:16" s="434" customFormat="1" ht="15">
      <c r="A354" s="481"/>
      <c r="B354" s="592" t="s">
        <v>700</v>
      </c>
      <c r="C354" s="481"/>
      <c r="D354" s="481"/>
      <c r="E354" s="546"/>
      <c r="F354" s="547"/>
      <c r="G354" s="547"/>
      <c r="H354" s="481"/>
      <c r="I354" s="547"/>
      <c r="J354" s="481"/>
      <c r="K354" s="478"/>
      <c r="L354" s="607"/>
      <c r="M354" s="607"/>
      <c r="N354" s="637"/>
      <c r="O354" s="637"/>
      <c r="P354" s="637"/>
    </row>
    <row r="355" spans="1:16" s="434" customFormat="1" ht="15">
      <c r="A355" s="592"/>
      <c r="B355" s="593" t="s">
        <v>34</v>
      </c>
      <c r="C355" s="593" t="s">
        <v>701</v>
      </c>
      <c r="D355" s="593" t="s">
        <v>702</v>
      </c>
      <c r="E355" s="593" t="s">
        <v>703</v>
      </c>
      <c r="F355" s="619"/>
      <c r="G355" s="619"/>
      <c r="H355" s="672"/>
      <c r="I355" s="619"/>
      <c r="J355" s="672"/>
      <c r="K355" s="694"/>
      <c r="L355" s="619">
        <v>1019</v>
      </c>
      <c r="M355" s="599">
        <v>5000</v>
      </c>
      <c r="N355" s="672"/>
      <c r="O355" s="671"/>
      <c r="P355" s="676"/>
    </row>
    <row r="356" spans="1:16" s="434" customFormat="1" ht="15">
      <c r="A356" s="481"/>
      <c r="B356" s="610"/>
      <c r="C356" s="610">
        <v>410085</v>
      </c>
      <c r="D356" s="610"/>
      <c r="E356" s="610" t="s">
        <v>704</v>
      </c>
      <c r="F356" s="684"/>
      <c r="G356" s="684"/>
      <c r="H356" s="671"/>
      <c r="I356" s="684"/>
      <c r="J356" s="671"/>
      <c r="K356" s="694"/>
      <c r="L356" s="684"/>
      <c r="M356" s="614"/>
      <c r="N356" s="671"/>
      <c r="O356" s="671"/>
      <c r="P356" s="664"/>
    </row>
    <row r="357" spans="1:16" s="434" customFormat="1" ht="15">
      <c r="A357" s="481"/>
      <c r="B357" s="610"/>
      <c r="C357" s="610"/>
      <c r="D357" s="610"/>
      <c r="E357" s="610" t="s">
        <v>705</v>
      </c>
      <c r="F357" s="684"/>
      <c r="G357" s="684"/>
      <c r="H357" s="671"/>
      <c r="I357" s="684"/>
      <c r="J357" s="671"/>
      <c r="K357" s="694"/>
      <c r="L357" s="684"/>
      <c r="M357" s="614"/>
      <c r="N357" s="671"/>
      <c r="O357" s="671"/>
      <c r="P357" s="664"/>
    </row>
    <row r="358" spans="1:16" s="434" customFormat="1" ht="15">
      <c r="A358" s="481"/>
      <c r="B358" s="610"/>
      <c r="C358" s="610"/>
      <c r="D358" s="610"/>
      <c r="E358" s="610" t="s">
        <v>706</v>
      </c>
      <c r="F358" s="684"/>
      <c r="G358" s="684"/>
      <c r="H358" s="671"/>
      <c r="I358" s="684"/>
      <c r="J358" s="671"/>
      <c r="K358" s="694"/>
      <c r="L358" s="684"/>
      <c r="M358" s="614"/>
      <c r="N358" s="671"/>
      <c r="O358" s="671"/>
      <c r="P358" s="664"/>
    </row>
    <row r="359" spans="1:16" s="434" customFormat="1" ht="15">
      <c r="A359" s="481"/>
      <c r="B359" s="601"/>
      <c r="C359" s="601"/>
      <c r="D359" s="601"/>
      <c r="E359" s="601" t="s">
        <v>707</v>
      </c>
      <c r="F359" s="673">
        <v>5000</v>
      </c>
      <c r="G359" s="673">
        <v>5000</v>
      </c>
      <c r="H359" s="674"/>
      <c r="I359" s="673">
        <v>5000</v>
      </c>
      <c r="J359" s="674"/>
      <c r="K359" s="694"/>
      <c r="L359" s="673"/>
      <c r="M359" s="606"/>
      <c r="N359" s="674"/>
      <c r="O359" s="671"/>
      <c r="P359" s="656"/>
    </row>
    <row r="360" spans="1:16" s="434" customFormat="1" ht="15">
      <c r="A360" s="481"/>
      <c r="B360" s="593" t="s">
        <v>38</v>
      </c>
      <c r="C360" s="610" t="s">
        <v>708</v>
      </c>
      <c r="D360" s="610" t="s">
        <v>709</v>
      </c>
      <c r="E360" s="610" t="s">
        <v>710</v>
      </c>
      <c r="F360" s="684"/>
      <c r="G360" s="684"/>
      <c r="H360" s="671"/>
      <c r="I360" s="684"/>
      <c r="J360" s="671"/>
      <c r="K360" s="694"/>
      <c r="L360" s="684">
        <v>250</v>
      </c>
      <c r="M360" s="607">
        <v>600</v>
      </c>
      <c r="N360" s="671"/>
      <c r="O360" s="671"/>
      <c r="P360" s="664"/>
    </row>
    <row r="361" spans="1:16" s="434" customFormat="1" ht="15">
      <c r="A361" s="481"/>
      <c r="B361" s="601"/>
      <c r="C361" s="601" t="s">
        <v>711</v>
      </c>
      <c r="D361" s="601"/>
      <c r="E361" s="601"/>
      <c r="F361" s="673">
        <v>1000</v>
      </c>
      <c r="G361" s="673">
        <v>1000</v>
      </c>
      <c r="H361" s="674"/>
      <c r="I361" s="673">
        <v>1000</v>
      </c>
      <c r="J361" s="674"/>
      <c r="K361" s="694"/>
      <c r="L361" s="673"/>
      <c r="M361" s="607"/>
      <c r="N361" s="671"/>
      <c r="O361" s="671"/>
      <c r="P361" s="656"/>
    </row>
    <row r="362" spans="1:16" s="434" customFormat="1" ht="15">
      <c r="A362" s="481"/>
      <c r="B362" s="480" t="s">
        <v>94</v>
      </c>
      <c r="C362" s="601" t="s">
        <v>712</v>
      </c>
      <c r="D362" s="601" t="s">
        <v>713</v>
      </c>
      <c r="E362" s="601" t="s">
        <v>714</v>
      </c>
      <c r="F362" s="695">
        <v>450</v>
      </c>
      <c r="G362" s="606">
        <v>450</v>
      </c>
      <c r="H362" s="696"/>
      <c r="I362" s="606">
        <v>450</v>
      </c>
      <c r="J362" s="696"/>
      <c r="K362" s="697"/>
      <c r="L362" s="698"/>
      <c r="M362" s="699"/>
      <c r="N362" s="696"/>
      <c r="O362" s="638"/>
      <c r="P362" s="700"/>
    </row>
    <row r="363" spans="1:16" s="434" customFormat="1" ht="15">
      <c r="A363" s="481"/>
      <c r="B363" s="593" t="s">
        <v>98</v>
      </c>
      <c r="C363" s="471" t="s">
        <v>715</v>
      </c>
      <c r="D363" s="593" t="s">
        <v>716</v>
      </c>
      <c r="E363" s="593" t="s">
        <v>717</v>
      </c>
      <c r="F363" s="619"/>
      <c r="G363" s="619"/>
      <c r="H363" s="672"/>
      <c r="I363" s="619"/>
      <c r="J363" s="672"/>
      <c r="K363" s="694"/>
      <c r="L363" s="619">
        <v>100</v>
      </c>
      <c r="M363" s="607">
        <v>200</v>
      </c>
      <c r="N363" s="671"/>
      <c r="O363" s="671"/>
      <c r="P363" s="676"/>
    </row>
    <row r="364" spans="1:16" s="434" customFormat="1" ht="15">
      <c r="A364" s="481"/>
      <c r="B364" s="610"/>
      <c r="C364" s="435" t="s">
        <v>718</v>
      </c>
      <c r="D364" s="610"/>
      <c r="E364" s="610" t="s">
        <v>719</v>
      </c>
      <c r="F364" s="684"/>
      <c r="G364" s="684"/>
      <c r="H364" s="671"/>
      <c r="I364" s="684"/>
      <c r="J364" s="671"/>
      <c r="K364" s="694"/>
      <c r="L364" s="684"/>
      <c r="M364" s="607"/>
      <c r="N364" s="671"/>
      <c r="O364" s="671"/>
      <c r="P364" s="664"/>
    </row>
    <row r="365" spans="1:16" s="434" customFormat="1" ht="15">
      <c r="A365" s="481"/>
      <c r="B365" s="601"/>
      <c r="C365" s="668" t="s">
        <v>720</v>
      </c>
      <c r="D365" s="601"/>
      <c r="E365" s="601"/>
      <c r="F365" s="673">
        <v>200</v>
      </c>
      <c r="G365" s="673">
        <v>200</v>
      </c>
      <c r="H365" s="674"/>
      <c r="I365" s="673">
        <v>200</v>
      </c>
      <c r="J365" s="674"/>
      <c r="K365" s="694"/>
      <c r="L365" s="673"/>
      <c r="M365" s="607"/>
      <c r="N365" s="671"/>
      <c r="O365" s="671"/>
      <c r="P365" s="656"/>
    </row>
    <row r="366" spans="1:16" s="434" customFormat="1" ht="15">
      <c r="A366" s="481"/>
      <c r="B366" s="480" t="s">
        <v>102</v>
      </c>
      <c r="C366" s="480" t="s">
        <v>721</v>
      </c>
      <c r="D366" s="480" t="s">
        <v>722</v>
      </c>
      <c r="E366" s="480" t="s">
        <v>723</v>
      </c>
      <c r="F366" s="695">
        <v>500</v>
      </c>
      <c r="G366" s="695">
        <v>500</v>
      </c>
      <c r="H366" s="696"/>
      <c r="I366" s="695">
        <v>500</v>
      </c>
      <c r="J366" s="696"/>
      <c r="K366" s="694"/>
      <c r="L366" s="695"/>
      <c r="M366" s="699"/>
      <c r="N366" s="696"/>
      <c r="O366" s="671"/>
      <c r="P366" s="701"/>
    </row>
    <row r="367" spans="1:16" s="434" customFormat="1" ht="15">
      <c r="A367" s="481"/>
      <c r="B367" s="593" t="s">
        <v>46</v>
      </c>
      <c r="C367" s="593" t="s">
        <v>724</v>
      </c>
      <c r="D367" s="593" t="s">
        <v>725</v>
      </c>
      <c r="E367" s="593" t="s">
        <v>726</v>
      </c>
      <c r="F367" s="619"/>
      <c r="G367" s="619"/>
      <c r="H367" s="672"/>
      <c r="I367" s="619"/>
      <c r="J367" s="672"/>
      <c r="K367" s="694"/>
      <c r="L367" s="619"/>
      <c r="M367" s="607"/>
      <c r="N367" s="671"/>
      <c r="O367" s="671"/>
      <c r="P367" s="676"/>
    </row>
    <row r="368" spans="1:16" s="434" customFormat="1" ht="15">
      <c r="A368" s="481"/>
      <c r="B368" s="601"/>
      <c r="C368" s="608"/>
      <c r="D368" s="601"/>
      <c r="E368" s="601" t="s">
        <v>727</v>
      </c>
      <c r="F368" s="673">
        <v>200</v>
      </c>
      <c r="G368" s="673">
        <v>200</v>
      </c>
      <c r="H368" s="674"/>
      <c r="I368" s="673">
        <v>200</v>
      </c>
      <c r="J368" s="674"/>
      <c r="K368" s="694"/>
      <c r="L368" s="673"/>
      <c r="M368" s="607"/>
      <c r="N368" s="671"/>
      <c r="O368" s="671"/>
      <c r="P368" s="656"/>
    </row>
    <row r="369" spans="1:16" s="434" customFormat="1" ht="15">
      <c r="A369" s="481"/>
      <c r="B369" s="480" t="s">
        <v>50</v>
      </c>
      <c r="C369" s="601" t="s">
        <v>728</v>
      </c>
      <c r="D369" s="601" t="s">
        <v>729</v>
      </c>
      <c r="E369" s="601" t="s">
        <v>730</v>
      </c>
      <c r="F369" s="695">
        <v>600</v>
      </c>
      <c r="G369" s="673">
        <v>600</v>
      </c>
      <c r="H369" s="674"/>
      <c r="I369" s="673">
        <v>600</v>
      </c>
      <c r="J369" s="674"/>
      <c r="K369" s="694"/>
      <c r="L369" s="673"/>
      <c r="M369" s="699"/>
      <c r="N369" s="696"/>
      <c r="O369" s="671"/>
      <c r="P369" s="656"/>
    </row>
    <row r="370" spans="1:16" s="434" customFormat="1" ht="15">
      <c r="A370" s="481"/>
      <c r="B370" s="480" t="s">
        <v>53</v>
      </c>
      <c r="C370" s="601" t="s">
        <v>731</v>
      </c>
      <c r="D370" s="601" t="s">
        <v>732</v>
      </c>
      <c r="E370" s="601" t="s">
        <v>733</v>
      </c>
      <c r="F370" s="695">
        <v>450</v>
      </c>
      <c r="G370" s="673">
        <v>450</v>
      </c>
      <c r="H370" s="674"/>
      <c r="I370" s="673">
        <v>450</v>
      </c>
      <c r="J370" s="674"/>
      <c r="K370" s="694"/>
      <c r="L370" s="673"/>
      <c r="M370" s="607"/>
      <c r="N370" s="671"/>
      <c r="O370" s="671"/>
      <c r="P370" s="656"/>
    </row>
    <row r="371" spans="1:16" s="434" customFormat="1" ht="15">
      <c r="A371" s="481"/>
      <c r="B371" s="593" t="s">
        <v>114</v>
      </c>
      <c r="C371" s="471" t="s">
        <v>734</v>
      </c>
      <c r="D371" s="593" t="s">
        <v>735</v>
      </c>
      <c r="E371" s="593" t="s">
        <v>736</v>
      </c>
      <c r="F371" s="619"/>
      <c r="G371" s="619"/>
      <c r="H371" s="672"/>
      <c r="I371" s="619"/>
      <c r="J371" s="672"/>
      <c r="K371" s="694"/>
      <c r="L371" s="619"/>
      <c r="M371" s="607"/>
      <c r="N371" s="671"/>
      <c r="O371" s="671"/>
      <c r="P371" s="676"/>
    </row>
    <row r="372" spans="1:16" s="434" customFormat="1" ht="15">
      <c r="A372" s="481"/>
      <c r="B372" s="601"/>
      <c r="C372" s="668"/>
      <c r="D372" s="601"/>
      <c r="E372" s="601" t="s">
        <v>727</v>
      </c>
      <c r="F372" s="673">
        <v>150</v>
      </c>
      <c r="G372" s="673">
        <v>150</v>
      </c>
      <c r="H372" s="674"/>
      <c r="I372" s="673">
        <v>150</v>
      </c>
      <c r="J372" s="674"/>
      <c r="K372" s="694"/>
      <c r="L372" s="673"/>
      <c r="M372" s="607"/>
      <c r="N372" s="671"/>
      <c r="O372" s="671"/>
      <c r="P372" s="656"/>
    </row>
    <row r="373" spans="1:16" s="434" customFormat="1" ht="15">
      <c r="A373" s="481"/>
      <c r="B373" s="610" t="s">
        <v>118</v>
      </c>
      <c r="C373" s="610" t="s">
        <v>737</v>
      </c>
      <c r="D373" s="610" t="s">
        <v>738</v>
      </c>
      <c r="E373" s="610" t="s">
        <v>739</v>
      </c>
      <c r="F373" s="619"/>
      <c r="G373" s="684"/>
      <c r="H373" s="671"/>
      <c r="I373" s="684"/>
      <c r="J373" s="671"/>
      <c r="K373" s="694"/>
      <c r="L373" s="684"/>
      <c r="M373" s="599"/>
      <c r="N373" s="672"/>
      <c r="O373" s="671"/>
      <c r="P373" s="676"/>
    </row>
    <row r="374" spans="1:16" s="434" customFormat="1" ht="15">
      <c r="A374" s="481"/>
      <c r="B374" s="610"/>
      <c r="C374" s="610"/>
      <c r="D374" s="610"/>
      <c r="E374" s="610" t="s">
        <v>727</v>
      </c>
      <c r="F374" s="673">
        <v>100</v>
      </c>
      <c r="G374" s="684">
        <v>100</v>
      </c>
      <c r="H374" s="671"/>
      <c r="I374" s="684">
        <v>100</v>
      </c>
      <c r="J374" s="671"/>
      <c r="K374" s="694"/>
      <c r="L374" s="684"/>
      <c r="M374" s="606"/>
      <c r="N374" s="674"/>
      <c r="O374" s="671"/>
      <c r="P374" s="656"/>
    </row>
    <row r="375" spans="1:16" s="434" customFormat="1" ht="15">
      <c r="A375" s="481"/>
      <c r="B375" s="593" t="s">
        <v>122</v>
      </c>
      <c r="C375" s="593" t="s">
        <v>740</v>
      </c>
      <c r="D375" s="593" t="s">
        <v>741</v>
      </c>
      <c r="E375" s="593" t="s">
        <v>742</v>
      </c>
      <c r="F375" s="619"/>
      <c r="G375" s="599"/>
      <c r="H375" s="702"/>
      <c r="I375" s="599"/>
      <c r="J375" s="702"/>
      <c r="K375" s="703"/>
      <c r="L375" s="704"/>
      <c r="M375" s="619"/>
      <c r="N375" s="705"/>
      <c r="O375" s="705"/>
      <c r="P375" s="706"/>
    </row>
    <row r="376" spans="1:16" s="434" customFormat="1" ht="15">
      <c r="A376" s="481"/>
      <c r="B376" s="601"/>
      <c r="C376" s="601"/>
      <c r="D376" s="601"/>
      <c r="E376" s="601" t="s">
        <v>743</v>
      </c>
      <c r="F376" s="673">
        <v>80</v>
      </c>
      <c r="G376" s="606">
        <v>80</v>
      </c>
      <c r="H376" s="707"/>
      <c r="I376" s="606">
        <v>80</v>
      </c>
      <c r="J376" s="707"/>
      <c r="K376" s="703"/>
      <c r="L376" s="698"/>
      <c r="M376" s="684"/>
      <c r="N376" s="705"/>
      <c r="O376" s="705"/>
      <c r="P376" s="700"/>
    </row>
    <row r="377" spans="1:16" s="434" customFormat="1" ht="15">
      <c r="A377" s="481"/>
      <c r="B377" s="593" t="s">
        <v>126</v>
      </c>
      <c r="C377" s="610" t="s">
        <v>744</v>
      </c>
      <c r="D377" s="610" t="s">
        <v>745</v>
      </c>
      <c r="E377" s="610" t="s">
        <v>746</v>
      </c>
      <c r="F377" s="619"/>
      <c r="G377" s="614"/>
      <c r="H377" s="708"/>
      <c r="I377" s="709"/>
      <c r="J377" s="708"/>
      <c r="K377" s="703"/>
      <c r="L377" s="710"/>
      <c r="M377" s="619"/>
      <c r="N377" s="711"/>
      <c r="O377" s="705"/>
      <c r="P377" s="706"/>
    </row>
    <row r="378" spans="1:16" s="434" customFormat="1" ht="15">
      <c r="A378" s="481"/>
      <c r="B378" s="601"/>
      <c r="C378" s="601"/>
      <c r="D378" s="601"/>
      <c r="E378" s="601" t="s">
        <v>727</v>
      </c>
      <c r="F378" s="673">
        <v>50</v>
      </c>
      <c r="G378" s="606">
        <v>50</v>
      </c>
      <c r="H378" s="671"/>
      <c r="I378" s="606">
        <v>50</v>
      </c>
      <c r="J378" s="671"/>
      <c r="K378" s="697"/>
      <c r="L378" s="710"/>
      <c r="M378" s="673"/>
      <c r="N378" s="712"/>
      <c r="O378" s="638"/>
      <c r="P378" s="700"/>
    </row>
    <row r="379" spans="1:16" s="434" customFormat="1" ht="15">
      <c r="A379" s="481"/>
      <c r="B379" s="480" t="s">
        <v>185</v>
      </c>
      <c r="C379" s="480" t="s">
        <v>747</v>
      </c>
      <c r="D379" s="480" t="s">
        <v>748</v>
      </c>
      <c r="E379" s="480" t="s">
        <v>749</v>
      </c>
      <c r="F379" s="695">
        <v>60</v>
      </c>
      <c r="G379" s="695">
        <v>60</v>
      </c>
      <c r="H379" s="696"/>
      <c r="I379" s="695">
        <v>60</v>
      </c>
      <c r="J379" s="696"/>
      <c r="K379" s="694"/>
      <c r="L379" s="695"/>
      <c r="M379" s="607"/>
      <c r="N379" s="671"/>
      <c r="O379" s="671"/>
      <c r="P379" s="701"/>
    </row>
    <row r="380" spans="1:16" s="434" customFormat="1" ht="15">
      <c r="A380" s="481"/>
      <c r="B380" s="593" t="s">
        <v>186</v>
      </c>
      <c r="C380" s="593" t="s">
        <v>750</v>
      </c>
      <c r="D380" s="593" t="s">
        <v>748</v>
      </c>
      <c r="E380" s="593" t="s">
        <v>751</v>
      </c>
      <c r="F380" s="619"/>
      <c r="G380" s="619"/>
      <c r="H380" s="672"/>
      <c r="I380" s="619"/>
      <c r="J380" s="672"/>
      <c r="K380" s="694"/>
      <c r="L380" s="619"/>
      <c r="M380" s="599"/>
      <c r="N380" s="672"/>
      <c r="O380" s="671"/>
      <c r="P380" s="676"/>
    </row>
    <row r="381" spans="1:16" s="434" customFormat="1" ht="15">
      <c r="A381" s="481"/>
      <c r="B381" s="601"/>
      <c r="C381" s="601"/>
      <c r="D381" s="601"/>
      <c r="E381" s="601" t="s">
        <v>727</v>
      </c>
      <c r="F381" s="673">
        <v>110</v>
      </c>
      <c r="G381" s="673">
        <v>110</v>
      </c>
      <c r="H381" s="674"/>
      <c r="I381" s="673">
        <v>110</v>
      </c>
      <c r="J381" s="674"/>
      <c r="K381" s="694"/>
      <c r="L381" s="673"/>
      <c r="M381" s="614"/>
      <c r="N381" s="671"/>
      <c r="O381" s="671"/>
      <c r="P381" s="656"/>
    </row>
    <row r="382" spans="1:16" s="434" customFormat="1" ht="15">
      <c r="A382" s="481"/>
      <c r="B382" s="593" t="s">
        <v>189</v>
      </c>
      <c r="C382" s="610" t="s">
        <v>752</v>
      </c>
      <c r="D382" s="610" t="s">
        <v>716</v>
      </c>
      <c r="E382" s="610" t="s">
        <v>753</v>
      </c>
      <c r="F382" s="619"/>
      <c r="G382" s="684"/>
      <c r="H382" s="671"/>
      <c r="I382" s="684"/>
      <c r="J382" s="671"/>
      <c r="K382" s="694"/>
      <c r="L382" s="619"/>
      <c r="M382" s="619"/>
      <c r="N382" s="713"/>
      <c r="O382" s="671"/>
      <c r="P382" s="676"/>
    </row>
    <row r="383" spans="1:16" s="434" customFormat="1" ht="15">
      <c r="A383" s="481"/>
      <c r="B383" s="610"/>
      <c r="C383" s="608"/>
      <c r="D383" s="601"/>
      <c r="E383" s="601" t="s">
        <v>727</v>
      </c>
      <c r="F383" s="673">
        <v>100</v>
      </c>
      <c r="G383" s="673">
        <v>100</v>
      </c>
      <c r="H383" s="674"/>
      <c r="I383" s="673">
        <v>100</v>
      </c>
      <c r="J383" s="674"/>
      <c r="K383" s="694"/>
      <c r="L383" s="673"/>
      <c r="M383" s="673"/>
      <c r="N383" s="712"/>
      <c r="O383" s="671"/>
      <c r="P383" s="656"/>
    </row>
    <row r="384" spans="1:16" s="434" customFormat="1" ht="15">
      <c r="A384" s="481"/>
      <c r="B384" s="593" t="s">
        <v>193</v>
      </c>
      <c r="C384" s="610" t="s">
        <v>754</v>
      </c>
      <c r="D384" s="610" t="s">
        <v>716</v>
      </c>
      <c r="E384" s="610" t="s">
        <v>755</v>
      </c>
      <c r="F384" s="673">
        <v>250</v>
      </c>
      <c r="G384" s="684">
        <v>250</v>
      </c>
      <c r="H384" s="671"/>
      <c r="I384" s="684">
        <v>250</v>
      </c>
      <c r="J384" s="671"/>
      <c r="K384" s="694"/>
      <c r="L384" s="684"/>
      <c r="M384" s="599"/>
      <c r="N384" s="672"/>
      <c r="O384" s="671"/>
      <c r="P384" s="676"/>
    </row>
    <row r="385" spans="1:16" s="434" customFormat="1" ht="15">
      <c r="A385" s="481"/>
      <c r="B385" s="610" t="s">
        <v>196</v>
      </c>
      <c r="C385" s="593" t="s">
        <v>756</v>
      </c>
      <c r="D385" s="593" t="s">
        <v>757</v>
      </c>
      <c r="E385" s="593" t="s">
        <v>758</v>
      </c>
      <c r="F385" s="619">
        <v>100</v>
      </c>
      <c r="G385" s="619">
        <v>100</v>
      </c>
      <c r="H385" s="672"/>
      <c r="I385" s="619">
        <v>100</v>
      </c>
      <c r="J385" s="672"/>
      <c r="K385" s="694"/>
      <c r="L385" s="619"/>
      <c r="M385" s="607"/>
      <c r="N385" s="671"/>
      <c r="O385" s="671"/>
      <c r="P385" s="676"/>
    </row>
    <row r="386" spans="1:16" s="434" customFormat="1" ht="15">
      <c r="A386" s="481"/>
      <c r="B386" s="593" t="s">
        <v>199</v>
      </c>
      <c r="C386" s="480" t="s">
        <v>759</v>
      </c>
      <c r="D386" s="480" t="s">
        <v>760</v>
      </c>
      <c r="E386" s="480" t="s">
        <v>761</v>
      </c>
      <c r="F386" s="695">
        <v>50</v>
      </c>
      <c r="G386" s="695">
        <v>50</v>
      </c>
      <c r="H386" s="696"/>
      <c r="I386" s="695">
        <v>50</v>
      </c>
      <c r="J386" s="696"/>
      <c r="K386" s="694"/>
      <c r="L386" s="695"/>
      <c r="M386" s="607"/>
      <c r="N386" s="671"/>
      <c r="O386" s="671"/>
      <c r="P386" s="701"/>
    </row>
    <row r="387" spans="1:16" s="434" customFormat="1" ht="15">
      <c r="A387" s="481"/>
      <c r="B387" s="480" t="s">
        <v>202</v>
      </c>
      <c r="C387" s="593" t="s">
        <v>762</v>
      </c>
      <c r="D387" s="593" t="s">
        <v>763</v>
      </c>
      <c r="E387" s="593" t="s">
        <v>764</v>
      </c>
      <c r="F387" s="673">
        <v>120</v>
      </c>
      <c r="G387" s="673">
        <v>120</v>
      </c>
      <c r="H387" s="674"/>
      <c r="I387" s="673">
        <v>120</v>
      </c>
      <c r="J387" s="672"/>
      <c r="K387" s="694"/>
      <c r="L387" s="619"/>
      <c r="M387" s="599"/>
      <c r="N387" s="672"/>
      <c r="O387" s="671"/>
      <c r="P387" s="676"/>
    </row>
    <row r="388" spans="1:16" s="434" customFormat="1" ht="15">
      <c r="A388" s="481"/>
      <c r="B388" s="610" t="s">
        <v>205</v>
      </c>
      <c r="C388" s="593" t="s">
        <v>765</v>
      </c>
      <c r="D388" s="593" t="s">
        <v>766</v>
      </c>
      <c r="E388" s="593" t="s">
        <v>767</v>
      </c>
      <c r="F388" s="619"/>
      <c r="G388" s="619"/>
      <c r="H388" s="672"/>
      <c r="I388" s="619"/>
      <c r="J388" s="672"/>
      <c r="K388" s="694"/>
      <c r="L388" s="619"/>
      <c r="M388" s="607"/>
      <c r="N388" s="671"/>
      <c r="O388" s="671"/>
      <c r="P388" s="676"/>
    </row>
    <row r="389" spans="1:16" s="434" customFormat="1" ht="15">
      <c r="A389" s="481"/>
      <c r="B389" s="610"/>
      <c r="C389" s="610" t="s">
        <v>768</v>
      </c>
      <c r="D389" s="610"/>
      <c r="E389" s="610"/>
      <c r="F389" s="684"/>
      <c r="G389" s="684"/>
      <c r="H389" s="671"/>
      <c r="I389" s="684"/>
      <c r="J389" s="671"/>
      <c r="K389" s="694"/>
      <c r="L389" s="684"/>
      <c r="M389" s="607"/>
      <c r="N389" s="671"/>
      <c r="O389" s="671"/>
      <c r="P389" s="664"/>
    </row>
    <row r="390" spans="1:16" s="434" customFormat="1" ht="15">
      <c r="A390" s="481"/>
      <c r="B390" s="610"/>
      <c r="C390" s="601" t="s">
        <v>769</v>
      </c>
      <c r="D390" s="601"/>
      <c r="E390" s="601"/>
      <c r="F390" s="673">
        <v>50</v>
      </c>
      <c r="G390" s="673">
        <v>50</v>
      </c>
      <c r="H390" s="674"/>
      <c r="I390" s="673">
        <v>50</v>
      </c>
      <c r="J390" s="674"/>
      <c r="K390" s="694"/>
      <c r="L390" s="673"/>
      <c r="M390" s="607"/>
      <c r="N390" s="671"/>
      <c r="O390" s="671"/>
      <c r="P390" s="656"/>
    </row>
    <row r="391" spans="1:16" s="434" customFormat="1" ht="15">
      <c r="A391" s="481"/>
      <c r="B391" s="593" t="s">
        <v>209</v>
      </c>
      <c r="C391" s="593" t="s">
        <v>770</v>
      </c>
      <c r="D391" s="593" t="s">
        <v>771</v>
      </c>
      <c r="E391" s="593" t="s">
        <v>772</v>
      </c>
      <c r="F391" s="619"/>
      <c r="G391" s="619"/>
      <c r="H391" s="672"/>
      <c r="I391" s="619"/>
      <c r="J391" s="672"/>
      <c r="K391" s="694"/>
      <c r="L391" s="619"/>
      <c r="M391" s="599"/>
      <c r="N391" s="672"/>
      <c r="O391" s="671"/>
      <c r="P391" s="676"/>
    </row>
    <row r="392" spans="1:16" s="434" customFormat="1" ht="15">
      <c r="A392" s="481"/>
      <c r="B392" s="610"/>
      <c r="C392" s="601" t="s">
        <v>773</v>
      </c>
      <c r="D392" s="601"/>
      <c r="E392" s="601"/>
      <c r="F392" s="673">
        <v>20</v>
      </c>
      <c r="G392" s="673">
        <v>20</v>
      </c>
      <c r="H392" s="674"/>
      <c r="I392" s="673">
        <v>20</v>
      </c>
      <c r="J392" s="674"/>
      <c r="K392" s="694"/>
      <c r="L392" s="673"/>
      <c r="M392" s="606"/>
      <c r="N392" s="674"/>
      <c r="O392" s="671"/>
      <c r="P392" s="656"/>
    </row>
    <row r="393" spans="1:16" s="434" customFormat="1" ht="15">
      <c r="A393" s="481"/>
      <c r="B393" s="593" t="s">
        <v>212</v>
      </c>
      <c r="C393" s="593" t="s">
        <v>774</v>
      </c>
      <c r="D393" s="593" t="s">
        <v>716</v>
      </c>
      <c r="E393" s="593" t="s">
        <v>775</v>
      </c>
      <c r="F393" s="619"/>
      <c r="G393" s="619"/>
      <c r="H393" s="672"/>
      <c r="I393" s="619"/>
      <c r="J393" s="672"/>
      <c r="K393" s="694"/>
      <c r="L393" s="619"/>
      <c r="M393" s="607"/>
      <c r="N393" s="671"/>
      <c r="O393" s="671"/>
      <c r="P393" s="676"/>
    </row>
    <row r="394" spans="1:16" s="434" customFormat="1" ht="15">
      <c r="A394" s="481"/>
      <c r="B394" s="601"/>
      <c r="C394" s="601" t="s">
        <v>773</v>
      </c>
      <c r="D394" s="601"/>
      <c r="E394" s="601" t="s">
        <v>776</v>
      </c>
      <c r="F394" s="673">
        <v>50</v>
      </c>
      <c r="G394" s="673">
        <v>50</v>
      </c>
      <c r="H394" s="674"/>
      <c r="I394" s="673">
        <v>50</v>
      </c>
      <c r="J394" s="674"/>
      <c r="K394" s="694"/>
      <c r="L394" s="673"/>
      <c r="M394" s="607"/>
      <c r="N394" s="671"/>
      <c r="O394" s="671"/>
      <c r="P394" s="656"/>
    </row>
    <row r="395" spans="1:16" s="434" customFormat="1" ht="15">
      <c r="A395" s="481"/>
      <c r="B395" s="610" t="s">
        <v>217</v>
      </c>
      <c r="C395" s="560" t="s">
        <v>777</v>
      </c>
      <c r="D395" s="480" t="s">
        <v>778</v>
      </c>
      <c r="E395" s="480" t="s">
        <v>779</v>
      </c>
      <c r="F395" s="695">
        <v>70</v>
      </c>
      <c r="G395" s="695">
        <v>70</v>
      </c>
      <c r="H395" s="696"/>
      <c r="I395" s="695">
        <v>70</v>
      </c>
      <c r="J395" s="696"/>
      <c r="K395" s="694"/>
      <c r="L395" s="695" t="s">
        <v>354</v>
      </c>
      <c r="M395" s="599">
        <v>100</v>
      </c>
      <c r="N395" s="672"/>
      <c r="O395" s="671"/>
      <c r="P395" s="701"/>
    </row>
    <row r="396" spans="1:16" s="434" customFormat="1" ht="15">
      <c r="A396" s="481"/>
      <c r="B396" s="480" t="s">
        <v>343</v>
      </c>
      <c r="C396" s="601" t="s">
        <v>780</v>
      </c>
      <c r="D396" s="601" t="s">
        <v>781</v>
      </c>
      <c r="E396" s="601" t="s">
        <v>782</v>
      </c>
      <c r="F396" s="695">
        <v>30</v>
      </c>
      <c r="G396" s="673">
        <v>30</v>
      </c>
      <c r="H396" s="674"/>
      <c r="I396" s="673">
        <v>30</v>
      </c>
      <c r="J396" s="674"/>
      <c r="K396" s="694"/>
      <c r="L396" s="673"/>
      <c r="M396" s="606"/>
      <c r="N396" s="674"/>
      <c r="O396" s="671"/>
      <c r="P396" s="656"/>
    </row>
    <row r="397" spans="1:16" s="434" customFormat="1" ht="15">
      <c r="A397" s="481"/>
      <c r="B397" s="610" t="s">
        <v>346</v>
      </c>
      <c r="C397" s="593" t="s">
        <v>783</v>
      </c>
      <c r="D397" s="593" t="s">
        <v>784</v>
      </c>
      <c r="E397" s="593" t="s">
        <v>785</v>
      </c>
      <c r="F397" s="619"/>
      <c r="G397" s="619"/>
      <c r="H397" s="672"/>
      <c r="I397" s="619"/>
      <c r="J397" s="672"/>
      <c r="K397" s="694"/>
      <c r="L397" s="619"/>
      <c r="M397" s="607"/>
      <c r="N397" s="671"/>
      <c r="O397" s="671"/>
      <c r="P397" s="676"/>
    </row>
    <row r="398" spans="1:16" s="434" customFormat="1" ht="15">
      <c r="A398" s="481"/>
      <c r="B398" s="610"/>
      <c r="C398" s="622" t="s">
        <v>786</v>
      </c>
      <c r="D398" s="610"/>
      <c r="E398" s="610" t="s">
        <v>787</v>
      </c>
      <c r="F398" s="684">
        <v>200</v>
      </c>
      <c r="G398" s="684">
        <v>200</v>
      </c>
      <c r="H398" s="671"/>
      <c r="I398" s="684">
        <v>200</v>
      </c>
      <c r="J398" s="671"/>
      <c r="K398" s="694"/>
      <c r="L398" s="684"/>
      <c r="M398" s="699"/>
      <c r="N398" s="696"/>
      <c r="O398" s="671"/>
      <c r="P398" s="664"/>
    </row>
    <row r="399" spans="1:16" s="434" customFormat="1" ht="15">
      <c r="A399" s="481"/>
      <c r="B399" s="593" t="s">
        <v>350</v>
      </c>
      <c r="C399" s="593" t="s">
        <v>788</v>
      </c>
      <c r="D399" s="593" t="s">
        <v>741</v>
      </c>
      <c r="E399" s="593" t="s">
        <v>789</v>
      </c>
      <c r="F399" s="619"/>
      <c r="G399" s="619"/>
      <c r="H399" s="672"/>
      <c r="I399" s="619"/>
      <c r="J399" s="672"/>
      <c r="K399" s="694"/>
      <c r="L399" s="619"/>
      <c r="M399" s="607"/>
      <c r="N399" s="671"/>
      <c r="O399" s="671"/>
      <c r="P399" s="676"/>
    </row>
    <row r="400" spans="1:16" s="434" customFormat="1" ht="15">
      <c r="A400" s="481"/>
      <c r="B400" s="601"/>
      <c r="C400" s="601" t="s">
        <v>790</v>
      </c>
      <c r="D400" s="601"/>
      <c r="E400" s="601" t="s">
        <v>791</v>
      </c>
      <c r="F400" s="673">
        <v>42</v>
      </c>
      <c r="G400" s="673">
        <v>42</v>
      </c>
      <c r="H400" s="674"/>
      <c r="I400" s="673">
        <v>42</v>
      </c>
      <c r="J400" s="674"/>
      <c r="K400" s="694"/>
      <c r="L400" s="673"/>
      <c r="M400" s="607"/>
      <c r="N400" s="671"/>
      <c r="O400" s="671"/>
      <c r="P400" s="656"/>
    </row>
    <row r="401" spans="1:16" s="434" customFormat="1" ht="15">
      <c r="A401" s="481"/>
      <c r="B401" s="593" t="s">
        <v>792</v>
      </c>
      <c r="C401" s="610" t="s">
        <v>793</v>
      </c>
      <c r="D401" s="610" t="s">
        <v>794</v>
      </c>
      <c r="E401" s="610" t="s">
        <v>795</v>
      </c>
      <c r="F401" s="684"/>
      <c r="G401" s="684"/>
      <c r="H401" s="671"/>
      <c r="I401" s="684"/>
      <c r="J401" s="671"/>
      <c r="K401" s="694"/>
      <c r="L401" s="684"/>
      <c r="M401" s="699"/>
      <c r="N401" s="696"/>
      <c r="O401" s="671"/>
      <c r="P401" s="664"/>
    </row>
    <row r="402" spans="1:16" s="434" customFormat="1" ht="15">
      <c r="A402" s="481"/>
      <c r="B402" s="601"/>
      <c r="C402" s="601"/>
      <c r="D402" s="601"/>
      <c r="E402" s="601" t="s">
        <v>796</v>
      </c>
      <c r="F402" s="673">
        <v>30</v>
      </c>
      <c r="G402" s="673">
        <v>30</v>
      </c>
      <c r="H402" s="674"/>
      <c r="I402" s="673">
        <v>30</v>
      </c>
      <c r="J402" s="674"/>
      <c r="K402" s="694"/>
      <c r="L402" s="673"/>
      <c r="M402" s="607"/>
      <c r="N402" s="671"/>
      <c r="O402" s="671"/>
      <c r="P402" s="656"/>
    </row>
    <row r="403" spans="1:16" s="434" customFormat="1" ht="15">
      <c r="A403" s="481"/>
      <c r="B403" s="610" t="s">
        <v>797</v>
      </c>
      <c r="C403" s="593" t="s">
        <v>798</v>
      </c>
      <c r="D403" s="593" t="s">
        <v>799</v>
      </c>
      <c r="E403" s="593" t="s">
        <v>800</v>
      </c>
      <c r="F403" s="684"/>
      <c r="G403" s="619"/>
      <c r="H403" s="672"/>
      <c r="I403" s="619"/>
      <c r="J403" s="672"/>
      <c r="K403" s="694"/>
      <c r="L403" s="619" t="s">
        <v>354</v>
      </c>
      <c r="M403" s="607">
        <v>200</v>
      </c>
      <c r="N403" s="671"/>
      <c r="O403" s="671"/>
      <c r="P403" s="676"/>
    </row>
    <row r="404" spans="1:16" s="434" customFormat="1" ht="15">
      <c r="A404" s="481"/>
      <c r="B404" s="610"/>
      <c r="C404" s="601"/>
      <c r="D404" s="601"/>
      <c r="E404" s="601" t="s">
        <v>801</v>
      </c>
      <c r="F404" s="673">
        <v>60</v>
      </c>
      <c r="G404" s="673">
        <v>60</v>
      </c>
      <c r="H404" s="674"/>
      <c r="I404" s="673">
        <v>60</v>
      </c>
      <c r="J404" s="674"/>
      <c r="K404" s="694"/>
      <c r="L404" s="673"/>
      <c r="M404" s="599"/>
      <c r="N404" s="672"/>
      <c r="O404" s="671"/>
      <c r="P404" s="656"/>
    </row>
    <row r="405" spans="1:16" s="434" customFormat="1" ht="15">
      <c r="A405" s="481"/>
      <c r="B405" s="593" t="s">
        <v>802</v>
      </c>
      <c r="C405" s="610" t="s">
        <v>803</v>
      </c>
      <c r="D405" s="610" t="s">
        <v>804</v>
      </c>
      <c r="E405" s="610" t="s">
        <v>805</v>
      </c>
      <c r="F405" s="684"/>
      <c r="G405" s="684"/>
      <c r="H405" s="671"/>
      <c r="I405" s="684"/>
      <c r="J405" s="671"/>
      <c r="K405" s="694"/>
      <c r="L405" s="684"/>
      <c r="M405" s="606"/>
      <c r="N405" s="674"/>
      <c r="O405" s="671"/>
      <c r="P405" s="664"/>
    </row>
    <row r="406" spans="1:16" s="434" customFormat="1" ht="15">
      <c r="A406" s="481"/>
      <c r="B406" s="601"/>
      <c r="C406" s="601"/>
      <c r="D406" s="601"/>
      <c r="E406" s="601" t="s">
        <v>806</v>
      </c>
      <c r="F406" s="673">
        <v>180</v>
      </c>
      <c r="G406" s="673">
        <v>180</v>
      </c>
      <c r="H406" s="674"/>
      <c r="I406" s="673">
        <v>180</v>
      </c>
      <c r="J406" s="674"/>
      <c r="K406" s="694"/>
      <c r="L406" s="673"/>
      <c r="M406" s="607"/>
      <c r="N406" s="671"/>
      <c r="O406" s="671"/>
      <c r="P406" s="656"/>
    </row>
    <row r="407" spans="1:16" s="434" customFormat="1" ht="15">
      <c r="A407" s="481"/>
      <c r="B407" s="610" t="s">
        <v>807</v>
      </c>
      <c r="C407" s="622" t="s">
        <v>808</v>
      </c>
      <c r="D407" s="610" t="s">
        <v>804</v>
      </c>
      <c r="E407" s="610" t="s">
        <v>809</v>
      </c>
      <c r="F407" s="684"/>
      <c r="G407" s="684"/>
      <c r="H407" s="671"/>
      <c r="I407" s="684"/>
      <c r="J407" s="671"/>
      <c r="K407" s="694"/>
      <c r="L407" s="684"/>
      <c r="M407" s="699"/>
      <c r="N407" s="696"/>
      <c r="O407" s="671"/>
      <c r="P407" s="664"/>
    </row>
    <row r="408" spans="1:16" s="434" customFormat="1" ht="15">
      <c r="A408" s="481"/>
      <c r="B408" s="610"/>
      <c r="C408" s="601" t="s">
        <v>810</v>
      </c>
      <c r="D408" s="601"/>
      <c r="E408" s="601"/>
      <c r="F408" s="673">
        <v>135</v>
      </c>
      <c r="G408" s="673">
        <v>135</v>
      </c>
      <c r="H408" s="674"/>
      <c r="I408" s="673">
        <v>135</v>
      </c>
      <c r="J408" s="674"/>
      <c r="K408" s="694"/>
      <c r="L408" s="673"/>
      <c r="M408" s="607"/>
      <c r="N408" s="671"/>
      <c r="O408" s="671"/>
      <c r="P408" s="656"/>
    </row>
    <row r="409" spans="1:16" s="434" customFormat="1" ht="15">
      <c r="A409" s="481"/>
      <c r="B409" s="480" t="s">
        <v>811</v>
      </c>
      <c r="C409" s="610" t="s">
        <v>812</v>
      </c>
      <c r="D409" s="610" t="s">
        <v>813</v>
      </c>
      <c r="E409" s="610" t="s">
        <v>814</v>
      </c>
      <c r="F409" s="684">
        <v>67.5</v>
      </c>
      <c r="G409" s="684">
        <v>67.5</v>
      </c>
      <c r="H409" s="671"/>
      <c r="I409" s="684">
        <v>67.5</v>
      </c>
      <c r="J409" s="671"/>
      <c r="K409" s="694"/>
      <c r="L409" s="684" t="s">
        <v>354</v>
      </c>
      <c r="M409" s="599">
        <v>70</v>
      </c>
      <c r="N409" s="672"/>
      <c r="O409" s="671"/>
      <c r="P409" s="664"/>
    </row>
    <row r="410" spans="1:16" s="434" customFormat="1" ht="15">
      <c r="A410" s="481"/>
      <c r="B410" s="601" t="s">
        <v>815</v>
      </c>
      <c r="C410" s="480" t="s">
        <v>816</v>
      </c>
      <c r="D410" s="480" t="s">
        <v>813</v>
      </c>
      <c r="E410" s="480" t="s">
        <v>817</v>
      </c>
      <c r="F410" s="695">
        <v>112.5</v>
      </c>
      <c r="G410" s="695">
        <v>112.5</v>
      </c>
      <c r="H410" s="696"/>
      <c r="I410" s="695">
        <v>112.5</v>
      </c>
      <c r="J410" s="696"/>
      <c r="K410" s="694"/>
      <c r="L410" s="695"/>
      <c r="M410" s="606"/>
      <c r="N410" s="674"/>
      <c r="O410" s="671"/>
      <c r="P410" s="701"/>
    </row>
    <row r="411" spans="1:16" s="434" customFormat="1" ht="15">
      <c r="A411" s="481"/>
      <c r="B411" s="610" t="s">
        <v>818</v>
      </c>
      <c r="C411" s="610" t="s">
        <v>783</v>
      </c>
      <c r="D411" s="610" t="s">
        <v>784</v>
      </c>
      <c r="E411" s="610" t="s">
        <v>819</v>
      </c>
      <c r="F411" s="684"/>
      <c r="G411" s="684"/>
      <c r="H411" s="671"/>
      <c r="I411" s="684"/>
      <c r="J411" s="671"/>
      <c r="K411" s="694"/>
      <c r="L411" s="684">
        <v>1000</v>
      </c>
      <c r="M411" s="621">
        <v>200</v>
      </c>
      <c r="N411" s="671"/>
      <c r="O411" s="671"/>
      <c r="P411" s="664"/>
    </row>
    <row r="412" spans="1:16" s="434" customFormat="1" ht="15">
      <c r="A412" s="481"/>
      <c r="B412" s="610"/>
      <c r="C412" s="601" t="s">
        <v>820</v>
      </c>
      <c r="D412" s="601"/>
      <c r="E412" s="601" t="s">
        <v>821</v>
      </c>
      <c r="F412" s="673">
        <v>100</v>
      </c>
      <c r="G412" s="673">
        <v>100</v>
      </c>
      <c r="H412" s="674"/>
      <c r="I412" s="714">
        <v>100</v>
      </c>
      <c r="J412" s="674"/>
      <c r="K412" s="694"/>
      <c r="L412" s="673"/>
      <c r="M412" s="621"/>
      <c r="N412" s="671"/>
      <c r="O412" s="671"/>
      <c r="P412" s="656"/>
    </row>
    <row r="413" spans="1:16" s="434" customFormat="1" ht="15">
      <c r="A413" s="481"/>
      <c r="B413" s="593" t="s">
        <v>822</v>
      </c>
      <c r="C413" s="593" t="s">
        <v>823</v>
      </c>
      <c r="D413" s="593" t="s">
        <v>824</v>
      </c>
      <c r="E413" s="593" t="s">
        <v>825</v>
      </c>
      <c r="F413" s="619"/>
      <c r="G413" s="619"/>
      <c r="H413" s="672"/>
      <c r="I413" s="619"/>
      <c r="J413" s="672"/>
      <c r="K413" s="715"/>
      <c r="L413" s="619">
        <v>50</v>
      </c>
      <c r="M413" s="596">
        <v>200</v>
      </c>
      <c r="N413" s="672"/>
      <c r="O413" s="716"/>
      <c r="P413" s="717"/>
    </row>
    <row r="414" spans="1:16" s="434" customFormat="1" ht="15">
      <c r="A414" s="481"/>
      <c r="B414" s="601"/>
      <c r="C414" s="601" t="s">
        <v>773</v>
      </c>
      <c r="D414" s="601"/>
      <c r="E414" s="601" t="s">
        <v>826</v>
      </c>
      <c r="F414" s="673">
        <v>120</v>
      </c>
      <c r="G414" s="673">
        <v>120</v>
      </c>
      <c r="H414" s="674"/>
      <c r="I414" s="673">
        <v>120</v>
      </c>
      <c r="J414" s="674"/>
      <c r="K414" s="715"/>
      <c r="L414" s="673"/>
      <c r="M414" s="673"/>
      <c r="N414" s="674"/>
      <c r="O414" s="716"/>
      <c r="P414" s="718"/>
    </row>
    <row r="415" spans="1:16" s="434" customFormat="1" ht="15">
      <c r="A415" s="481"/>
      <c r="B415" s="480" t="s">
        <v>827</v>
      </c>
      <c r="C415" s="480" t="s">
        <v>828</v>
      </c>
      <c r="D415" s="480" t="s">
        <v>735</v>
      </c>
      <c r="E415" s="480" t="s">
        <v>829</v>
      </c>
      <c r="F415" s="695">
        <v>850</v>
      </c>
      <c r="G415" s="695">
        <v>850</v>
      </c>
      <c r="H415" s="696"/>
      <c r="I415" s="695">
        <v>850</v>
      </c>
      <c r="J415" s="696"/>
      <c r="K415" s="694"/>
      <c r="L415" s="695">
        <v>800</v>
      </c>
      <c r="M415" s="613">
        <v>800</v>
      </c>
      <c r="N415" s="671"/>
      <c r="O415" s="671"/>
      <c r="P415" s="701"/>
    </row>
    <row r="416" spans="1:16" s="434" customFormat="1" ht="15">
      <c r="A416" s="481"/>
      <c r="B416" s="559" t="s">
        <v>830</v>
      </c>
      <c r="C416" s="559"/>
      <c r="D416" s="544"/>
      <c r="E416" s="436"/>
      <c r="F416" s="719">
        <f>SUM(F355:F415)</f>
        <v>11687</v>
      </c>
      <c r="G416" s="719">
        <f>SUM(G355:G415)</f>
        <v>11687</v>
      </c>
      <c r="H416" s="719">
        <f>SUM(H355:H415)</f>
        <v>0</v>
      </c>
      <c r="I416" s="719">
        <f>SUM(I355:I415)</f>
        <v>11687</v>
      </c>
      <c r="J416" s="719">
        <f>SUM(J355:J415)</f>
        <v>0</v>
      </c>
      <c r="K416" s="720"/>
      <c r="L416" s="721">
        <f>SUM(L355:L415)</f>
        <v>3219</v>
      </c>
      <c r="M416" s="719">
        <f>SUM(M355:M415)</f>
        <v>7370</v>
      </c>
      <c r="N416" s="721"/>
      <c r="O416" s="722"/>
      <c r="P416" s="719">
        <f>SUM(P355:P415)</f>
        <v>0</v>
      </c>
    </row>
    <row r="417" spans="1:16" s="434" customFormat="1" ht="15">
      <c r="A417" s="635"/>
      <c r="B417" s="723"/>
      <c r="C417" s="476"/>
      <c r="D417" s="476"/>
      <c r="E417" s="476"/>
      <c r="F417" s="692"/>
      <c r="G417" s="692"/>
      <c r="H417" s="693"/>
      <c r="I417" s="692"/>
      <c r="J417" s="693"/>
      <c r="K417" s="724"/>
      <c r="L417" s="692"/>
      <c r="M417" s="607"/>
      <c r="N417" s="637"/>
      <c r="O417" s="637"/>
      <c r="P417" s="713"/>
    </row>
    <row r="418" spans="1:16" s="434" customFormat="1" ht="15">
      <c r="A418" s="481"/>
      <c r="B418" s="548" t="s">
        <v>831</v>
      </c>
      <c r="C418" s="481"/>
      <c r="D418" s="481"/>
      <c r="E418" s="481"/>
      <c r="F418" s="607"/>
      <c r="G418" s="607"/>
      <c r="H418" s="637"/>
      <c r="I418" s="607"/>
      <c r="J418" s="637"/>
      <c r="K418" s="724"/>
      <c r="L418" s="607"/>
      <c r="M418" s="607"/>
      <c r="N418" s="637"/>
      <c r="O418" s="637"/>
      <c r="P418" s="638"/>
    </row>
    <row r="419" spans="1:16" s="434" customFormat="1" ht="39" customHeight="1">
      <c r="A419" s="592"/>
      <c r="B419" s="725" t="s">
        <v>34</v>
      </c>
      <c r="C419" s="480" t="s">
        <v>832</v>
      </c>
      <c r="D419" s="541" t="s">
        <v>833</v>
      </c>
      <c r="E419" s="541" t="s">
        <v>834</v>
      </c>
      <c r="F419" s="695">
        <v>10000</v>
      </c>
      <c r="G419" s="695">
        <v>10000</v>
      </c>
      <c r="H419" s="696"/>
      <c r="I419" s="695">
        <v>10000</v>
      </c>
      <c r="J419" s="696"/>
      <c r="K419" s="694"/>
      <c r="L419" s="695">
        <v>50</v>
      </c>
      <c r="M419" s="699">
        <v>3000</v>
      </c>
      <c r="N419" s="696"/>
      <c r="O419" s="671"/>
      <c r="P419" s="696"/>
    </row>
    <row r="420" spans="1:16" s="434" customFormat="1" ht="37.5" customHeight="1">
      <c r="A420" s="726"/>
      <c r="B420" s="727" t="s">
        <v>38</v>
      </c>
      <c r="C420" s="480" t="s">
        <v>835</v>
      </c>
      <c r="D420" s="480" t="s">
        <v>836</v>
      </c>
      <c r="E420" s="541" t="s">
        <v>837</v>
      </c>
      <c r="F420" s="695">
        <v>2000</v>
      </c>
      <c r="G420" s="695">
        <v>2000</v>
      </c>
      <c r="H420" s="696"/>
      <c r="I420" s="728">
        <v>1550</v>
      </c>
      <c r="J420" s="696"/>
      <c r="K420" s="694"/>
      <c r="L420" s="695">
        <v>900</v>
      </c>
      <c r="M420" s="607">
        <v>2000</v>
      </c>
      <c r="N420" s="671"/>
      <c r="O420" s="671"/>
      <c r="P420" s="696">
        <v>3000</v>
      </c>
    </row>
    <row r="421" spans="1:16" s="434" customFormat="1" ht="30">
      <c r="A421" s="729"/>
      <c r="B421" s="725" t="s">
        <v>94</v>
      </c>
      <c r="C421" s="610" t="s">
        <v>838</v>
      </c>
      <c r="D421" s="610" t="s">
        <v>839</v>
      </c>
      <c r="E421" s="541" t="s">
        <v>840</v>
      </c>
      <c r="F421" s="695">
        <v>2000</v>
      </c>
      <c r="G421" s="695">
        <v>2000</v>
      </c>
      <c r="H421" s="696"/>
      <c r="I421" s="695">
        <v>2000</v>
      </c>
      <c r="J421" s="696"/>
      <c r="K421" s="694"/>
      <c r="L421" s="695"/>
      <c r="M421" s="699"/>
      <c r="N421" s="696"/>
      <c r="O421" s="671"/>
      <c r="P421" s="696"/>
    </row>
    <row r="422" spans="1:16" s="434" customFormat="1" ht="30">
      <c r="A422" s="729"/>
      <c r="B422" s="727" t="s">
        <v>98</v>
      </c>
      <c r="C422" s="480" t="s">
        <v>841</v>
      </c>
      <c r="D422" s="480" t="s">
        <v>842</v>
      </c>
      <c r="E422" s="541" t="s">
        <v>843</v>
      </c>
      <c r="F422" s="695">
        <v>2000</v>
      </c>
      <c r="G422" s="695"/>
      <c r="H422" s="696">
        <v>2000</v>
      </c>
      <c r="I422" s="695"/>
      <c r="J422" s="696">
        <v>2000</v>
      </c>
      <c r="K422" s="694"/>
      <c r="L422" s="695">
        <v>0</v>
      </c>
      <c r="M422" s="607">
        <v>0</v>
      </c>
      <c r="N422" s="671"/>
      <c r="O422" s="671"/>
      <c r="P422" s="696"/>
    </row>
    <row r="423" spans="1:16" s="434" customFormat="1" ht="33" customHeight="1">
      <c r="A423" s="729"/>
      <c r="B423" s="725" t="s">
        <v>102</v>
      </c>
      <c r="C423" s="480" t="s">
        <v>844</v>
      </c>
      <c r="D423" s="480" t="s">
        <v>845</v>
      </c>
      <c r="E423" s="541" t="s">
        <v>846</v>
      </c>
      <c r="F423" s="695">
        <v>3000</v>
      </c>
      <c r="G423" s="695">
        <v>3000</v>
      </c>
      <c r="H423" s="696"/>
      <c r="I423" s="728">
        <v>2200</v>
      </c>
      <c r="J423" s="696"/>
      <c r="K423" s="694"/>
      <c r="L423" s="695"/>
      <c r="M423" s="699"/>
      <c r="N423" s="696"/>
      <c r="O423" s="671"/>
      <c r="P423" s="696"/>
    </row>
    <row r="424" spans="1:16" s="434" customFormat="1" ht="33" customHeight="1">
      <c r="A424" s="729"/>
      <c r="B424" s="727" t="s">
        <v>46</v>
      </c>
      <c r="C424" s="593" t="s">
        <v>847</v>
      </c>
      <c r="D424" s="730" t="s">
        <v>848</v>
      </c>
      <c r="E424" s="730" t="s">
        <v>849</v>
      </c>
      <c r="F424" s="619">
        <v>12000</v>
      </c>
      <c r="G424" s="619"/>
      <c r="H424" s="672">
        <v>12000</v>
      </c>
      <c r="I424" s="619"/>
      <c r="J424" s="731">
        <v>8000</v>
      </c>
      <c r="K424" s="694"/>
      <c r="L424" s="619"/>
      <c r="M424" s="607"/>
      <c r="N424" s="671"/>
      <c r="O424" s="671"/>
      <c r="P424" s="672"/>
    </row>
    <row r="425" spans="1:16" s="434" customFormat="1" ht="48.75" customHeight="1">
      <c r="A425" s="726"/>
      <c r="B425" s="725" t="s">
        <v>50</v>
      </c>
      <c r="C425" s="541" t="s">
        <v>850</v>
      </c>
      <c r="D425" s="541" t="s">
        <v>833</v>
      </c>
      <c r="E425" s="541" t="s">
        <v>851</v>
      </c>
      <c r="F425" s="695">
        <v>5000</v>
      </c>
      <c r="G425" s="695">
        <v>5000</v>
      </c>
      <c r="H425" s="696"/>
      <c r="I425" s="695">
        <v>5000</v>
      </c>
      <c r="J425" s="696"/>
      <c r="K425" s="694"/>
      <c r="L425" s="695">
        <v>5563</v>
      </c>
      <c r="M425" s="699">
        <v>6000</v>
      </c>
      <c r="N425" s="696"/>
      <c r="O425" s="671"/>
      <c r="P425" s="696">
        <v>15000</v>
      </c>
    </row>
    <row r="426" spans="1:16" s="434" customFormat="1" ht="15">
      <c r="A426" s="729"/>
      <c r="B426" s="691" t="s">
        <v>852</v>
      </c>
      <c r="C426" s="691"/>
      <c r="D426" s="483"/>
      <c r="E426" s="483"/>
      <c r="F426" s="732">
        <f>SUM(F419:F425)</f>
        <v>36000</v>
      </c>
      <c r="G426" s="732">
        <f>SUM(G419:G425)</f>
        <v>22000</v>
      </c>
      <c r="H426" s="732">
        <f>SUM(H419:H425)</f>
        <v>14000</v>
      </c>
      <c r="I426" s="732">
        <f>SUM(I419:I425)</f>
        <v>20750</v>
      </c>
      <c r="J426" s="732">
        <f>SUM(J419:J425)</f>
        <v>10000</v>
      </c>
      <c r="K426" s="733"/>
      <c r="L426" s="732">
        <f>SUM(L419:L425)</f>
        <v>6513</v>
      </c>
      <c r="M426" s="721">
        <f>SUM(M419:M425)</f>
        <v>11000</v>
      </c>
      <c r="N426" s="721"/>
      <c r="O426" s="734"/>
      <c r="P426" s="732">
        <f>SUM(P419:P425)</f>
        <v>18000</v>
      </c>
    </row>
    <row r="427" spans="1:16" s="434" customFormat="1" ht="15">
      <c r="A427" s="635"/>
      <c r="B427" s="476"/>
      <c r="C427" s="476"/>
      <c r="D427" s="476"/>
      <c r="E427" s="476"/>
      <c r="F427" s="692"/>
      <c r="G427" s="692"/>
      <c r="H427" s="693"/>
      <c r="I427" s="692"/>
      <c r="J427" s="693"/>
      <c r="K427" s="724"/>
      <c r="L427" s="692"/>
      <c r="M427" s="607"/>
      <c r="N427" s="637"/>
      <c r="O427" s="637"/>
      <c r="P427" s="693"/>
    </row>
    <row r="428" spans="1:16" s="434" customFormat="1" ht="15">
      <c r="A428" s="481"/>
      <c r="B428" s="735" t="s">
        <v>356</v>
      </c>
      <c r="C428" s="735"/>
      <c r="D428" s="735"/>
      <c r="E428" s="483"/>
      <c r="F428" s="736"/>
      <c r="G428" s="736"/>
      <c r="H428" s="737"/>
      <c r="I428" s="736"/>
      <c r="J428" s="737"/>
      <c r="K428" s="724"/>
      <c r="L428" s="736"/>
      <c r="M428" s="607"/>
      <c r="N428" s="637"/>
      <c r="O428" s="637"/>
      <c r="P428" s="737"/>
    </row>
    <row r="429" spans="1:16" s="434" customFormat="1" ht="54.75" customHeight="1">
      <c r="A429" s="738"/>
      <c r="B429" s="174" t="s">
        <v>34</v>
      </c>
      <c r="C429" s="480" t="s">
        <v>853</v>
      </c>
      <c r="D429" s="480" t="s">
        <v>854</v>
      </c>
      <c r="E429" s="541" t="s">
        <v>855</v>
      </c>
      <c r="F429" s="695">
        <v>10000</v>
      </c>
      <c r="G429" s="695">
        <v>10000</v>
      </c>
      <c r="H429" s="696"/>
      <c r="I429" s="695">
        <v>10000</v>
      </c>
      <c r="J429" s="696"/>
      <c r="K429" s="694"/>
      <c r="L429" s="570">
        <v>7576</v>
      </c>
      <c r="M429" s="739">
        <v>17000</v>
      </c>
      <c r="N429" s="672"/>
      <c r="O429" s="671"/>
      <c r="P429" s="696">
        <v>5000</v>
      </c>
    </row>
    <row r="430" spans="1:16" s="434" customFormat="1" ht="30">
      <c r="A430" s="726"/>
      <c r="B430" s="740" t="s">
        <v>38</v>
      </c>
      <c r="C430" s="480" t="s">
        <v>856</v>
      </c>
      <c r="D430" s="480" t="s">
        <v>854</v>
      </c>
      <c r="E430" s="541" t="s">
        <v>857</v>
      </c>
      <c r="F430" s="695">
        <v>2000</v>
      </c>
      <c r="G430" s="695">
        <v>2000</v>
      </c>
      <c r="H430" s="696"/>
      <c r="I430" s="695">
        <v>2000</v>
      </c>
      <c r="J430" s="696"/>
      <c r="K430" s="694"/>
      <c r="L430" s="570"/>
      <c r="M430" s="741"/>
      <c r="N430" s="671"/>
      <c r="O430" s="671"/>
      <c r="P430" s="696"/>
    </row>
    <row r="431" spans="1:16" s="434" customFormat="1" ht="60">
      <c r="A431" s="729"/>
      <c r="B431" s="740" t="s">
        <v>94</v>
      </c>
      <c r="C431" s="480" t="s">
        <v>858</v>
      </c>
      <c r="D431" s="480" t="s">
        <v>854</v>
      </c>
      <c r="E431" s="541" t="s">
        <v>859</v>
      </c>
      <c r="F431" s="695">
        <v>2000</v>
      </c>
      <c r="G431" s="695">
        <v>2000</v>
      </c>
      <c r="H431" s="696"/>
      <c r="I431" s="695">
        <v>2000</v>
      </c>
      <c r="J431" s="696"/>
      <c r="K431" s="694"/>
      <c r="L431" s="570"/>
      <c r="M431" s="741"/>
      <c r="N431" s="671"/>
      <c r="O431" s="671"/>
      <c r="P431" s="696"/>
    </row>
    <row r="432" spans="1:16" s="434" customFormat="1" ht="30">
      <c r="A432" s="729"/>
      <c r="B432" s="740" t="s">
        <v>98</v>
      </c>
      <c r="C432" s="480" t="s">
        <v>860</v>
      </c>
      <c r="D432" s="480" t="s">
        <v>854</v>
      </c>
      <c r="E432" s="541" t="s">
        <v>861</v>
      </c>
      <c r="F432" s="695">
        <v>500</v>
      </c>
      <c r="G432" s="695">
        <v>500</v>
      </c>
      <c r="H432" s="696"/>
      <c r="I432" s="695">
        <v>500</v>
      </c>
      <c r="J432" s="696"/>
      <c r="K432" s="694"/>
      <c r="L432" s="570"/>
      <c r="M432" s="741"/>
      <c r="N432" s="671"/>
      <c r="O432" s="671"/>
      <c r="P432" s="696"/>
    </row>
    <row r="433" spans="1:16" s="424" customFormat="1" ht="30">
      <c r="A433" s="742"/>
      <c r="B433" s="743" t="s">
        <v>102</v>
      </c>
      <c r="C433" s="744" t="s">
        <v>862</v>
      </c>
      <c r="D433" s="745" t="s">
        <v>854</v>
      </c>
      <c r="E433" s="744" t="s">
        <v>863</v>
      </c>
      <c r="F433" s="746">
        <v>500</v>
      </c>
      <c r="G433" s="746">
        <v>500</v>
      </c>
      <c r="H433" s="747"/>
      <c r="I433" s="746">
        <v>500</v>
      </c>
      <c r="J433" s="747"/>
      <c r="K433" s="694"/>
      <c r="L433" s="582"/>
      <c r="M433" s="741"/>
      <c r="N433" s="694"/>
      <c r="O433" s="694"/>
      <c r="P433" s="747"/>
    </row>
    <row r="434" spans="1:16" s="424" customFormat="1" ht="15">
      <c r="A434" s="742"/>
      <c r="B434" s="743" t="s">
        <v>46</v>
      </c>
      <c r="C434" s="745" t="s">
        <v>864</v>
      </c>
      <c r="D434" s="745" t="s">
        <v>854</v>
      </c>
      <c r="E434" s="744" t="s">
        <v>865</v>
      </c>
      <c r="F434" s="746">
        <v>70</v>
      </c>
      <c r="G434" s="746">
        <v>70</v>
      </c>
      <c r="H434" s="747"/>
      <c r="I434" s="746">
        <v>70</v>
      </c>
      <c r="J434" s="747"/>
      <c r="K434" s="694"/>
      <c r="L434" s="582"/>
      <c r="M434" s="748"/>
      <c r="N434" s="749"/>
      <c r="O434" s="694"/>
      <c r="P434" s="747"/>
    </row>
    <row r="435" spans="1:16" s="424" customFormat="1" ht="15">
      <c r="A435" s="742"/>
      <c r="B435" s="585" t="s">
        <v>357</v>
      </c>
      <c r="C435" s="585"/>
      <c r="D435" s="564"/>
      <c r="E435" s="564"/>
      <c r="F435" s="493">
        <f>SUM(F429:F434)</f>
        <v>15070</v>
      </c>
      <c r="G435" s="750">
        <f>SUM(G429:G434)</f>
        <v>15070</v>
      </c>
      <c r="H435" s="494">
        <f>SUM(H429:H434)</f>
        <v>0</v>
      </c>
      <c r="I435" s="750">
        <f>SUM(I429:I434)</f>
        <v>15070</v>
      </c>
      <c r="J435" s="494">
        <f>SUM(J429:J434)</f>
        <v>0</v>
      </c>
      <c r="K435" s="496"/>
      <c r="L435" s="751">
        <f>SUM(L429:L434)</f>
        <v>7576</v>
      </c>
      <c r="M435" s="494">
        <f>SUM(M429:M434)</f>
        <v>17000</v>
      </c>
      <c r="N435" s="494"/>
      <c r="O435" s="496"/>
      <c r="P435" s="751">
        <f>SUM(P429:P434)</f>
        <v>5000</v>
      </c>
    </row>
    <row r="436" spans="1:16" s="424" customFormat="1" ht="15">
      <c r="A436" s="752"/>
      <c r="B436" s="497" t="s">
        <v>866</v>
      </c>
      <c r="C436" s="498"/>
      <c r="D436" s="498"/>
      <c r="E436" s="491"/>
      <c r="F436" s="499">
        <f>F286+F331+F352+F416+F426+F435</f>
        <v>126732</v>
      </c>
      <c r="G436" s="493">
        <f>G286+G331+G352+G416+G426+G435</f>
        <v>121182</v>
      </c>
      <c r="H436" s="494">
        <f>H286+H331+H352+H416+H426+H435</f>
        <v>14000</v>
      </c>
      <c r="I436" s="493">
        <f>I286+I331+I352+I416+I426+I435</f>
        <v>117932</v>
      </c>
      <c r="J436" s="494">
        <f>J286+J331+J352+J416+J426+J435</f>
        <v>10000</v>
      </c>
      <c r="K436" s="495"/>
      <c r="L436" s="494">
        <f>L286+L331+L352+L416+L426+L435</f>
        <v>25418</v>
      </c>
      <c r="M436" s="494">
        <f>M286+M331+M352+M416+M426+M435</f>
        <v>77070</v>
      </c>
      <c r="N436" s="753"/>
      <c r="O436" s="495"/>
      <c r="P436" s="494">
        <f>P286+P331+P352+P416+P426+P435</f>
        <v>23000</v>
      </c>
    </row>
    <row r="437" spans="1:16" s="424" customFormat="1" ht="15">
      <c r="A437" s="515"/>
      <c r="B437" s="502"/>
      <c r="C437" s="503"/>
      <c r="D437" s="503"/>
      <c r="E437" s="504"/>
      <c r="F437" s="505"/>
      <c r="G437" s="506">
        <f>SUM(G436:H436)</f>
        <v>135182</v>
      </c>
      <c r="H437" s="507"/>
      <c r="I437" s="506">
        <f>SUM(I436:J436)</f>
        <v>127932</v>
      </c>
      <c r="J437" s="507"/>
      <c r="K437" s="508"/>
      <c r="L437" s="754"/>
      <c r="M437" s="588"/>
      <c r="N437" s="755"/>
      <c r="O437" s="755"/>
      <c r="P437" s="490"/>
    </row>
    <row r="438" spans="2:16" s="501" customFormat="1" ht="15">
      <c r="B438" s="515"/>
      <c r="C438" s="515"/>
      <c r="D438" s="756"/>
      <c r="E438" s="756"/>
      <c r="F438" s="755"/>
      <c r="G438" s="508"/>
      <c r="H438" s="508"/>
      <c r="I438" s="508"/>
      <c r="J438" s="508"/>
      <c r="K438" s="508"/>
      <c r="L438" s="754"/>
      <c r="M438" s="757"/>
      <c r="N438" s="508"/>
      <c r="O438" s="508"/>
      <c r="P438" s="758"/>
    </row>
    <row r="439" spans="2:17" s="759" customFormat="1" ht="14.25">
      <c r="B439" s="497" t="s">
        <v>867</v>
      </c>
      <c r="C439" s="498"/>
      <c r="D439" s="510"/>
      <c r="E439" s="760"/>
      <c r="F439" s="499">
        <f>F105+F150+F225+F436</f>
        <v>187927</v>
      </c>
      <c r="G439" s="493">
        <f>G105+G150+G225+G436</f>
        <v>258886</v>
      </c>
      <c r="H439" s="493">
        <f>H105+H150+H225+H436</f>
        <v>50600</v>
      </c>
      <c r="I439" s="761">
        <f>I105+I150+I225+I436</f>
        <v>254848</v>
      </c>
      <c r="J439" s="761">
        <f>J105+J150+J225+J436</f>
        <v>44600</v>
      </c>
      <c r="K439" s="733"/>
      <c r="L439" s="493">
        <f>L105+L150+L225+L436</f>
        <v>41961</v>
      </c>
      <c r="M439" s="493">
        <f>M105+M150+M225+M436</f>
        <v>136595</v>
      </c>
      <c r="N439" s="493"/>
      <c r="O439" s="733"/>
      <c r="P439" s="493">
        <f>P105+P150+P225+P436</f>
        <v>27000</v>
      </c>
      <c r="Q439" s="762"/>
    </row>
    <row r="440" spans="2:16" s="501" customFormat="1" ht="15">
      <c r="B440" s="502"/>
      <c r="C440" s="503"/>
      <c r="D440" s="763"/>
      <c r="E440" s="764"/>
      <c r="F440" s="505">
        <f>F439</f>
        <v>187927</v>
      </c>
      <c r="G440" s="506">
        <f>G439+H439</f>
        <v>309486</v>
      </c>
      <c r="H440" s="507"/>
      <c r="I440" s="765">
        <f>I439+J439</f>
        <v>299448</v>
      </c>
      <c r="J440" s="766"/>
      <c r="K440" s="508"/>
      <c r="L440" s="767"/>
      <c r="M440" s="757"/>
      <c r="N440" s="509"/>
      <c r="O440" s="509"/>
      <c r="P440" s="494">
        <f>P439</f>
        <v>27000</v>
      </c>
    </row>
    <row r="441" spans="6:15" s="424" customFormat="1" ht="15.75" thickBot="1">
      <c r="F441" s="768"/>
      <c r="G441" s="767"/>
      <c r="I441" s="767"/>
      <c r="K441" s="478"/>
      <c r="L441" s="767"/>
      <c r="M441" s="588"/>
      <c r="N441" s="478"/>
      <c r="O441" s="478"/>
    </row>
    <row r="442" spans="2:16" s="112" customFormat="1" ht="16.5" thickBot="1">
      <c r="B442" s="367" t="s">
        <v>868</v>
      </c>
      <c r="C442" s="368"/>
      <c r="D442" s="94"/>
      <c r="E442" s="95"/>
      <c r="F442" s="172">
        <f>F15+F439</f>
        <v>189630.723</v>
      </c>
      <c r="G442" s="96">
        <f>G15+G439</f>
        <v>260589.723</v>
      </c>
      <c r="H442" s="153">
        <f>H15+H439</f>
        <v>50600</v>
      </c>
      <c r="I442" s="154">
        <f>I15+I439</f>
        <v>256422.094</v>
      </c>
      <c r="J442" s="155">
        <f>J15+J439</f>
        <v>44600</v>
      </c>
      <c r="K442" s="32"/>
      <c r="L442" s="156">
        <f>L15+L439</f>
        <v>41961</v>
      </c>
      <c r="M442" s="157">
        <f>M15+M439</f>
        <v>136595</v>
      </c>
      <c r="N442" s="84"/>
      <c r="O442" s="26"/>
      <c r="P442" s="153">
        <f>P15+P439</f>
        <v>27000</v>
      </c>
    </row>
    <row r="443" spans="2:16" s="34" customFormat="1" ht="16.5" thickBot="1">
      <c r="B443" s="369"/>
      <c r="C443" s="370"/>
      <c r="D443" s="102"/>
      <c r="E443" s="103"/>
      <c r="F443" s="173"/>
      <c r="G443" s="383">
        <f>G442+H442</f>
        <v>311189.723</v>
      </c>
      <c r="H443" s="384"/>
      <c r="I443" s="385">
        <f>I442+J442</f>
        <v>301022.09400000004</v>
      </c>
      <c r="J443" s="386"/>
      <c r="K443" s="69"/>
      <c r="L443" s="110"/>
      <c r="M443" s="113"/>
      <c r="N443" s="63"/>
      <c r="O443" s="158"/>
      <c r="P443" s="159">
        <f>P442</f>
        <v>27000</v>
      </c>
    </row>
    <row r="444" spans="6:15" s="112" customFormat="1" ht="12.75">
      <c r="F444" s="110"/>
      <c r="G444" s="110"/>
      <c r="I444" s="110"/>
      <c r="K444" s="63"/>
      <c r="L444" s="110"/>
      <c r="M444" s="113"/>
      <c r="N444" s="63"/>
      <c r="O444" s="63"/>
    </row>
    <row r="445" spans="6:15" s="112" customFormat="1" ht="12.75">
      <c r="F445" s="110"/>
      <c r="G445" s="110"/>
      <c r="I445" s="110"/>
      <c r="K445" s="63"/>
      <c r="L445" s="160"/>
      <c r="M445" s="113"/>
      <c r="N445" s="63"/>
      <c r="O445" s="63"/>
    </row>
    <row r="446" spans="6:15" s="112" customFormat="1" ht="12.75">
      <c r="F446" s="110"/>
      <c r="G446" s="110"/>
      <c r="I446" s="110"/>
      <c r="K446" s="63"/>
      <c r="L446" s="110"/>
      <c r="M446" s="113"/>
      <c r="N446" s="63"/>
      <c r="O446" s="63"/>
    </row>
    <row r="447" spans="2:15" s="112" customFormat="1" ht="21.75" customHeight="1">
      <c r="B447" s="161" t="s">
        <v>869</v>
      </c>
      <c r="F447" s="110"/>
      <c r="G447" s="110"/>
      <c r="H447" s="160"/>
      <c r="I447" s="110"/>
      <c r="K447" s="53"/>
      <c r="L447" s="110"/>
      <c r="M447" s="113"/>
      <c r="N447" s="63"/>
      <c r="O447" s="63"/>
    </row>
    <row r="448" spans="2:15" s="112" customFormat="1" ht="16.5" customHeight="1">
      <c r="B448" s="377" t="s">
        <v>870</v>
      </c>
      <c r="C448" s="377"/>
      <c r="D448" s="377"/>
      <c r="E448" s="377"/>
      <c r="F448" s="380">
        <v>30804</v>
      </c>
      <c r="G448" s="90">
        <v>18014</v>
      </c>
      <c r="H448" s="162">
        <v>0</v>
      </c>
      <c r="I448" s="90">
        <v>18011</v>
      </c>
      <c r="J448" s="84">
        <v>0</v>
      </c>
      <c r="K448" s="78"/>
      <c r="L448" s="105">
        <f>'jar 2004'!K29</f>
        <v>0</v>
      </c>
      <c r="M448" s="113"/>
      <c r="N448" s="63"/>
      <c r="O448" s="63"/>
    </row>
    <row r="449" spans="2:15" s="112" customFormat="1" ht="18" customHeight="1">
      <c r="B449" s="377"/>
      <c r="C449" s="377"/>
      <c r="D449" s="377"/>
      <c r="E449" s="377"/>
      <c r="F449" s="381"/>
      <c r="G449" s="298">
        <f>G448+H448</f>
        <v>18014</v>
      </c>
      <c r="H449" s="382"/>
      <c r="I449" s="298">
        <f>I448+J448</f>
        <v>18011</v>
      </c>
      <c r="J449" s="382"/>
      <c r="K449" s="76"/>
      <c r="L449" s="163"/>
      <c r="M449" s="113"/>
      <c r="N449" s="63"/>
      <c r="O449" s="63"/>
    </row>
    <row r="450" spans="2:15" s="112" customFormat="1" ht="15.75" customHeight="1">
      <c r="B450" s="377" t="s">
        <v>871</v>
      </c>
      <c r="C450" s="377"/>
      <c r="D450" s="377"/>
      <c r="E450" s="377"/>
      <c r="F450" s="378">
        <f>F442</f>
        <v>189630.723</v>
      </c>
      <c r="G450" s="90">
        <f>G442</f>
        <v>260589.723</v>
      </c>
      <c r="H450" s="90">
        <f>H442</f>
        <v>50600</v>
      </c>
      <c r="I450" s="90">
        <f>I442</f>
        <v>256422.094</v>
      </c>
      <c r="J450" s="90">
        <f>J442</f>
        <v>44600</v>
      </c>
      <c r="K450" s="76"/>
      <c r="L450" s="90">
        <f>L442</f>
        <v>41961</v>
      </c>
      <c r="M450" s="113"/>
      <c r="N450" s="63"/>
      <c r="O450" s="63"/>
    </row>
    <row r="451" spans="2:15" s="112" customFormat="1" ht="16.5" customHeight="1">
      <c r="B451" s="377"/>
      <c r="C451" s="377"/>
      <c r="D451" s="377"/>
      <c r="E451" s="377"/>
      <c r="F451" s="379"/>
      <c r="G451" s="375">
        <f>G450+H450</f>
        <v>311189.723</v>
      </c>
      <c r="H451" s="376"/>
      <c r="I451" s="375">
        <f>I450+J450</f>
        <v>301022.09400000004</v>
      </c>
      <c r="J451" s="376"/>
      <c r="K451" s="32"/>
      <c r="L451" s="164"/>
      <c r="M451" s="113"/>
      <c r="N451" s="75"/>
      <c r="O451" s="75"/>
    </row>
    <row r="452" spans="2:15" s="112" customFormat="1" ht="16.5" customHeight="1">
      <c r="B452" s="377" t="s">
        <v>872</v>
      </c>
      <c r="C452" s="377"/>
      <c r="D452" s="377"/>
      <c r="E452" s="377"/>
      <c r="F452" s="378">
        <f>F448+F450</f>
        <v>220434.723</v>
      </c>
      <c r="G452" s="90">
        <f>G448+G450</f>
        <v>278603.723</v>
      </c>
      <c r="H452" s="84">
        <f>H448+H450</f>
        <v>50600</v>
      </c>
      <c r="I452" s="90">
        <f>I448+I450</f>
        <v>274433.09400000004</v>
      </c>
      <c r="J452" s="84">
        <f>J448+J450</f>
        <v>44600</v>
      </c>
      <c r="K452" s="32"/>
      <c r="L452" s="90">
        <f>L450+L448</f>
        <v>41961</v>
      </c>
      <c r="M452" s="113"/>
      <c r="N452" s="75"/>
      <c r="O452" s="75"/>
    </row>
    <row r="453" spans="2:15" s="112" customFormat="1" ht="15.75">
      <c r="B453" s="377"/>
      <c r="C453" s="377"/>
      <c r="D453" s="377"/>
      <c r="E453" s="377"/>
      <c r="F453" s="379"/>
      <c r="G453" s="375">
        <f>G449+G451</f>
        <v>329203.723</v>
      </c>
      <c r="H453" s="376"/>
      <c r="I453" s="375">
        <f>I449+I451</f>
        <v>319033.09400000004</v>
      </c>
      <c r="J453" s="376"/>
      <c r="K453" s="76"/>
      <c r="L453" s="163"/>
      <c r="M453" s="113"/>
      <c r="N453" s="63"/>
      <c r="O453" s="63"/>
    </row>
    <row r="454" spans="6:15" s="112" customFormat="1" ht="12.75">
      <c r="F454" s="110"/>
      <c r="G454" s="110"/>
      <c r="I454" s="110"/>
      <c r="K454" s="63"/>
      <c r="L454" s="110"/>
      <c r="M454" s="113"/>
      <c r="N454" s="63"/>
      <c r="O454" s="63"/>
    </row>
    <row r="455" ht="12.75">
      <c r="L455" s="52"/>
    </row>
  </sheetData>
  <mergeCells count="84">
    <mergeCell ref="B15:D16"/>
    <mergeCell ref="F442:F443"/>
    <mergeCell ref="F436:F437"/>
    <mergeCell ref="F225:F226"/>
    <mergeCell ref="F150:F151"/>
    <mergeCell ref="F105:F106"/>
    <mergeCell ref="F15:F16"/>
    <mergeCell ref="F439:F440"/>
    <mergeCell ref="B436:D437"/>
    <mergeCell ref="B225:D226"/>
    <mergeCell ref="B150:D151"/>
    <mergeCell ref="B105:D106"/>
    <mergeCell ref="B442:C443"/>
    <mergeCell ref="B439:C440"/>
    <mergeCell ref="D156:D158"/>
    <mergeCell ref="F20:F22"/>
    <mergeCell ref="E20:E22"/>
    <mergeCell ref="D20:D22"/>
    <mergeCell ref="C20:C22"/>
    <mergeCell ref="I157:J157"/>
    <mergeCell ref="L157:L158"/>
    <mergeCell ref="L6:L7"/>
    <mergeCell ref="G21:H21"/>
    <mergeCell ref="I21:J21"/>
    <mergeCell ref="L21:L22"/>
    <mergeCell ref="I6:J6"/>
    <mergeCell ref="I151:J151"/>
    <mergeCell ref="I156:J156"/>
    <mergeCell ref="B1:H1"/>
    <mergeCell ref="B5:B7"/>
    <mergeCell ref="C5:C7"/>
    <mergeCell ref="D5:D7"/>
    <mergeCell ref="E5:E7"/>
    <mergeCell ref="F5:F7"/>
    <mergeCell ref="G5:H5"/>
    <mergeCell ref="G6:H6"/>
    <mergeCell ref="B20:B22"/>
    <mergeCell ref="F156:F158"/>
    <mergeCell ref="P5:P7"/>
    <mergeCell ref="P20:P21"/>
    <mergeCell ref="I5:J5"/>
    <mergeCell ref="I16:J16"/>
    <mergeCell ref="I20:J20"/>
    <mergeCell ref="I106:J106"/>
    <mergeCell ref="B156:B158"/>
    <mergeCell ref="C156:C158"/>
    <mergeCell ref="E156:E158"/>
    <mergeCell ref="R2:R5"/>
    <mergeCell ref="P156:P158"/>
    <mergeCell ref="M58:M59"/>
    <mergeCell ref="G156:H156"/>
    <mergeCell ref="G16:H16"/>
    <mergeCell ref="G106:H106"/>
    <mergeCell ref="G151:H151"/>
    <mergeCell ref="G20:H20"/>
    <mergeCell ref="G157:H157"/>
    <mergeCell ref="S2:S5"/>
    <mergeCell ref="Q2:Q5"/>
    <mergeCell ref="I437:J437"/>
    <mergeCell ref="I440:J440"/>
    <mergeCell ref="L278:L282"/>
    <mergeCell ref="M278:M282"/>
    <mergeCell ref="M178:M179"/>
    <mergeCell ref="M429:M434"/>
    <mergeCell ref="L291:L294"/>
    <mergeCell ref="M291:M294"/>
    <mergeCell ref="I449:J449"/>
    <mergeCell ref="I451:J451"/>
    <mergeCell ref="I226:J226"/>
    <mergeCell ref="G437:H437"/>
    <mergeCell ref="G443:H443"/>
    <mergeCell ref="G440:H440"/>
    <mergeCell ref="G226:H226"/>
    <mergeCell ref="I443:J443"/>
    <mergeCell ref="G453:H453"/>
    <mergeCell ref="I453:J453"/>
    <mergeCell ref="B448:E449"/>
    <mergeCell ref="B450:E451"/>
    <mergeCell ref="B452:E453"/>
    <mergeCell ref="F450:F451"/>
    <mergeCell ref="F452:F453"/>
    <mergeCell ref="G451:H451"/>
    <mergeCell ref="F448:F449"/>
    <mergeCell ref="G449:H449"/>
  </mergeCells>
  <printOptions horizontalCentered="1"/>
  <pageMargins left="0.5905511811023623" right="0.5905511811023623" top="0.5905511811023623" bottom="0.5905511811023623" header="0.5905511811023623" footer="0.3937007874015748"/>
  <pageSetup firstPageNumber="3" useFirstPageNumber="1" fitToHeight="9" horizontalDpi="1200" verticalDpi="1200" orientation="landscape" paperSize="9" scale="53" r:id="rId1"/>
  <headerFooter alignWithMargins="0">
    <oddFooter>&amp;C&amp;"Times New Roman,obyčejné"&amp;12&amp;P</oddFooter>
  </headerFooter>
  <rowBreaks count="7" manualBreakCount="7">
    <brk id="49" min="1" max="11" man="1"/>
    <brk id="106" min="1" max="11" man="1"/>
    <brk id="151" min="1" max="11" man="1"/>
    <brk id="198" min="1" max="11" man="1"/>
    <brk id="332" min="1" max="11" man="1"/>
    <brk id="372" min="1" max="11" man="1"/>
    <brk id="427"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SVP, 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Haraba</dc:creator>
  <cp:keywords/>
  <dc:description/>
  <cp:lastModifiedBy>shadow</cp:lastModifiedBy>
  <cp:lastPrinted>2005-09-22T10:56:18Z</cp:lastPrinted>
  <dcterms:created xsi:type="dcterms:W3CDTF">2005-07-13T05:52:52Z</dcterms:created>
  <dcterms:modified xsi:type="dcterms:W3CDTF">2005-09-22T11:08:51Z</dcterms:modified>
  <cp:category/>
  <cp:version/>
  <cp:contentType/>
  <cp:contentStatus/>
</cp:coreProperties>
</file>