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842" activeTab="0"/>
  </bookViews>
  <sheets>
    <sheet name="bez vplyvu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<sst xmlns="http://schemas.openxmlformats.org/spreadsheetml/2006/main" count="54" uniqueCount="47">
  <si>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 xml:space="preserve"> </t>
  </si>
  <si>
    <t>bez vplyvu</t>
  </si>
  <si>
    <t>Návrh rozpočtu správneho fondu pre roky 2006 až 2010 a očakávaná skutočnosť za rok 2005</t>
  </si>
  <si>
    <t>v tis. Sk</t>
  </si>
  <si>
    <t>Schválený</t>
  </si>
  <si>
    <t xml:space="preserve">Očakávaná </t>
  </si>
  <si>
    <t>Návrh rozpočtu</t>
  </si>
  <si>
    <t>Hlavná</t>
  </si>
  <si>
    <t>Ukazovateľ</t>
  </si>
  <si>
    <t>rozpis rozpočtu</t>
  </si>
  <si>
    <t>skutočnosť</t>
  </si>
  <si>
    <t>na rok 2006</t>
  </si>
  <si>
    <t>na rok 2007</t>
  </si>
  <si>
    <t>na rok 2008</t>
  </si>
  <si>
    <t>na rok 2009</t>
  </si>
  <si>
    <t>na rok 2010</t>
  </si>
  <si>
    <t>kategória</t>
  </si>
  <si>
    <t>na rok 2005</t>
  </si>
  <si>
    <t>za rok 2005</t>
  </si>
  <si>
    <t>a kategória</t>
  </si>
  <si>
    <t>a</t>
  </si>
  <si>
    <t>b</t>
  </si>
  <si>
    <t>X</t>
  </si>
  <si>
    <t xml:space="preserve"> Tvorba správneho fondu</t>
  </si>
  <si>
    <t xml:space="preserve">  v tom :</t>
  </si>
  <si>
    <t xml:space="preserve"> - poistné a príspevky</t>
  </si>
  <si>
    <t xml:space="preserve"> - kapitálové príjmy</t>
  </si>
  <si>
    <t xml:space="preserve"> - úroky z tuzemských úverov, návratných finančných výpomocí, vkladov</t>
  </si>
  <si>
    <t xml:space="preserve"> - zostatok prostriedkov z predchádzajúcich rokov</t>
  </si>
  <si>
    <t xml:space="preserve"> -  zahraničné úvery, pôžičky a návratné finančné výpomoci</t>
  </si>
  <si>
    <t>x</t>
  </si>
  <si>
    <t xml:space="preserve"> Použitie správneho fondu</t>
  </si>
  <si>
    <t xml:space="preserve"> Bežné výdavky</t>
  </si>
  <si>
    <t xml:space="preserve"> v tom : - mzdy</t>
  </si>
  <si>
    <t xml:space="preserve">              - poistné a príspevok zamestnávateľa do poisťovní </t>
  </si>
  <si>
    <t xml:space="preserve">              - tovary a služby</t>
  </si>
  <si>
    <t xml:space="preserve">                z toho : - ostatné osobné náklady</t>
  </si>
  <si>
    <t xml:space="preserve">                              - preddavky na odmeny exekútorom</t>
  </si>
  <si>
    <t xml:space="preserve"> Kapitálové výdavky</t>
  </si>
  <si>
    <t xml:space="preserve"> v tom : - všeobecné investície</t>
  </si>
  <si>
    <t xml:space="preserve">              - výdavky na informačno-komunikačné technológie</t>
  </si>
  <si>
    <t xml:space="preserve">  v tom : - všeobecné investície</t>
  </si>
  <si>
    <t xml:space="preserve">              - Projekt správy sociálnych dávok</t>
  </si>
  <si>
    <t xml:space="preserve"> Bilančný rozdiel </t>
  </si>
  <si>
    <t xml:space="preserve"> Priemerný počet zamestnancov</t>
  </si>
  <si>
    <t xml:space="preserve"> Priemerná mesačná mzda  ( v Sk )</t>
  </si>
  <si>
    <t>Príloha č. 4a)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</si>
</sst>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10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b/>
      <sz val="16"/>
      <name val="Arial CE"/>
      <family val="0"/>
    </font>
    <font>
      <sz val="12"/>
      <color indexed="10"/>
      <name val="Arial CE"/>
      <family val="0"/>
    </font>
    <font>
      <b/>
      <sz val="14"/>
      <name val="Arial CE"/>
      <family val="0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1" fontId="7" fillId="0" borderId="1" xfId="0" applyNumberFormat="1" applyFont="1" applyBorder="1" applyAlignment="1">
      <alignment horizontal="center"/>
    </xf>
    <xf numFmtId="41" fontId="7" fillId="0" borderId="8" xfId="0" applyNumberFormat="1" applyFont="1" applyBorder="1" applyAlignment="1">
      <alignment horizontal="center"/>
    </xf>
    <xf numFmtId="41" fontId="7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8" fillId="0" borderId="3" xfId="0" applyNumberFormat="1" applyFont="1" applyBorder="1" applyAlignment="1">
      <alignment horizontal="center"/>
    </xf>
    <xf numFmtId="41" fontId="8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1" fontId="2" fillId="0" borderId="11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41" fontId="7" fillId="0" borderId="2" xfId="0" applyNumberFormat="1" applyFont="1" applyBorder="1" applyAlignment="1">
      <alignment horizontal="center"/>
    </xf>
    <xf numFmtId="41" fontId="7" fillId="0" borderId="3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/>
    </xf>
    <xf numFmtId="41" fontId="9" fillId="0" borderId="2" xfId="0" applyNumberFormat="1" applyFont="1" applyBorder="1" applyAlignment="1">
      <alignment/>
    </xf>
    <xf numFmtId="41" fontId="9" fillId="0" borderId="3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2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41" fontId="9" fillId="0" borderId="16" xfId="0" applyNumberFormat="1" applyFont="1" applyBorder="1" applyAlignment="1">
      <alignment/>
    </xf>
    <xf numFmtId="41" fontId="9" fillId="0" borderId="17" xfId="0" applyNumberFormat="1" applyFont="1" applyBorder="1" applyAlignment="1">
      <alignment/>
    </xf>
    <xf numFmtId="41" fontId="9" fillId="0" borderId="18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1" fontId="10" fillId="0" borderId="21" xfId="0" applyNumberFormat="1" applyFont="1" applyBorder="1" applyAlignment="1">
      <alignment/>
    </xf>
    <xf numFmtId="41" fontId="10" fillId="0" borderId="22" xfId="0" applyNumberFormat="1" applyFont="1" applyBorder="1" applyAlignment="1">
      <alignment/>
    </xf>
    <xf numFmtId="41" fontId="10" fillId="0" borderId="2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workbookViewId="0" topLeftCell="A8">
      <selection activeCell="B50" sqref="B50"/>
    </sheetView>
  </sheetViews>
  <sheetFormatPr defaultColWidth="9.140625" defaultRowHeight="12.75"/>
  <cols>
    <col min="1" max="1" width="15.8515625" style="1" customWidth="1"/>
    <col min="2" max="2" width="80.421875" style="1" customWidth="1"/>
    <col min="3" max="4" width="22.140625" style="1" customWidth="1"/>
    <col min="5" max="5" width="26.28125" style="1" customWidth="1"/>
    <col min="6" max="7" width="21.421875" style="1" customWidth="1"/>
    <col min="8" max="8" width="21.8515625" style="1" customWidth="1"/>
    <col min="9" max="9" width="22.28125" style="1" customWidth="1"/>
    <col min="10" max="16384" width="7.8515625" style="1" customWidth="1"/>
  </cols>
  <sheetData>
    <row r="1" spans="2:9" ht="15">
      <c r="B1" s="2" t="s">
        <v>0</v>
      </c>
      <c r="F1" s="3"/>
      <c r="G1" s="3"/>
      <c r="H1" s="3"/>
      <c r="I1" s="3"/>
    </row>
    <row r="2" ht="15">
      <c r="I2" s="3"/>
    </row>
    <row r="3" spans="6:9" ht="15">
      <c r="F3" s="3"/>
      <c r="G3" s="3"/>
      <c r="I3" s="3" t="s">
        <v>46</v>
      </c>
    </row>
    <row r="4" ht="15">
      <c r="I4" s="3" t="s">
        <v>1</v>
      </c>
    </row>
    <row r="5" spans="1:9" ht="26.25">
      <c r="A5" s="4" t="s">
        <v>2</v>
      </c>
      <c r="B5" s="4"/>
      <c r="C5" s="4"/>
      <c r="D5" s="4"/>
      <c r="E5" s="4"/>
      <c r="F5" s="4"/>
      <c r="G5" s="4"/>
      <c r="H5" s="5"/>
      <c r="I5" s="5"/>
    </row>
    <row r="6" spans="2:7" ht="12.75">
      <c r="B6" s="6"/>
      <c r="C6" s="6"/>
      <c r="D6" s="6"/>
      <c r="E6" s="6"/>
      <c r="F6" s="6"/>
      <c r="G6" s="6"/>
    </row>
    <row r="8" spans="6:9" ht="15.75" thickBot="1">
      <c r="F8" s="3"/>
      <c r="G8" s="3"/>
      <c r="H8" s="3"/>
      <c r="I8" s="3" t="s">
        <v>3</v>
      </c>
    </row>
    <row r="9" spans="1:10" ht="33" customHeight="1">
      <c r="A9" s="7"/>
      <c r="B9" s="8"/>
      <c r="C9" s="9" t="s">
        <v>4</v>
      </c>
      <c r="D9" s="9" t="s">
        <v>5</v>
      </c>
      <c r="E9" s="10" t="s">
        <v>6</v>
      </c>
      <c r="F9" s="10" t="s">
        <v>6</v>
      </c>
      <c r="G9" s="10" t="s">
        <v>6</v>
      </c>
      <c r="H9" s="10" t="s">
        <v>6</v>
      </c>
      <c r="I9" s="10" t="s">
        <v>6</v>
      </c>
      <c r="J9" s="11"/>
    </row>
    <row r="10" spans="1:10" ht="27.75" customHeight="1">
      <c r="A10" s="12" t="s">
        <v>7</v>
      </c>
      <c r="B10" s="13" t="s">
        <v>8</v>
      </c>
      <c r="C10" s="13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13" t="s">
        <v>14</v>
      </c>
      <c r="I10" s="13" t="s">
        <v>15</v>
      </c>
      <c r="J10" s="11"/>
    </row>
    <row r="11" spans="1:10" ht="24" customHeight="1">
      <c r="A11" s="12" t="s">
        <v>16</v>
      </c>
      <c r="B11" s="14"/>
      <c r="C11" s="13" t="s">
        <v>17</v>
      </c>
      <c r="D11" s="13" t="s">
        <v>18</v>
      </c>
      <c r="E11" s="13"/>
      <c r="F11" s="13"/>
      <c r="G11" s="13"/>
      <c r="H11" s="13"/>
      <c r="I11" s="13"/>
      <c r="J11" s="11"/>
    </row>
    <row r="12" spans="1:9" ht="23.25" customHeight="1" thickBot="1">
      <c r="A12" s="12" t="s">
        <v>19</v>
      </c>
      <c r="B12" s="15"/>
      <c r="C12" s="15"/>
      <c r="D12" s="16"/>
      <c r="E12" s="17"/>
      <c r="F12" s="17"/>
      <c r="G12" s="18"/>
      <c r="H12" s="17"/>
      <c r="I12" s="17"/>
    </row>
    <row r="13" spans="1:9" ht="21" customHeight="1" thickBot="1">
      <c r="A13" s="19" t="s">
        <v>20</v>
      </c>
      <c r="B13" s="20" t="s">
        <v>21</v>
      </c>
      <c r="C13" s="20">
        <v>1</v>
      </c>
      <c r="D13" s="21">
        <v>2</v>
      </c>
      <c r="E13" s="20">
        <v>3</v>
      </c>
      <c r="F13" s="20">
        <v>4</v>
      </c>
      <c r="G13" s="22">
        <v>5</v>
      </c>
      <c r="H13" s="20">
        <v>6</v>
      </c>
      <c r="I13" s="20">
        <v>7</v>
      </c>
    </row>
    <row r="14" spans="1:9" ht="36" customHeight="1">
      <c r="A14" s="23" t="s">
        <v>22</v>
      </c>
      <c r="B14" s="24" t="s">
        <v>23</v>
      </c>
      <c r="C14" s="25">
        <f aca="true" t="shared" si="0" ref="C14:I14">SUM(C16:C20)</f>
        <v>3288247</v>
      </c>
      <c r="D14" s="26">
        <f t="shared" si="0"/>
        <v>3789943</v>
      </c>
      <c r="E14" s="25">
        <f t="shared" si="0"/>
        <v>3396543</v>
      </c>
      <c r="F14" s="25">
        <f t="shared" si="0"/>
        <v>3618803</v>
      </c>
      <c r="G14" s="27">
        <f t="shared" si="0"/>
        <v>3834861</v>
      </c>
      <c r="H14" s="25">
        <f t="shared" si="0"/>
        <v>4059214</v>
      </c>
      <c r="I14" s="25">
        <f t="shared" si="0"/>
        <v>4304147</v>
      </c>
    </row>
    <row r="15" spans="1:9" ht="21" customHeight="1">
      <c r="A15" s="28"/>
      <c r="B15" s="29" t="s">
        <v>24</v>
      </c>
      <c r="C15" s="30"/>
      <c r="D15" s="31"/>
      <c r="E15" s="30"/>
      <c r="F15" s="30"/>
      <c r="G15" s="32"/>
      <c r="H15" s="30"/>
      <c r="I15" s="30"/>
    </row>
    <row r="16" spans="1:9" ht="24" customHeight="1">
      <c r="A16" s="17">
        <v>150</v>
      </c>
      <c r="B16" s="33" t="s">
        <v>25</v>
      </c>
      <c r="C16" s="34">
        <v>2913003</v>
      </c>
      <c r="D16" s="35">
        <v>3044477</v>
      </c>
      <c r="E16" s="36">
        <v>3258709</v>
      </c>
      <c r="F16" s="36">
        <v>3459160</v>
      </c>
      <c r="G16" s="37">
        <v>3654766</v>
      </c>
      <c r="H16" s="36">
        <v>3867988</v>
      </c>
      <c r="I16" s="36">
        <v>4101065</v>
      </c>
    </row>
    <row r="17" spans="1:9" ht="24" customHeight="1">
      <c r="A17" s="17">
        <v>230</v>
      </c>
      <c r="B17" s="33" t="s">
        <v>26</v>
      </c>
      <c r="C17" s="34">
        <v>30244</v>
      </c>
      <c r="D17" s="35">
        <f>130244-100000</f>
        <v>30244</v>
      </c>
      <c r="E17" s="36">
        <v>0</v>
      </c>
      <c r="F17" s="36">
        <v>0</v>
      </c>
      <c r="G17" s="37">
        <v>0</v>
      </c>
      <c r="H17" s="36">
        <v>0</v>
      </c>
      <c r="I17" s="36">
        <v>0</v>
      </c>
    </row>
    <row r="18" spans="1:9" ht="24.75" customHeight="1">
      <c r="A18" s="17">
        <v>240</v>
      </c>
      <c r="B18" s="33" t="s">
        <v>27</v>
      </c>
      <c r="C18" s="34">
        <v>16000</v>
      </c>
      <c r="D18" s="35">
        <v>72233</v>
      </c>
      <c r="E18" s="36">
        <v>137834</v>
      </c>
      <c r="F18" s="36">
        <v>159643</v>
      </c>
      <c r="G18" s="37">
        <v>180095</v>
      </c>
      <c r="H18" s="36">
        <v>191226</v>
      </c>
      <c r="I18" s="36">
        <v>203082</v>
      </c>
    </row>
    <row r="19" spans="1:9" ht="24" customHeight="1">
      <c r="A19" s="17">
        <v>453</v>
      </c>
      <c r="B19" s="33" t="s">
        <v>28</v>
      </c>
      <c r="C19" s="34">
        <v>110000</v>
      </c>
      <c r="D19" s="38">
        <v>520285</v>
      </c>
      <c r="E19" s="39"/>
      <c r="F19" s="39"/>
      <c r="G19" s="37">
        <v>0</v>
      </c>
      <c r="H19" s="36">
        <v>0</v>
      </c>
      <c r="I19" s="36">
        <v>0</v>
      </c>
    </row>
    <row r="20" spans="1:9" ht="24" customHeight="1">
      <c r="A20" s="17">
        <v>520</v>
      </c>
      <c r="B20" s="33" t="s">
        <v>29</v>
      </c>
      <c r="C20" s="34">
        <v>219000</v>
      </c>
      <c r="D20" s="35">
        <v>122704</v>
      </c>
      <c r="E20" s="36"/>
      <c r="F20" s="36"/>
      <c r="G20" s="37">
        <v>0</v>
      </c>
      <c r="H20" s="36">
        <v>0</v>
      </c>
      <c r="I20" s="36">
        <v>0</v>
      </c>
    </row>
    <row r="21" spans="1:9" ht="9.75" customHeight="1" thickBot="1">
      <c r="A21" s="40"/>
      <c r="B21" s="41"/>
      <c r="C21" s="42"/>
      <c r="D21" s="43"/>
      <c r="E21" s="42"/>
      <c r="F21" s="42"/>
      <c r="G21" s="44"/>
      <c r="H21" s="42"/>
      <c r="I21" s="42"/>
    </row>
    <row r="22" spans="1:9" ht="44.25" customHeight="1" thickTop="1">
      <c r="A22" s="45" t="s">
        <v>30</v>
      </c>
      <c r="B22" s="46" t="s">
        <v>31</v>
      </c>
      <c r="C22" s="47">
        <f aca="true" t="shared" si="1" ref="C22:I22">SUM(C24+C31)</f>
        <v>3288247</v>
      </c>
      <c r="D22" s="48">
        <f t="shared" si="1"/>
        <v>3789943</v>
      </c>
      <c r="E22" s="48">
        <f t="shared" si="1"/>
        <v>3396543</v>
      </c>
      <c r="F22" s="49">
        <f t="shared" si="1"/>
        <v>3618803</v>
      </c>
      <c r="G22" s="50">
        <f t="shared" si="1"/>
        <v>3834861</v>
      </c>
      <c r="H22" s="47">
        <f t="shared" si="1"/>
        <v>4059214</v>
      </c>
      <c r="I22" s="47">
        <f t="shared" si="1"/>
        <v>4304147</v>
      </c>
    </row>
    <row r="23" spans="1:9" ht="24" customHeight="1">
      <c r="A23" s="51"/>
      <c r="B23" s="29" t="s">
        <v>24</v>
      </c>
      <c r="C23" s="51"/>
      <c r="D23" s="52"/>
      <c r="E23" s="51"/>
      <c r="F23" s="51"/>
      <c r="G23" s="53"/>
      <c r="H23" s="51"/>
      <c r="I23" s="51"/>
    </row>
    <row r="24" spans="1:9" ht="36.75" customHeight="1">
      <c r="A24" s="51">
        <v>600</v>
      </c>
      <c r="B24" s="54" t="s">
        <v>32</v>
      </c>
      <c r="C24" s="55">
        <f aca="true" t="shared" si="2" ref="C24:I24">SUM(C25+C26+C27)</f>
        <v>2715970</v>
      </c>
      <c r="D24" s="56">
        <f t="shared" si="2"/>
        <v>3035169</v>
      </c>
      <c r="E24" s="56">
        <f t="shared" si="2"/>
        <v>2997271</v>
      </c>
      <c r="F24" s="55">
        <f t="shared" si="2"/>
        <v>3074249</v>
      </c>
      <c r="G24" s="57">
        <f t="shared" si="2"/>
        <v>3216511</v>
      </c>
      <c r="H24" s="55">
        <f t="shared" si="2"/>
        <v>3459214</v>
      </c>
      <c r="I24" s="55">
        <f t="shared" si="2"/>
        <v>3660550</v>
      </c>
    </row>
    <row r="25" spans="1:9" ht="30" customHeight="1">
      <c r="A25" s="58">
        <v>610</v>
      </c>
      <c r="B25" s="15" t="s">
        <v>33</v>
      </c>
      <c r="C25" s="59">
        <v>1148497</v>
      </c>
      <c r="D25" s="60">
        <f>1148497+24250</f>
        <v>1172747</v>
      </c>
      <c r="E25" s="61">
        <v>1235611</v>
      </c>
      <c r="F25" s="59">
        <v>1272665</v>
      </c>
      <c r="G25" s="62">
        <v>1309261</v>
      </c>
      <c r="H25" s="59">
        <v>1414034</v>
      </c>
      <c r="I25" s="59">
        <v>1527151</v>
      </c>
    </row>
    <row r="26" spans="1:9" ht="27" customHeight="1">
      <c r="A26" s="58">
        <v>620</v>
      </c>
      <c r="B26" s="15" t="s">
        <v>34</v>
      </c>
      <c r="C26" s="59">
        <v>432525</v>
      </c>
      <c r="D26" s="60">
        <f>430116+11946</f>
        <v>442062</v>
      </c>
      <c r="E26" s="61">
        <v>469532</v>
      </c>
      <c r="F26" s="59">
        <v>483613</v>
      </c>
      <c r="G26" s="62">
        <v>497519</v>
      </c>
      <c r="H26" s="59">
        <v>537333</v>
      </c>
      <c r="I26" s="59">
        <v>580317</v>
      </c>
    </row>
    <row r="27" spans="1:9" ht="26.25" customHeight="1">
      <c r="A27" s="58">
        <v>630</v>
      </c>
      <c r="B27" s="15" t="s">
        <v>35</v>
      </c>
      <c r="C27" s="59">
        <v>1134948</v>
      </c>
      <c r="D27" s="60">
        <f>1137357-36196+110000+21799+187400</f>
        <v>1420360</v>
      </c>
      <c r="E27" s="61">
        <v>1292128</v>
      </c>
      <c r="F27" s="59">
        <v>1317971</v>
      </c>
      <c r="G27" s="62">
        <f>1383870+25861</f>
        <v>1409731</v>
      </c>
      <c r="H27" s="59">
        <f>1522509-14662</f>
        <v>1507847</v>
      </c>
      <c r="I27" s="59">
        <v>1553082</v>
      </c>
    </row>
    <row r="28" spans="1:9" ht="30" customHeight="1" hidden="1">
      <c r="A28" s="63"/>
      <c r="B28" s="15" t="s">
        <v>36</v>
      </c>
      <c r="C28" s="59">
        <v>8552</v>
      </c>
      <c r="D28" s="60">
        <v>9343</v>
      </c>
      <c r="E28" s="61"/>
      <c r="F28" s="59">
        <v>9343</v>
      </c>
      <c r="G28" s="62">
        <v>9343</v>
      </c>
      <c r="H28" s="59">
        <v>9343</v>
      </c>
      <c r="I28" s="59">
        <v>9343</v>
      </c>
    </row>
    <row r="29" spans="1:9" ht="30" customHeight="1" hidden="1">
      <c r="A29" s="63"/>
      <c r="B29" s="15" t="s">
        <v>37</v>
      </c>
      <c r="C29" s="59">
        <v>4580</v>
      </c>
      <c r="D29" s="60">
        <v>4550</v>
      </c>
      <c r="E29" s="61"/>
      <c r="F29" s="59">
        <v>4550</v>
      </c>
      <c r="G29" s="62">
        <v>4550</v>
      </c>
      <c r="H29" s="59">
        <v>4550</v>
      </c>
      <c r="I29" s="59">
        <v>4550</v>
      </c>
    </row>
    <row r="30" spans="1:9" ht="12" customHeight="1">
      <c r="A30" s="64"/>
      <c r="B30" s="15"/>
      <c r="C30" s="59"/>
      <c r="D30" s="60"/>
      <c r="E30" s="61"/>
      <c r="F30" s="59"/>
      <c r="G30" s="62"/>
      <c r="H30" s="59"/>
      <c r="I30" s="59"/>
    </row>
    <row r="31" spans="1:9" ht="45" customHeight="1">
      <c r="A31" s="51">
        <v>700</v>
      </c>
      <c r="B31" s="65" t="s">
        <v>38</v>
      </c>
      <c r="C31" s="66">
        <f aca="true" t="shared" si="3" ref="C31:I31">SUM(C34:C36)</f>
        <v>572277</v>
      </c>
      <c r="D31" s="67">
        <f t="shared" si="3"/>
        <v>754774</v>
      </c>
      <c r="E31" s="67">
        <f t="shared" si="3"/>
        <v>399272</v>
      </c>
      <c r="F31" s="66">
        <f t="shared" si="3"/>
        <v>544554</v>
      </c>
      <c r="G31" s="68">
        <f t="shared" si="3"/>
        <v>618350</v>
      </c>
      <c r="H31" s="66">
        <f t="shared" si="3"/>
        <v>600000</v>
      </c>
      <c r="I31" s="66">
        <f t="shared" si="3"/>
        <v>643597</v>
      </c>
    </row>
    <row r="32" spans="1:9" ht="30" customHeight="1" hidden="1">
      <c r="A32" s="63"/>
      <c r="B32" s="15" t="s">
        <v>39</v>
      </c>
      <c r="C32" s="59">
        <v>323183</v>
      </c>
      <c r="D32" s="60">
        <v>339352</v>
      </c>
      <c r="E32" s="61"/>
      <c r="F32" s="59">
        <v>339352</v>
      </c>
      <c r="G32" s="62">
        <v>339352</v>
      </c>
      <c r="H32" s="59">
        <v>339352</v>
      </c>
      <c r="I32" s="59">
        <v>339352</v>
      </c>
    </row>
    <row r="33" spans="1:9" ht="30" customHeight="1" hidden="1">
      <c r="A33" s="63"/>
      <c r="B33" s="15" t="s">
        <v>40</v>
      </c>
      <c r="C33" s="59">
        <f>308475+249797</f>
        <v>558272</v>
      </c>
      <c r="D33" s="60">
        <v>680000</v>
      </c>
      <c r="E33" s="61"/>
      <c r="F33" s="59">
        <v>680000</v>
      </c>
      <c r="G33" s="62">
        <v>680000</v>
      </c>
      <c r="H33" s="59">
        <v>680000</v>
      </c>
      <c r="I33" s="59">
        <v>680000</v>
      </c>
    </row>
    <row r="34" spans="1:9" ht="28.5" customHeight="1">
      <c r="A34" s="30">
        <v>710</v>
      </c>
      <c r="B34" s="69" t="s">
        <v>41</v>
      </c>
      <c r="C34" s="59">
        <v>148934</v>
      </c>
      <c r="D34" s="60">
        <f>81347+5693+6000+60894-5000</f>
        <v>148934</v>
      </c>
      <c r="E34" s="61">
        <v>161350</v>
      </c>
      <c r="F34" s="59">
        <v>180500</v>
      </c>
      <c r="G34" s="62">
        <v>298350</v>
      </c>
      <c r="H34" s="59">
        <v>290000</v>
      </c>
      <c r="I34" s="59">
        <f>310000</f>
        <v>310000</v>
      </c>
    </row>
    <row r="35" spans="1:9" ht="27.75" customHeight="1">
      <c r="A35" s="58">
        <v>710</v>
      </c>
      <c r="B35" s="69" t="s">
        <v>40</v>
      </c>
      <c r="C35" s="59">
        <v>204343</v>
      </c>
      <c r="D35" s="60">
        <f>204343+128793+150000</f>
        <v>483136</v>
      </c>
      <c r="E35" s="61">
        <f>70343+167579</f>
        <v>237922</v>
      </c>
      <c r="F35" s="59">
        <f>70343+150947+142764</f>
        <v>364054</v>
      </c>
      <c r="G35" s="62">
        <v>320000</v>
      </c>
      <c r="H35" s="59">
        <v>310000</v>
      </c>
      <c r="I35" s="59">
        <f>335680-2083</f>
        <v>333597</v>
      </c>
    </row>
    <row r="36" spans="1:9" ht="26.25" customHeight="1">
      <c r="A36" s="58">
        <v>710</v>
      </c>
      <c r="B36" s="69" t="s">
        <v>42</v>
      </c>
      <c r="C36" s="59">
        <v>219000</v>
      </c>
      <c r="D36" s="60">
        <v>122704</v>
      </c>
      <c r="E36" s="61"/>
      <c r="F36" s="59"/>
      <c r="G36" s="62">
        <v>0</v>
      </c>
      <c r="H36" s="59">
        <v>0</v>
      </c>
      <c r="I36" s="59">
        <v>0</v>
      </c>
    </row>
    <row r="37" spans="1:9" ht="14.25" customHeight="1" thickBot="1">
      <c r="A37" s="70"/>
      <c r="B37" s="71"/>
      <c r="C37" s="72"/>
      <c r="D37" s="73"/>
      <c r="E37" s="72"/>
      <c r="F37" s="72"/>
      <c r="G37" s="74"/>
      <c r="H37" s="72"/>
      <c r="I37" s="72"/>
    </row>
    <row r="38" spans="1:9" ht="36" customHeight="1">
      <c r="A38" s="23" t="s">
        <v>22</v>
      </c>
      <c r="B38" s="24" t="s">
        <v>43</v>
      </c>
      <c r="C38" s="25">
        <v>0</v>
      </c>
      <c r="D38" s="26">
        <f aca="true" t="shared" si="4" ref="D38:I38">SUM(D14-D22)</f>
        <v>0</v>
      </c>
      <c r="E38" s="26">
        <f t="shared" si="4"/>
        <v>0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25">
        <f t="shared" si="4"/>
        <v>0</v>
      </c>
    </row>
    <row r="39" spans="1:9" ht="15.75" thickBot="1">
      <c r="A39" s="75"/>
      <c r="B39" s="76"/>
      <c r="C39" s="77"/>
      <c r="D39" s="78"/>
      <c r="E39" s="77"/>
      <c r="F39" s="77"/>
      <c r="G39" s="79"/>
      <c r="H39" s="77"/>
      <c r="I39" s="77"/>
    </row>
    <row r="40" spans="1:9" ht="26.25" customHeight="1">
      <c r="A40" s="80"/>
      <c r="B40" s="81" t="s">
        <v>44</v>
      </c>
      <c r="C40" s="59">
        <v>5399</v>
      </c>
      <c r="D40" s="59">
        <v>5513</v>
      </c>
      <c r="E40" s="59">
        <v>5633</v>
      </c>
      <c r="F40" s="59">
        <v>5633</v>
      </c>
      <c r="G40" s="59">
        <v>5519</v>
      </c>
      <c r="H40" s="59">
        <v>5519</v>
      </c>
      <c r="I40" s="59">
        <v>5519</v>
      </c>
    </row>
    <row r="41" spans="1:9" ht="21.75" customHeight="1">
      <c r="A41" s="82"/>
      <c r="B41" s="81" t="s">
        <v>45</v>
      </c>
      <c r="C41" s="59">
        <f aca="true" t="shared" si="5" ref="C41:I41">SUM(C25/C40/12)*1000</f>
        <v>17727.001913934677</v>
      </c>
      <c r="D41" s="59">
        <f t="shared" si="5"/>
        <v>17726.993772295784</v>
      </c>
      <c r="E41" s="59">
        <f t="shared" si="5"/>
        <v>18279.35084916267</v>
      </c>
      <c r="F41" s="59">
        <f t="shared" si="5"/>
        <v>18827.51937984496</v>
      </c>
      <c r="G41" s="59">
        <f t="shared" si="5"/>
        <v>19768.994987014554</v>
      </c>
      <c r="H41" s="59">
        <f t="shared" si="5"/>
        <v>21350.999577218092</v>
      </c>
      <c r="I41" s="59">
        <f t="shared" si="5"/>
        <v>23058.99317509211</v>
      </c>
    </row>
    <row r="42" spans="1:9" ht="9.75" customHeight="1" thickBot="1">
      <c r="A42" s="83"/>
      <c r="B42" s="84"/>
      <c r="C42" s="77"/>
      <c r="D42" s="78"/>
      <c r="E42" s="77"/>
      <c r="F42" s="77"/>
      <c r="G42" s="77"/>
      <c r="H42" s="77"/>
      <c r="I42" s="77"/>
    </row>
  </sheetData>
  <printOptions/>
  <pageMargins left="0.75" right="0.33" top="0.56" bottom="0.58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brucknerova_j</dc:creator>
  <cp:keywords/>
  <dc:description/>
  <cp:lastModifiedBy>FARKASOVA_K</cp:lastModifiedBy>
  <cp:lastPrinted>2005-07-28T09:10:34Z</cp:lastPrinted>
  <dcterms:created xsi:type="dcterms:W3CDTF">2005-06-22T09:13:18Z</dcterms:created>
  <dcterms:modified xsi:type="dcterms:W3CDTF">2005-07-28T09:12:04Z</dcterms:modified>
  <cp:category/>
  <cp:version/>
  <cp:contentType/>
  <cp:contentStatus/>
</cp:coreProperties>
</file>