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tabRatio="724" activeTab="0"/>
  </bookViews>
  <sheets>
    <sheet name="Príloha 5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<sst xmlns="http://schemas.openxmlformats.org/spreadsheetml/2006/main" count="41" uniqueCount="31">
  <si>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(mil.Sk)</t>
  </si>
  <si>
    <t>1.Spotreba materiálu</t>
  </si>
  <si>
    <t>2.Spotreba energií</t>
  </si>
  <si>
    <t>3.Opravy a údržba</t>
  </si>
  <si>
    <t>4.Mzdové náklady</t>
  </si>
  <si>
    <t>6.Ostatné priame náklady</t>
  </si>
  <si>
    <t xml:space="preserve">  Zákonné soc. poistenie</t>
  </si>
  <si>
    <t xml:space="preserve">  Cestovné</t>
  </si>
  <si>
    <t xml:space="preserve">  Ostatné služby</t>
  </si>
  <si>
    <t xml:space="preserve">  Iné priame náklady</t>
  </si>
  <si>
    <t>Priame náklady spolu</t>
  </si>
  <si>
    <t>7.Režijné náklady</t>
  </si>
  <si>
    <t xml:space="preserve">  Prevádzková réžia</t>
  </si>
  <si>
    <t xml:space="preserve">  Správna réžia </t>
  </si>
  <si>
    <t xml:space="preserve">8.Finančné náklady </t>
  </si>
  <si>
    <t>-</t>
  </si>
  <si>
    <t>Dopravný výkon tis.vlkm</t>
  </si>
  <si>
    <t>index medziročne</t>
  </si>
  <si>
    <t xml:space="preserve">Inflácia medziročne </t>
  </si>
  <si>
    <t>Porovnanie vývoja EON s infláciou</t>
  </si>
  <si>
    <t>Objednávka štátu - prevádz.trate                 (stavebná dĺžka tratí v tis.km)</t>
  </si>
  <si>
    <t>9. Zisk /korekcie</t>
  </si>
  <si>
    <t>EON=Cena výkonu spolu</t>
  </si>
  <si>
    <t>Oč.skut.  */</t>
  </si>
  <si>
    <t>*/ = ZPD za rok 2006 nie je t.č. protokolárne uzavretá</t>
  </si>
  <si>
    <t xml:space="preserve">              bázický index (báza r. 2002)</t>
  </si>
  <si>
    <t>Cena výkonu = EON tis.Sk/vlkm</t>
  </si>
  <si>
    <t>Cena výkonu = EON tis.Sk/km prev. tratí</t>
  </si>
  <si>
    <t>5.Odpisy DNM a DHM</t>
  </si>
  <si>
    <t xml:space="preserve">                 bázický index (báza r. 2002)</t>
  </si>
  <si>
    <t>Inflácia bázicky              (báza = r.2002)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</si>
</sst>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0"/>
    <numFmt numFmtId="166" formatCode="#,##0.000"/>
    <numFmt numFmtId="167" formatCode="0.000%"/>
    <numFmt numFmtId="168" formatCode="0.0"/>
    <numFmt numFmtId="169" formatCode="0.000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0,###,###"/>
    <numFmt numFmtId="175" formatCode="d\.m\.yyyy"/>
  </numFmts>
  <fonts count="11">
    <font>
      <sz val="10"/>
      <name val="Arial CE"/>
      <family val="0"/>
    </font>
    <font>
      <b/>
      <sz val="10"/>
      <color indexed="8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9"/>
      <name val="Times New Roman CE"/>
      <family val="1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0" fontId="3" fillId="0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0" fontId="3" fillId="2" borderId="10" xfId="0" applyNumberFormat="1" applyFont="1" applyFill="1" applyBorder="1" applyAlignment="1">
      <alignment horizontal="right" vertical="center"/>
    </xf>
    <xf numFmtId="10" fontId="1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right" vertical="center"/>
    </xf>
    <xf numFmtId="10" fontId="3" fillId="0" borderId="1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vertical="center"/>
    </xf>
    <xf numFmtId="166" fontId="3" fillId="0" borderId="14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0" fontId="0" fillId="0" borderId="16" xfId="0" applyNumberFormat="1" applyFont="1" applyFill="1" applyBorder="1" applyAlignment="1">
      <alignment horizontal="right" vertical="center"/>
    </xf>
    <xf numFmtId="10" fontId="3" fillId="0" borderId="17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" fillId="0" borderId="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vertical="center"/>
    </xf>
    <xf numFmtId="10" fontId="3" fillId="0" borderId="25" xfId="0" applyNumberFormat="1" applyFont="1" applyFill="1" applyBorder="1" applyAlignment="1">
      <alignment horizontal="right" vertical="center"/>
    </xf>
    <xf numFmtId="10" fontId="0" fillId="3" borderId="5" xfId="0" applyNumberFormat="1" applyFont="1" applyFill="1" applyBorder="1" applyAlignment="1">
      <alignment horizontal="right" vertical="center"/>
    </xf>
    <xf numFmtId="10" fontId="0" fillId="3" borderId="7" xfId="0" applyNumberFormat="1" applyFont="1" applyFill="1" applyBorder="1" applyAlignment="1">
      <alignment horizontal="right" vertical="center"/>
    </xf>
    <xf numFmtId="10" fontId="0" fillId="3" borderId="6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0" fontId="7" fillId="0" borderId="26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38.125" style="0" customWidth="1"/>
    <col min="2" max="6" width="11.75390625" style="0" customWidth="1"/>
    <col min="7" max="7" width="9.25390625" style="0" bestFit="1" customWidth="1"/>
  </cols>
  <sheetData>
    <row r="1" spans="1:7" ht="15">
      <c r="A1" s="1"/>
      <c r="B1" s="65">
        <v>2002</v>
      </c>
      <c r="C1" s="65">
        <v>2003</v>
      </c>
      <c r="D1" s="65">
        <v>2004</v>
      </c>
      <c r="E1" s="65">
        <v>2005</v>
      </c>
      <c r="F1" s="68">
        <v>2006</v>
      </c>
      <c r="G1" s="2"/>
    </row>
    <row r="2" spans="1:7" ht="15.75" thickBot="1">
      <c r="A2" s="1" t="s">
        <v>0</v>
      </c>
      <c r="B2" s="66"/>
      <c r="C2" s="66"/>
      <c r="D2" s="66"/>
      <c r="E2" s="67"/>
      <c r="F2" s="69" t="s">
        <v>23</v>
      </c>
      <c r="G2" s="2"/>
    </row>
    <row r="3" spans="1:7" s="30" customFormat="1" ht="18" customHeight="1">
      <c r="A3" s="3" t="s">
        <v>1</v>
      </c>
      <c r="B3" s="64">
        <v>496</v>
      </c>
      <c r="C3" s="4">
        <v>453.948</v>
      </c>
      <c r="D3" s="31">
        <v>398.4</v>
      </c>
      <c r="E3" s="31">
        <v>294.7</v>
      </c>
      <c r="F3" s="31">
        <v>380.6</v>
      </c>
      <c r="G3" s="6"/>
    </row>
    <row r="4" spans="1:7" s="30" customFormat="1" ht="18" customHeight="1">
      <c r="A4" s="7" t="s">
        <v>2</v>
      </c>
      <c r="B4" s="8">
        <v>40</v>
      </c>
      <c r="C4" s="9">
        <v>52.004</v>
      </c>
      <c r="D4" s="10">
        <v>57.414</v>
      </c>
      <c r="E4" s="10">
        <v>200.7</v>
      </c>
      <c r="F4" s="10">
        <v>207.70260738</v>
      </c>
      <c r="G4" s="6"/>
    </row>
    <row r="5" spans="1:7" s="30" customFormat="1" ht="18" customHeight="1">
      <c r="A5" s="7" t="s">
        <v>3</v>
      </c>
      <c r="B5" s="8">
        <v>390</v>
      </c>
      <c r="C5" s="9">
        <v>349.278</v>
      </c>
      <c r="D5" s="10">
        <v>364.667</v>
      </c>
      <c r="E5" s="10">
        <v>365</v>
      </c>
      <c r="F5" s="10">
        <v>352.2507232</v>
      </c>
      <c r="G5" s="6"/>
    </row>
    <row r="6" spans="1:7" s="30" customFormat="1" ht="18" customHeight="1">
      <c r="A6" s="7" t="s">
        <v>4</v>
      </c>
      <c r="B6" s="8">
        <v>2221</v>
      </c>
      <c r="C6" s="9">
        <v>2273.831</v>
      </c>
      <c r="D6" s="31">
        <v>2308.107</v>
      </c>
      <c r="E6" s="31">
        <v>2516.6</v>
      </c>
      <c r="F6" s="10">
        <v>2664.24488468</v>
      </c>
      <c r="G6" s="6"/>
    </row>
    <row r="7" spans="1:8" s="30" customFormat="1" ht="18" customHeight="1">
      <c r="A7" s="7" t="s">
        <v>28</v>
      </c>
      <c r="B7" s="8">
        <v>1795</v>
      </c>
      <c r="C7" s="9">
        <v>1897.828</v>
      </c>
      <c r="D7" s="10">
        <v>2001.174</v>
      </c>
      <c r="E7" s="10">
        <v>2058.4</v>
      </c>
      <c r="F7" s="10">
        <v>1992.87293055</v>
      </c>
      <c r="G7" s="6"/>
      <c r="H7" s="88"/>
    </row>
    <row r="8" spans="1:7" s="30" customFormat="1" ht="18" customHeight="1">
      <c r="A8" s="7" t="s">
        <v>5</v>
      </c>
      <c r="B8" s="8">
        <v>1888</v>
      </c>
      <c r="C8" s="9">
        <v>1761.7289999999998</v>
      </c>
      <c r="D8" s="10">
        <f>SUM(D9:D12)</f>
        <v>1724.517</v>
      </c>
      <c r="E8" s="10">
        <f>E9+E10+E11+E12</f>
        <v>2876.3</v>
      </c>
      <c r="F8" s="10">
        <f>SUM(F9:F12)</f>
        <v>2832.00743668</v>
      </c>
      <c r="G8" s="89"/>
    </row>
    <row r="9" spans="1:7" s="30" customFormat="1" ht="15.75" customHeight="1">
      <c r="A9" s="11" t="s">
        <v>6</v>
      </c>
      <c r="B9" s="12">
        <v>822</v>
      </c>
      <c r="C9" s="13">
        <v>840.524</v>
      </c>
      <c r="D9" s="14">
        <v>810.042</v>
      </c>
      <c r="E9" s="14">
        <v>879.9</v>
      </c>
      <c r="F9" s="14">
        <v>929.14588651</v>
      </c>
      <c r="G9" s="15"/>
    </row>
    <row r="10" spans="1:9" s="30" customFormat="1" ht="15.75" customHeight="1">
      <c r="A10" s="11" t="s">
        <v>7</v>
      </c>
      <c r="B10" s="12">
        <v>45</v>
      </c>
      <c r="C10" s="13">
        <v>44.997</v>
      </c>
      <c r="D10" s="14">
        <v>42.46</v>
      </c>
      <c r="E10" s="14">
        <v>48.6</v>
      </c>
      <c r="F10" s="14">
        <v>60.51758167</v>
      </c>
      <c r="H10" s="88"/>
      <c r="I10" s="88"/>
    </row>
    <row r="11" spans="1:8" s="30" customFormat="1" ht="15.75" customHeight="1">
      <c r="A11" s="11" t="s">
        <v>8</v>
      </c>
      <c r="B11" s="12">
        <v>174</v>
      </c>
      <c r="C11" s="13">
        <v>109.477</v>
      </c>
      <c r="D11" s="14">
        <v>60.555</v>
      </c>
      <c r="E11" s="14">
        <v>146.2</v>
      </c>
      <c r="F11" s="14">
        <v>346.1139685</v>
      </c>
      <c r="G11" s="90"/>
      <c r="H11" s="88"/>
    </row>
    <row r="12" spans="1:8" s="30" customFormat="1" ht="15.75" customHeight="1">
      <c r="A12" s="11" t="s">
        <v>9</v>
      </c>
      <c r="B12" s="12">
        <v>847</v>
      </c>
      <c r="C12" s="13">
        <v>766.731</v>
      </c>
      <c r="D12" s="14">
        <v>811.46</v>
      </c>
      <c r="E12" s="14">
        <v>1801.6</v>
      </c>
      <c r="F12" s="14">
        <v>1496.23</v>
      </c>
      <c r="G12" s="15"/>
      <c r="H12" s="88"/>
    </row>
    <row r="13" spans="1:9" s="57" customFormat="1" ht="18.75" customHeight="1">
      <c r="A13" s="54" t="s">
        <v>10</v>
      </c>
      <c r="B13" s="10">
        <v>6830</v>
      </c>
      <c r="C13" s="55">
        <v>6788.618</v>
      </c>
      <c r="D13" s="10">
        <f>SUM(D3:D8)</f>
        <v>6854.2789999999995</v>
      </c>
      <c r="E13" s="10">
        <f>SUM(E3:E8)</f>
        <v>8311.7</v>
      </c>
      <c r="F13" s="10">
        <v>8442.81802699934</v>
      </c>
      <c r="G13" s="56"/>
      <c r="I13" s="78"/>
    </row>
    <row r="14" spans="1:8" s="30" customFormat="1" ht="18.75" customHeight="1">
      <c r="A14" s="7" t="s">
        <v>11</v>
      </c>
      <c r="B14" s="8">
        <v>3754</v>
      </c>
      <c r="C14" s="9">
        <v>4073.286</v>
      </c>
      <c r="D14" s="32">
        <f>D15+D16</f>
        <v>4105.527</v>
      </c>
      <c r="E14" s="32">
        <f>E15+E16</f>
        <v>2532.8</v>
      </c>
      <c r="F14" s="32">
        <v>2057.8</v>
      </c>
      <c r="G14" s="6"/>
      <c r="H14" s="88"/>
    </row>
    <row r="15" spans="1:7" s="30" customFormat="1" ht="15.75" customHeight="1">
      <c r="A15" s="11" t="s">
        <v>12</v>
      </c>
      <c r="B15" s="12">
        <v>2167</v>
      </c>
      <c r="C15" s="13">
        <v>2351.66</v>
      </c>
      <c r="D15" s="33">
        <v>2434.603</v>
      </c>
      <c r="E15" s="33">
        <v>1310.4</v>
      </c>
      <c r="F15" s="33">
        <v>1258</v>
      </c>
      <c r="G15" s="15"/>
    </row>
    <row r="16" spans="1:7" s="30" customFormat="1" ht="15.75" customHeight="1">
      <c r="A16" s="11" t="s">
        <v>13</v>
      </c>
      <c r="B16" s="12">
        <v>1587</v>
      </c>
      <c r="C16" s="13">
        <v>1721.626</v>
      </c>
      <c r="D16" s="16">
        <v>1670.924</v>
      </c>
      <c r="E16" s="33">
        <v>1222.4</v>
      </c>
      <c r="F16" s="33">
        <v>799.8</v>
      </c>
      <c r="G16" s="15"/>
    </row>
    <row r="17" spans="1:9" s="30" customFormat="1" ht="19.5" customHeight="1">
      <c r="A17" s="7" t="s">
        <v>14</v>
      </c>
      <c r="B17" s="8">
        <v>1019</v>
      </c>
      <c r="C17" s="9">
        <v>402.1</v>
      </c>
      <c r="D17" s="17">
        <v>201.849</v>
      </c>
      <c r="E17" s="32">
        <v>323.2</v>
      </c>
      <c r="F17" s="32">
        <v>418.5</v>
      </c>
      <c r="G17" s="6"/>
      <c r="I17" s="88"/>
    </row>
    <row r="18" spans="1:7" s="30" customFormat="1" ht="18.75" customHeight="1" thickBot="1">
      <c r="A18" s="60" t="s">
        <v>21</v>
      </c>
      <c r="B18" s="18">
        <v>0</v>
      </c>
      <c r="C18" s="19">
        <v>-68.2</v>
      </c>
      <c r="D18" s="20">
        <v>-92.771</v>
      </c>
      <c r="E18" s="73">
        <v>98.5</v>
      </c>
      <c r="F18" s="73">
        <v>0</v>
      </c>
      <c r="G18" s="6"/>
    </row>
    <row r="19" spans="1:8" s="57" customFormat="1" ht="20.25" customHeight="1" thickBot="1">
      <c r="A19" s="61" t="s">
        <v>22</v>
      </c>
      <c r="B19" s="58">
        <v>11603</v>
      </c>
      <c r="C19" s="59">
        <v>11195.804</v>
      </c>
      <c r="D19" s="58">
        <f>D13+D14+D17+D18</f>
        <v>11068.884</v>
      </c>
      <c r="E19" s="58">
        <f>E13+E14+E17+E18</f>
        <v>11266.2</v>
      </c>
      <c r="F19" s="58">
        <f>SUM(F3:F8,F14,F17)</f>
        <v>10905.97858249</v>
      </c>
      <c r="G19" s="56"/>
      <c r="H19" s="78"/>
    </row>
    <row r="20" spans="1:7" s="30" customFormat="1" ht="39" customHeight="1" thickBot="1">
      <c r="A20" s="79" t="s">
        <v>19</v>
      </c>
      <c r="B20" s="15"/>
      <c r="C20" s="15"/>
      <c r="D20" s="15"/>
      <c r="E20" s="15"/>
      <c r="F20" s="21"/>
      <c r="G20" s="15"/>
    </row>
    <row r="21" spans="1:7" s="30" customFormat="1" ht="19.5" customHeight="1">
      <c r="A21" s="80" t="s">
        <v>18</v>
      </c>
      <c r="B21" s="36" t="s">
        <v>15</v>
      </c>
      <c r="C21" s="34">
        <f>108.5%-100%</f>
        <v>0.08499999999999996</v>
      </c>
      <c r="D21" s="35">
        <f>1.075-1</f>
        <v>0.07499999999999996</v>
      </c>
      <c r="E21" s="35">
        <f>1.027-1</f>
        <v>0.026999999999999913</v>
      </c>
      <c r="F21" s="71">
        <f>104.5%-100%</f>
        <v>0.04499999999999993</v>
      </c>
      <c r="G21" s="22"/>
    </row>
    <row r="22" spans="1:7" s="30" customFormat="1" ht="19.5" customHeight="1" thickBot="1">
      <c r="A22" s="81" t="s">
        <v>30</v>
      </c>
      <c r="B22" s="38" t="s">
        <v>15</v>
      </c>
      <c r="C22" s="39">
        <f>108.5%-100%</f>
        <v>0.08499999999999996</v>
      </c>
      <c r="D22" s="40">
        <f>1.085*1.075-100%</f>
        <v>0.16637499999999994</v>
      </c>
      <c r="E22" s="40">
        <f>1.085*1.075*1.027-100%</f>
        <v>0.19786712499999992</v>
      </c>
      <c r="F22" s="40">
        <f>1.085*1.075*1.027*1.045-100%</f>
        <v>0.2517711456249998</v>
      </c>
      <c r="G22" s="22"/>
    </row>
    <row r="23" spans="1:7" s="30" customFormat="1" ht="19.5" customHeight="1">
      <c r="A23" s="82" t="s">
        <v>16</v>
      </c>
      <c r="B23" s="31">
        <v>56882.6</v>
      </c>
      <c r="C23" s="5">
        <v>49422.562</v>
      </c>
      <c r="D23" s="5">
        <v>48919.831</v>
      </c>
      <c r="E23" s="5">
        <v>49182.001</v>
      </c>
      <c r="F23" s="5">
        <f>49936058.6/1000</f>
        <v>49936.058600000004</v>
      </c>
      <c r="G23" s="70"/>
    </row>
    <row r="24" spans="1:7" s="30" customFormat="1" ht="19.5" customHeight="1" hidden="1">
      <c r="A24" s="83" t="s">
        <v>17</v>
      </c>
      <c r="B24" s="44" t="s">
        <v>15</v>
      </c>
      <c r="C24" s="45">
        <f>C23/B23-100%</f>
        <v>-0.13114797846793225</v>
      </c>
      <c r="D24" s="45">
        <f>D23/C23-100%</f>
        <v>-0.010172095084831856</v>
      </c>
      <c r="E24" s="45">
        <f>E23/D23-100%</f>
        <v>0.0053591763225837585</v>
      </c>
      <c r="F24" s="75">
        <f>F23/D23-100%</f>
        <v>0.020773326056666264</v>
      </c>
      <c r="G24" s="23"/>
    </row>
    <row r="25" spans="1:7" s="30" customFormat="1" ht="19.5" customHeight="1" thickBot="1">
      <c r="A25" s="84" t="s">
        <v>25</v>
      </c>
      <c r="B25" s="46" t="s">
        <v>15</v>
      </c>
      <c r="C25" s="40">
        <f>C24</f>
        <v>-0.13114797846793225</v>
      </c>
      <c r="D25" s="40">
        <f>D23/B23-100%</f>
        <v>-0.13998602384560477</v>
      </c>
      <c r="E25" s="40">
        <f>E23/B23-100%</f>
        <v>-0.13537705730750704</v>
      </c>
      <c r="F25" s="40">
        <f>F23/B23-100%</f>
        <v>-0.12212067310565966</v>
      </c>
      <c r="G25" s="23"/>
    </row>
    <row r="26" spans="1:7" s="30" customFormat="1" ht="31.5" customHeight="1" thickBot="1">
      <c r="A26" s="85" t="s">
        <v>20</v>
      </c>
      <c r="B26" s="47">
        <v>3.657</v>
      </c>
      <c r="C26" s="48">
        <v>3.657</v>
      </c>
      <c r="D26" s="47">
        <v>3.66</v>
      </c>
      <c r="E26" s="47">
        <v>3.658</v>
      </c>
      <c r="F26" s="47">
        <v>3.658</v>
      </c>
      <c r="G26" s="22"/>
    </row>
    <row r="27" spans="1:7" s="30" customFormat="1" ht="19.5" customHeight="1" thickBot="1">
      <c r="A27" s="42"/>
      <c r="B27" s="42"/>
      <c r="C27" s="42"/>
      <c r="D27" s="42"/>
      <c r="E27" s="42"/>
      <c r="F27" s="42"/>
      <c r="G27" s="24"/>
    </row>
    <row r="28" spans="1:7" s="30" customFormat="1" ht="19.5" customHeight="1">
      <c r="A28" s="43" t="s">
        <v>26</v>
      </c>
      <c r="B28" s="49">
        <v>0.20398153389612994</v>
      </c>
      <c r="C28" s="50">
        <f>C19/C23</f>
        <v>0.22653224654763954</v>
      </c>
      <c r="D28" s="49">
        <f>D19/D23</f>
        <v>0.2262657857505681</v>
      </c>
      <c r="E28" s="49">
        <f>(11266.2)/E23</f>
        <v>0.22907160690757583</v>
      </c>
      <c r="F28" s="49">
        <f>F19/F23</f>
        <v>0.21839886623510968</v>
      </c>
      <c r="G28" s="25"/>
    </row>
    <row r="29" spans="1:7" s="30" customFormat="1" ht="19.5" customHeight="1" hidden="1">
      <c r="A29" s="41" t="s">
        <v>17</v>
      </c>
      <c r="B29" s="44" t="s">
        <v>15</v>
      </c>
      <c r="C29" s="37">
        <f>C28/B28-100%</f>
        <v>0.11055271632084462</v>
      </c>
      <c r="D29" s="37">
        <f>D28/C28-100%</f>
        <v>-0.0011762598973537042</v>
      </c>
      <c r="E29" s="37">
        <f>E28/D28-100%</f>
        <v>0.012400554276026599</v>
      </c>
      <c r="F29" s="76">
        <f>F28/D28-100%</f>
        <v>-0.03476848914369579</v>
      </c>
      <c r="G29" s="27"/>
    </row>
    <row r="30" spans="1:7" s="30" customFormat="1" ht="19.5" customHeight="1" thickBot="1">
      <c r="A30" s="60" t="s">
        <v>29</v>
      </c>
      <c r="B30" s="46" t="s">
        <v>15</v>
      </c>
      <c r="C30" s="40">
        <f>C29</f>
        <v>0.11055271632084462</v>
      </c>
      <c r="D30" s="26">
        <f>(D28/B28-100%)</f>
        <v>0.10924641769673915</v>
      </c>
      <c r="E30" s="26">
        <f>(E28/B28-100%)</f>
        <v>0.12300168810487566</v>
      </c>
      <c r="F30" s="26">
        <f>(F28/B28-100%)</f>
        <v>0.07067959566536652</v>
      </c>
      <c r="G30" s="28"/>
    </row>
    <row r="31" spans="1:7" s="30" customFormat="1" ht="19.5" customHeight="1">
      <c r="A31" s="43" t="s">
        <v>27</v>
      </c>
      <c r="B31" s="5">
        <v>3162.4420823112564</v>
      </c>
      <c r="C31" s="86">
        <f>C19/C26</f>
        <v>3061.4722450095705</v>
      </c>
      <c r="D31" s="5">
        <f>D19/D26</f>
        <v>3024.2852459016394</v>
      </c>
      <c r="E31" s="5">
        <f>(11266.2)/E26</f>
        <v>3079.879715691635</v>
      </c>
      <c r="F31" s="87">
        <f>F19/F26</f>
        <v>2981.40475191088</v>
      </c>
      <c r="G31" s="24"/>
    </row>
    <row r="32" spans="1:7" s="30" customFormat="1" ht="19.5" customHeight="1" hidden="1">
      <c r="A32" s="41" t="s">
        <v>17</v>
      </c>
      <c r="B32" s="44" t="s">
        <v>15</v>
      </c>
      <c r="C32" s="51">
        <f>C31/B31-100%</f>
        <v>-0.03192780600360989</v>
      </c>
      <c r="D32" s="45">
        <f>D31/C31-100%</f>
        <v>-0.012146769962898984</v>
      </c>
      <c r="E32" s="45">
        <f>E31/D31-100%</f>
        <v>0.018382680623573622</v>
      </c>
      <c r="F32" s="77">
        <f>F31/D31-100%</f>
        <v>-0.014178720095556097</v>
      </c>
      <c r="G32" s="27"/>
    </row>
    <row r="33" spans="1:7" s="30" customFormat="1" ht="19.5" customHeight="1" thickBot="1">
      <c r="A33" s="72" t="s">
        <v>25</v>
      </c>
      <c r="B33" s="53" t="s">
        <v>15</v>
      </c>
      <c r="C33" s="52">
        <f>C32</f>
        <v>-0.03192780600360989</v>
      </c>
      <c r="D33" s="40">
        <f>D31/B31-100%</f>
        <v>-0.04368675625156293</v>
      </c>
      <c r="E33" s="40">
        <f>E31/B31-100%</f>
        <v>-0.026107155315641783</v>
      </c>
      <c r="F33" s="74">
        <f>F31/B31-100%</f>
        <v>-0.057246054058345375</v>
      </c>
      <c r="G33" s="27"/>
    </row>
    <row r="34" spans="1:7" ht="14.25">
      <c r="A34" s="62"/>
      <c r="B34" s="63"/>
      <c r="C34" s="63"/>
      <c r="D34" s="15"/>
      <c r="E34" s="15"/>
      <c r="F34" s="21"/>
      <c r="G34" s="15"/>
    </row>
    <row r="35" spans="1:7" ht="14.25">
      <c r="A35" s="29" t="s">
        <v>24</v>
      </c>
      <c r="B35" s="15"/>
      <c r="C35" s="15"/>
      <c r="D35" s="15"/>
      <c r="E35" s="15"/>
      <c r="F35" s="21"/>
      <c r="G35" s="15"/>
    </row>
    <row r="36" spans="1:7" ht="14.25">
      <c r="A36" s="15"/>
      <c r="B36" s="15"/>
      <c r="C36" s="15"/>
      <c r="D36" s="15"/>
      <c r="E36" s="15"/>
      <c r="F36" s="21"/>
      <c r="G36" s="15"/>
    </row>
  </sheetData>
  <printOptions/>
  <pageMargins left="0.76" right="0.34" top="1.84" bottom="0.8267716535433072" header="0.8267716535433072" footer="0.5118110236220472"/>
  <pageSetup horizontalDpi="600" verticalDpi="600" orientation="portrait" paperSize="9" scale="95" r:id="rId1"/>
  <headerFooter alignWithMargins="0">
    <oddHeader>&amp;L       &amp;C&amp;"Arial CE,Tučné"&amp;11
&amp;14
Ekonomicky oprávnené náklady z prevádzkovania dráh&amp;11 
&amp;R&amp;"Arial CE,Tučné"&amp;12Príloha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kontrolného mechanizmu...</dc:title>
  <dc:subject>Príloha 5 6 </dc:subject>
  <dc:creator>Polakova</dc:creator>
  <cp:keywords/>
  <dc:description/>
  <cp:lastModifiedBy>Demkova</cp:lastModifiedBy>
  <cp:lastPrinted>2007-03-23T09:01:23Z</cp:lastPrinted>
  <dcterms:created xsi:type="dcterms:W3CDTF">2005-02-14T12:50:49Z</dcterms:created>
  <dcterms:modified xsi:type="dcterms:W3CDTF">2007-04-24T12:45:44Z</dcterms:modified>
  <cp:category/>
  <cp:version/>
  <cp:contentType/>
  <cp:contentStatus/>
</cp:coreProperties>
</file>