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55" activeTab="3"/>
  </bookViews>
  <sheets>
    <sheet name="PET_Centrum" sheetId="1" r:id="rId1"/>
    <sheet name="pav J" sheetId="2" r:id="rId2"/>
    <sheet name="Ucel.zar." sheetId="3" r:id="rId3"/>
    <sheet name="Synteza_hosp_vysl" sheetId="4" r:id="rId4"/>
    <sheet name="pom prevadzky" sheetId="5" r:id="rId5"/>
    <sheet name="Urychl.el." sheetId="6" r:id="rId6"/>
  </sheets>
  <definedNames/>
  <calcPr fullCalcOnLoad="1"/>
</workbook>
</file>

<file path=xl/sharedStrings.xml><?xml version="1.0" encoding="utf-8"?>
<sst xmlns="http://schemas.openxmlformats.org/spreadsheetml/2006/main" count="178" uniqueCount="43">
  <si>
    <t>Prostriedky na dofinancovanie</t>
  </si>
  <si>
    <t>Výnosy</t>
  </si>
  <si>
    <t>Hospodárenie</t>
  </si>
  <si>
    <t>2001-3</t>
  </si>
  <si>
    <t>Použitý objem fin. prostr.</t>
  </si>
  <si>
    <t>Náklady</t>
  </si>
  <si>
    <t>A</t>
  </si>
  <si>
    <t>B</t>
  </si>
  <si>
    <t>celkom</t>
  </si>
  <si>
    <t>Dátum ukončenia funkčného celku:</t>
  </si>
  <si>
    <t>z toho odpisy</t>
  </si>
  <si>
    <t>ŠR</t>
  </si>
  <si>
    <t>MAAE</t>
  </si>
  <si>
    <t xml:space="preserve"> </t>
  </si>
  <si>
    <t>Pomocné prevádzky</t>
  </si>
  <si>
    <t>%</t>
  </si>
  <si>
    <t>z toho v  tis. USD:</t>
  </si>
  <si>
    <t>z toho v tis.  SKK:</t>
  </si>
  <si>
    <t>Dlh RF</t>
  </si>
  <si>
    <t>1999-2003</t>
  </si>
  <si>
    <t>spolu v tis. SKK</t>
  </si>
  <si>
    <t>PET Centrum</t>
  </si>
  <si>
    <t>Čerpanie finančných prostriedkov, výnosy, náklady a hospodársky výsledok</t>
  </si>
  <si>
    <t xml:space="preserve"> pre jednotlivé funkčné celky</t>
  </si>
  <si>
    <t>Účelové zariadenie</t>
  </si>
  <si>
    <t>Hlavný objekt CC SR - pavilón J</t>
  </si>
  <si>
    <t>31.12..2006</t>
  </si>
  <si>
    <t>Urýchľovač elektrónov</t>
  </si>
  <si>
    <t>spolu v mil. Sk</t>
  </si>
  <si>
    <t>z toho v mil.  Sk:</t>
  </si>
  <si>
    <t>z toho v  mil. USD:</t>
  </si>
  <si>
    <t>mil. Sk</t>
  </si>
  <si>
    <t>mil Sk</t>
  </si>
  <si>
    <t>Hospodársky výsledok (mil.Sk)</t>
  </si>
  <si>
    <t>Náklady bez odpisov (mil.Sk)</t>
  </si>
  <si>
    <t>Výnosy z obch.činnosti</t>
  </si>
  <si>
    <t>Iné výnosy (dotácie)</t>
  </si>
  <si>
    <t>Výnosy spolu</t>
  </si>
  <si>
    <t>Syntéza hospodárenia  akciovej spoločnosti</t>
  </si>
  <si>
    <t>Príloha  II - 4</t>
  </si>
  <si>
    <t>Príloha II - 4</t>
  </si>
  <si>
    <t>Príloha   II - 4</t>
  </si>
  <si>
    <t>Príloha II - 5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</si>
</sst>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7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2" borderId="0" xfId="0" applyNumberFormat="1" applyFont="1" applyFill="1" applyAlignment="1">
      <alignment/>
    </xf>
    <xf numFmtId="3" fontId="3" fillId="2" borderId="3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172" fontId="3" fillId="0" borderId="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2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172" fontId="3" fillId="2" borderId="6" xfId="0" applyNumberFormat="1" applyFont="1" applyFill="1" applyBorder="1" applyAlignment="1">
      <alignment horizontal="right"/>
    </xf>
    <xf numFmtId="172" fontId="3" fillId="2" borderId="8" xfId="0" applyNumberFormat="1" applyFon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/>
    </xf>
    <xf numFmtId="172" fontId="3" fillId="2" borderId="6" xfId="0" applyNumberFormat="1" applyFont="1" applyFill="1" applyBorder="1" applyAlignment="1">
      <alignment/>
    </xf>
    <xf numFmtId="172" fontId="3" fillId="0" borderId="6" xfId="0" applyNumberFormat="1" applyFont="1" applyBorder="1" applyAlignment="1">
      <alignment/>
    </xf>
    <xf numFmtId="3" fontId="0" fillId="2" borderId="3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5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3" fontId="3" fillId="0" borderId="0" xfId="0" applyNumberFormat="1" applyFont="1" applyAlignment="1">
      <alignment textRotation="180"/>
    </xf>
    <xf numFmtId="3" fontId="3" fillId="0" borderId="0" xfId="0" applyNumberFormat="1" applyFont="1" applyAlignment="1">
      <alignment textRotation="178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10">
      <selection activeCell="B2" sqref="B2"/>
    </sheetView>
  </sheetViews>
  <sheetFormatPr defaultColWidth="9.00390625" defaultRowHeight="12.75"/>
  <cols>
    <col min="1" max="1" width="3.625" style="6" customWidth="1"/>
    <col min="2" max="2" width="12.625" style="6" customWidth="1"/>
    <col min="3" max="3" width="7.125" style="6" customWidth="1"/>
    <col min="4" max="4" width="14.625" style="6" customWidth="1"/>
    <col min="5" max="5" width="20.875" style="6" customWidth="1"/>
    <col min="6" max="6" width="3.125" style="6" customWidth="1"/>
    <col min="7" max="13" width="11.875" style="6" customWidth="1"/>
    <col min="14" max="16384" width="9.125" style="6" customWidth="1"/>
  </cols>
  <sheetData>
    <row r="1" ht="15.75">
      <c r="M1" s="25" t="s">
        <v>39</v>
      </c>
    </row>
    <row r="2" spans="10:13" ht="17.25" customHeight="1">
      <c r="J2" s="14"/>
      <c r="K2" s="14"/>
      <c r="L2" s="14"/>
      <c r="M2" s="37" t="s">
        <v>22</v>
      </c>
    </row>
    <row r="3" spans="10:13" ht="17.25" customHeight="1">
      <c r="J3" s="38"/>
      <c r="K3" s="38"/>
      <c r="L3" s="38"/>
      <c r="M3" s="39" t="s">
        <v>23</v>
      </c>
    </row>
    <row r="4" spans="3:7" ht="21" thickBot="1">
      <c r="C4" s="14"/>
      <c r="D4" s="7"/>
      <c r="E4" s="7"/>
      <c r="F4" s="36" t="s">
        <v>21</v>
      </c>
      <c r="G4" s="7"/>
    </row>
    <row r="5" spans="6:12" s="40" customFormat="1" ht="13.5" thickTop="1">
      <c r="F5" s="28" t="s">
        <v>9</v>
      </c>
      <c r="G5" s="41">
        <v>38352</v>
      </c>
      <c r="J5" s="31"/>
      <c r="K5" s="42"/>
      <c r="L5" s="42"/>
    </row>
    <row r="6" spans="1:4" ht="15.75">
      <c r="A6" s="3"/>
      <c r="B6" s="14"/>
      <c r="C6" s="3"/>
      <c r="D6" s="2"/>
    </row>
    <row r="7" spans="2:13" ht="22.5" customHeight="1">
      <c r="B7" s="1"/>
      <c r="C7" s="1"/>
      <c r="D7" s="9" t="s">
        <v>4</v>
      </c>
      <c r="E7" s="10"/>
      <c r="F7" s="11"/>
      <c r="G7" s="9" t="s">
        <v>0</v>
      </c>
      <c r="H7" s="21"/>
      <c r="I7" s="9"/>
      <c r="J7" s="9"/>
      <c r="K7" s="9"/>
      <c r="L7" s="9"/>
      <c r="M7" s="21" t="s">
        <v>8</v>
      </c>
    </row>
    <row r="8" spans="2:13" ht="15.75" thickBot="1">
      <c r="B8" s="11"/>
      <c r="C8" s="11"/>
      <c r="D8" s="18" t="s">
        <v>19</v>
      </c>
      <c r="E8" s="18">
        <v>2004</v>
      </c>
      <c r="F8" s="19"/>
      <c r="G8" s="18">
        <v>2004</v>
      </c>
      <c r="H8" s="18">
        <v>2005</v>
      </c>
      <c r="I8" s="18">
        <v>2006</v>
      </c>
      <c r="J8" s="18">
        <v>2007</v>
      </c>
      <c r="K8" s="18">
        <v>2008</v>
      </c>
      <c r="L8" s="34">
        <v>2009</v>
      </c>
      <c r="M8" s="22"/>
    </row>
    <row r="9" spans="6:13" ht="18" customHeight="1" thickTop="1">
      <c r="F9" s="12"/>
      <c r="G9" s="12"/>
      <c r="M9" s="35"/>
    </row>
    <row r="10" spans="2:13" ht="22.5" customHeight="1">
      <c r="B10" s="27" t="s">
        <v>28</v>
      </c>
      <c r="D10" s="46">
        <f>(118998+769195+27796+419543)/1000</f>
        <v>1335.532</v>
      </c>
      <c r="E10" s="46">
        <f>(27882+43488)/1000</f>
        <v>71.37</v>
      </c>
      <c r="F10" s="47"/>
      <c r="G10" s="46">
        <v>102</v>
      </c>
      <c r="H10" s="46"/>
      <c r="I10" s="46"/>
      <c r="J10" s="46"/>
      <c r="K10" s="46"/>
      <c r="L10" s="46"/>
      <c r="M10" s="48">
        <f>SUM(D10:L10)</f>
        <v>1508.902</v>
      </c>
    </row>
    <row r="11" spans="2:13" ht="22.5" customHeight="1">
      <c r="B11" s="28" t="s">
        <v>29</v>
      </c>
      <c r="C11" s="17" t="s">
        <v>11</v>
      </c>
      <c r="D11" s="46">
        <f>118998/1000</f>
        <v>118.998</v>
      </c>
      <c r="E11" s="46">
        <v>27.882</v>
      </c>
      <c r="F11" s="47"/>
      <c r="G11" s="46">
        <v>19.683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8">
        <f>SUM(D11:L11)</f>
        <v>166.563</v>
      </c>
    </row>
    <row r="12" spans="2:13" ht="22.5" customHeight="1">
      <c r="B12" s="28" t="s">
        <v>30</v>
      </c>
      <c r="C12" s="17" t="s">
        <v>18</v>
      </c>
      <c r="D12" s="49">
        <f>(19610+8928)/1000</f>
        <v>28.538</v>
      </c>
      <c r="E12" s="49"/>
      <c r="F12" s="50"/>
      <c r="G12" s="49">
        <v>2.283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1">
        <f>SUM(D12:L12)</f>
        <v>30.821</v>
      </c>
    </row>
    <row r="13" spans="2:13" ht="22.5" customHeight="1">
      <c r="B13" s="28" t="s">
        <v>30</v>
      </c>
      <c r="C13" s="17" t="s">
        <v>12</v>
      </c>
      <c r="D13" s="49">
        <v>1.011</v>
      </c>
      <c r="E13" s="49">
        <v>1.368</v>
      </c>
      <c r="F13" s="50"/>
      <c r="G13" s="49">
        <v>0.212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51">
        <v>2249</v>
      </c>
    </row>
    <row r="14" ht="22.5" customHeight="1"/>
    <row r="15" spans="1:3" ht="15.75" thickBot="1">
      <c r="A15" s="5" t="s">
        <v>2</v>
      </c>
      <c r="B15" s="8"/>
      <c r="C15" s="3"/>
    </row>
    <row r="17" spans="4:12" ht="22.5" customHeight="1">
      <c r="D17" s="23" t="s">
        <v>1</v>
      </c>
      <c r="E17" s="59" t="s">
        <v>31</v>
      </c>
      <c r="F17" s="14"/>
      <c r="G17" s="14"/>
      <c r="H17" s="52">
        <v>81.198</v>
      </c>
      <c r="I17" s="53">
        <v>238.865</v>
      </c>
      <c r="J17" s="53">
        <v>293.945</v>
      </c>
      <c r="K17" s="53">
        <v>296.3</v>
      </c>
      <c r="L17" s="54">
        <v>296.3</v>
      </c>
    </row>
    <row r="18" spans="4:12" ht="15">
      <c r="D18" s="3"/>
      <c r="E18" s="60"/>
      <c r="F18" s="14"/>
      <c r="G18" s="14"/>
      <c r="H18" s="47"/>
      <c r="I18" s="47"/>
      <c r="J18" s="47"/>
      <c r="K18" s="47"/>
      <c r="L18" s="47"/>
    </row>
    <row r="19" spans="2:12" ht="22.5" customHeight="1">
      <c r="B19" s="25" t="s">
        <v>6</v>
      </c>
      <c r="D19" s="24" t="s">
        <v>5</v>
      </c>
      <c r="E19" s="61" t="s">
        <v>32</v>
      </c>
      <c r="F19" s="14"/>
      <c r="G19" s="14"/>
      <c r="H19" s="46">
        <f>H20+H24</f>
        <v>327.892</v>
      </c>
      <c r="I19" s="46">
        <f>I20+I24</f>
        <v>394.369</v>
      </c>
      <c r="J19" s="46">
        <f>J20+J24</f>
        <v>426.158</v>
      </c>
      <c r="K19" s="46">
        <f>K20+K24</f>
        <v>430.88</v>
      </c>
      <c r="L19" s="46">
        <f>L20+L24</f>
        <v>430.88</v>
      </c>
    </row>
    <row r="20" spans="4:12" ht="22.5" customHeight="1">
      <c r="D20" s="29" t="s">
        <v>10</v>
      </c>
      <c r="E20" s="30" t="s">
        <v>32</v>
      </c>
      <c r="F20" s="31"/>
      <c r="G20" s="31"/>
      <c r="H20" s="55">
        <v>247.49</v>
      </c>
      <c r="I20" s="55">
        <v>247.49</v>
      </c>
      <c r="J20" s="55">
        <v>247.49</v>
      </c>
      <c r="K20" s="55">
        <v>247.49</v>
      </c>
      <c r="L20" s="55">
        <v>247.49</v>
      </c>
    </row>
    <row r="21" spans="4:12" ht="22.5" customHeight="1">
      <c r="D21" s="29" t="s">
        <v>10</v>
      </c>
      <c r="E21" s="30" t="s">
        <v>15</v>
      </c>
      <c r="F21" s="31"/>
      <c r="G21" s="31"/>
      <c r="H21" s="33">
        <f>H20/H19</f>
        <v>0.7547912117404512</v>
      </c>
      <c r="I21" s="33">
        <f>I20/I19</f>
        <v>0.6275594684166351</v>
      </c>
      <c r="J21" s="33">
        <f>J20/J19</f>
        <v>0.5807470468699403</v>
      </c>
      <c r="K21" s="33">
        <f>K20/K19</f>
        <v>0.5743826587448942</v>
      </c>
      <c r="L21" s="33">
        <f>L20/L19</f>
        <v>0.5743826587448942</v>
      </c>
    </row>
    <row r="22" spans="4:12" ht="22.5" customHeight="1">
      <c r="D22" s="16" t="s">
        <v>33</v>
      </c>
      <c r="E22" s="16"/>
      <c r="F22" s="11"/>
      <c r="G22" s="11"/>
      <c r="H22" s="15">
        <f>H17-H19</f>
        <v>-246.69400000000002</v>
      </c>
      <c r="I22" s="15">
        <f>I17-I19</f>
        <v>-155.50400000000002</v>
      </c>
      <c r="J22" s="15">
        <f>J17-J19</f>
        <v>-132.21300000000002</v>
      </c>
      <c r="K22" s="15">
        <f>K17-K19</f>
        <v>-134.57999999999998</v>
      </c>
      <c r="L22" s="15">
        <f>L17-L19</f>
        <v>-134.57999999999998</v>
      </c>
    </row>
    <row r="23" spans="4:12" ht="15">
      <c r="D23" s="3"/>
      <c r="E23" s="3"/>
      <c r="F23" s="14"/>
      <c r="G23" s="14"/>
      <c r="H23" s="14"/>
      <c r="I23" s="14"/>
      <c r="J23" s="14"/>
      <c r="K23" s="14"/>
      <c r="L23" s="14"/>
    </row>
    <row r="24" spans="2:12" ht="22.5" customHeight="1">
      <c r="B24" s="25" t="s">
        <v>7</v>
      </c>
      <c r="D24" s="4" t="s">
        <v>34</v>
      </c>
      <c r="E24" s="13"/>
      <c r="F24" s="14"/>
      <c r="G24" s="14"/>
      <c r="H24" s="46">
        <v>80.402</v>
      </c>
      <c r="I24" s="46">
        <v>146.879</v>
      </c>
      <c r="J24" s="46">
        <v>178.668</v>
      </c>
      <c r="K24" s="46">
        <v>183.39</v>
      </c>
      <c r="L24" s="46">
        <v>183.39</v>
      </c>
    </row>
    <row r="25" spans="4:12" ht="22.5" customHeight="1">
      <c r="D25" s="16" t="s">
        <v>33</v>
      </c>
      <c r="E25" s="16"/>
      <c r="F25" s="11"/>
      <c r="G25" s="11"/>
      <c r="H25" s="48">
        <f>H17-H24</f>
        <v>0.7959999999999923</v>
      </c>
      <c r="I25" s="48">
        <f>I17-I24</f>
        <v>91.98600000000002</v>
      </c>
      <c r="J25" s="48">
        <f>J17-J24</f>
        <v>115.27699999999999</v>
      </c>
      <c r="K25" s="48">
        <f>K17-K24</f>
        <v>112.91000000000003</v>
      </c>
      <c r="L25" s="48">
        <f>L17-L24</f>
        <v>112.91000000000003</v>
      </c>
    </row>
    <row r="29" ht="20.25">
      <c r="A29" s="71">
        <v>34</v>
      </c>
    </row>
    <row r="30" ht="15">
      <c r="A30" s="71"/>
    </row>
  </sheetData>
  <printOptions/>
  <pageMargins left="0.15748031496062992" right="0.15748031496062992" top="0.3937007874015748" bottom="0" header="0.2362204724409449" footer="0.5118110236220472"/>
  <pageSetup horizontalDpi="600" verticalDpi="600" orientation="landscape" paperSize="9" r:id="rId1"/>
  <headerFooter alignWithMargins="0"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0">
      <selection activeCell="B22" sqref="B22"/>
    </sheetView>
  </sheetViews>
  <sheetFormatPr defaultColWidth="9.00390625" defaultRowHeight="12.75"/>
  <cols>
    <col min="1" max="1" width="3.625" style="6" customWidth="1"/>
    <col min="2" max="2" width="12.625" style="6" customWidth="1"/>
    <col min="3" max="3" width="7.125" style="6" customWidth="1"/>
    <col min="4" max="4" width="14.625" style="6" customWidth="1"/>
    <col min="5" max="5" width="20.125" style="6" customWidth="1"/>
    <col min="6" max="6" width="6.00390625" style="6" customWidth="1"/>
    <col min="7" max="8" width="11.75390625" style="6" customWidth="1"/>
    <col min="9" max="9" width="9.625" style="6" customWidth="1"/>
    <col min="10" max="12" width="11.75390625" style="6" customWidth="1"/>
    <col min="13" max="13" width="11.75390625" style="6" bestFit="1" customWidth="1"/>
    <col min="14" max="16384" width="9.125" style="6" customWidth="1"/>
  </cols>
  <sheetData>
    <row r="1" ht="15.75">
      <c r="M1" s="25" t="s">
        <v>39</v>
      </c>
    </row>
    <row r="2" spans="8:13" ht="15.75">
      <c r="H2" s="14"/>
      <c r="I2" s="14"/>
      <c r="J2" s="14"/>
      <c r="L2" s="14"/>
      <c r="M2" s="37" t="s">
        <v>22</v>
      </c>
    </row>
    <row r="3" spans="8:13" ht="20.25">
      <c r="H3" s="14"/>
      <c r="I3" s="14"/>
      <c r="J3" s="14"/>
      <c r="L3" s="20"/>
      <c r="M3" s="39" t="s">
        <v>23</v>
      </c>
    </row>
    <row r="4" spans="2:12" ht="21" thickBot="1">
      <c r="B4" s="14"/>
      <c r="C4" s="7"/>
      <c r="D4" s="7"/>
      <c r="E4" s="36" t="s">
        <v>25</v>
      </c>
      <c r="F4" s="43"/>
      <c r="G4" s="7"/>
      <c r="L4" s="26"/>
    </row>
    <row r="5" spans="2:12" ht="15.75" thickTop="1">
      <c r="B5" s="14"/>
      <c r="C5" s="14"/>
      <c r="D5" s="14"/>
      <c r="E5" s="28" t="s">
        <v>9</v>
      </c>
      <c r="F5" s="45"/>
      <c r="G5" s="44" t="s">
        <v>26</v>
      </c>
      <c r="L5" s="26"/>
    </row>
    <row r="6" spans="2:12" ht="15">
      <c r="B6" s="14"/>
      <c r="C6" s="14"/>
      <c r="D6" s="14"/>
      <c r="F6" s="45"/>
      <c r="L6" s="26"/>
    </row>
    <row r="7" spans="2:13" ht="22.5" customHeight="1">
      <c r="B7" s="1"/>
      <c r="C7" s="1"/>
      <c r="D7" s="9" t="s">
        <v>4</v>
      </c>
      <c r="E7" s="10"/>
      <c r="F7" s="11"/>
      <c r="G7" s="9" t="s">
        <v>0</v>
      </c>
      <c r="H7" s="10"/>
      <c r="I7" s="9"/>
      <c r="J7" s="9"/>
      <c r="K7" s="9"/>
      <c r="L7" s="9"/>
      <c r="M7" s="21" t="s">
        <v>8</v>
      </c>
    </row>
    <row r="8" spans="2:13" ht="15.75" thickBot="1">
      <c r="B8" s="11"/>
      <c r="C8" s="11"/>
      <c r="D8" s="18" t="s">
        <v>19</v>
      </c>
      <c r="E8" s="18">
        <v>2004</v>
      </c>
      <c r="F8" s="19"/>
      <c r="G8" s="18">
        <v>2004</v>
      </c>
      <c r="H8" s="58">
        <v>2005</v>
      </c>
      <c r="I8" s="18">
        <v>2006</v>
      </c>
      <c r="J8" s="18">
        <v>2007</v>
      </c>
      <c r="K8" s="18">
        <v>2008</v>
      </c>
      <c r="L8" s="34">
        <v>2009</v>
      </c>
      <c r="M8" s="22"/>
    </row>
    <row r="9" spans="6:13" ht="18" customHeight="1" thickTop="1">
      <c r="F9" s="12"/>
      <c r="G9" s="12"/>
      <c r="M9" s="35"/>
    </row>
    <row r="10" spans="2:13" ht="22.5" customHeight="1">
      <c r="B10" s="27" t="s">
        <v>28</v>
      </c>
      <c r="D10" s="46">
        <v>1707</v>
      </c>
      <c r="E10" s="46"/>
      <c r="F10" s="47"/>
      <c r="G10" s="46">
        <f>33*G12/1</f>
        <v>638.4839999999999</v>
      </c>
      <c r="H10" s="46">
        <f>33*H12/1</f>
        <v>825</v>
      </c>
      <c r="I10" s="46">
        <f>33*I12/1</f>
        <v>671.5500000000001</v>
      </c>
      <c r="J10" s="46"/>
      <c r="K10" s="46"/>
      <c r="L10" s="46"/>
      <c r="M10" s="48">
        <f>SUM(D10:L10)</f>
        <v>3842.034</v>
      </c>
    </row>
    <row r="11" spans="2:13" ht="22.5" customHeight="1">
      <c r="B11" s="28" t="s">
        <v>29</v>
      </c>
      <c r="C11" s="17" t="s">
        <v>11</v>
      </c>
      <c r="D11" s="46">
        <v>8.224</v>
      </c>
      <c r="E11" s="46"/>
      <c r="F11" s="47"/>
      <c r="G11" s="46"/>
      <c r="H11" s="46"/>
      <c r="I11" s="46"/>
      <c r="J11" s="46"/>
      <c r="K11" s="46"/>
      <c r="L11" s="46"/>
      <c r="M11" s="48">
        <f>SUM(D11:L11)</f>
        <v>8.224</v>
      </c>
    </row>
    <row r="12" spans="2:13" ht="22.5" customHeight="1">
      <c r="B12" s="28" t="s">
        <v>30</v>
      </c>
      <c r="C12" s="17" t="s">
        <v>18</v>
      </c>
      <c r="D12" s="49">
        <f>(37149+1072)/1000</f>
        <v>38.221</v>
      </c>
      <c r="E12" s="49"/>
      <c r="F12" s="50"/>
      <c r="G12" s="49">
        <v>19.348</v>
      </c>
      <c r="H12" s="49">
        <v>25</v>
      </c>
      <c r="I12" s="49">
        <v>20.35</v>
      </c>
      <c r="J12" s="49"/>
      <c r="K12" s="49"/>
      <c r="L12" s="49"/>
      <c r="M12" s="51">
        <f>SUM(D12:L12)</f>
        <v>102.91899999999998</v>
      </c>
    </row>
    <row r="13" spans="2:13" ht="22.5" customHeight="1">
      <c r="B13" s="28" t="s">
        <v>30</v>
      </c>
      <c r="C13" s="17" t="s">
        <v>12</v>
      </c>
      <c r="D13" s="49"/>
      <c r="E13" s="49"/>
      <c r="F13" s="50"/>
      <c r="G13" s="49"/>
      <c r="H13" s="49"/>
      <c r="I13" s="49"/>
      <c r="J13" s="49"/>
      <c r="K13" s="49"/>
      <c r="L13" s="49"/>
      <c r="M13" s="51">
        <f>SUM(D13:L13)</f>
        <v>0</v>
      </c>
    </row>
    <row r="15" spans="1:3" ht="15.75" thickBot="1">
      <c r="A15" s="5" t="s">
        <v>2</v>
      </c>
      <c r="B15" s="8"/>
      <c r="C15" s="3"/>
    </row>
    <row r="17" spans="4:12" ht="22.5" customHeight="1">
      <c r="D17" s="23" t="s">
        <v>1</v>
      </c>
      <c r="E17" s="59" t="s">
        <v>31</v>
      </c>
      <c r="F17" s="14"/>
      <c r="G17" s="14"/>
      <c r="H17" s="56">
        <v>0</v>
      </c>
      <c r="I17" s="53">
        <v>0</v>
      </c>
      <c r="J17" s="53">
        <v>16</v>
      </c>
      <c r="K17" s="53">
        <v>106</v>
      </c>
      <c r="L17" s="54">
        <v>141.2</v>
      </c>
    </row>
    <row r="18" spans="4:12" ht="15">
      <c r="D18" s="3"/>
      <c r="E18" s="60"/>
      <c r="F18" s="14"/>
      <c r="G18" s="14"/>
      <c r="H18" s="47"/>
      <c r="I18" s="47"/>
      <c r="J18" s="47"/>
      <c r="K18" s="47"/>
      <c r="L18" s="47"/>
    </row>
    <row r="19" spans="2:12" ht="22.5" customHeight="1">
      <c r="B19" s="25" t="s">
        <v>6</v>
      </c>
      <c r="D19" s="24" t="s">
        <v>5</v>
      </c>
      <c r="E19" s="61" t="s">
        <v>32</v>
      </c>
      <c r="F19" s="14"/>
      <c r="G19" s="14"/>
      <c r="H19" s="46"/>
      <c r="I19" s="46"/>
      <c r="J19" s="46">
        <f>J20+J25</f>
        <v>389.152</v>
      </c>
      <c r="K19" s="46">
        <f>K20+K25</f>
        <v>464.552</v>
      </c>
      <c r="L19" s="46">
        <f>L20+L25</f>
        <v>486.052</v>
      </c>
    </row>
    <row r="20" spans="4:12" ht="22.5" customHeight="1">
      <c r="D20" s="29" t="s">
        <v>10</v>
      </c>
      <c r="E20" s="30" t="s">
        <v>32</v>
      </c>
      <c r="F20" s="14"/>
      <c r="G20" s="14"/>
      <c r="H20" s="55">
        <v>0</v>
      </c>
      <c r="I20" s="55">
        <v>0</v>
      </c>
      <c r="J20" s="55">
        <v>376.252</v>
      </c>
      <c r="K20" s="55">
        <v>376.252</v>
      </c>
      <c r="L20" s="55">
        <v>376.252</v>
      </c>
    </row>
    <row r="21" spans="4:12" ht="22.5" customHeight="1">
      <c r="D21" s="29" t="s">
        <v>10</v>
      </c>
      <c r="E21" s="30" t="s">
        <v>15</v>
      </c>
      <c r="F21" s="14"/>
      <c r="G21" s="14"/>
      <c r="H21" s="32"/>
      <c r="I21" s="32"/>
      <c r="J21" s="33">
        <f>J20/J19</f>
        <v>0.9668509990954692</v>
      </c>
      <c r="K21" s="33">
        <f>K20/K19</f>
        <v>0.8099244002824226</v>
      </c>
      <c r="L21" s="33">
        <f>L20/L19</f>
        <v>0.7740982446322615</v>
      </c>
    </row>
    <row r="22" spans="4:12" ht="22.5" customHeight="1">
      <c r="D22" s="16" t="s">
        <v>33</v>
      </c>
      <c r="E22" s="16"/>
      <c r="F22" s="11"/>
      <c r="G22" s="11"/>
      <c r="H22" s="48">
        <f>H17-H19</f>
        <v>0</v>
      </c>
      <c r="I22" s="48">
        <f>I17-I19</f>
        <v>0</v>
      </c>
      <c r="J22" s="48">
        <f>J17-J19</f>
        <v>-373.152</v>
      </c>
      <c r="K22" s="48">
        <f>K17-K19</f>
        <v>-358.552</v>
      </c>
      <c r="L22" s="48">
        <f>L17-L19</f>
        <v>-344.85200000000003</v>
      </c>
    </row>
    <row r="23" spans="4:12" ht="15">
      <c r="D23" s="3"/>
      <c r="E23" s="3"/>
      <c r="F23" s="14"/>
      <c r="G23" s="14"/>
      <c r="H23" s="47"/>
      <c r="I23" s="47"/>
      <c r="J23" s="47"/>
      <c r="K23" s="47"/>
      <c r="L23" s="47"/>
    </row>
    <row r="24" spans="4:12" ht="15">
      <c r="D24" s="14"/>
      <c r="E24" s="14"/>
      <c r="F24" s="14"/>
      <c r="G24" s="14"/>
      <c r="H24" s="47"/>
      <c r="I24" s="47"/>
      <c r="J24" s="47"/>
      <c r="K24" s="47"/>
      <c r="L24" s="47"/>
    </row>
    <row r="25" spans="2:12" ht="22.5" customHeight="1">
      <c r="B25" s="25" t="s">
        <v>7</v>
      </c>
      <c r="D25" s="4" t="s">
        <v>34</v>
      </c>
      <c r="E25" s="13"/>
      <c r="F25" s="14"/>
      <c r="G25" s="14"/>
      <c r="H25" s="46">
        <f>H19-H20</f>
        <v>0</v>
      </c>
      <c r="I25" s="46">
        <f>I19-I20</f>
        <v>0</v>
      </c>
      <c r="J25" s="46">
        <v>12.9</v>
      </c>
      <c r="K25" s="46">
        <v>88.3</v>
      </c>
      <c r="L25" s="46">
        <v>109.8</v>
      </c>
    </row>
    <row r="26" spans="4:12" ht="22.5" customHeight="1">
      <c r="D26" s="16" t="s">
        <v>33</v>
      </c>
      <c r="E26" s="16"/>
      <c r="F26" s="11"/>
      <c r="G26" s="11"/>
      <c r="H26" s="48">
        <f>H17-H25</f>
        <v>0</v>
      </c>
      <c r="I26" s="48">
        <f>I17-I25</f>
        <v>0</v>
      </c>
      <c r="J26" s="48">
        <f>J17-J25</f>
        <v>3.0999999999999996</v>
      </c>
      <c r="K26" s="48">
        <f>K17-K25</f>
        <v>17.700000000000003</v>
      </c>
      <c r="L26" s="48">
        <f>L17-L25</f>
        <v>31.39999999999999</v>
      </c>
    </row>
    <row r="29" ht="21">
      <c r="A29" s="72">
        <v>35</v>
      </c>
    </row>
  </sheetData>
  <printOptions/>
  <pageMargins left="0" right="0" top="0.3937007874015748" bottom="0" header="0.2755905511811024" footer="0.5118110236220472"/>
  <pageSetup horizontalDpi="600" verticalDpi="600" orientation="landscape" paperSize="9" r:id="rId1"/>
  <headerFooter alignWithMargins="0">
    <oddFooter xml:space="preserve">&amp;L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workbookViewId="0" topLeftCell="A10">
      <selection activeCell="A29" sqref="A29"/>
    </sheetView>
  </sheetViews>
  <sheetFormatPr defaultColWidth="9.00390625" defaultRowHeight="12.75"/>
  <cols>
    <col min="1" max="1" width="3.625" style="6" customWidth="1"/>
    <col min="2" max="2" width="12.625" style="6" customWidth="1"/>
    <col min="3" max="3" width="7.125" style="6" customWidth="1"/>
    <col min="4" max="4" width="14.625" style="6" customWidth="1"/>
    <col min="5" max="5" width="20.75390625" style="6" customWidth="1"/>
    <col min="6" max="6" width="6.00390625" style="6" customWidth="1"/>
    <col min="7" max="13" width="11.125" style="6" customWidth="1"/>
    <col min="14" max="16384" width="9.125" style="6" customWidth="1"/>
  </cols>
  <sheetData>
    <row r="1" ht="15.75">
      <c r="M1" s="25" t="s">
        <v>40</v>
      </c>
    </row>
    <row r="2" spans="8:13" ht="15.75">
      <c r="H2" s="14"/>
      <c r="I2" s="14"/>
      <c r="J2" s="14"/>
      <c r="L2" s="14"/>
      <c r="M2" s="37" t="s">
        <v>22</v>
      </c>
    </row>
    <row r="3" spans="8:13" ht="20.25">
      <c r="H3" s="14"/>
      <c r="I3" s="14"/>
      <c r="J3" s="14"/>
      <c r="L3" s="20"/>
      <c r="M3" s="39" t="s">
        <v>23</v>
      </c>
    </row>
    <row r="4" spans="2:12" ht="21" thickBot="1">
      <c r="B4" s="14"/>
      <c r="C4" s="7"/>
      <c r="D4" s="7"/>
      <c r="E4" s="36" t="s">
        <v>24</v>
      </c>
      <c r="F4" s="43"/>
      <c r="G4" s="7"/>
      <c r="L4" s="26"/>
    </row>
    <row r="5" spans="2:12" ht="15.75" thickTop="1">
      <c r="B5" s="14"/>
      <c r="C5" s="14"/>
      <c r="D5" s="14"/>
      <c r="E5" s="28" t="s">
        <v>9</v>
      </c>
      <c r="F5" s="45"/>
      <c r="G5" s="44">
        <v>38168</v>
      </c>
      <c r="L5" s="26"/>
    </row>
    <row r="6" spans="1:11" ht="15">
      <c r="A6" s="40"/>
      <c r="B6" s="40"/>
      <c r="C6" s="40"/>
      <c r="D6" s="40"/>
      <c r="H6" s="31"/>
      <c r="I6" s="42"/>
      <c r="J6" s="42"/>
      <c r="K6" s="40"/>
    </row>
    <row r="7" spans="2:13" ht="22.5" customHeight="1">
      <c r="B7" s="1"/>
      <c r="C7" s="1"/>
      <c r="D7" s="9" t="s">
        <v>4</v>
      </c>
      <c r="E7" s="10"/>
      <c r="F7" s="11"/>
      <c r="G7" s="9" t="s">
        <v>0</v>
      </c>
      <c r="H7" s="21"/>
      <c r="I7" s="9"/>
      <c r="J7" s="9"/>
      <c r="K7" s="9"/>
      <c r="L7" s="9"/>
      <c r="M7" s="21" t="s">
        <v>8</v>
      </c>
    </row>
    <row r="8" spans="2:13" ht="15.75" thickBot="1">
      <c r="B8" s="11"/>
      <c r="C8" s="11"/>
      <c r="D8" s="18" t="s">
        <v>3</v>
      </c>
      <c r="E8" s="18">
        <v>2004</v>
      </c>
      <c r="F8" s="19"/>
      <c r="G8" s="18">
        <v>2004</v>
      </c>
      <c r="H8" s="18">
        <v>2005</v>
      </c>
      <c r="I8" s="18">
        <v>2006</v>
      </c>
      <c r="J8" s="18">
        <v>2007</v>
      </c>
      <c r="K8" s="18">
        <v>2008</v>
      </c>
      <c r="L8" s="34">
        <v>2009</v>
      </c>
      <c r="M8" s="22"/>
    </row>
    <row r="9" spans="6:13" ht="18" customHeight="1" thickTop="1">
      <c r="F9" s="12"/>
      <c r="G9" s="12"/>
      <c r="M9" s="35"/>
    </row>
    <row r="10" spans="2:13" ht="22.5" customHeight="1">
      <c r="B10" s="27" t="s">
        <v>28</v>
      </c>
      <c r="D10" s="46">
        <v>80.587</v>
      </c>
      <c r="E10" s="46"/>
      <c r="F10" s="47"/>
      <c r="G10" s="46">
        <f>33*G12/1</f>
        <v>111.177</v>
      </c>
      <c r="H10" s="46"/>
      <c r="I10" s="46"/>
      <c r="J10" s="46"/>
      <c r="K10" s="46"/>
      <c r="L10" s="46"/>
      <c r="M10" s="48">
        <f>SUM(D10:L10)</f>
        <v>191.764</v>
      </c>
    </row>
    <row r="11" spans="2:13" ht="22.5" customHeight="1">
      <c r="B11" s="28" t="s">
        <v>29</v>
      </c>
      <c r="C11" s="17" t="s">
        <v>11</v>
      </c>
      <c r="D11" s="46">
        <v>0</v>
      </c>
      <c r="E11" s="46">
        <v>0</v>
      </c>
      <c r="F11" s="47"/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8">
        <f>SUM(D11:L11)</f>
        <v>0</v>
      </c>
    </row>
    <row r="12" spans="2:13" ht="22.5" customHeight="1">
      <c r="B12" s="28" t="s">
        <v>30</v>
      </c>
      <c r="C12" s="17" t="s">
        <v>18</v>
      </c>
      <c r="D12" s="49">
        <v>2.131</v>
      </c>
      <c r="E12" s="49"/>
      <c r="F12" s="50"/>
      <c r="G12" s="49">
        <v>3.369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1">
        <f>SUM(D12:L12)</f>
        <v>5.5</v>
      </c>
    </row>
    <row r="13" spans="2:13" ht="22.5" customHeight="1">
      <c r="B13" s="28" t="s">
        <v>13</v>
      </c>
      <c r="C13" s="17" t="s">
        <v>13</v>
      </c>
      <c r="D13" s="49"/>
      <c r="E13" s="49"/>
      <c r="F13" s="50"/>
      <c r="G13" s="49"/>
      <c r="H13" s="49"/>
      <c r="I13" s="49"/>
      <c r="J13" s="49"/>
      <c r="K13" s="49"/>
      <c r="L13" s="49"/>
      <c r="M13" s="51" t="s">
        <v>13</v>
      </c>
    </row>
    <row r="15" spans="1:3" ht="15.75" thickBot="1">
      <c r="A15" s="5" t="s">
        <v>2</v>
      </c>
      <c r="B15" s="8"/>
      <c r="C15" s="3"/>
    </row>
    <row r="17" spans="4:12" ht="22.5" customHeight="1">
      <c r="D17" s="23" t="s">
        <v>1</v>
      </c>
      <c r="E17" s="59" t="s">
        <v>31</v>
      </c>
      <c r="F17" s="14"/>
      <c r="G17" s="14"/>
      <c r="H17" s="48">
        <v>11.779</v>
      </c>
      <c r="I17" s="48">
        <v>12.014</v>
      </c>
      <c r="J17" s="48">
        <v>12.134</v>
      </c>
      <c r="K17" s="48">
        <v>12.264</v>
      </c>
      <c r="L17" s="48">
        <v>12.6</v>
      </c>
    </row>
    <row r="18" spans="4:12" ht="15">
      <c r="D18" s="3"/>
      <c r="E18" s="60"/>
      <c r="F18" s="14"/>
      <c r="G18" s="14"/>
      <c r="H18" s="47"/>
      <c r="I18" s="47"/>
      <c r="J18" s="47"/>
      <c r="K18" s="47"/>
      <c r="L18" s="47"/>
    </row>
    <row r="19" spans="2:12" ht="22.5" customHeight="1">
      <c r="B19" s="25" t="s">
        <v>6</v>
      </c>
      <c r="D19" s="24" t="s">
        <v>5</v>
      </c>
      <c r="E19" s="61" t="s">
        <v>32</v>
      </c>
      <c r="F19" s="14"/>
      <c r="G19" s="14"/>
      <c r="H19" s="46">
        <v>11.536</v>
      </c>
      <c r="I19" s="46">
        <v>11.621</v>
      </c>
      <c r="J19" s="46">
        <v>11.801</v>
      </c>
      <c r="K19" s="46">
        <v>12.05</v>
      </c>
      <c r="L19" s="46">
        <v>12.35</v>
      </c>
    </row>
    <row r="20" spans="4:12" ht="22.5" customHeight="1">
      <c r="D20" s="29" t="s">
        <v>10</v>
      </c>
      <c r="E20" s="30" t="s">
        <v>32</v>
      </c>
      <c r="F20" s="14"/>
      <c r="G20" s="14"/>
      <c r="H20" s="55">
        <v>10.721</v>
      </c>
      <c r="I20" s="55">
        <v>10.721</v>
      </c>
      <c r="J20" s="55">
        <v>10.721</v>
      </c>
      <c r="K20" s="55">
        <v>10.721</v>
      </c>
      <c r="L20" s="55">
        <v>10.721</v>
      </c>
    </row>
    <row r="21" spans="4:12" ht="22.5" customHeight="1">
      <c r="D21" s="29" t="s">
        <v>10</v>
      </c>
      <c r="E21" s="30" t="s">
        <v>15</v>
      </c>
      <c r="F21" s="14"/>
      <c r="G21" s="14"/>
      <c r="H21" s="33">
        <f>H20/H19</f>
        <v>0.9293515950069349</v>
      </c>
      <c r="I21" s="33">
        <f>I20/I19</f>
        <v>0.9225539970742621</v>
      </c>
      <c r="J21" s="33">
        <f>J20/J19</f>
        <v>0.9084823320057622</v>
      </c>
      <c r="K21" s="33">
        <f>K20/K19</f>
        <v>0.8897095435684647</v>
      </c>
      <c r="L21" s="33">
        <f>L20/L19</f>
        <v>0.8680971659919029</v>
      </c>
    </row>
    <row r="22" spans="4:12" ht="22.5" customHeight="1">
      <c r="D22" s="16" t="s">
        <v>33</v>
      </c>
      <c r="E22" s="16"/>
      <c r="F22" s="11"/>
      <c r="G22" s="11"/>
      <c r="H22" s="48">
        <f>H17-H19</f>
        <v>0.24300000000000033</v>
      </c>
      <c r="I22" s="48">
        <f>I17-I19</f>
        <v>0.3929999999999989</v>
      </c>
      <c r="J22" s="48">
        <f>J17-J19</f>
        <v>0.3330000000000002</v>
      </c>
      <c r="K22" s="48">
        <f>K17-K19</f>
        <v>0.21399999999999864</v>
      </c>
      <c r="L22" s="48">
        <f>L17-L19</f>
        <v>0.25</v>
      </c>
    </row>
    <row r="23" spans="4:12" ht="15">
      <c r="D23" s="3"/>
      <c r="E23" s="3"/>
      <c r="F23" s="14"/>
      <c r="G23" s="14"/>
      <c r="H23" s="47"/>
      <c r="I23" s="47"/>
      <c r="J23" s="47"/>
      <c r="K23" s="47"/>
      <c r="L23" s="47"/>
    </row>
    <row r="24" spans="4:12" ht="15">
      <c r="D24" s="14"/>
      <c r="E24" s="14"/>
      <c r="F24" s="14"/>
      <c r="G24" s="14"/>
      <c r="H24" s="47"/>
      <c r="I24" s="47"/>
      <c r="J24" s="47"/>
      <c r="K24" s="47"/>
      <c r="L24" s="47"/>
    </row>
    <row r="25" spans="2:13" ht="22.5" customHeight="1">
      <c r="B25" s="25" t="s">
        <v>7</v>
      </c>
      <c r="D25" s="4" t="s">
        <v>34</v>
      </c>
      <c r="E25" s="13"/>
      <c r="F25" s="14"/>
      <c r="G25" s="14"/>
      <c r="H25" s="46">
        <f>H19-H20</f>
        <v>0.8149999999999995</v>
      </c>
      <c r="I25" s="46">
        <f>I19-I20</f>
        <v>0.9000000000000004</v>
      </c>
      <c r="J25" s="46">
        <f>J19-J20</f>
        <v>1.08</v>
      </c>
      <c r="K25" s="46">
        <f>K19-K20</f>
        <v>1.3290000000000006</v>
      </c>
      <c r="L25" s="57">
        <f>L19-L20</f>
        <v>1.6289999999999996</v>
      </c>
      <c r="M25" s="14"/>
    </row>
    <row r="26" spans="4:12" ht="22.5" customHeight="1">
      <c r="D26" s="16" t="s">
        <v>33</v>
      </c>
      <c r="E26" s="16"/>
      <c r="F26" s="11"/>
      <c r="G26" s="11"/>
      <c r="H26" s="48">
        <f>H17-H25</f>
        <v>10.964</v>
      </c>
      <c r="I26" s="48">
        <f>I17-I25</f>
        <v>11.113999999999999</v>
      </c>
      <c r="J26" s="48">
        <f>J17-J25</f>
        <v>11.054</v>
      </c>
      <c r="K26" s="48">
        <f>K17-K25</f>
        <v>10.934999999999999</v>
      </c>
      <c r="L26" s="48">
        <f>L17-L25</f>
        <v>10.971</v>
      </c>
    </row>
    <row r="29" ht="20.25">
      <c r="A29" s="71">
        <v>36</v>
      </c>
    </row>
  </sheetData>
  <printOptions/>
  <pageMargins left="0.15748031496062992" right="0.1968503937007874" top="0.3937007874015748" bottom="0" header="0.2755905511811024" footer="0.5118110236220472"/>
  <pageSetup horizontalDpi="600" verticalDpi="600" orientation="landscape" paperSize="9" r:id="rId1"/>
  <headerFooter alignWithMargins="0">
    <oddFooter xml:space="preserve">&amp;L 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workbookViewId="0" topLeftCell="A1">
      <selection activeCell="A24" sqref="A24"/>
    </sheetView>
  </sheetViews>
  <sheetFormatPr defaultColWidth="9.00390625" defaultRowHeight="12.75"/>
  <cols>
    <col min="1" max="1" width="5.375" style="6" customWidth="1"/>
    <col min="2" max="2" width="7.25390625" style="6" customWidth="1"/>
    <col min="3" max="3" width="27.375" style="6" customWidth="1"/>
    <col min="4" max="4" width="20.25390625" style="6" customWidth="1"/>
    <col min="5" max="5" width="3.125" style="6" customWidth="1"/>
    <col min="6" max="11" width="12.625" style="6" customWidth="1"/>
    <col min="12" max="12" width="11.75390625" style="6" bestFit="1" customWidth="1"/>
    <col min="13" max="16384" width="9.125" style="6" customWidth="1"/>
  </cols>
  <sheetData>
    <row r="1" ht="15.75">
      <c r="K1" s="25" t="s">
        <v>42</v>
      </c>
    </row>
    <row r="2" spans="9:11" ht="17.25" customHeight="1">
      <c r="I2" s="14"/>
      <c r="J2" s="14"/>
      <c r="K2" s="37" t="s">
        <v>38</v>
      </c>
    </row>
    <row r="3" spans="9:11" ht="17.25" customHeight="1">
      <c r="I3" s="38"/>
      <c r="J3" s="38"/>
      <c r="K3" s="39" t="s">
        <v>13</v>
      </c>
    </row>
    <row r="4" spans="2:4" ht="15">
      <c r="B4" s="14" t="s">
        <v>13</v>
      </c>
      <c r="C4" s="3" t="s">
        <v>13</v>
      </c>
      <c r="D4" s="14"/>
    </row>
    <row r="5" spans="1:4" ht="15">
      <c r="A5" s="3"/>
      <c r="B5" s="14"/>
      <c r="C5" s="14"/>
      <c r="D5" s="14"/>
    </row>
    <row r="6" spans="1:2" ht="15">
      <c r="A6" s="3"/>
      <c r="B6" s="14"/>
    </row>
    <row r="7" spans="1:11" ht="15.75" thickBot="1">
      <c r="A7" s="3"/>
      <c r="B7" s="14"/>
      <c r="G7" s="63">
        <v>2005</v>
      </c>
      <c r="H7" s="63">
        <v>2006</v>
      </c>
      <c r="I7" s="63">
        <v>2007</v>
      </c>
      <c r="J7" s="63">
        <v>2008</v>
      </c>
      <c r="K7" s="63">
        <v>2009</v>
      </c>
    </row>
    <row r="8" ht="15.75" thickTop="1"/>
    <row r="9" spans="3:11" ht="17.25" customHeight="1">
      <c r="C9" s="64" t="s">
        <v>35</v>
      </c>
      <c r="D9" s="65" t="s">
        <v>31</v>
      </c>
      <c r="E9" s="11"/>
      <c r="F9" s="11"/>
      <c r="G9" s="67">
        <f>PET_Centrum!H17+'Ucel.zar.'!H17+'pav J'!H17+'pom prevadzky'!G17+'Urychl.el.'!G18</f>
        <v>93.72699999999999</v>
      </c>
      <c r="H9" s="67">
        <f>PET_Centrum!I17+'Ucel.zar.'!I17+'pav J'!I17+'pom prevadzky'!H17+'Urychl.el.'!H18</f>
        <v>251.729</v>
      </c>
      <c r="I9" s="67">
        <f>PET_Centrum!J17+'Ucel.zar.'!J17+'pav J'!J17+'pom prevadzky'!I17+'Urychl.el.'!I18</f>
        <v>324.97900000000004</v>
      </c>
      <c r="J9" s="67">
        <f>PET_Centrum!K17+'Ucel.zar.'!K17+'pav J'!K17+'pom prevadzky'!J17+'Urychl.el.'!J18</f>
        <v>423.16400000000004</v>
      </c>
      <c r="K9" s="67">
        <f>PET_Centrum!L17+'Ucel.zar.'!L17+'pav J'!L17+'pom prevadzky'!K17+'Urychl.el.'!K18</f>
        <v>462.1</v>
      </c>
    </row>
    <row r="10" spans="3:11" ht="17.25" customHeight="1">
      <c r="C10" s="64" t="s">
        <v>36</v>
      </c>
      <c r="D10" s="65" t="s">
        <v>31</v>
      </c>
      <c r="E10" s="11"/>
      <c r="F10" s="11"/>
      <c r="G10" s="67">
        <v>55</v>
      </c>
      <c r="H10" s="67">
        <v>0</v>
      </c>
      <c r="I10" s="67">
        <v>0</v>
      </c>
      <c r="J10" s="67">
        <v>0</v>
      </c>
      <c r="K10" s="67">
        <v>0</v>
      </c>
    </row>
    <row r="11" spans="3:11" ht="17.25" customHeight="1">
      <c r="C11" s="16" t="s">
        <v>37</v>
      </c>
      <c r="D11" s="66" t="s">
        <v>31</v>
      </c>
      <c r="E11" s="14"/>
      <c r="F11" s="14"/>
      <c r="G11" s="68">
        <f>SUM(G9:G10)</f>
        <v>148.72699999999998</v>
      </c>
      <c r="H11" s="68">
        <f>SUM(H9:H10)</f>
        <v>251.729</v>
      </c>
      <c r="I11" s="68">
        <f>SUM(I9:I10)</f>
        <v>324.97900000000004</v>
      </c>
      <c r="J11" s="68">
        <f>SUM(J9:J10)</f>
        <v>423.16400000000004</v>
      </c>
      <c r="K11" s="68">
        <f>SUM(K9:K10)</f>
        <v>462.1</v>
      </c>
    </row>
    <row r="12" spans="3:11" ht="15">
      <c r="C12" s="3"/>
      <c r="D12" s="60"/>
      <c r="E12" s="14"/>
      <c r="F12" s="14"/>
      <c r="G12" s="47"/>
      <c r="H12" s="47"/>
      <c r="I12" s="47"/>
      <c r="J12" s="47"/>
      <c r="K12" s="47"/>
    </row>
    <row r="13" spans="2:11" ht="22.5" customHeight="1">
      <c r="B13" s="27" t="s">
        <v>6</v>
      </c>
      <c r="C13" s="24" t="s">
        <v>5</v>
      </c>
      <c r="D13" s="61" t="s">
        <v>32</v>
      </c>
      <c r="E13" s="14"/>
      <c r="F13" s="14"/>
      <c r="G13" s="46">
        <f>PET_Centrum!H19+'pav J'!H19+'Ucel.zar.'!H19+'pom prevadzky'!G19+'Urychl.el.'!G20</f>
        <v>360.81399999999996</v>
      </c>
      <c r="H13" s="46">
        <f>PET_Centrum!I19+'pav J'!I19+'Ucel.zar.'!I19+'pom prevadzky'!H19+'Urychl.el.'!H20</f>
        <v>427.476</v>
      </c>
      <c r="I13" s="46">
        <f>PET_Centrum!J19+'pav J'!J19+'Ucel.zar.'!J19+'pom prevadzky'!I19+'Urychl.el.'!I20</f>
        <v>848.797</v>
      </c>
      <c r="J13" s="46">
        <f>PET_Centrum!K19+'pav J'!K19+'Ucel.zar.'!K19+'pom prevadzky'!J19+'Urychl.el.'!J20</f>
        <v>929.2679999999999</v>
      </c>
      <c r="K13" s="46">
        <f>PET_Centrum!L19+'pav J'!L19+'Ucel.zar.'!L19+'pom prevadzky'!K19+'Urychl.el.'!K20</f>
        <v>951.068</v>
      </c>
    </row>
    <row r="14" spans="2:11" ht="22.5" customHeight="1">
      <c r="B14" s="62"/>
      <c r="C14" s="29" t="s">
        <v>10</v>
      </c>
      <c r="D14" s="30" t="s">
        <v>32</v>
      </c>
      <c r="E14" s="31"/>
      <c r="F14" s="31"/>
      <c r="G14" s="55">
        <f>PET_Centrum!H20+'pav J'!H20+'pom prevadzky'!G20+'Urychl.el.'!G21+'Ucel.zar.'!H20</f>
        <v>278.997</v>
      </c>
      <c r="H14" s="55">
        <f>PET_Centrum!I20+'pav J'!I20+'pom prevadzky'!H20+'Urychl.el.'!H21+'Ucel.zar.'!I20</f>
        <v>278.997</v>
      </c>
      <c r="I14" s="55">
        <f>PET_Centrum!J20+'pav J'!J20+'pom prevadzky'!I20+'Urychl.el.'!I21+'Ucel.zar.'!J20</f>
        <v>655.2489999999999</v>
      </c>
      <c r="J14" s="55">
        <f>PET_Centrum!K20+'pav J'!K20+'pom prevadzky'!J20+'Urychl.el.'!J21+'Ucel.zar.'!K20</f>
        <v>655.2489999999999</v>
      </c>
      <c r="K14" s="55">
        <f>PET_Centrum!L20+'pav J'!L20+'pom prevadzky'!K20+'Urychl.el.'!K21+'Ucel.zar.'!L20</f>
        <v>655.2489999999999</v>
      </c>
    </row>
    <row r="15" spans="2:11" ht="22.5" customHeight="1">
      <c r="B15" s="62"/>
      <c r="C15" s="29" t="s">
        <v>10</v>
      </c>
      <c r="D15" s="30" t="s">
        <v>15</v>
      </c>
      <c r="E15" s="31"/>
      <c r="F15" s="31"/>
      <c r="G15" s="33">
        <f>G14/G13</f>
        <v>0.7732432776998677</v>
      </c>
      <c r="H15" s="33">
        <f>H14/H13</f>
        <v>0.6526612020323949</v>
      </c>
      <c r="I15" s="33">
        <f>I14/I13</f>
        <v>0.7719737463728075</v>
      </c>
      <c r="J15" s="33">
        <f>J14/J13</f>
        <v>0.7051238178867667</v>
      </c>
      <c r="K15" s="33">
        <f>K14/K13</f>
        <v>0.6889612519819823</v>
      </c>
    </row>
    <row r="16" spans="2:11" ht="22.5" customHeight="1">
      <c r="B16" s="62"/>
      <c r="C16" s="16" t="s">
        <v>33</v>
      </c>
      <c r="D16" s="16"/>
      <c r="E16" s="11"/>
      <c r="F16" s="11"/>
      <c r="G16" s="48">
        <f>G11-G13</f>
        <v>-212.087</v>
      </c>
      <c r="H16" s="48">
        <f>H11-H13</f>
        <v>-175.74699999999999</v>
      </c>
      <c r="I16" s="48">
        <f>I11-I13</f>
        <v>-523.818</v>
      </c>
      <c r="J16" s="48">
        <f>J11-J13</f>
        <v>-506.10399999999987</v>
      </c>
      <c r="K16" s="48">
        <f>K11-K13</f>
        <v>-488.96799999999996</v>
      </c>
    </row>
    <row r="17" spans="2:11" ht="15">
      <c r="B17" s="62"/>
      <c r="C17" s="3"/>
      <c r="D17" s="3"/>
      <c r="E17" s="14"/>
      <c r="F17" s="14"/>
      <c r="G17" s="47"/>
      <c r="H17" s="47"/>
      <c r="I17" s="47"/>
      <c r="J17" s="47"/>
      <c r="K17" s="47"/>
    </row>
    <row r="18" spans="2:11" ht="22.5" customHeight="1">
      <c r="B18" s="27" t="s">
        <v>7</v>
      </c>
      <c r="C18" s="70"/>
      <c r="D18" s="69" t="s">
        <v>34</v>
      </c>
      <c r="E18" s="14"/>
      <c r="F18" s="14"/>
      <c r="G18" s="46">
        <f>PET_Centrum!H24+'Ucel.zar.'!H25+'pav J'!H25+'pom prevadzky'!G25+'Urychl.el.'!G26</f>
        <v>81.817</v>
      </c>
      <c r="H18" s="46">
        <f>PET_Centrum!I24+'Ucel.zar.'!I25+'pav J'!I25+'pom prevadzky'!H25+'Urychl.el.'!H26</f>
        <v>148.47899999999998</v>
      </c>
      <c r="I18" s="46">
        <f>PET_Centrum!J24+'Ucel.zar.'!J25+'pav J'!J25+'pom prevadzky'!I25+'Urychl.el.'!I26</f>
        <v>193.54800000000003</v>
      </c>
      <c r="J18" s="46">
        <f>PET_Centrum!K24+'Ucel.zar.'!K25+'pav J'!K25+'pom prevadzky'!J25+'Urychl.el.'!J26</f>
        <v>274.019</v>
      </c>
      <c r="K18" s="46">
        <f>PET_Centrum!L24+'Ucel.zar.'!L25+'pav J'!L25+'pom prevadzky'!K25+'Urychl.el.'!K26</f>
        <v>295.81899999999996</v>
      </c>
    </row>
    <row r="19" spans="3:11" ht="22.5" customHeight="1">
      <c r="C19" s="70"/>
      <c r="D19" s="69" t="s">
        <v>33</v>
      </c>
      <c r="E19" s="11"/>
      <c r="F19" s="11"/>
      <c r="G19" s="48">
        <f>G11-G18</f>
        <v>66.90999999999998</v>
      </c>
      <c r="H19" s="48">
        <f>H11-H18</f>
        <v>103.25000000000003</v>
      </c>
      <c r="I19" s="48">
        <f>I11-I18</f>
        <v>131.431</v>
      </c>
      <c r="J19" s="48">
        <f>J11-J18</f>
        <v>149.14500000000004</v>
      </c>
      <c r="K19" s="48">
        <f>K11-K18</f>
        <v>166.28100000000006</v>
      </c>
    </row>
    <row r="26" ht="20.25">
      <c r="A26" s="71">
        <v>39</v>
      </c>
    </row>
  </sheetData>
  <printOptions/>
  <pageMargins left="0.24" right="0.36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2">
      <selection activeCell="B5" sqref="B5"/>
    </sheetView>
  </sheetViews>
  <sheetFormatPr defaultColWidth="9.00390625" defaultRowHeight="12.75"/>
  <cols>
    <col min="1" max="1" width="3.625" style="6" customWidth="1"/>
    <col min="2" max="2" width="12.625" style="6" customWidth="1"/>
    <col min="3" max="3" width="5.75390625" style="6" customWidth="1"/>
    <col min="4" max="4" width="14.625" style="6" customWidth="1"/>
    <col min="5" max="5" width="20.125" style="6" customWidth="1"/>
    <col min="6" max="6" width="3.75390625" style="6" customWidth="1"/>
    <col min="7" max="12" width="12.375" style="6" customWidth="1"/>
    <col min="13" max="16384" width="9.125" style="6" customWidth="1"/>
  </cols>
  <sheetData>
    <row r="1" ht="15.75">
      <c r="L1" s="25" t="s">
        <v>41</v>
      </c>
    </row>
    <row r="2" spans="8:13" ht="15.75">
      <c r="H2" s="14"/>
      <c r="I2" s="14"/>
      <c r="J2" s="14"/>
      <c r="K2" s="14"/>
      <c r="L2" s="37" t="s">
        <v>22</v>
      </c>
      <c r="M2" s="14"/>
    </row>
    <row r="3" spans="8:13" ht="20.25">
      <c r="H3" s="14"/>
      <c r="I3" s="14"/>
      <c r="J3" s="14"/>
      <c r="K3" s="14"/>
      <c r="L3" s="39" t="s">
        <v>23</v>
      </c>
      <c r="M3" s="20"/>
    </row>
    <row r="4" spans="2:13" ht="21" thickBot="1">
      <c r="B4" s="14"/>
      <c r="C4" s="7"/>
      <c r="D4" s="7"/>
      <c r="E4" s="36" t="s">
        <v>14</v>
      </c>
      <c r="F4" s="43"/>
      <c r="G4" s="7"/>
      <c r="M4" s="26"/>
    </row>
    <row r="5" spans="2:13" ht="15.75" thickTop="1">
      <c r="B5" s="14"/>
      <c r="C5" s="14"/>
      <c r="D5" s="14"/>
      <c r="E5" s="28" t="s">
        <v>9</v>
      </c>
      <c r="F5" s="45"/>
      <c r="G5" s="44">
        <v>37802</v>
      </c>
      <c r="M5" s="26"/>
    </row>
    <row r="6" spans="1:4" ht="15.75">
      <c r="A6" s="3"/>
      <c r="B6" s="14"/>
      <c r="C6" s="3"/>
      <c r="D6" s="2"/>
    </row>
    <row r="7" spans="1:12" ht="22.5" customHeight="1">
      <c r="A7" s="14"/>
      <c r="B7" s="1"/>
      <c r="C7" s="1"/>
      <c r="D7" s="9" t="s">
        <v>4</v>
      </c>
      <c r="E7" s="10"/>
      <c r="F7" s="11"/>
      <c r="G7" s="9" t="s">
        <v>0</v>
      </c>
      <c r="H7" s="9"/>
      <c r="I7" s="9"/>
      <c r="J7" s="9"/>
      <c r="K7" s="9"/>
      <c r="L7" s="21" t="s">
        <v>8</v>
      </c>
    </row>
    <row r="8" spans="2:12" ht="15.75" thickBot="1">
      <c r="B8" s="11"/>
      <c r="C8" s="11"/>
      <c r="D8" s="18" t="s">
        <v>3</v>
      </c>
      <c r="E8" s="18">
        <v>2004</v>
      </c>
      <c r="F8" s="19"/>
      <c r="G8" s="18">
        <v>2005</v>
      </c>
      <c r="H8" s="18">
        <v>2006</v>
      </c>
      <c r="I8" s="18">
        <v>2007</v>
      </c>
      <c r="J8" s="18">
        <v>2008</v>
      </c>
      <c r="K8" s="18">
        <v>2009</v>
      </c>
      <c r="L8" s="22"/>
    </row>
    <row r="9" spans="6:12" ht="18" customHeight="1" thickTop="1">
      <c r="F9" s="12"/>
      <c r="L9" s="21"/>
    </row>
    <row r="10" spans="2:12" ht="22.5" customHeight="1">
      <c r="B10" s="27" t="s">
        <v>28</v>
      </c>
      <c r="D10" s="46">
        <v>66.931</v>
      </c>
      <c r="E10" s="46"/>
      <c r="F10" s="47"/>
      <c r="G10" s="46"/>
      <c r="H10" s="46"/>
      <c r="I10" s="46"/>
      <c r="J10" s="46"/>
      <c r="K10" s="46"/>
      <c r="L10" s="48">
        <v>66.931</v>
      </c>
    </row>
    <row r="11" spans="2:12" ht="22.5" customHeight="1">
      <c r="B11" s="28" t="s">
        <v>29</v>
      </c>
      <c r="C11" s="17" t="s">
        <v>11</v>
      </c>
      <c r="D11" s="46">
        <v>0</v>
      </c>
      <c r="E11" s="46"/>
      <c r="F11" s="47"/>
      <c r="G11" s="46"/>
      <c r="H11" s="46"/>
      <c r="I11" s="46"/>
      <c r="J11" s="46"/>
      <c r="K11" s="46"/>
      <c r="L11" s="48">
        <f>SUM(D11:K11)</f>
        <v>0</v>
      </c>
    </row>
    <row r="12" spans="2:12" ht="22.5" customHeight="1">
      <c r="B12" s="28" t="s">
        <v>30</v>
      </c>
      <c r="C12" s="17" t="s">
        <v>18</v>
      </c>
      <c r="D12" s="49">
        <v>1.51</v>
      </c>
      <c r="E12" s="49"/>
      <c r="F12" s="50"/>
      <c r="G12" s="49"/>
      <c r="H12" s="49"/>
      <c r="I12" s="49"/>
      <c r="J12" s="49"/>
      <c r="K12" s="49"/>
      <c r="L12" s="51">
        <f>SUM(D12:K12)</f>
        <v>1.51</v>
      </c>
    </row>
    <row r="13" spans="2:12" ht="22.5" customHeight="1">
      <c r="B13" s="28" t="s">
        <v>13</v>
      </c>
      <c r="C13" s="17" t="s">
        <v>13</v>
      </c>
      <c r="D13" s="49"/>
      <c r="E13" s="49"/>
      <c r="F13" s="50"/>
      <c r="G13" s="49"/>
      <c r="H13" s="49"/>
      <c r="I13" s="49"/>
      <c r="J13" s="49"/>
      <c r="K13" s="49"/>
      <c r="L13" s="51" t="s">
        <v>13</v>
      </c>
    </row>
    <row r="14" ht="15">
      <c r="K14" s="26" t="s">
        <v>13</v>
      </c>
    </row>
    <row r="15" spans="1:3" ht="15.75" thickBot="1">
      <c r="A15" s="5" t="s">
        <v>2</v>
      </c>
      <c r="B15" s="8"/>
      <c r="C15" s="3"/>
    </row>
    <row r="17" spans="4:11" ht="22.5" customHeight="1">
      <c r="D17" s="23" t="s">
        <v>1</v>
      </c>
      <c r="E17" s="59" t="s">
        <v>31</v>
      </c>
      <c r="F17" s="14"/>
      <c r="G17" s="48">
        <v>0.65</v>
      </c>
      <c r="H17" s="48">
        <v>0.75</v>
      </c>
      <c r="I17" s="48">
        <v>2.8</v>
      </c>
      <c r="J17" s="48">
        <v>8.5</v>
      </c>
      <c r="K17" s="48">
        <v>8.5</v>
      </c>
    </row>
    <row r="18" spans="4:11" ht="15">
      <c r="D18" s="3"/>
      <c r="E18" s="60"/>
      <c r="F18" s="14"/>
      <c r="G18" s="47"/>
      <c r="H18" s="47"/>
      <c r="I18" s="47"/>
      <c r="J18" s="47"/>
      <c r="K18" s="47"/>
    </row>
    <row r="19" spans="2:11" ht="22.5" customHeight="1">
      <c r="B19" s="25" t="s">
        <v>6</v>
      </c>
      <c r="D19" s="24" t="s">
        <v>5</v>
      </c>
      <c r="E19" s="61" t="s">
        <v>32</v>
      </c>
      <c r="F19" s="14"/>
      <c r="G19" s="55">
        <f>(4867+600)/1000</f>
        <v>5.467</v>
      </c>
      <c r="H19" s="55">
        <f>(4867+700)/1000</f>
        <v>5.567</v>
      </c>
      <c r="I19" s="55">
        <f>(4867+900)/1000</f>
        <v>5.767</v>
      </c>
      <c r="J19" s="55">
        <f>(4867+1000)/1000</f>
        <v>5.867</v>
      </c>
      <c r="K19" s="55">
        <f>(4867+1000)/1000</f>
        <v>5.867</v>
      </c>
    </row>
    <row r="20" spans="4:11" ht="22.5" customHeight="1">
      <c r="D20" s="29" t="s">
        <v>10</v>
      </c>
      <c r="E20" s="30" t="s">
        <v>32</v>
      </c>
      <c r="F20" s="14"/>
      <c r="G20" s="55">
        <v>4.867</v>
      </c>
      <c r="H20" s="55">
        <v>4.867</v>
      </c>
      <c r="I20" s="55">
        <v>4.867</v>
      </c>
      <c r="J20" s="55">
        <v>4.867</v>
      </c>
      <c r="K20" s="55">
        <v>4.867</v>
      </c>
    </row>
    <row r="21" spans="4:11" ht="22.5" customHeight="1">
      <c r="D21" s="29" t="s">
        <v>10</v>
      </c>
      <c r="E21" s="30" t="s">
        <v>15</v>
      </c>
      <c r="F21" s="14"/>
      <c r="G21" s="33">
        <f>G20/G19</f>
        <v>0.8902505944759467</v>
      </c>
      <c r="H21" s="33">
        <f>H20/H19</f>
        <v>0.8742590264056044</v>
      </c>
      <c r="I21" s="33">
        <f>I20/I19</f>
        <v>0.8439396566672446</v>
      </c>
      <c r="J21" s="33">
        <f>J20/J19</f>
        <v>0.8295551389125618</v>
      </c>
      <c r="K21" s="33">
        <f>K20/K19</f>
        <v>0.8295551389125618</v>
      </c>
    </row>
    <row r="22" spans="4:11" ht="22.5" customHeight="1">
      <c r="D22" s="16" t="s">
        <v>33</v>
      </c>
      <c r="E22" s="16"/>
      <c r="F22" s="11"/>
      <c r="G22" s="48">
        <f>G17-G19</f>
        <v>-4.816999999999999</v>
      </c>
      <c r="H22" s="48">
        <f>H17-H19</f>
        <v>-4.817</v>
      </c>
      <c r="I22" s="48">
        <f>I17-I19</f>
        <v>-2.9670000000000005</v>
      </c>
      <c r="J22" s="48">
        <f>J17-J19</f>
        <v>2.633</v>
      </c>
      <c r="K22" s="48">
        <f>K17-K19</f>
        <v>2.633</v>
      </c>
    </row>
    <row r="23" spans="4:11" ht="15">
      <c r="D23" s="3"/>
      <c r="E23" s="3"/>
      <c r="F23" s="14"/>
      <c r="G23" s="47"/>
      <c r="H23" s="47"/>
      <c r="I23" s="47"/>
      <c r="J23" s="47"/>
      <c r="K23" s="47"/>
    </row>
    <row r="24" spans="4:11" ht="15">
      <c r="D24" s="14"/>
      <c r="E24" s="14"/>
      <c r="F24" s="14"/>
      <c r="G24" s="47"/>
      <c r="H24" s="47"/>
      <c r="I24" s="47"/>
      <c r="J24" s="47"/>
      <c r="K24" s="47"/>
    </row>
    <row r="25" spans="2:11" ht="22.5" customHeight="1">
      <c r="B25" s="25" t="s">
        <v>7</v>
      </c>
      <c r="D25" s="4" t="s">
        <v>34</v>
      </c>
      <c r="E25" s="13"/>
      <c r="F25" s="14"/>
      <c r="G25" s="46">
        <f>G19-G20</f>
        <v>0.5999999999999996</v>
      </c>
      <c r="H25" s="46">
        <f>H19-H20</f>
        <v>0.7000000000000002</v>
      </c>
      <c r="I25" s="46">
        <f>I19-I20</f>
        <v>0.9000000000000004</v>
      </c>
      <c r="J25" s="46">
        <f>J19-J20</f>
        <v>1</v>
      </c>
      <c r="K25" s="46">
        <f>K19-K20</f>
        <v>1</v>
      </c>
    </row>
    <row r="26" spans="4:11" ht="22.5" customHeight="1">
      <c r="D26" s="16" t="s">
        <v>33</v>
      </c>
      <c r="E26" s="16"/>
      <c r="F26" s="11"/>
      <c r="G26" s="48">
        <f>G17-G25</f>
        <v>0.05000000000000038</v>
      </c>
      <c r="H26" s="48">
        <f>H17-H25</f>
        <v>0.04999999999999982</v>
      </c>
      <c r="I26" s="48">
        <f>I17-I25</f>
        <v>1.8999999999999995</v>
      </c>
      <c r="J26" s="48">
        <f>J17-J25</f>
        <v>7.5</v>
      </c>
      <c r="K26" s="48">
        <f>K17-K25</f>
        <v>7.5</v>
      </c>
    </row>
    <row r="28" ht="20.25">
      <c r="A28" s="71">
        <v>37</v>
      </c>
    </row>
  </sheetData>
  <printOptions/>
  <pageMargins left="0.7874015748031497" right="0.2755905511811024" top="0.5905511811023623" bottom="0" header="0.35433070866141736" footer="0.5118110236220472"/>
  <pageSetup horizontalDpi="600" verticalDpi="600" orientation="landscape" paperSize="9" r:id="rId1"/>
  <headerFooter alignWithMargins="0">
    <oddFooter xml:space="preserve">&amp;L 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7">
      <selection activeCell="E15" sqref="E15"/>
    </sheetView>
  </sheetViews>
  <sheetFormatPr defaultColWidth="9.00390625" defaultRowHeight="12.75"/>
  <cols>
    <col min="1" max="1" width="3.625" style="6" customWidth="1"/>
    <col min="2" max="2" width="12.625" style="6" customWidth="1"/>
    <col min="3" max="3" width="5.75390625" style="6" customWidth="1"/>
    <col min="4" max="4" width="14.625" style="6" customWidth="1"/>
    <col min="5" max="5" width="20.375" style="6" customWidth="1"/>
    <col min="6" max="6" width="6.00390625" style="6" customWidth="1"/>
    <col min="7" max="11" width="12.125" style="6" customWidth="1"/>
    <col min="12" max="12" width="9.625" style="6" bestFit="1" customWidth="1"/>
    <col min="13" max="16384" width="9.125" style="6" customWidth="1"/>
  </cols>
  <sheetData>
    <row r="1" ht="15.75">
      <c r="L1" s="25" t="s">
        <v>39</v>
      </c>
    </row>
    <row r="2" spans="8:12" ht="15.75">
      <c r="H2" s="14"/>
      <c r="I2" s="14"/>
      <c r="J2" s="14"/>
      <c r="K2" s="14"/>
      <c r="L2" s="37" t="s">
        <v>22</v>
      </c>
    </row>
    <row r="3" spans="8:12" ht="15.75">
      <c r="H3" s="14"/>
      <c r="I3" s="14"/>
      <c r="J3" s="38"/>
      <c r="K3" s="38"/>
      <c r="L3" s="39" t="s">
        <v>23</v>
      </c>
    </row>
    <row r="4" spans="2:7" ht="21" thickBot="1">
      <c r="B4" s="14"/>
      <c r="C4" s="7"/>
      <c r="D4" s="7"/>
      <c r="E4" s="36" t="s">
        <v>27</v>
      </c>
      <c r="F4" s="43"/>
      <c r="G4" s="7"/>
    </row>
    <row r="5" spans="2:7" ht="15.75" thickTop="1">
      <c r="B5" s="14"/>
      <c r="C5" s="14"/>
      <c r="D5" s="14"/>
      <c r="E5" s="28" t="s">
        <v>9</v>
      </c>
      <c r="F5" s="45"/>
      <c r="G5" s="44">
        <v>38625</v>
      </c>
    </row>
    <row r="6" spans="2:6" ht="8.25" customHeight="1">
      <c r="B6" s="14"/>
      <c r="C6" s="14"/>
      <c r="D6" s="14"/>
      <c r="F6" s="45"/>
    </row>
    <row r="7" spans="1:4" ht="15.75">
      <c r="A7" s="3"/>
      <c r="B7" s="14"/>
      <c r="C7" s="3"/>
      <c r="D7" s="2"/>
    </row>
    <row r="8" spans="1:12" ht="22.5" customHeight="1">
      <c r="A8" s="14"/>
      <c r="B8" s="1"/>
      <c r="C8" s="1"/>
      <c r="D8" s="9" t="s">
        <v>4</v>
      </c>
      <c r="E8" s="10"/>
      <c r="F8" s="11"/>
      <c r="G8" s="9" t="s">
        <v>0</v>
      </c>
      <c r="H8" s="9"/>
      <c r="I8" s="9"/>
      <c r="J8" s="9"/>
      <c r="K8" s="9"/>
      <c r="L8" s="21" t="s">
        <v>8</v>
      </c>
    </row>
    <row r="9" spans="2:12" ht="15.75" thickBot="1">
      <c r="B9" s="11"/>
      <c r="C9" s="11"/>
      <c r="D9" s="18" t="s">
        <v>3</v>
      </c>
      <c r="E9" s="18">
        <v>2004</v>
      </c>
      <c r="F9" s="19"/>
      <c r="G9" s="18">
        <v>2005</v>
      </c>
      <c r="H9" s="18">
        <v>2006</v>
      </c>
      <c r="I9" s="18">
        <v>2007</v>
      </c>
      <c r="J9" s="18">
        <v>2008</v>
      </c>
      <c r="K9" s="18">
        <v>2009</v>
      </c>
      <c r="L9" s="22"/>
    </row>
    <row r="10" spans="6:12" ht="18" customHeight="1" thickTop="1">
      <c r="F10" s="12"/>
      <c r="L10" s="21"/>
    </row>
    <row r="11" spans="2:12" ht="22.5" customHeight="1">
      <c r="B11" s="27" t="s">
        <v>20</v>
      </c>
      <c r="D11" s="46">
        <v>95.514</v>
      </c>
      <c r="E11" s="46"/>
      <c r="F11" s="47"/>
      <c r="G11" s="46"/>
      <c r="H11" s="46"/>
      <c r="I11" s="46"/>
      <c r="J11" s="46"/>
      <c r="K11" s="46"/>
      <c r="L11" s="48">
        <f>SUM(D11:K11)</f>
        <v>95.514</v>
      </c>
    </row>
    <row r="12" spans="2:12" ht="22.5" customHeight="1">
      <c r="B12" s="28" t="s">
        <v>17</v>
      </c>
      <c r="C12" s="17" t="s">
        <v>11</v>
      </c>
      <c r="D12" s="46"/>
      <c r="E12" s="46"/>
      <c r="F12" s="47"/>
      <c r="G12" s="46"/>
      <c r="H12" s="46"/>
      <c r="I12" s="46"/>
      <c r="J12" s="46"/>
      <c r="K12" s="46"/>
      <c r="L12" s="48">
        <f>SUM(D12:K12)</f>
        <v>0</v>
      </c>
    </row>
    <row r="13" spans="2:12" ht="22.5" customHeight="1">
      <c r="B13" s="28" t="s">
        <v>16</v>
      </c>
      <c r="C13" s="17" t="s">
        <v>18</v>
      </c>
      <c r="D13" s="49">
        <v>2.1</v>
      </c>
      <c r="E13" s="49"/>
      <c r="F13" s="50"/>
      <c r="G13" s="49"/>
      <c r="H13" s="49"/>
      <c r="I13" s="49"/>
      <c r="J13" s="49"/>
      <c r="K13" s="49"/>
      <c r="L13" s="51">
        <f>SUM(D13:K13)</f>
        <v>2.1</v>
      </c>
    </row>
    <row r="14" spans="2:12" ht="22.5" customHeight="1">
      <c r="B14" s="28" t="s">
        <v>13</v>
      </c>
      <c r="C14" s="17" t="s">
        <v>13</v>
      </c>
      <c r="D14" s="49"/>
      <c r="E14" s="49"/>
      <c r="F14" s="50"/>
      <c r="G14" s="49"/>
      <c r="H14" s="49"/>
      <c r="I14" s="49"/>
      <c r="J14" s="49"/>
      <c r="K14" s="49"/>
      <c r="L14" s="51" t="s">
        <v>13</v>
      </c>
    </row>
    <row r="15" ht="15">
      <c r="K15" s="26" t="s">
        <v>13</v>
      </c>
    </row>
    <row r="16" spans="1:3" ht="15.75" thickBot="1">
      <c r="A16" s="5" t="s">
        <v>2</v>
      </c>
      <c r="B16" s="8"/>
      <c r="C16" s="3"/>
    </row>
    <row r="18" spans="4:11" ht="22.5" customHeight="1">
      <c r="D18" s="23" t="s">
        <v>1</v>
      </c>
      <c r="E18" s="59" t="s">
        <v>31</v>
      </c>
      <c r="F18" s="14"/>
      <c r="G18" s="48">
        <v>0.1</v>
      </c>
      <c r="H18" s="48">
        <v>0.1</v>
      </c>
      <c r="I18" s="48">
        <v>0.1</v>
      </c>
      <c r="J18" s="48">
        <v>0.1</v>
      </c>
      <c r="K18" s="48">
        <v>3.5</v>
      </c>
    </row>
    <row r="19" spans="4:11" ht="15">
      <c r="D19" s="3"/>
      <c r="E19" s="60"/>
      <c r="F19" s="14"/>
      <c r="G19" s="47"/>
      <c r="H19" s="47"/>
      <c r="I19" s="47"/>
      <c r="J19" s="47"/>
      <c r="K19" s="47"/>
    </row>
    <row r="20" spans="2:11" ht="22.5" customHeight="1">
      <c r="B20" s="25" t="s">
        <v>6</v>
      </c>
      <c r="D20" s="24" t="s">
        <v>5</v>
      </c>
      <c r="E20" s="61" t="s">
        <v>32</v>
      </c>
      <c r="F20" s="14"/>
      <c r="G20" s="55">
        <v>15.919</v>
      </c>
      <c r="H20" s="55">
        <v>15.919</v>
      </c>
      <c r="I20" s="55">
        <v>15.919</v>
      </c>
      <c r="J20" s="55">
        <v>15.919</v>
      </c>
      <c r="K20" s="55">
        <v>15.919</v>
      </c>
    </row>
    <row r="21" spans="4:11" ht="22.5" customHeight="1">
      <c r="D21" s="29" t="s">
        <v>10</v>
      </c>
      <c r="E21" s="30" t="s">
        <v>32</v>
      </c>
      <c r="F21" s="14"/>
      <c r="G21" s="55">
        <v>15.919</v>
      </c>
      <c r="H21" s="55">
        <v>15.919</v>
      </c>
      <c r="I21" s="55">
        <v>15.919</v>
      </c>
      <c r="J21" s="55">
        <v>15.919</v>
      </c>
      <c r="K21" s="55">
        <v>15.919</v>
      </c>
    </row>
    <row r="22" spans="4:11" ht="22.5" customHeight="1">
      <c r="D22" s="29" t="s">
        <v>10</v>
      </c>
      <c r="E22" s="30" t="s">
        <v>15</v>
      </c>
      <c r="F22" s="14"/>
      <c r="G22" s="33">
        <f>G21/G20</f>
        <v>1</v>
      </c>
      <c r="H22" s="33">
        <f>H21/H20</f>
        <v>1</v>
      </c>
      <c r="I22" s="33">
        <f>I21/I20</f>
        <v>1</v>
      </c>
      <c r="J22" s="33">
        <f>J21/J20</f>
        <v>1</v>
      </c>
      <c r="K22" s="33">
        <f>K21/K20</f>
        <v>1</v>
      </c>
    </row>
    <row r="23" spans="4:11" ht="22.5" customHeight="1">
      <c r="D23" s="16" t="s">
        <v>33</v>
      </c>
      <c r="E23" s="16"/>
      <c r="F23" s="11"/>
      <c r="G23" s="48">
        <f>G18-G20</f>
        <v>-15.819</v>
      </c>
      <c r="H23" s="48">
        <f>H18-H20</f>
        <v>-15.819</v>
      </c>
      <c r="I23" s="48">
        <f>I18-I20</f>
        <v>-15.819</v>
      </c>
      <c r="J23" s="48">
        <f>J18-J20</f>
        <v>-15.819</v>
      </c>
      <c r="K23" s="48">
        <f>K18-K20</f>
        <v>-12.419</v>
      </c>
    </row>
    <row r="24" spans="4:11" ht="15">
      <c r="D24" s="3"/>
      <c r="E24" s="3"/>
      <c r="F24" s="14"/>
      <c r="G24" s="47"/>
      <c r="H24" s="47"/>
      <c r="I24" s="47"/>
      <c r="J24" s="47"/>
      <c r="K24" s="47"/>
    </row>
    <row r="25" spans="4:11" ht="15">
      <c r="D25" s="14"/>
      <c r="E25" s="14"/>
      <c r="F25" s="14"/>
      <c r="G25" s="47"/>
      <c r="H25" s="47"/>
      <c r="I25" s="47"/>
      <c r="J25" s="47"/>
      <c r="K25" s="47"/>
    </row>
    <row r="26" spans="2:11" ht="22.5" customHeight="1">
      <c r="B26" s="25" t="s">
        <v>7</v>
      </c>
      <c r="D26" s="4" t="s">
        <v>34</v>
      </c>
      <c r="E26" s="13"/>
      <c r="F26" s="14"/>
      <c r="G26" s="46">
        <f>G20-G21</f>
        <v>0</v>
      </c>
      <c r="H26" s="46">
        <f>H20-H21</f>
        <v>0</v>
      </c>
      <c r="I26" s="46">
        <f>I20-I21</f>
        <v>0</v>
      </c>
      <c r="J26" s="46">
        <f>J20-J21</f>
        <v>0</v>
      </c>
      <c r="K26" s="46">
        <f>K20-K21</f>
        <v>0</v>
      </c>
    </row>
    <row r="27" spans="4:11" ht="22.5" customHeight="1">
      <c r="D27" s="16" t="s">
        <v>33</v>
      </c>
      <c r="E27" s="16"/>
      <c r="F27" s="11"/>
      <c r="G27" s="48">
        <f>G18-G26</f>
        <v>0.1</v>
      </c>
      <c r="H27" s="48">
        <f>H18-H26</f>
        <v>0.1</v>
      </c>
      <c r="I27" s="48">
        <f>I18-I26</f>
        <v>0.1</v>
      </c>
      <c r="J27" s="48">
        <f>J18-J26</f>
        <v>0.1</v>
      </c>
      <c r="K27" s="48">
        <f>K18-K26</f>
        <v>3.5</v>
      </c>
    </row>
    <row r="29" ht="20.25">
      <c r="A29" s="71">
        <v>38</v>
      </c>
    </row>
  </sheetData>
  <printOptions/>
  <pageMargins left="0.3937007874015748" right="0" top="0.7480314960629921" bottom="0" header="0.2362204724409449" footer="0.5118110236220472"/>
  <pageSetup horizontalDpi="600" verticalDpi="600" orientation="landscape" paperSize="9" r:id="rId1"/>
  <headerFooter alignWithMargins="0">
    <oddFooter xml:space="preserve">&amp;L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ÚNMS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sadlonova</dc:creator>
  <cp:keywords/>
  <dc:description/>
  <cp:lastModifiedBy>Sitárová Eva</cp:lastModifiedBy>
  <cp:lastPrinted>2004-09-16T15:34:08Z</cp:lastPrinted>
  <dcterms:created xsi:type="dcterms:W3CDTF">2004-06-01T12:56:06Z</dcterms:created>
  <dcterms:modified xsi:type="dcterms:W3CDTF">2004-09-16T15:34:30Z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