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3"/>
  </bookViews>
  <sheets>
    <sheet name="príl 1" sheetId="1" r:id="rId1"/>
    <sheet name="príl 3" sheetId="2" r:id="rId2"/>
    <sheet name="príl 4" sheetId="3" r:id="rId3"/>
    <sheet name="príl 5" sheetId="4" r:id="rId4"/>
    <sheet name="príl 6" sheetId="5" r:id="rId5"/>
    <sheet name="Príl 8" sheetId="6" r:id="rId6"/>
    <sheet name="Príl 9" sheetId="7" r:id="rId7"/>
  </sheets>
  <definedNames/>
  <calcPr fullCalcOnLoad="1"/>
</workbook>
</file>

<file path=xl/sharedStrings.xml><?xml version="1.0" encoding="utf-8"?>
<sst xmlns="http://schemas.openxmlformats.org/spreadsheetml/2006/main" count="357" uniqueCount="271">
  <si>
    <t>Plnenie ukazovateľov zmluvy</t>
  </si>
  <si>
    <t xml:space="preserve"> </t>
  </si>
  <si>
    <t>Dopravný výkon vo vlkm</t>
  </si>
  <si>
    <t>Plnenie</t>
  </si>
  <si>
    <t>Druh vlaku</t>
  </si>
  <si>
    <t>Zmluva</t>
  </si>
  <si>
    <t>Skutočnosť</t>
  </si>
  <si>
    <t>Rozdiel</t>
  </si>
  <si>
    <t>zmluvy</t>
  </si>
  <si>
    <t>v %</t>
  </si>
  <si>
    <t>Ex, R, Zr</t>
  </si>
  <si>
    <t>Os</t>
  </si>
  <si>
    <t>Sv</t>
  </si>
  <si>
    <t>Spolu</t>
  </si>
  <si>
    <t>(v tis. Sk)</t>
  </si>
  <si>
    <t xml:space="preserve">Skutočnosť </t>
  </si>
  <si>
    <t>Preprava cestujúcich</t>
  </si>
  <si>
    <t>Nájomné za os.vozne</t>
  </si>
  <si>
    <t xml:space="preserve"> -</t>
  </si>
  <si>
    <t>Tržby z osob. prepravy</t>
  </si>
  <si>
    <t>Ost.podielované tržby</t>
  </si>
  <si>
    <t>Zálohová úhrada straty zo ŠR</t>
  </si>
  <si>
    <t>EON</t>
  </si>
  <si>
    <t>mil.Sk</t>
  </si>
  <si>
    <t xml:space="preserve"> TRAKČNÉ ZDROJE</t>
  </si>
  <si>
    <t xml:space="preserve"> 1.1 Trakčné palivo</t>
  </si>
  <si>
    <t xml:space="preserve"> 1.2 Trakčná el.energia</t>
  </si>
  <si>
    <t xml:space="preserve"> PRIAMY MATERIÁL</t>
  </si>
  <si>
    <t xml:space="preserve"> PRIAME MZDY</t>
  </si>
  <si>
    <t xml:space="preserve"> PRIAME ODPISY</t>
  </si>
  <si>
    <t xml:space="preserve"> 4.1 Priame odpisy vozidiel</t>
  </si>
  <si>
    <t xml:space="preserve"> 4.9 Priame odpisy ost.tech.zar.</t>
  </si>
  <si>
    <t xml:space="preserve"> PRIAME OPRAVY A ÚDRŽBA</t>
  </si>
  <si>
    <t xml:space="preserve"> 5.1 Priame opravy a údržba vozidiel</t>
  </si>
  <si>
    <t xml:space="preserve"> 5.9 Priame opravy a údržba ost.HIM</t>
  </si>
  <si>
    <t xml:space="preserve"> OSTATNÉ PRIAME NÁKLADY</t>
  </si>
  <si>
    <t xml:space="preserve"> 6.2 Cestovné</t>
  </si>
  <si>
    <t xml:space="preserve"> 6.9 Iné priame náklady</t>
  </si>
  <si>
    <t xml:space="preserve"> 6.91 Použitie žel. dopr. cesty</t>
  </si>
  <si>
    <t xml:space="preserve"> 6.99 Ostatné priame náklady</t>
  </si>
  <si>
    <t xml:space="preserve"> P R I A M E  N Á K L A D Y</t>
  </si>
  <si>
    <t xml:space="preserve"> PREVÁDZKOVÁ RÉŽIA </t>
  </si>
  <si>
    <t xml:space="preserve"> V L. N Á K L.  P R E V Á D Z K Y</t>
  </si>
  <si>
    <t xml:space="preserve"> FINANČNÉ NÁKLADY</t>
  </si>
  <si>
    <t xml:space="preserve"> Ú P L N É  V L A S T N É</t>
  </si>
  <si>
    <t xml:space="preserve"> N Á K L A D Y  P R E V Á D Z K Y</t>
  </si>
  <si>
    <t xml:space="preserve"> ZISK</t>
  </si>
  <si>
    <t xml:space="preserve"> C E N A  V Ý K O N U</t>
  </si>
  <si>
    <t>Dopravný výkon</t>
  </si>
  <si>
    <t>Sk/vlkm</t>
  </si>
  <si>
    <t>Cena výkonu</t>
  </si>
  <si>
    <t>mil. Sk</t>
  </si>
  <si>
    <t>Položka</t>
  </si>
  <si>
    <t>Náklady na materiál</t>
  </si>
  <si>
    <t>Ukazovateľ</t>
  </si>
  <si>
    <t>M.j.</t>
  </si>
  <si>
    <t>Plnenie Zmluvy v %</t>
  </si>
  <si>
    <t>1.alt.</t>
  </si>
  <si>
    <t>2.alt.</t>
  </si>
  <si>
    <t>3.alt.</t>
  </si>
  <si>
    <t>tis.vlkm</t>
  </si>
  <si>
    <t>Jednotková cena výkonu</t>
  </si>
  <si>
    <t>Tržby z prepravy cestujúcich</t>
  </si>
  <si>
    <t>Nájomné za osobné vozne</t>
  </si>
  <si>
    <t>Tržby z osobnej prepravy</t>
  </si>
  <si>
    <t xml:space="preserve">Ostatné podielované tržby </t>
  </si>
  <si>
    <t>Tržby celkom</t>
  </si>
  <si>
    <t>Strata nekrytá/zisk</t>
  </si>
  <si>
    <t>2.alt. - náklady skutočne vynaložené,</t>
  </si>
  <si>
    <t xml:space="preserve"> - vnútroštátne rýchliky</t>
  </si>
  <si>
    <t xml:space="preserve"> - osobné vlaky</t>
  </si>
  <si>
    <t>Osobná doprava celkom</t>
  </si>
  <si>
    <t>Plnenie GVD (%)</t>
  </si>
  <si>
    <t xml:space="preserve"> - medzinárodné rýchliky</t>
  </si>
  <si>
    <t xml:space="preserve">Plnenie GVD podľa </t>
  </si>
  <si>
    <t>I.</t>
  </si>
  <si>
    <t>II.</t>
  </si>
  <si>
    <t>III.</t>
  </si>
  <si>
    <t>IV.</t>
  </si>
  <si>
    <t>V.</t>
  </si>
  <si>
    <t>VI.</t>
  </si>
  <si>
    <t>mesiacov v %</t>
  </si>
  <si>
    <t>z toho:</t>
  </si>
  <si>
    <t>Tržby v osobnej doprave za VVZ</t>
  </si>
  <si>
    <t>Výkony podľa druhov vlakov za VVZ *</t>
  </si>
  <si>
    <t>* VVZ - výkony vo verejnom záujme</t>
  </si>
  <si>
    <t xml:space="preserve">3.alt. - ekonomicky oprávnené náklady </t>
  </si>
  <si>
    <t>1. polrok 2002</t>
  </si>
  <si>
    <t>Výpočet výšky straty za výkony vo verejnom záujme za 1. polrok 2002</t>
  </si>
  <si>
    <t>1.alt. - náklady podľa ceny výkonu stanovenej v Zmluve 2002,</t>
  </si>
  <si>
    <t>Použitie zmluvnej úhrady straty za výkony vo verej. záujme za 1. polrok 2002</t>
  </si>
  <si>
    <t>tis.Sk</t>
  </si>
  <si>
    <t>Osobné náklady</t>
  </si>
  <si>
    <t>trakčná elekrická energia</t>
  </si>
  <si>
    <t>trakčná nafta</t>
  </si>
  <si>
    <t>Náklady na opravy</t>
  </si>
  <si>
    <t>Náklady na služby</t>
  </si>
  <si>
    <t>cestovné</t>
  </si>
  <si>
    <t>čistenie vozňov</t>
  </si>
  <si>
    <t>náhradné prepravy</t>
  </si>
  <si>
    <t>výroba lístkov</t>
  </si>
  <si>
    <t>výkony špeciálnych vozňov</t>
  </si>
  <si>
    <t>Dopravná cesta</t>
  </si>
  <si>
    <t>Použitie celkom</t>
  </si>
  <si>
    <t>Záloha</t>
  </si>
  <si>
    <t>2002/2001</t>
  </si>
  <si>
    <t>Grafikon vlakovej dopravy  za VVZ</t>
  </si>
  <si>
    <t xml:space="preserve">Plnenie </t>
  </si>
  <si>
    <t>Index</t>
  </si>
  <si>
    <t xml:space="preserve">  Zmluva</t>
  </si>
  <si>
    <t>I.polrok 2002</t>
  </si>
  <si>
    <t xml:space="preserve"> v%</t>
  </si>
  <si>
    <t>I.polrok 2001</t>
  </si>
  <si>
    <t>Plnenie GVD - vývoj za I. polrok 2002  za VVZ</t>
  </si>
  <si>
    <t>-</t>
  </si>
  <si>
    <t>Lv vlaky</t>
  </si>
  <si>
    <t>Spolu bez Lv vlakov</t>
  </si>
  <si>
    <t>Zmluva - plán</t>
  </si>
  <si>
    <t xml:space="preserve">1.polrok </t>
  </si>
  <si>
    <t>Plnenie Zmluvy %</t>
  </si>
  <si>
    <t>Rok</t>
  </si>
  <si>
    <t>1.polrok</t>
  </si>
  <si>
    <t>Tržby os. dopravy celkom</t>
  </si>
  <si>
    <t>Príloha č.6</t>
  </si>
  <si>
    <t>Prehľad počtu opráv osobných vozňov realizovaných za 1. polrok 2002</t>
  </si>
  <si>
    <t>Mer.</t>
  </si>
  <si>
    <t>jedn.</t>
  </si>
  <si>
    <t xml:space="preserve">   plán</t>
  </si>
  <si>
    <t xml:space="preserve">   skut.</t>
  </si>
  <si>
    <t xml:space="preserve">      %</t>
  </si>
  <si>
    <t xml:space="preserve">Bežné opravy os. voz. s odvesením                              </t>
  </si>
  <si>
    <t>vozne</t>
  </si>
  <si>
    <t xml:space="preserve">Mesačné prehliadky os. vozňov            </t>
  </si>
  <si>
    <t>"</t>
  </si>
  <si>
    <t xml:space="preserve">Medzidobé opravy osobných vozňov                           </t>
  </si>
  <si>
    <t xml:space="preserve">Revízne opravy celkom               </t>
  </si>
  <si>
    <t xml:space="preserve">z toho:  </t>
  </si>
  <si>
    <t xml:space="preserve"> v ŽOS</t>
  </si>
  <si>
    <t xml:space="preserve"> iní opravcovia</t>
  </si>
  <si>
    <t xml:space="preserve"> v SŽKV /vlastné a iné/</t>
  </si>
  <si>
    <t xml:space="preserve"> v ČD</t>
  </si>
  <si>
    <t>Osob.</t>
  </si>
  <si>
    <t>Revíz. opravy ŠR podvozkov celkom</t>
  </si>
  <si>
    <t>podv.</t>
  </si>
  <si>
    <t xml:space="preserve"> pre ŽS                         </t>
  </si>
  <si>
    <t xml:space="preserve"> pre ČD                          </t>
  </si>
  <si>
    <t>Čistenie osobných vozňov celkom</t>
  </si>
  <si>
    <t xml:space="preserve">z toho: </t>
  </si>
  <si>
    <t>čistenie prevádzkové</t>
  </si>
  <si>
    <t xml:space="preserve"> z toho:  v SŽKV                       </t>
  </si>
  <si>
    <t xml:space="preserve">             dodávateľsky           </t>
  </si>
  <si>
    <t xml:space="preserve">čistenie rozšírené </t>
  </si>
  <si>
    <t xml:space="preserve"> z toho: v SŽKV</t>
  </si>
  <si>
    <t xml:space="preserve">             dodávateľsky</t>
  </si>
  <si>
    <t>čistenie veľké</t>
  </si>
  <si>
    <t xml:space="preserve">              dodávateľsky             </t>
  </si>
  <si>
    <t xml:space="preserve">Ručné umývanie vozňových skríň              </t>
  </si>
  <si>
    <t>Strojové umývanie vozňových skríň</t>
  </si>
  <si>
    <t xml:space="preserve">Plnenie           </t>
  </si>
  <si>
    <t xml:space="preserve">            SŽKV</t>
  </si>
  <si>
    <t>den. opr.</t>
  </si>
  <si>
    <t xml:space="preserve">            ŽOS</t>
  </si>
  <si>
    <t>normy                    ŽOS</t>
  </si>
  <si>
    <t xml:space="preserve">            ŽS</t>
  </si>
  <si>
    <t>Prehľad schválených investícii do osobnej dopravy na rok 2002</t>
  </si>
  <si>
    <t>Č.stavby</t>
  </si>
  <si>
    <t>Názov predmetu obstarávania</t>
  </si>
  <si>
    <t>Čas obstar.</t>
  </si>
  <si>
    <t>Inv. náklad</t>
  </si>
  <si>
    <t>Objem 2002</t>
  </si>
  <si>
    <t>ZSD 99061</t>
  </si>
  <si>
    <t>El. motorové jednotky (TEŽ ) Konzorcium EMU-GTW Vysoké Tatry</t>
  </si>
  <si>
    <t>Motorové súpravy Konzorcium  EMU-GTW Vysoké Tatry</t>
  </si>
  <si>
    <t>2001-2003</t>
  </si>
  <si>
    <t>ZSD 99621</t>
  </si>
  <si>
    <t xml:space="preserve">Modernizácia osobných vozňov 1.et. (Bpeer 17ks, Apeer 6 ks,Aeer 1ks,Beer 1ks) </t>
  </si>
  <si>
    <t>2001-2005</t>
  </si>
  <si>
    <t>ZSD 01004</t>
  </si>
  <si>
    <t>Modernizácia prívesného vozňa v ŽOS Zvolen (011 na 812)</t>
  </si>
  <si>
    <t>DOP, elektronizácia výdaja CD</t>
  </si>
  <si>
    <t>2001-2004</t>
  </si>
  <si>
    <t>DOP, ISOD</t>
  </si>
  <si>
    <t>2001-2002</t>
  </si>
  <si>
    <t>Investície čiste do osobnej dopravy</t>
  </si>
  <si>
    <t xml:space="preserve">Rekonštrukcia riadenia MIRER na HV 131 - RD Sp. Nová Ves </t>
  </si>
  <si>
    <t>ZD 01034</t>
  </si>
  <si>
    <t>Statický nabíjač na HV 131 EVPÚ N.Dubnica</t>
  </si>
  <si>
    <t xml:space="preserve">Statický nabíjač na HV 125.8  EVPÚ N.Dubnica </t>
  </si>
  <si>
    <t>ZB 99349</t>
  </si>
  <si>
    <t>OV Nové Zámky - plynofikácia</t>
  </si>
  <si>
    <t>1996-2002</t>
  </si>
  <si>
    <t>ZB 01021</t>
  </si>
  <si>
    <t>RD a OV Štúrovo  - plynofikácia (PD)</t>
  </si>
  <si>
    <t>ZB 01031  ZB 99020</t>
  </si>
  <si>
    <t>RD Komárno-plynofikácia dielne</t>
  </si>
  <si>
    <t>ZB 99762</t>
  </si>
  <si>
    <t>RD Trenč. Teplá - plynofikácia</t>
  </si>
  <si>
    <t>1999-2002</t>
  </si>
  <si>
    <t>ZA 98505</t>
  </si>
  <si>
    <t>RD Zvolen - modernizácia PHM</t>
  </si>
  <si>
    <t>ZB 96515</t>
  </si>
  <si>
    <t xml:space="preserve">RD Zvolen-rekon.vých.remízy  </t>
  </si>
  <si>
    <t>ZD 200107</t>
  </si>
  <si>
    <t>STP Žilina - rekon.dielne</t>
  </si>
  <si>
    <t>ZB 01059</t>
  </si>
  <si>
    <t>RD Vrútky - plynofikácia (PD)</t>
  </si>
  <si>
    <t>ZB 99348</t>
  </si>
  <si>
    <t>RD Sp.N.Ves-plynofikácia IV.a V.etapa</t>
  </si>
  <si>
    <t>1998-2002</t>
  </si>
  <si>
    <t>ZB 01029</t>
  </si>
  <si>
    <t>RD Margecany napojenie na ČOV</t>
  </si>
  <si>
    <t>ZA 96134</t>
  </si>
  <si>
    <t>RD Margecany-modernizácia areálu</t>
  </si>
  <si>
    <t>ZB 41491</t>
  </si>
  <si>
    <t>RD Košice-rekon.pož.vodovodu</t>
  </si>
  <si>
    <t>2000-2002</t>
  </si>
  <si>
    <t>ZA 01004  ZB 01023</t>
  </si>
  <si>
    <t xml:space="preserve">RD Košice-dostavba depa           </t>
  </si>
  <si>
    <t>ZB 99342</t>
  </si>
  <si>
    <t>RD, OV Košice - čistička odpad.vôd</t>
  </si>
  <si>
    <t>1998-2003</t>
  </si>
  <si>
    <t>ZB 99005  ZB 95322</t>
  </si>
  <si>
    <t>RD Humenné-plynofikácia I a II. etapa</t>
  </si>
  <si>
    <t>ZSD 02003</t>
  </si>
  <si>
    <t>Rekonštrukcie mobilných prostriedkov v ŽOS</t>
  </si>
  <si>
    <t>ZD 01025</t>
  </si>
  <si>
    <t>Modernizácia rušňov s úsporou 300 zamestnancov  - MIREL</t>
  </si>
  <si>
    <t>Elektrické predkurovacie zariadenia osobných vlakov</t>
  </si>
  <si>
    <t>ZD 01032</t>
  </si>
  <si>
    <t>Temperovanie 810 a 811</t>
  </si>
  <si>
    <t>ZB 99363</t>
  </si>
  <si>
    <t xml:space="preserve"> RD Brezno technológké zar. nafty </t>
  </si>
  <si>
    <t xml:space="preserve">Statické nabíjače pre rušne série 350 </t>
  </si>
  <si>
    <t>ZD 01035</t>
  </si>
  <si>
    <t>Úprava Osob. vozňov  kupé  z 8 na 6</t>
  </si>
  <si>
    <t>ZB 01007</t>
  </si>
  <si>
    <t xml:space="preserve">RD Fiľakovo plynofikácia </t>
  </si>
  <si>
    <t>ZD 01027</t>
  </si>
  <si>
    <t>ČOV v STP N.Zámky a RD Vrútky</t>
  </si>
  <si>
    <t>ZB 95322</t>
  </si>
  <si>
    <t xml:space="preserve"> RD Humenné, odstr.havar.stavu</t>
  </si>
  <si>
    <t>ZA V2201</t>
  </si>
  <si>
    <t xml:space="preserve">PRD Plešivec, plynofikácia a hala </t>
  </si>
  <si>
    <t>ZB 01013</t>
  </si>
  <si>
    <t>ŽS a.s. modernizácia výdaja PHM v RD Žilina</t>
  </si>
  <si>
    <t>ZA 96517</t>
  </si>
  <si>
    <t>Soc. - prev. budova OV Zvolen</t>
  </si>
  <si>
    <t>ZA 00516</t>
  </si>
  <si>
    <t xml:space="preserve">DŽKV, rek. budovy SŽKV ZA </t>
  </si>
  <si>
    <t>RD Žilina, rekonštrukcia haly el.opráv</t>
  </si>
  <si>
    <t>DŽKV, nakoľajovacie zariadenia  Žilina</t>
  </si>
  <si>
    <t>2002-2003</t>
  </si>
  <si>
    <t>Investície zmiešané do osobnej i nákladnej dopravy</t>
  </si>
  <si>
    <t>príloha č.8</t>
  </si>
  <si>
    <t>príloha č.9</t>
  </si>
  <si>
    <t>(mil. Sk)</t>
  </si>
  <si>
    <t>Kód</t>
  </si>
  <si>
    <t>Kalkulačná položka</t>
  </si>
  <si>
    <t>Plán</t>
  </si>
  <si>
    <t>ENN</t>
  </si>
  <si>
    <t>%</t>
  </si>
  <si>
    <t xml:space="preserve"> 6.1 Odvody</t>
  </si>
  <si>
    <t xml:space="preserve"> SPRÁVNA RÉŽIA </t>
  </si>
  <si>
    <t>polrok</t>
  </si>
  <si>
    <t>Skut.</t>
  </si>
  <si>
    <t>náklady</t>
  </si>
  <si>
    <t>EON - ekonomicky oprávnené náklady</t>
  </si>
  <si>
    <t>Náklady Železničnej spoločnosti, a.s. na VVZ za 1. polrok 2002</t>
  </si>
  <si>
    <t>Príloha č.3</t>
  </si>
  <si>
    <t>Príloha č.5</t>
  </si>
  <si>
    <t>Výsledky - 1.polrok 2002</t>
  </si>
</sst>
</file>

<file path=xl/styles.xml><?xml version="1.0" encoding="utf-8"?>
<styleSheet xmlns="http://schemas.openxmlformats.org/spreadsheetml/2006/main">
  <numFmts count="6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-* #,##0.00\ &quot;Kč&quot;_-;\-* #,##0.00\ &quot;Kč&quot;_-;_-* &quot;-&quot;??\ &quot;Kč&quot;_-;_-@_-"/>
    <numFmt numFmtId="165" formatCode="_-&quot;Ł&quot;* #,##0_-;\-&quot;Ł&quot;* #,##0_-;_-&quot;Ł&quot;* &quot;-&quot;_-;_-@_-"/>
    <numFmt numFmtId="166" formatCode="_-* #,##0_-;\-* #,##0_-;_-* &quot;-&quot;_-;_-@_-"/>
    <numFmt numFmtId="167" formatCode="_-&quot;Ł&quot;* #,##0.00_-;\-&quot;Ł&quot;* #,##0.00_-;_-&quot;Ł&quot;* &quot;-&quot;??_-;_-@_-"/>
    <numFmt numFmtId="168" formatCode="_-* #,##0.00_-;\-* #,##0.00_-;_-* &quot;-&quot;??_-;_-@_-"/>
    <numFmt numFmtId="169" formatCode="#\ ##0\ ###"/>
    <numFmt numFmtId="170" formatCode="0.00&quot; &quot;"/>
    <numFmt numFmtId="171" formatCode="#,##0&quot; &quot;"/>
    <numFmt numFmtId="172" formatCode="#\ ##0"/>
    <numFmt numFmtId="173" formatCode="#,##0&quot;  &quot;"/>
    <numFmt numFmtId="174" formatCode="General_)"/>
    <numFmt numFmtId="175" formatCode="###\ ###\ ###\ ###\ ###\ "/>
    <numFmt numFmtId="176" formatCode="###\ ###\ ###\ ##0&quot; &quot;"/>
    <numFmt numFmtId="177" formatCode="0.00%&quot; &quot;"/>
    <numFmt numFmtId="178" formatCode="\ ###\ ###\ ##0\ ###"/>
    <numFmt numFmtId="179" formatCode="0.00&quot; % &quot;"/>
    <numFmt numFmtId="180" formatCode="0.00&quot;% &quot;"/>
    <numFmt numFmtId="181" formatCode="###\ ###"/>
    <numFmt numFmtId="182" formatCode="###\ ###\ ##0"/>
    <numFmt numFmtId="183" formatCode="###\ ###\ ##0\ "/>
    <numFmt numFmtId="184" formatCode="#,##0.0"/>
    <numFmt numFmtId="185" formatCode="0.0000"/>
    <numFmt numFmtId="186" formatCode="0.000"/>
    <numFmt numFmtId="187" formatCode="0.0"/>
    <numFmt numFmtId="188" formatCode="#,##0.000"/>
    <numFmt numFmtId="189" formatCode="#,##0.00&quot; &quot;"/>
    <numFmt numFmtId="190" formatCode="0.000000000"/>
    <numFmt numFmtId="191" formatCode="0.0%"/>
    <numFmt numFmtId="192" formatCode="##\ ###\ ##0"/>
    <numFmt numFmtId="193" formatCode="###\ "/>
    <numFmt numFmtId="194" formatCode="#,##0.000000000"/>
    <numFmt numFmtId="195" formatCode="#,##0.0000000000"/>
    <numFmt numFmtId="196" formatCode="###"/>
    <numFmt numFmtId="197" formatCode="#\ ###\ ##0\ ###"/>
    <numFmt numFmtId="198" formatCode="0.000000"/>
    <numFmt numFmtId="199" formatCode="&quot;Ł&quot;#,##0;\-&quot;Ł&quot;#,##0"/>
    <numFmt numFmtId="200" formatCode="&quot;Ł&quot;#,##0;[Red]\-&quot;Ł&quot;#,##0"/>
    <numFmt numFmtId="201" formatCode="&quot;Ł&quot;#,##0.00;\-&quot;Ł&quot;#,##0.00"/>
    <numFmt numFmtId="202" formatCode="&quot;Ł&quot;#,##0.00;[Red]\-&quot;Ł&quot;#,##0.00"/>
    <numFmt numFmtId="203" formatCode="#\ ###\ ###\ ###\ ##0"/>
    <numFmt numFmtId="204" formatCode="#\ ###\ ###\ ###\ "/>
    <numFmt numFmtId="205" formatCode="#,##0.0000"/>
    <numFmt numFmtId="206" formatCode="#,##0.00000"/>
    <numFmt numFmtId="207" formatCode="&quot;$&quot;#,##0_);\(&quot;$&quot;#,##0\)"/>
    <numFmt numFmtId="208" formatCode="&quot;$&quot;#,##0_);[Red]\(&quot;$&quot;#,##0\)"/>
    <numFmt numFmtId="209" formatCode="&quot;$&quot;#,##0.00_);\(&quot;$&quot;#,##0.00\)"/>
    <numFmt numFmtId="210" formatCode="&quot;$&quot;#,##0.00_);[Red]\(&quot;$&quot;#,##0.00\)"/>
    <numFmt numFmtId="211" formatCode="_(&quot;$&quot;* #,##0_);_(&quot;$&quot;* \(#,##0\);_(&quot;$&quot;* &quot;-&quot;_);_(@_)"/>
    <numFmt numFmtId="212" formatCode="_(* #,##0_);_(* \(#,##0\);_(* &quot;-&quot;_);_(@_)"/>
    <numFmt numFmtId="213" formatCode="_(&quot;$&quot;* #,##0.00_);_(&quot;$&quot;* \(#,##0.00\);_(&quot;$&quot;* &quot;-&quot;??_);_(@_)"/>
    <numFmt numFmtId="214" formatCode="_(* #,##0.00_);_(* \(#,##0.00\);_(* &quot;-&quot;??_);_(@_)"/>
    <numFmt numFmtId="215" formatCode="0.0000000000"/>
    <numFmt numFmtId="216" formatCode="0.00000000000"/>
    <numFmt numFmtId="217" formatCode="0.00000000"/>
    <numFmt numFmtId="218" formatCode="0.0000000"/>
    <numFmt numFmtId="219" formatCode="0.00000"/>
    <numFmt numFmtId="220" formatCode="\-0.00"/>
  </numFmts>
  <fonts count="31">
    <font>
      <sz val="10"/>
      <name val="Arial CE"/>
      <family val="0"/>
    </font>
    <font>
      <b/>
      <sz val="10"/>
      <name val="Arial CE"/>
      <family val="2"/>
    </font>
    <font>
      <sz val="10"/>
      <name val="Arial"/>
      <family val="0"/>
    </font>
    <font>
      <u val="single"/>
      <sz val="9"/>
      <color indexed="12"/>
      <name val="Arial"/>
      <family val="0"/>
    </font>
    <font>
      <sz val="10"/>
      <name val="Courier"/>
      <family val="0"/>
    </font>
    <font>
      <u val="single"/>
      <sz val="9"/>
      <color indexed="36"/>
      <name val="Arial"/>
      <family val="0"/>
    </font>
    <font>
      <b/>
      <sz val="14"/>
      <name val="Times New Roman CE"/>
      <family val="1"/>
    </font>
    <font>
      <sz val="12"/>
      <name val="Times New Roman CE"/>
      <family val="1"/>
    </font>
    <font>
      <sz val="10"/>
      <name val="Times New Roman CE"/>
      <family val="1"/>
    </font>
    <font>
      <sz val="11"/>
      <name val="Times New Roman CE"/>
      <family val="1"/>
    </font>
    <font>
      <b/>
      <sz val="12"/>
      <name val="Times New Roman CE"/>
      <family val="1"/>
    </font>
    <font>
      <b/>
      <sz val="11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u val="single"/>
      <sz val="14"/>
      <name val="Times New Roman CE"/>
      <family val="1"/>
    </font>
    <font>
      <b/>
      <sz val="10.75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11"/>
      <name val="Arial CE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9"/>
      <name val="Arial"/>
      <family val="0"/>
    </font>
    <font>
      <b/>
      <sz val="9"/>
      <name val="Times New Roman"/>
      <family val="1"/>
    </font>
    <font>
      <b/>
      <sz val="9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42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13" fontId="2" fillId="0" borderId="0" applyFont="0" applyFill="0" applyProtection="0">
      <alignment/>
    </xf>
    <xf numFmtId="0" fontId="1" fillId="0" borderId="0" applyFont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359">
    <xf numFmtId="0" fontId="0" fillId="0" borderId="0" xfId="0" applyAlignment="1">
      <alignment/>
    </xf>
    <xf numFmtId="0" fontId="8" fillId="0" borderId="0" xfId="0" applyFont="1" applyAlignment="1">
      <alignment/>
    </xf>
    <xf numFmtId="0" fontId="6" fillId="0" borderId="0" xfId="38" applyFont="1">
      <alignment/>
      <protection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/>
    </xf>
    <xf numFmtId="1" fontId="6" fillId="0" borderId="0" xfId="38" applyNumberFormat="1" applyFont="1">
      <alignment/>
      <protection/>
    </xf>
    <xf numFmtId="1" fontId="8" fillId="0" borderId="0" xfId="38" applyNumberFormat="1" applyFont="1">
      <alignment/>
      <protection/>
    </xf>
    <xf numFmtId="0" fontId="8" fillId="0" borderId="0" xfId="38" applyFont="1">
      <alignment/>
      <protection/>
    </xf>
    <xf numFmtId="1" fontId="8" fillId="0" borderId="0" xfId="38" applyNumberFormat="1" applyFont="1" applyAlignment="1">
      <alignment horizontal="right"/>
      <protection/>
    </xf>
    <xf numFmtId="0" fontId="9" fillId="0" borderId="0" xfId="38" applyFont="1">
      <alignment/>
      <protection/>
    </xf>
    <xf numFmtId="1" fontId="12" fillId="0" borderId="0" xfId="38" applyNumberFormat="1" applyFont="1">
      <alignment/>
      <protection/>
    </xf>
    <xf numFmtId="185" fontId="8" fillId="0" borderId="0" xfId="38" applyNumberFormat="1" applyFont="1">
      <alignment/>
      <protection/>
    </xf>
    <xf numFmtId="1" fontId="10" fillId="0" borderId="0" xfId="38" applyNumberFormat="1" applyFont="1">
      <alignment/>
      <protection/>
    </xf>
    <xf numFmtId="1" fontId="13" fillId="0" borderId="0" xfId="38" applyNumberFormat="1" applyFont="1">
      <alignment/>
      <protection/>
    </xf>
    <xf numFmtId="1" fontId="8" fillId="0" borderId="1" xfId="38" applyNumberFormat="1" applyFont="1" applyBorder="1">
      <alignment/>
      <protection/>
    </xf>
    <xf numFmtId="1" fontId="8" fillId="0" borderId="2" xfId="38" applyNumberFormat="1" applyFont="1" applyBorder="1" applyAlignment="1">
      <alignment horizontal="centerContinuous"/>
      <protection/>
    </xf>
    <xf numFmtId="1" fontId="8" fillId="0" borderId="3" xfId="38" applyNumberFormat="1" applyFont="1" applyBorder="1" applyAlignment="1">
      <alignment horizontal="center"/>
      <protection/>
    </xf>
    <xf numFmtId="1" fontId="8" fillId="0" borderId="4" xfId="38" applyNumberFormat="1" applyFont="1" applyBorder="1">
      <alignment/>
      <protection/>
    </xf>
    <xf numFmtId="1" fontId="8" fillId="0" borderId="5" xfId="38" applyNumberFormat="1" applyFont="1" applyBorder="1" applyAlignment="1">
      <alignment horizontal="center"/>
      <protection/>
    </xf>
    <xf numFmtId="1" fontId="8" fillId="0" borderId="6" xfId="38" applyNumberFormat="1" applyFont="1" applyBorder="1" applyAlignment="1">
      <alignment horizontal="center"/>
      <protection/>
    </xf>
    <xf numFmtId="1" fontId="8" fillId="0" borderId="7" xfId="38" applyNumberFormat="1" applyFont="1" applyBorder="1" applyAlignment="1">
      <alignment horizontal="center"/>
      <protection/>
    </xf>
    <xf numFmtId="1" fontId="8" fillId="0" borderId="8" xfId="38" applyNumberFormat="1" applyFont="1" applyBorder="1">
      <alignment/>
      <protection/>
    </xf>
    <xf numFmtId="1" fontId="8" fillId="0" borderId="9" xfId="38" applyNumberFormat="1" applyFont="1" applyBorder="1" applyAlignment="1">
      <alignment horizontal="center"/>
      <protection/>
    </xf>
    <xf numFmtId="1" fontId="8" fillId="0" borderId="10" xfId="38" applyNumberFormat="1" applyFont="1" applyBorder="1" applyAlignment="1">
      <alignment horizontal="center"/>
      <protection/>
    </xf>
    <xf numFmtId="0" fontId="8" fillId="0" borderId="11" xfId="38" applyFont="1" applyBorder="1" applyAlignment="1">
      <alignment horizontal="center"/>
      <protection/>
    </xf>
    <xf numFmtId="1" fontId="8" fillId="0" borderId="12" xfId="38" applyNumberFormat="1" applyFont="1" applyBorder="1">
      <alignment/>
      <protection/>
    </xf>
    <xf numFmtId="183" fontId="8" fillId="0" borderId="13" xfId="38" applyNumberFormat="1" applyFont="1" applyBorder="1" applyAlignment="1">
      <alignment horizontal="right"/>
      <protection/>
    </xf>
    <xf numFmtId="10" fontId="8" fillId="0" borderId="14" xfId="43" applyNumberFormat="1" applyFont="1" applyBorder="1" applyAlignment="1">
      <alignment horizontal="right"/>
    </xf>
    <xf numFmtId="183" fontId="8" fillId="0" borderId="6" xfId="38" applyNumberFormat="1" applyFont="1" applyBorder="1" applyAlignment="1">
      <alignment horizontal="right"/>
      <protection/>
    </xf>
    <xf numFmtId="10" fontId="8" fillId="0" borderId="7" xfId="43" applyNumberFormat="1" applyFont="1" applyBorder="1" applyAlignment="1">
      <alignment horizontal="right"/>
    </xf>
    <xf numFmtId="1" fontId="12" fillId="0" borderId="15" xfId="38" applyNumberFormat="1" applyFont="1" applyBorder="1">
      <alignment/>
      <protection/>
    </xf>
    <xf numFmtId="183" fontId="12" fillId="0" borderId="16" xfId="38" applyNumberFormat="1" applyFont="1" applyBorder="1" applyAlignment="1">
      <alignment horizontal="right"/>
      <protection/>
    </xf>
    <xf numFmtId="1" fontId="8" fillId="2" borderId="0" xfId="38" applyNumberFormat="1" applyFont="1" applyFill="1" applyBorder="1">
      <alignment/>
      <protection/>
    </xf>
    <xf numFmtId="10" fontId="8" fillId="2" borderId="0" xfId="43" applyNumberFormat="1" applyFont="1" applyFill="1" applyBorder="1" applyAlignment="1">
      <alignment/>
    </xf>
    <xf numFmtId="186" fontId="8" fillId="2" borderId="0" xfId="38" applyNumberFormat="1" applyFont="1" applyFill="1" applyBorder="1">
      <alignment/>
      <protection/>
    </xf>
    <xf numFmtId="0" fontId="8" fillId="0" borderId="0" xfId="38" applyFont="1" applyBorder="1">
      <alignment/>
      <protection/>
    </xf>
    <xf numFmtId="1" fontId="8" fillId="0" borderId="0" xfId="38" applyNumberFormat="1" applyFont="1" applyBorder="1" applyAlignment="1">
      <alignment horizontal="center"/>
      <protection/>
    </xf>
    <xf numFmtId="0" fontId="8" fillId="0" borderId="0" xfId="38" applyFont="1" applyBorder="1" applyAlignment="1">
      <alignment horizontal="center"/>
      <protection/>
    </xf>
    <xf numFmtId="0" fontId="10" fillId="0" borderId="0" xfId="38" applyFont="1" applyBorder="1">
      <alignment/>
      <protection/>
    </xf>
    <xf numFmtId="0" fontId="8" fillId="0" borderId="0" xfId="38" applyFont="1" applyBorder="1" applyAlignment="1">
      <alignment horizontal="right"/>
      <protection/>
    </xf>
    <xf numFmtId="0" fontId="8" fillId="0" borderId="17" xfId="38" applyFont="1" applyBorder="1">
      <alignment/>
      <protection/>
    </xf>
    <xf numFmtId="1" fontId="8" fillId="0" borderId="18" xfId="38" applyNumberFormat="1" applyFont="1" applyBorder="1" applyAlignment="1">
      <alignment horizontal="center"/>
      <protection/>
    </xf>
    <xf numFmtId="1" fontId="8" fillId="0" borderId="18" xfId="38" applyNumberFormat="1" applyFont="1" applyBorder="1" applyAlignment="1">
      <alignment horizontal="centerContinuous"/>
      <protection/>
    </xf>
    <xf numFmtId="0" fontId="8" fillId="0" borderId="19" xfId="38" applyFont="1" applyBorder="1">
      <alignment/>
      <protection/>
    </xf>
    <xf numFmtId="0" fontId="8" fillId="0" borderId="20" xfId="38" applyFont="1" applyBorder="1">
      <alignment/>
      <protection/>
    </xf>
    <xf numFmtId="0" fontId="8" fillId="0" borderId="10" xfId="38" applyFont="1" applyBorder="1">
      <alignment/>
      <protection/>
    </xf>
    <xf numFmtId="3" fontId="9" fillId="0" borderId="0" xfId="38" applyNumberFormat="1" applyFont="1">
      <alignment/>
      <protection/>
    </xf>
    <xf numFmtId="187" fontId="9" fillId="0" borderId="0" xfId="38" applyNumberFormat="1" applyFont="1">
      <alignment/>
      <protection/>
    </xf>
    <xf numFmtId="0" fontId="8" fillId="0" borderId="12" xfId="38" applyFont="1" applyBorder="1">
      <alignment/>
      <protection/>
    </xf>
    <xf numFmtId="182" fontId="8" fillId="0" borderId="13" xfId="38" applyNumberFormat="1" applyFont="1" applyBorder="1">
      <alignment/>
      <protection/>
    </xf>
    <xf numFmtId="10" fontId="8" fillId="0" borderId="21" xfId="43" applyNumberFormat="1" applyFont="1" applyBorder="1" applyAlignment="1">
      <alignment horizontal="right"/>
    </xf>
    <xf numFmtId="182" fontId="9" fillId="0" borderId="0" xfId="38" applyNumberFormat="1" applyFont="1">
      <alignment/>
      <protection/>
    </xf>
    <xf numFmtId="174" fontId="8" fillId="0" borderId="4" xfId="34" applyFont="1" applyBorder="1" applyAlignment="1" applyProtection="1">
      <alignment horizontal="left"/>
      <protection/>
    </xf>
    <xf numFmtId="0" fontId="12" fillId="0" borderId="15" xfId="38" applyFont="1" applyBorder="1">
      <alignment/>
      <protection/>
    </xf>
    <xf numFmtId="182" fontId="12" fillId="0" borderId="16" xfId="38" applyNumberFormat="1" applyFont="1" applyBorder="1">
      <alignment/>
      <protection/>
    </xf>
    <xf numFmtId="10" fontId="12" fillId="0" borderId="22" xfId="43" applyNumberFormat="1" applyFont="1" applyBorder="1" applyAlignment="1">
      <alignment horizontal="right"/>
    </xf>
    <xf numFmtId="0" fontId="8" fillId="0" borderId="23" xfId="38" applyFont="1" applyBorder="1">
      <alignment/>
      <protection/>
    </xf>
    <xf numFmtId="0" fontId="8" fillId="0" borderId="12" xfId="0" applyFont="1" applyBorder="1" applyAlignment="1">
      <alignment/>
    </xf>
    <xf numFmtId="10" fontId="8" fillId="0" borderId="24" xfId="43" applyNumberFormat="1" applyFont="1" applyBorder="1" applyAlignment="1">
      <alignment horizontal="right"/>
    </xf>
    <xf numFmtId="0" fontId="8" fillId="0" borderId="4" xfId="0" applyFont="1" applyBorder="1" applyAlignment="1">
      <alignment/>
    </xf>
    <xf numFmtId="184" fontId="9" fillId="0" borderId="0" xfId="38" applyNumberFormat="1" applyFont="1">
      <alignment/>
      <protection/>
    </xf>
    <xf numFmtId="194" fontId="9" fillId="0" borderId="0" xfId="38" applyNumberFormat="1" applyFont="1">
      <alignment/>
      <protection/>
    </xf>
    <xf numFmtId="195" fontId="9" fillId="0" borderId="0" xfId="38" applyNumberFormat="1" applyFont="1">
      <alignment/>
      <protection/>
    </xf>
    <xf numFmtId="174" fontId="6" fillId="0" borderId="0" xfId="34" applyFont="1" applyAlignment="1" applyProtection="1" quotePrefix="1">
      <alignment horizontal="centerContinuous"/>
      <protection/>
    </xf>
    <xf numFmtId="174" fontId="12" fillId="0" borderId="0" xfId="34" applyFont="1" applyAlignment="1" applyProtection="1">
      <alignment horizontal="left"/>
      <protection/>
    </xf>
    <xf numFmtId="174" fontId="8" fillId="0" borderId="0" xfId="34" applyFont="1">
      <alignment/>
      <protection/>
    </xf>
    <xf numFmtId="174" fontId="8" fillId="0" borderId="0" xfId="34" applyFont="1" applyAlignment="1" applyProtection="1">
      <alignment horizontal="left"/>
      <protection/>
    </xf>
    <xf numFmtId="2" fontId="8" fillId="0" borderId="0" xfId="34" applyNumberFormat="1" applyFont="1" applyProtection="1">
      <alignment/>
      <protection/>
    </xf>
    <xf numFmtId="174" fontId="8" fillId="0" borderId="0" xfId="34" applyFont="1" applyAlignment="1" applyProtection="1">
      <alignment horizontal="right"/>
      <protection/>
    </xf>
    <xf numFmtId="174" fontId="10" fillId="0" borderId="17" xfId="34" applyFont="1" applyBorder="1" applyAlignment="1" applyProtection="1">
      <alignment horizontal="left"/>
      <protection/>
    </xf>
    <xf numFmtId="174" fontId="10" fillId="0" borderId="18" xfId="34" applyFont="1" applyBorder="1" applyAlignment="1" applyProtection="1">
      <alignment horizontal="center"/>
      <protection/>
    </xf>
    <xf numFmtId="174" fontId="10" fillId="0" borderId="18" xfId="34" applyFont="1" applyBorder="1" applyAlignment="1" applyProtection="1">
      <alignment horizontal="centerContinuous"/>
      <protection/>
    </xf>
    <xf numFmtId="174" fontId="10" fillId="0" borderId="25" xfId="34" applyFont="1" applyBorder="1" applyAlignment="1" applyProtection="1">
      <alignment horizontal="centerContinuous"/>
      <protection/>
    </xf>
    <xf numFmtId="174" fontId="10" fillId="0" borderId="26" xfId="34" applyFont="1" applyBorder="1" applyAlignment="1" applyProtection="1">
      <alignment horizontal="centerContinuous"/>
      <protection/>
    </xf>
    <xf numFmtId="174" fontId="10" fillId="0" borderId="2" xfId="34" applyFont="1" applyBorder="1" applyAlignment="1" applyProtection="1">
      <alignment horizontal="centerContinuous"/>
      <protection/>
    </xf>
    <xf numFmtId="174" fontId="10" fillId="0" borderId="26" xfId="34" applyFont="1" applyBorder="1" applyAlignment="1">
      <alignment horizontal="centerContinuous"/>
      <protection/>
    </xf>
    <xf numFmtId="174" fontId="10" fillId="0" borderId="27" xfId="34" applyFont="1" applyBorder="1" applyAlignment="1">
      <alignment horizontal="centerContinuous"/>
      <protection/>
    </xf>
    <xf numFmtId="174" fontId="10" fillId="0" borderId="28" xfId="34" applyFont="1" applyBorder="1">
      <alignment/>
      <protection/>
    </xf>
    <xf numFmtId="174" fontId="10" fillId="0" borderId="29" xfId="34" applyFont="1" applyBorder="1" applyAlignment="1" applyProtection="1">
      <alignment horizontal="center"/>
      <protection/>
    </xf>
    <xf numFmtId="174" fontId="10" fillId="0" borderId="13" xfId="34" applyFont="1" applyBorder="1" applyAlignment="1" applyProtection="1">
      <alignment horizontal="center"/>
      <protection/>
    </xf>
    <xf numFmtId="174" fontId="10" fillId="0" borderId="21" xfId="34" applyFont="1" applyBorder="1" applyAlignment="1" applyProtection="1">
      <alignment horizontal="center"/>
      <protection/>
    </xf>
    <xf numFmtId="174" fontId="8" fillId="0" borderId="30" xfId="34" applyFont="1" applyBorder="1" applyAlignment="1" applyProtection="1">
      <alignment horizontal="left"/>
      <protection/>
    </xf>
    <xf numFmtId="171" fontId="8" fillId="0" borderId="31" xfId="33" applyNumberFormat="1" applyFont="1" applyBorder="1" applyAlignment="1">
      <alignment horizontal="center"/>
      <protection/>
    </xf>
    <xf numFmtId="3" fontId="8" fillId="0" borderId="32" xfId="33" applyNumberFormat="1" applyFont="1" applyBorder="1" applyAlignment="1">
      <alignment horizontal="right"/>
      <protection/>
    </xf>
    <xf numFmtId="191" fontId="8" fillId="0" borderId="32" xfId="43" applyNumberFormat="1" applyFont="1" applyBorder="1" applyAlignment="1" applyProtection="1">
      <alignment/>
      <protection/>
    </xf>
    <xf numFmtId="191" fontId="8" fillId="0" borderId="33" xfId="43" applyNumberFormat="1" applyFont="1" applyBorder="1" applyAlignment="1" applyProtection="1">
      <alignment/>
      <protection/>
    </xf>
    <xf numFmtId="174" fontId="12" fillId="0" borderId="4" xfId="34" applyFont="1" applyBorder="1" applyAlignment="1" applyProtection="1">
      <alignment horizontal="left"/>
      <protection/>
    </xf>
    <xf numFmtId="171" fontId="12" fillId="0" borderId="6" xfId="33" applyNumberFormat="1" applyFont="1" applyBorder="1" applyAlignment="1">
      <alignment horizontal="center"/>
      <protection/>
    </xf>
    <xf numFmtId="191" fontId="12" fillId="0" borderId="5" xfId="43" applyNumberFormat="1" applyFont="1" applyBorder="1" applyAlignment="1" applyProtection="1">
      <alignment/>
      <protection/>
    </xf>
    <xf numFmtId="191" fontId="12" fillId="0" borderId="7" xfId="43" applyNumberFormat="1" applyFont="1" applyBorder="1" applyAlignment="1" applyProtection="1">
      <alignment/>
      <protection/>
    </xf>
    <xf numFmtId="171" fontId="8" fillId="0" borderId="6" xfId="33" applyNumberFormat="1" applyFont="1" applyBorder="1" applyAlignment="1">
      <alignment horizontal="center"/>
      <protection/>
    </xf>
    <xf numFmtId="191" fontId="8" fillId="0" borderId="5" xfId="43" applyNumberFormat="1" applyFont="1" applyBorder="1" applyAlignment="1" applyProtection="1">
      <alignment/>
      <protection/>
    </xf>
    <xf numFmtId="191" fontId="8" fillId="0" borderId="7" xfId="43" applyNumberFormat="1" applyFont="1" applyBorder="1" applyAlignment="1" applyProtection="1">
      <alignment/>
      <protection/>
    </xf>
    <xf numFmtId="10" fontId="8" fillId="0" borderId="5" xfId="43" applyNumberFormat="1" applyFont="1" applyBorder="1" applyAlignment="1" applyProtection="1">
      <alignment/>
      <protection/>
    </xf>
    <xf numFmtId="10" fontId="8" fillId="0" borderId="7" xfId="43" applyNumberFormat="1" applyFont="1" applyBorder="1" applyAlignment="1" applyProtection="1">
      <alignment/>
      <protection/>
    </xf>
    <xf numFmtId="174" fontId="9" fillId="0" borderId="0" xfId="34" applyFont="1" applyAlignment="1" quotePrefix="1">
      <alignment horizontal="left"/>
      <protection/>
    </xf>
    <xf numFmtId="174" fontId="9" fillId="0" borderId="0" xfId="34" applyFont="1">
      <alignment/>
      <protection/>
    </xf>
    <xf numFmtId="174" fontId="9" fillId="2" borderId="0" xfId="34" applyFont="1" applyFill="1">
      <alignment/>
      <protection/>
    </xf>
    <xf numFmtId="0" fontId="8" fillId="0" borderId="0" xfId="32" applyFont="1">
      <alignment/>
      <protection/>
    </xf>
    <xf numFmtId="174" fontId="8" fillId="0" borderId="0" xfId="32" applyNumberFormat="1" applyFont="1">
      <alignment/>
      <protection/>
    </xf>
    <xf numFmtId="182" fontId="8" fillId="0" borderId="29" xfId="38" applyNumberFormat="1" applyFont="1" applyBorder="1">
      <alignment/>
      <protection/>
    </xf>
    <xf numFmtId="10" fontId="8" fillId="0" borderId="21" xfId="43" applyNumberFormat="1" applyFont="1" applyBorder="1" applyAlignment="1">
      <alignment horizontal="center"/>
    </xf>
    <xf numFmtId="182" fontId="8" fillId="0" borderId="0" xfId="0" applyNumberFormat="1" applyFont="1" applyAlignment="1">
      <alignment/>
    </xf>
    <xf numFmtId="2" fontId="9" fillId="0" borderId="0" xfId="38" applyNumberFormat="1" applyFont="1">
      <alignment/>
      <protection/>
    </xf>
    <xf numFmtId="190" fontId="9" fillId="0" borderId="0" xfId="38" applyNumberFormat="1" applyFont="1">
      <alignment/>
      <protection/>
    </xf>
    <xf numFmtId="3" fontId="11" fillId="0" borderId="0" xfId="38" applyNumberFormat="1" applyFont="1">
      <alignment/>
      <protection/>
    </xf>
    <xf numFmtId="186" fontId="8" fillId="0" borderId="0" xfId="38" applyNumberFormat="1" applyFont="1" applyBorder="1" applyAlignment="1">
      <alignment horizontal="center"/>
      <protection/>
    </xf>
    <xf numFmtId="0" fontId="8" fillId="0" borderId="34" xfId="0" applyFont="1" applyBorder="1" applyAlignment="1">
      <alignment/>
    </xf>
    <xf numFmtId="0" fontId="8" fillId="0" borderId="35" xfId="0" applyFont="1" applyBorder="1" applyAlignment="1">
      <alignment/>
    </xf>
    <xf numFmtId="0" fontId="8" fillId="0" borderId="36" xfId="0" applyFont="1" applyBorder="1" applyAlignment="1">
      <alignment/>
    </xf>
    <xf numFmtId="0" fontId="8" fillId="0" borderId="37" xfId="0" applyFont="1" applyBorder="1" applyAlignment="1">
      <alignment/>
    </xf>
    <xf numFmtId="0" fontId="8" fillId="0" borderId="38" xfId="0" applyFont="1" applyBorder="1" applyAlignment="1">
      <alignment/>
    </xf>
    <xf numFmtId="0" fontId="8" fillId="0" borderId="35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39" xfId="0" applyFont="1" applyBorder="1" applyAlignment="1">
      <alignment/>
    </xf>
    <xf numFmtId="0" fontId="8" fillId="0" borderId="40" xfId="0" applyFont="1" applyBorder="1" applyAlignment="1">
      <alignment/>
    </xf>
    <xf numFmtId="0" fontId="8" fillId="0" borderId="39" xfId="0" applyFont="1" applyBorder="1" applyAlignment="1">
      <alignment horizontal="center"/>
    </xf>
    <xf numFmtId="2" fontId="8" fillId="0" borderId="39" xfId="0" applyNumberFormat="1" applyFont="1" applyBorder="1" applyAlignment="1">
      <alignment horizontal="center"/>
    </xf>
    <xf numFmtId="0" fontId="8" fillId="0" borderId="41" xfId="0" applyFont="1" applyBorder="1" applyAlignment="1">
      <alignment/>
    </xf>
    <xf numFmtId="2" fontId="8" fillId="0" borderId="34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0" fontId="12" fillId="3" borderId="37" xfId="0" applyFont="1" applyFill="1" applyBorder="1" applyAlignment="1">
      <alignment/>
    </xf>
    <xf numFmtId="0" fontId="8" fillId="3" borderId="42" xfId="0" applyFont="1" applyFill="1" applyBorder="1" applyAlignment="1">
      <alignment/>
    </xf>
    <xf numFmtId="0" fontId="8" fillId="3" borderId="37" xfId="0" applyFont="1" applyFill="1" applyBorder="1" applyAlignment="1">
      <alignment/>
    </xf>
    <xf numFmtId="2" fontId="8" fillId="3" borderId="37" xfId="0" applyNumberFormat="1" applyFont="1" applyFill="1" applyBorder="1" applyAlignment="1">
      <alignment horizontal="center"/>
    </xf>
    <xf numFmtId="2" fontId="8" fillId="3" borderId="13" xfId="0" applyNumberFormat="1" applyFont="1" applyFill="1" applyBorder="1" applyAlignment="1">
      <alignment horizontal="center"/>
    </xf>
    <xf numFmtId="2" fontId="8" fillId="3" borderId="38" xfId="0" applyNumberFormat="1" applyFont="1" applyFill="1" applyBorder="1" applyAlignment="1">
      <alignment horizontal="center"/>
    </xf>
    <xf numFmtId="2" fontId="8" fillId="3" borderId="42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8" fillId="3" borderId="38" xfId="0" applyFont="1" applyFill="1" applyBorder="1" applyAlignment="1">
      <alignment/>
    </xf>
    <xf numFmtId="182" fontId="8" fillId="0" borderId="13" xfId="38" applyNumberFormat="1" applyFont="1" applyFill="1" applyBorder="1">
      <alignment/>
      <protection/>
    </xf>
    <xf numFmtId="182" fontId="8" fillId="0" borderId="13" xfId="38" applyNumberFormat="1" applyFont="1" applyFill="1" applyBorder="1" applyAlignment="1">
      <alignment horizontal="center"/>
      <protection/>
    </xf>
    <xf numFmtId="182" fontId="8" fillId="0" borderId="43" xfId="38" applyNumberFormat="1" applyFont="1" applyFill="1" applyBorder="1" applyAlignment="1">
      <alignment horizontal="center"/>
      <protection/>
    </xf>
    <xf numFmtId="10" fontId="8" fillId="0" borderId="44" xfId="43" applyNumberFormat="1" applyFont="1" applyBorder="1" applyAlignment="1">
      <alignment horizontal="center"/>
    </xf>
    <xf numFmtId="1" fontId="8" fillId="0" borderId="31" xfId="38" applyNumberFormat="1" applyFont="1" applyBorder="1" applyAlignment="1">
      <alignment horizontal="center"/>
      <protection/>
    </xf>
    <xf numFmtId="191" fontId="8" fillId="0" borderId="13" xfId="43" applyNumberFormat="1" applyFont="1" applyBorder="1" applyAlignment="1">
      <alignment horizontal="right"/>
    </xf>
    <xf numFmtId="1" fontId="8" fillId="0" borderId="23" xfId="38" applyNumberFormat="1" applyFont="1" applyBorder="1">
      <alignment/>
      <protection/>
    </xf>
    <xf numFmtId="183" fontId="8" fillId="0" borderId="43" xfId="38" applyNumberFormat="1" applyFont="1" applyBorder="1" applyAlignment="1">
      <alignment horizontal="right"/>
      <protection/>
    </xf>
    <xf numFmtId="191" fontId="8" fillId="0" borderId="43" xfId="43" applyNumberFormat="1" applyFont="1" applyBorder="1" applyAlignment="1">
      <alignment horizontal="right"/>
    </xf>
    <xf numFmtId="10" fontId="8" fillId="0" borderId="27" xfId="43" applyNumberFormat="1" applyFont="1" applyBorder="1" applyAlignment="1">
      <alignment horizontal="right"/>
    </xf>
    <xf numFmtId="191" fontId="8" fillId="0" borderId="31" xfId="43" applyNumberFormat="1" applyFont="1" applyBorder="1" applyAlignment="1">
      <alignment horizontal="right"/>
    </xf>
    <xf numFmtId="10" fontId="8" fillId="0" borderId="33" xfId="43" applyNumberFormat="1" applyFont="1" applyBorder="1" applyAlignment="1">
      <alignment horizontal="right"/>
    </xf>
    <xf numFmtId="191" fontId="8" fillId="0" borderId="16" xfId="43" applyNumberFormat="1" applyFont="1" applyBorder="1" applyAlignment="1">
      <alignment horizontal="right"/>
    </xf>
    <xf numFmtId="10" fontId="8" fillId="0" borderId="45" xfId="43" applyNumberFormat="1" applyFont="1" applyBorder="1" applyAlignment="1">
      <alignment horizontal="right"/>
    </xf>
    <xf numFmtId="191" fontId="8" fillId="0" borderId="6" xfId="43" applyNumberFormat="1" applyFont="1" applyBorder="1" applyAlignment="1">
      <alignment horizontal="right"/>
    </xf>
    <xf numFmtId="3" fontId="8" fillId="0" borderId="0" xfId="38" applyNumberFormat="1" applyFont="1" applyFill="1">
      <alignment/>
      <protection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0" fillId="0" borderId="23" xfId="0" applyFont="1" applyFill="1" applyBorder="1" applyAlignment="1">
      <alignment/>
    </xf>
    <xf numFmtId="0" fontId="10" fillId="0" borderId="44" xfId="0" applyFont="1" applyFill="1" applyBorder="1" applyAlignment="1">
      <alignment horizontal="center"/>
    </xf>
    <xf numFmtId="0" fontId="10" fillId="0" borderId="12" xfId="0" applyFont="1" applyFill="1" applyBorder="1" applyAlignment="1">
      <alignment/>
    </xf>
    <xf numFmtId="3" fontId="10" fillId="0" borderId="21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3" fontId="7" fillId="0" borderId="21" xfId="0" applyNumberFormat="1" applyFont="1" applyFill="1" applyBorder="1" applyAlignment="1">
      <alignment/>
    </xf>
    <xf numFmtId="0" fontId="10" fillId="0" borderId="30" xfId="0" applyFont="1" applyFill="1" applyBorder="1" applyAlignment="1">
      <alignment/>
    </xf>
    <xf numFmtId="3" fontId="10" fillId="0" borderId="46" xfId="0" applyNumberFormat="1" applyFont="1" applyFill="1" applyBorder="1" applyAlignment="1">
      <alignment/>
    </xf>
    <xf numFmtId="0" fontId="10" fillId="0" borderId="8" xfId="0" applyFont="1" applyFill="1" applyBorder="1" applyAlignment="1">
      <alignment/>
    </xf>
    <xf numFmtId="3" fontId="10" fillId="0" borderId="47" xfId="0" applyNumberFormat="1" applyFont="1" applyFill="1" applyBorder="1" applyAlignment="1">
      <alignment/>
    </xf>
    <xf numFmtId="0" fontId="10" fillId="0" borderId="15" xfId="0" applyFont="1" applyFill="1" applyBorder="1" applyAlignment="1">
      <alignment/>
    </xf>
    <xf numFmtId="3" fontId="10" fillId="0" borderId="22" xfId="0" applyNumberFormat="1" applyFont="1" applyFill="1" applyBorder="1" applyAlignment="1">
      <alignment/>
    </xf>
    <xf numFmtId="0" fontId="19" fillId="0" borderId="0" xfId="37" applyFont="1" applyFill="1">
      <alignment/>
      <protection/>
    </xf>
    <xf numFmtId="0" fontId="20" fillId="0" borderId="0" xfId="37" applyFont="1" applyFill="1">
      <alignment/>
      <protection/>
    </xf>
    <xf numFmtId="0" fontId="21" fillId="0" borderId="0" xfId="37" applyFont="1" applyFill="1">
      <alignment/>
      <protection/>
    </xf>
    <xf numFmtId="0" fontId="19" fillId="0" borderId="25" xfId="36" applyFont="1" applyFill="1" applyBorder="1" applyAlignment="1">
      <alignment horizontal="center"/>
      <protection/>
    </xf>
    <xf numFmtId="0" fontId="19" fillId="0" borderId="23" xfId="36" applyFont="1" applyFill="1" applyBorder="1" applyAlignment="1">
      <alignment horizontal="center"/>
      <protection/>
    </xf>
    <xf numFmtId="0" fontId="19" fillId="0" borderId="43" xfId="36" applyFont="1" applyFill="1" applyBorder="1" applyAlignment="1">
      <alignment horizontal="center"/>
      <protection/>
    </xf>
    <xf numFmtId="0" fontId="19" fillId="0" borderId="44" xfId="36" applyFont="1" applyFill="1" applyBorder="1" applyAlignment="1">
      <alignment horizontal="center"/>
      <protection/>
    </xf>
    <xf numFmtId="0" fontId="19" fillId="0" borderId="48" xfId="36" applyFont="1" applyFill="1" applyBorder="1">
      <alignment/>
      <protection/>
    </xf>
    <xf numFmtId="0" fontId="19" fillId="0" borderId="30" xfId="36" applyFont="1" applyFill="1" applyBorder="1">
      <alignment/>
      <protection/>
    </xf>
    <xf numFmtId="0" fontId="19" fillId="0" borderId="31" xfId="36" applyFont="1" applyFill="1" applyBorder="1" applyAlignment="1">
      <alignment horizontal="center"/>
      <protection/>
    </xf>
    <xf numFmtId="3" fontId="19" fillId="0" borderId="31" xfId="36" applyNumberFormat="1" applyFont="1" applyFill="1" applyBorder="1">
      <alignment/>
      <protection/>
    </xf>
    <xf numFmtId="3" fontId="19" fillId="0" borderId="46" xfId="36" applyNumberFormat="1" applyFont="1" applyFill="1" applyBorder="1">
      <alignment/>
      <protection/>
    </xf>
    <xf numFmtId="0" fontId="19" fillId="0" borderId="25" xfId="37" applyFont="1" applyFill="1" applyBorder="1" applyAlignment="1">
      <alignment horizontal="center"/>
      <protection/>
    </xf>
    <xf numFmtId="0" fontId="19" fillId="0" borderId="12" xfId="36" applyFont="1" applyFill="1" applyBorder="1" applyAlignment="1">
      <alignment wrapText="1"/>
      <protection/>
    </xf>
    <xf numFmtId="0" fontId="19" fillId="0" borderId="13" xfId="36" applyFont="1" applyFill="1" applyBorder="1" applyAlignment="1">
      <alignment horizontal="center"/>
      <protection/>
    </xf>
    <xf numFmtId="3" fontId="19" fillId="0" borderId="13" xfId="36" applyNumberFormat="1" applyFont="1" applyFill="1" applyBorder="1" applyAlignment="1">
      <alignment/>
      <protection/>
    </xf>
    <xf numFmtId="3" fontId="19" fillId="0" borderId="21" xfId="36" applyNumberFormat="1" applyFont="1" applyFill="1" applyBorder="1" applyAlignment="1">
      <alignment/>
      <protection/>
    </xf>
    <xf numFmtId="0" fontId="19" fillId="0" borderId="37" xfId="37" applyFont="1" applyFill="1" applyBorder="1" applyAlignment="1">
      <alignment horizontal="center"/>
      <protection/>
    </xf>
    <xf numFmtId="3" fontId="19" fillId="0" borderId="13" xfId="36" applyNumberFormat="1" applyFont="1" applyFill="1" applyBorder="1" applyAlignment="1">
      <alignment wrapText="1"/>
      <protection/>
    </xf>
    <xf numFmtId="3" fontId="19" fillId="0" borderId="21" xfId="36" applyNumberFormat="1" applyFont="1" applyFill="1" applyBorder="1" applyAlignment="1">
      <alignment wrapText="1"/>
      <protection/>
    </xf>
    <xf numFmtId="0" fontId="19" fillId="0" borderId="38" xfId="36" applyFont="1" applyFill="1" applyBorder="1" applyAlignment="1">
      <alignment horizontal="center"/>
      <protection/>
    </xf>
    <xf numFmtId="3" fontId="19" fillId="0" borderId="13" xfId="36" applyNumberFormat="1" applyFont="1" applyFill="1" applyBorder="1">
      <alignment/>
      <protection/>
    </xf>
    <xf numFmtId="3" fontId="19" fillId="0" borderId="21" xfId="36" applyNumberFormat="1" applyFont="1" applyFill="1" applyBorder="1">
      <alignment/>
      <protection/>
    </xf>
    <xf numFmtId="0" fontId="19" fillId="0" borderId="36" xfId="36" applyFont="1" applyFill="1" applyBorder="1" applyAlignment="1">
      <alignment horizontal="center"/>
      <protection/>
    </xf>
    <xf numFmtId="0" fontId="22" fillId="0" borderId="0" xfId="36" applyFont="1" applyFill="1" applyBorder="1" applyAlignment="1">
      <alignment horizontal="center"/>
      <protection/>
    </xf>
    <xf numFmtId="0" fontId="22" fillId="0" borderId="15" xfId="36" applyFont="1" applyFill="1" applyBorder="1">
      <alignment/>
      <protection/>
    </xf>
    <xf numFmtId="0" fontId="22" fillId="0" borderId="16" xfId="36" applyFont="1" applyFill="1" applyBorder="1" applyAlignment="1">
      <alignment horizontal="center"/>
      <protection/>
    </xf>
    <xf numFmtId="3" fontId="22" fillId="0" borderId="16" xfId="36" applyNumberFormat="1" applyFont="1" applyFill="1" applyBorder="1">
      <alignment/>
      <protection/>
    </xf>
    <xf numFmtId="3" fontId="22" fillId="0" borderId="22" xfId="36" applyNumberFormat="1" applyFont="1" applyFill="1" applyBorder="1">
      <alignment/>
      <protection/>
    </xf>
    <xf numFmtId="0" fontId="23" fillId="0" borderId="0" xfId="37" applyFont="1" applyFill="1" applyBorder="1">
      <alignment/>
      <protection/>
    </xf>
    <xf numFmtId="0" fontId="19" fillId="0" borderId="49" xfId="36" applyFont="1" applyFill="1" applyBorder="1" applyAlignment="1">
      <alignment horizontal="center"/>
      <protection/>
    </xf>
    <xf numFmtId="0" fontId="19" fillId="0" borderId="50" xfId="36" applyFont="1" applyFill="1" applyBorder="1" applyAlignment="1">
      <alignment wrapText="1"/>
      <protection/>
    </xf>
    <xf numFmtId="0" fontId="19" fillId="0" borderId="29" xfId="36" applyFont="1" applyFill="1" applyBorder="1" applyAlignment="1">
      <alignment horizontal="center"/>
      <protection/>
    </xf>
    <xf numFmtId="3" fontId="19" fillId="0" borderId="29" xfId="36" applyNumberFormat="1" applyFont="1" applyFill="1" applyBorder="1">
      <alignment/>
      <protection/>
    </xf>
    <xf numFmtId="3" fontId="19" fillId="0" borderId="24" xfId="36" applyNumberFormat="1" applyFont="1" applyFill="1" applyBorder="1">
      <alignment/>
      <protection/>
    </xf>
    <xf numFmtId="0" fontId="19" fillId="0" borderId="12" xfId="0" applyFont="1" applyFill="1" applyBorder="1" applyAlignment="1">
      <alignment wrapText="1"/>
    </xf>
    <xf numFmtId="0" fontId="19" fillId="0" borderId="13" xfId="0" applyFont="1" applyFill="1" applyBorder="1" applyAlignment="1">
      <alignment horizontal="center"/>
    </xf>
    <xf numFmtId="3" fontId="19" fillId="0" borderId="13" xfId="0" applyNumberFormat="1" applyFont="1" applyFill="1" applyBorder="1" applyAlignment="1">
      <alignment/>
    </xf>
    <xf numFmtId="3" fontId="19" fillId="0" borderId="21" xfId="0" applyNumberFormat="1" applyFont="1" applyFill="1" applyBorder="1" applyAlignment="1">
      <alignment/>
    </xf>
    <xf numFmtId="0" fontId="19" fillId="0" borderId="38" xfId="36" applyFont="1" applyFill="1" applyBorder="1" applyAlignment="1">
      <alignment horizontal="center" wrapText="1"/>
      <protection/>
    </xf>
    <xf numFmtId="0" fontId="19" fillId="0" borderId="26" xfId="36" applyFont="1" applyFill="1" applyBorder="1" applyAlignment="1">
      <alignment horizontal="center"/>
      <protection/>
    </xf>
    <xf numFmtId="49" fontId="19" fillId="0" borderId="38" xfId="0" applyNumberFormat="1" applyFont="1" applyFill="1" applyBorder="1" applyAlignment="1">
      <alignment horizontal="center"/>
    </xf>
    <xf numFmtId="0" fontId="19" fillId="0" borderId="12" xfId="0" applyFont="1" applyFill="1" applyBorder="1" applyAlignment="1">
      <alignment horizontal="left" vertical="justify" wrapText="1"/>
    </xf>
    <xf numFmtId="3" fontId="24" fillId="0" borderId="13" xfId="0" applyNumberFormat="1" applyFont="1" applyFill="1" applyBorder="1" applyAlignment="1">
      <alignment horizontal="right"/>
    </xf>
    <xf numFmtId="3" fontId="24" fillId="0" borderId="21" xfId="0" applyNumberFormat="1" applyFont="1" applyFill="1" applyBorder="1" applyAlignment="1">
      <alignment horizontal="right"/>
    </xf>
    <xf numFmtId="49" fontId="19" fillId="0" borderId="49" xfId="0" applyNumberFormat="1" applyFont="1" applyFill="1" applyBorder="1" applyAlignment="1">
      <alignment horizontal="center"/>
    </xf>
    <xf numFmtId="0" fontId="24" fillId="0" borderId="12" xfId="0" applyFont="1" applyFill="1" applyBorder="1" applyAlignment="1">
      <alignment horizontal="left" vertical="justify" wrapText="1"/>
    </xf>
    <xf numFmtId="0" fontId="19" fillId="0" borderId="12" xfId="0" applyFont="1" applyFill="1" applyBorder="1" applyAlignment="1">
      <alignment horizontal="left"/>
    </xf>
    <xf numFmtId="0" fontId="19" fillId="0" borderId="35" xfId="36" applyFont="1" applyFill="1" applyBorder="1" applyAlignment="1">
      <alignment horizontal="center"/>
      <protection/>
    </xf>
    <xf numFmtId="3" fontId="19" fillId="0" borderId="13" xfId="36" applyNumberFormat="1" applyFont="1" applyFill="1" applyBorder="1" applyAlignment="1">
      <alignment horizontal="right"/>
      <protection/>
    </xf>
    <xf numFmtId="0" fontId="19" fillId="0" borderId="37" xfId="36" applyFont="1" applyFill="1" applyBorder="1" applyAlignment="1">
      <alignment horizontal="center"/>
      <protection/>
    </xf>
    <xf numFmtId="0" fontId="19" fillId="0" borderId="48" xfId="36" applyFont="1" applyFill="1" applyBorder="1" applyAlignment="1">
      <alignment horizontal="center"/>
      <protection/>
    </xf>
    <xf numFmtId="3" fontId="19" fillId="0" borderId="21" xfId="36" applyNumberFormat="1" applyFont="1" applyFill="1" applyBorder="1" applyAlignment="1">
      <alignment horizontal="right"/>
      <protection/>
    </xf>
    <xf numFmtId="0" fontId="19" fillId="0" borderId="30" xfId="36" applyFont="1" applyFill="1" applyBorder="1" applyAlignment="1">
      <alignment wrapText="1"/>
      <protection/>
    </xf>
    <xf numFmtId="0" fontId="19" fillId="0" borderId="51" xfId="37" applyFont="1" applyFill="1" applyBorder="1">
      <alignment/>
      <protection/>
    </xf>
    <xf numFmtId="3" fontId="19" fillId="0" borderId="51" xfId="37" applyNumberFormat="1" applyFont="1" applyFill="1" applyBorder="1">
      <alignment/>
      <protection/>
    </xf>
    <xf numFmtId="3" fontId="22" fillId="0" borderId="45" xfId="37" applyNumberFormat="1" applyFont="1" applyFill="1" applyBorder="1">
      <alignment/>
      <protection/>
    </xf>
    <xf numFmtId="0" fontId="20" fillId="0" borderId="0" xfId="39" applyFont="1" applyAlignment="1">
      <alignment horizontal="left"/>
      <protection/>
    </xf>
    <xf numFmtId="0" fontId="25" fillId="0" borderId="0" xfId="39" applyFont="1" applyAlignment="1">
      <alignment horizontal="centerContinuous"/>
      <protection/>
    </xf>
    <xf numFmtId="0" fontId="26" fillId="0" borderId="0" xfId="39" applyFont="1" applyAlignment="1">
      <alignment horizontal="centerContinuous"/>
      <protection/>
    </xf>
    <xf numFmtId="0" fontId="25" fillId="0" borderId="0" xfId="39" applyFont="1">
      <alignment/>
      <protection/>
    </xf>
    <xf numFmtId="0" fontId="25" fillId="0" borderId="0" xfId="39" applyFont="1" applyBorder="1">
      <alignment/>
      <protection/>
    </xf>
    <xf numFmtId="0" fontId="25" fillId="0" borderId="0" xfId="39" applyFont="1" applyFill="1">
      <alignment/>
      <protection/>
    </xf>
    <xf numFmtId="0" fontId="25" fillId="0" borderId="0" xfId="39" applyFont="1" applyAlignment="1">
      <alignment horizontal="right"/>
      <protection/>
    </xf>
    <xf numFmtId="0" fontId="26" fillId="3" borderId="35" xfId="39" applyFont="1" applyFill="1" applyBorder="1">
      <alignment/>
      <protection/>
    </xf>
    <xf numFmtId="0" fontId="26" fillId="3" borderId="36" xfId="39" applyFont="1" applyFill="1" applyBorder="1" applyAlignment="1">
      <alignment horizontal="centerContinuous"/>
      <protection/>
    </xf>
    <xf numFmtId="0" fontId="26" fillId="3" borderId="32" xfId="39" applyFont="1" applyFill="1" applyBorder="1">
      <alignment/>
      <protection/>
    </xf>
    <xf numFmtId="0" fontId="26" fillId="3" borderId="31" xfId="39" applyFont="1" applyFill="1" applyBorder="1" applyAlignment="1">
      <alignment horizontal="center"/>
      <protection/>
    </xf>
    <xf numFmtId="0" fontId="26" fillId="3" borderId="37" xfId="39" applyFont="1" applyFill="1" applyBorder="1" applyAlignment="1">
      <alignment horizontal="centerContinuous"/>
      <protection/>
    </xf>
    <xf numFmtId="0" fontId="26" fillId="3" borderId="38" xfId="39" applyFont="1" applyFill="1" applyBorder="1" applyAlignment="1">
      <alignment horizontal="centerContinuous"/>
      <protection/>
    </xf>
    <xf numFmtId="0" fontId="26" fillId="3" borderId="42" xfId="39" applyFont="1" applyFill="1" applyBorder="1" applyAlignment="1">
      <alignment horizontal="centerContinuous"/>
      <protection/>
    </xf>
    <xf numFmtId="0" fontId="26" fillId="3" borderId="52" xfId="39" applyFont="1" applyFill="1" applyBorder="1">
      <alignment/>
      <protection/>
    </xf>
    <xf numFmtId="0" fontId="26" fillId="3" borderId="49" xfId="39" applyFont="1" applyFill="1" applyBorder="1">
      <alignment/>
      <protection/>
    </xf>
    <xf numFmtId="0" fontId="26" fillId="3" borderId="53" xfId="39" applyFont="1" applyFill="1" applyBorder="1">
      <alignment/>
      <protection/>
    </xf>
    <xf numFmtId="0" fontId="26" fillId="3" borderId="29" xfId="39" applyFont="1" applyFill="1" applyBorder="1" applyAlignment="1">
      <alignment horizontal="center"/>
      <protection/>
    </xf>
    <xf numFmtId="0" fontId="26" fillId="3" borderId="13" xfId="39" applyFont="1" applyFill="1" applyBorder="1">
      <alignment/>
      <protection/>
    </xf>
    <xf numFmtId="0" fontId="27" fillId="0" borderId="31" xfId="39" applyFont="1" applyBorder="1" applyAlignment="1">
      <alignment horizontal="center"/>
      <protection/>
    </xf>
    <xf numFmtId="0" fontId="24" fillId="0" borderId="0" xfId="39" applyFont="1" applyBorder="1">
      <alignment/>
      <protection/>
    </xf>
    <xf numFmtId="0" fontId="28" fillId="0" borderId="0" xfId="39" applyFont="1" applyBorder="1">
      <alignment/>
      <protection/>
    </xf>
    <xf numFmtId="0" fontId="24" fillId="0" borderId="0" xfId="39" applyFont="1" applyBorder="1" applyAlignment="1">
      <alignment/>
      <protection/>
    </xf>
    <xf numFmtId="0" fontId="24" fillId="0" borderId="31" xfId="39" applyFont="1" applyBorder="1" applyAlignment="1">
      <alignment horizontal="center"/>
      <protection/>
    </xf>
    <xf numFmtId="3" fontId="24" fillId="0" borderId="5" xfId="39" applyNumberFormat="1" applyFont="1" applyBorder="1">
      <alignment/>
      <protection/>
    </xf>
    <xf numFmtId="3" fontId="24" fillId="0" borderId="6" xfId="39" applyNumberFormat="1" applyFont="1" applyBorder="1">
      <alignment/>
      <protection/>
    </xf>
    <xf numFmtId="4" fontId="24" fillId="0" borderId="13" xfId="39" applyNumberFormat="1" applyFont="1" applyBorder="1">
      <alignment/>
      <protection/>
    </xf>
    <xf numFmtId="0" fontId="27" fillId="0" borderId="6" xfId="39" applyFont="1" applyBorder="1" applyAlignment="1">
      <alignment horizontal="center"/>
      <protection/>
    </xf>
    <xf numFmtId="0" fontId="24" fillId="0" borderId="37" xfId="39" applyFont="1" applyBorder="1">
      <alignment/>
      <protection/>
    </xf>
    <xf numFmtId="0" fontId="24" fillId="0" borderId="38" xfId="39" applyFont="1" applyBorder="1">
      <alignment/>
      <protection/>
    </xf>
    <xf numFmtId="0" fontId="24" fillId="0" borderId="13" xfId="39" applyFont="1" applyBorder="1" applyAlignment="1">
      <alignment horizontal="center"/>
      <protection/>
    </xf>
    <xf numFmtId="3" fontId="24" fillId="0" borderId="42" xfId="39" applyNumberFormat="1" applyFont="1" applyBorder="1">
      <alignment/>
      <protection/>
    </xf>
    <xf numFmtId="3" fontId="24" fillId="0" borderId="13" xfId="39" applyNumberFormat="1" applyFont="1" applyBorder="1">
      <alignment/>
      <protection/>
    </xf>
    <xf numFmtId="3" fontId="24" fillId="0" borderId="38" xfId="39" applyNumberFormat="1" applyFont="1" applyBorder="1">
      <alignment/>
      <protection/>
    </xf>
    <xf numFmtId="3" fontId="24" fillId="0" borderId="42" xfId="39" applyNumberFormat="1" applyFont="1" applyFill="1" applyBorder="1">
      <alignment/>
      <protection/>
    </xf>
    <xf numFmtId="3" fontId="24" fillId="0" borderId="13" xfId="39" applyNumberFormat="1" applyFont="1" applyFill="1" applyBorder="1">
      <alignment/>
      <protection/>
    </xf>
    <xf numFmtId="4" fontId="24" fillId="0" borderId="13" xfId="39" applyNumberFormat="1" applyFont="1" applyFill="1" applyBorder="1">
      <alignment/>
      <protection/>
    </xf>
    <xf numFmtId="0" fontId="24" fillId="0" borderId="37" xfId="39" applyFont="1" applyFill="1" applyBorder="1">
      <alignment/>
      <protection/>
    </xf>
    <xf numFmtId="0" fontId="24" fillId="0" borderId="38" xfId="39" applyFont="1" applyFill="1" applyBorder="1">
      <alignment/>
      <protection/>
    </xf>
    <xf numFmtId="0" fontId="24" fillId="0" borderId="38" xfId="39" applyFont="1" applyBorder="1" applyAlignment="1">
      <alignment horizontal="right"/>
      <protection/>
    </xf>
    <xf numFmtId="0" fontId="27" fillId="0" borderId="29" xfId="39" applyFont="1" applyBorder="1" applyAlignment="1">
      <alignment horizontal="center"/>
      <protection/>
    </xf>
    <xf numFmtId="0" fontId="24" fillId="0" borderId="52" xfId="39" applyFont="1" applyBorder="1">
      <alignment/>
      <protection/>
    </xf>
    <xf numFmtId="0" fontId="27" fillId="0" borderId="0" xfId="39" applyFont="1" applyBorder="1" applyAlignment="1">
      <alignment horizontal="center"/>
      <protection/>
    </xf>
    <xf numFmtId="0" fontId="24" fillId="0" borderId="0" xfId="39" applyFont="1" applyBorder="1" applyAlignment="1">
      <alignment horizontal="center"/>
      <protection/>
    </xf>
    <xf numFmtId="3" fontId="24" fillId="0" borderId="0" xfId="39" applyNumberFormat="1" applyFont="1" applyBorder="1">
      <alignment/>
      <protection/>
    </xf>
    <xf numFmtId="4" fontId="24" fillId="0" borderId="0" xfId="39" applyNumberFormat="1" applyFont="1" applyBorder="1">
      <alignment/>
      <protection/>
    </xf>
    <xf numFmtId="0" fontId="24" fillId="0" borderId="0" xfId="39" applyFont="1" applyBorder="1" applyAlignment="1">
      <alignment horizontal="right"/>
      <protection/>
    </xf>
    <xf numFmtId="0" fontId="24" fillId="0" borderId="0" xfId="39" applyFont="1" applyFill="1" applyBorder="1">
      <alignment/>
      <protection/>
    </xf>
    <xf numFmtId="3" fontId="24" fillId="0" borderId="0" xfId="39" applyNumberFormat="1" applyFont="1" applyFill="1" applyBorder="1" applyAlignment="1">
      <alignment horizontal="right"/>
      <protection/>
    </xf>
    <xf numFmtId="0" fontId="24" fillId="0" borderId="0" xfId="39" applyFont="1" applyFill="1" applyBorder="1" applyAlignment="1">
      <alignment horizontal="right"/>
      <protection/>
    </xf>
    <xf numFmtId="0" fontId="24" fillId="0" borderId="0" xfId="39" applyFont="1" applyFill="1" applyBorder="1" applyAlignment="1">
      <alignment horizontal="center"/>
      <protection/>
    </xf>
    <xf numFmtId="0" fontId="24" fillId="0" borderId="0" xfId="39" applyFont="1">
      <alignment/>
      <protection/>
    </xf>
    <xf numFmtId="0" fontId="25" fillId="0" borderId="0" xfId="39" applyFont="1" applyFill="1" applyBorder="1">
      <alignment/>
      <protection/>
    </xf>
    <xf numFmtId="0" fontId="25" fillId="0" borderId="0" xfId="39" applyFont="1" applyFill="1" applyBorder="1" applyAlignment="1">
      <alignment horizontal="center"/>
      <protection/>
    </xf>
    <xf numFmtId="3" fontId="25" fillId="0" borderId="0" xfId="39" applyNumberFormat="1" applyFont="1" applyBorder="1">
      <alignment/>
      <protection/>
    </xf>
    <xf numFmtId="4" fontId="25" fillId="0" borderId="0" xfId="39" applyNumberFormat="1" applyFont="1" applyBorder="1">
      <alignment/>
      <protection/>
    </xf>
    <xf numFmtId="0" fontId="25" fillId="0" borderId="0" xfId="39" applyFont="1" applyBorder="1" applyAlignment="1">
      <alignment horizontal="center"/>
      <protection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horizontal="right"/>
    </xf>
    <xf numFmtId="0" fontId="26" fillId="0" borderId="17" xfId="0" applyFont="1" applyBorder="1" applyAlignment="1">
      <alignment/>
    </xf>
    <xf numFmtId="0" fontId="26" fillId="0" borderId="1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0" borderId="54" xfId="0" applyFont="1" applyBorder="1" applyAlignment="1">
      <alignment horizontal="center"/>
    </xf>
    <xf numFmtId="0" fontId="25" fillId="0" borderId="55" xfId="0" applyFont="1" applyBorder="1" applyAlignment="1">
      <alignment/>
    </xf>
    <xf numFmtId="0" fontId="26" fillId="0" borderId="56" xfId="0" applyFont="1" applyBorder="1" applyAlignment="1">
      <alignment horizontal="center"/>
    </xf>
    <xf numFmtId="0" fontId="26" fillId="0" borderId="41" xfId="0" applyFont="1" applyBorder="1" applyAlignment="1">
      <alignment horizontal="center"/>
    </xf>
    <xf numFmtId="0" fontId="26" fillId="0" borderId="57" xfId="0" applyFont="1" applyBorder="1" applyAlignment="1">
      <alignment horizontal="center"/>
    </xf>
    <xf numFmtId="0" fontId="25" fillId="0" borderId="19" xfId="0" applyFont="1" applyBorder="1" applyAlignment="1">
      <alignment/>
    </xf>
    <xf numFmtId="3" fontId="25" fillId="0" borderId="4" xfId="0" applyNumberFormat="1" applyFont="1" applyBorder="1" applyAlignment="1">
      <alignment/>
    </xf>
    <xf numFmtId="3" fontId="25" fillId="0" borderId="6" xfId="0" applyNumberFormat="1" applyFont="1" applyBorder="1" applyAlignment="1">
      <alignment/>
    </xf>
    <xf numFmtId="3" fontId="25" fillId="0" borderId="58" xfId="0" applyNumberFormat="1" applyFont="1" applyBorder="1" applyAlignment="1">
      <alignment/>
    </xf>
    <xf numFmtId="0" fontId="25" fillId="0" borderId="19" xfId="0" applyFont="1" applyBorder="1" applyAlignment="1">
      <alignment horizontal="center"/>
    </xf>
    <xf numFmtId="184" fontId="25" fillId="0" borderId="6" xfId="0" applyNumberFormat="1" applyFont="1" applyBorder="1" applyAlignment="1">
      <alignment/>
    </xf>
    <xf numFmtId="3" fontId="25" fillId="0" borderId="6" xfId="0" applyNumberFormat="1" applyFont="1" applyFill="1" applyBorder="1" applyAlignment="1">
      <alignment/>
    </xf>
    <xf numFmtId="184" fontId="25" fillId="0" borderId="5" xfId="0" applyNumberFormat="1" applyFont="1" applyBorder="1" applyAlignment="1">
      <alignment/>
    </xf>
    <xf numFmtId="188" fontId="25" fillId="0" borderId="58" xfId="0" applyNumberFormat="1" applyFont="1" applyBorder="1" applyAlignment="1">
      <alignment/>
    </xf>
    <xf numFmtId="0" fontId="25" fillId="0" borderId="59" xfId="0" applyFont="1" applyBorder="1" applyAlignment="1">
      <alignment horizontal="center"/>
    </xf>
    <xf numFmtId="0" fontId="25" fillId="0" borderId="59" xfId="0" applyFont="1" applyBorder="1" applyAlignment="1">
      <alignment/>
    </xf>
    <xf numFmtId="3" fontId="25" fillId="0" borderId="30" xfId="0" applyNumberFormat="1" applyFont="1" applyBorder="1" applyAlignment="1">
      <alignment/>
    </xf>
    <xf numFmtId="3" fontId="25" fillId="0" borderId="31" xfId="0" applyNumberFormat="1" applyFont="1" applyBorder="1" applyAlignment="1">
      <alignment/>
    </xf>
    <xf numFmtId="184" fontId="25" fillId="0" borderId="31" xfId="0" applyNumberFormat="1" applyFont="1" applyBorder="1" applyAlignment="1">
      <alignment/>
    </xf>
    <xf numFmtId="3" fontId="25" fillId="0" borderId="46" xfId="0" applyNumberFormat="1" applyFont="1" applyBorder="1" applyAlignment="1">
      <alignment/>
    </xf>
    <xf numFmtId="0" fontId="26" fillId="0" borderId="19" xfId="0" applyFont="1" applyBorder="1" applyAlignment="1">
      <alignment/>
    </xf>
    <xf numFmtId="3" fontId="26" fillId="0" borderId="4" xfId="0" applyNumberFormat="1" applyFont="1" applyBorder="1" applyAlignment="1">
      <alignment/>
    </xf>
    <xf numFmtId="3" fontId="26" fillId="0" borderId="6" xfId="0" applyNumberFormat="1" applyFont="1" applyBorder="1" applyAlignment="1">
      <alignment/>
    </xf>
    <xf numFmtId="184" fontId="26" fillId="0" borderId="6" xfId="0" applyNumberFormat="1" applyFont="1" applyBorder="1" applyAlignment="1">
      <alignment/>
    </xf>
    <xf numFmtId="3" fontId="26" fillId="0" borderId="58" xfId="0" applyNumberFormat="1" applyFont="1" applyBorder="1" applyAlignment="1">
      <alignment/>
    </xf>
    <xf numFmtId="3" fontId="25" fillId="0" borderId="50" xfId="0" applyNumberFormat="1" applyFont="1" applyBorder="1" applyAlignment="1">
      <alignment/>
    </xf>
    <xf numFmtId="3" fontId="25" fillId="0" borderId="29" xfId="0" applyNumberFormat="1" applyFont="1" applyBorder="1" applyAlignment="1">
      <alignment/>
    </xf>
    <xf numFmtId="184" fontId="25" fillId="0" borderId="29" xfId="0" applyNumberFormat="1" applyFont="1" applyBorder="1" applyAlignment="1">
      <alignment/>
    </xf>
    <xf numFmtId="3" fontId="25" fillId="0" borderId="24" xfId="0" applyNumberFormat="1" applyFont="1" applyBorder="1" applyAlignment="1">
      <alignment/>
    </xf>
    <xf numFmtId="0" fontId="25" fillId="0" borderId="60" xfId="0" applyFont="1" applyBorder="1" applyAlignment="1">
      <alignment horizontal="center"/>
    </xf>
    <xf numFmtId="0" fontId="25" fillId="0" borderId="60" xfId="0" applyFont="1" applyBorder="1" applyAlignment="1">
      <alignment/>
    </xf>
    <xf numFmtId="3" fontId="25" fillId="0" borderId="12" xfId="0" applyNumberFormat="1" applyFont="1" applyBorder="1" applyAlignment="1">
      <alignment/>
    </xf>
    <xf numFmtId="3" fontId="25" fillId="0" borderId="13" xfId="0" applyNumberFormat="1" applyFont="1" applyBorder="1" applyAlignment="1">
      <alignment/>
    </xf>
    <xf numFmtId="184" fontId="25" fillId="0" borderId="13" xfId="0" applyNumberFormat="1" applyFont="1" applyBorder="1" applyAlignment="1">
      <alignment/>
    </xf>
    <xf numFmtId="3" fontId="25" fillId="0" borderId="21" xfId="0" applyNumberFormat="1" applyFont="1" applyBorder="1" applyAlignment="1">
      <alignment/>
    </xf>
    <xf numFmtId="0" fontId="25" fillId="0" borderId="20" xfId="0" applyFont="1" applyBorder="1" applyAlignment="1">
      <alignment horizontal="center"/>
    </xf>
    <xf numFmtId="0" fontId="26" fillId="0" borderId="20" xfId="0" applyFont="1" applyBorder="1" applyAlignment="1">
      <alignment/>
    </xf>
    <xf numFmtId="3" fontId="26" fillId="0" borderId="8" xfId="0" applyNumberFormat="1" applyFont="1" applyBorder="1" applyAlignment="1">
      <alignment/>
    </xf>
    <xf numFmtId="3" fontId="26" fillId="0" borderId="10" xfId="0" applyNumberFormat="1" applyFont="1" applyBorder="1" applyAlignment="1">
      <alignment/>
    </xf>
    <xf numFmtId="184" fontId="26" fillId="0" borderId="10" xfId="0" applyNumberFormat="1" applyFont="1" applyBorder="1" applyAlignment="1">
      <alignment/>
    </xf>
    <xf numFmtId="188" fontId="26" fillId="0" borderId="47" xfId="0" applyNumberFormat="1" applyFont="1" applyBorder="1" applyAlignment="1">
      <alignment/>
    </xf>
    <xf numFmtId="0" fontId="25" fillId="0" borderId="0" xfId="0" applyFont="1" applyAlignment="1">
      <alignment horizontal="right"/>
    </xf>
    <xf numFmtId="1" fontId="8" fillId="0" borderId="37" xfId="38" applyNumberFormat="1" applyFont="1" applyBorder="1" applyAlignment="1">
      <alignment horizontal="center"/>
      <protection/>
    </xf>
    <xf numFmtId="1" fontId="8" fillId="0" borderId="42" xfId="38" applyNumberFormat="1" applyFont="1" applyBorder="1" applyAlignment="1">
      <alignment horizontal="center"/>
      <protection/>
    </xf>
    <xf numFmtId="1" fontId="8" fillId="0" borderId="25" xfId="38" applyNumberFormat="1" applyFont="1" applyBorder="1" applyAlignment="1">
      <alignment horizontal="center"/>
      <protection/>
    </xf>
    <xf numFmtId="1" fontId="8" fillId="0" borderId="27" xfId="38" applyNumberFormat="1" applyFont="1" applyBorder="1" applyAlignment="1">
      <alignment horizontal="center"/>
      <protection/>
    </xf>
    <xf numFmtId="3" fontId="8" fillId="0" borderId="31" xfId="34" applyNumberFormat="1" applyFont="1" applyBorder="1" applyProtection="1">
      <alignment/>
      <protection/>
    </xf>
    <xf numFmtId="3" fontId="12" fillId="0" borderId="5" xfId="33" applyNumberFormat="1" applyFont="1" applyBorder="1" applyAlignment="1">
      <alignment horizontal="right"/>
      <protection/>
    </xf>
    <xf numFmtId="3" fontId="8" fillId="0" borderId="5" xfId="33" applyNumberFormat="1" applyFont="1" applyBorder="1" applyAlignment="1">
      <alignment horizontal="right"/>
      <protection/>
    </xf>
    <xf numFmtId="3" fontId="8" fillId="0" borderId="6" xfId="34" applyNumberFormat="1" applyFont="1" applyBorder="1" applyProtection="1">
      <alignment/>
      <protection/>
    </xf>
    <xf numFmtId="3" fontId="8" fillId="0" borderId="5" xfId="34" applyNumberFormat="1" applyFont="1" applyBorder="1" applyProtection="1">
      <alignment/>
      <protection/>
    </xf>
    <xf numFmtId="3" fontId="8" fillId="0" borderId="6" xfId="38" applyNumberFormat="1" applyFont="1" applyBorder="1">
      <alignment/>
      <protection/>
    </xf>
    <xf numFmtId="174" fontId="8" fillId="0" borderId="4" xfId="34" applyFont="1" applyFill="1" applyBorder="1" applyAlignment="1" applyProtection="1">
      <alignment horizontal="left"/>
      <protection/>
    </xf>
    <xf numFmtId="171" fontId="8" fillId="0" borderId="6" xfId="33" applyNumberFormat="1" applyFont="1" applyFill="1" applyBorder="1" applyAlignment="1">
      <alignment horizontal="center"/>
      <protection/>
    </xf>
    <xf numFmtId="3" fontId="8" fillId="0" borderId="0" xfId="33" applyNumberFormat="1" applyFont="1" applyFill="1" applyBorder="1" applyAlignment="1">
      <alignment horizontal="center"/>
      <protection/>
    </xf>
    <xf numFmtId="3" fontId="8" fillId="0" borderId="6" xfId="33" applyNumberFormat="1" applyFont="1" applyFill="1" applyBorder="1" applyAlignment="1">
      <alignment horizontal="right"/>
      <protection/>
    </xf>
    <xf numFmtId="3" fontId="8" fillId="0" borderId="5" xfId="33" applyNumberFormat="1" applyFont="1" applyFill="1" applyBorder="1" applyAlignment="1">
      <alignment horizontal="right"/>
      <protection/>
    </xf>
    <xf numFmtId="191" fontId="8" fillId="0" borderId="5" xfId="43" applyNumberFormat="1" applyFont="1" applyFill="1" applyBorder="1" applyAlignment="1" applyProtection="1">
      <alignment horizontal="center"/>
      <protection/>
    </xf>
    <xf numFmtId="191" fontId="8" fillId="0" borderId="7" xfId="43" applyNumberFormat="1" applyFont="1" applyFill="1" applyBorder="1" applyAlignment="1" applyProtection="1">
      <alignment horizontal="center"/>
      <protection/>
    </xf>
    <xf numFmtId="0" fontId="8" fillId="0" borderId="0" xfId="0" applyFont="1" applyFill="1" applyAlignment="1">
      <alignment/>
    </xf>
    <xf numFmtId="174" fontId="12" fillId="0" borderId="4" xfId="34" applyFont="1" applyFill="1" applyBorder="1" applyAlignment="1" applyProtection="1">
      <alignment horizontal="left"/>
      <protection/>
    </xf>
    <xf numFmtId="171" fontId="12" fillId="0" borderId="6" xfId="33" applyNumberFormat="1" applyFont="1" applyFill="1" applyBorder="1" applyAlignment="1">
      <alignment horizontal="center"/>
      <protection/>
    </xf>
    <xf numFmtId="3" fontId="12" fillId="0" borderId="5" xfId="33" applyNumberFormat="1" applyFont="1" applyFill="1" applyBorder="1" applyAlignment="1">
      <alignment horizontal="right"/>
      <protection/>
    </xf>
    <xf numFmtId="3" fontId="12" fillId="0" borderId="5" xfId="34" applyNumberFormat="1" applyFont="1" applyFill="1" applyBorder="1" applyProtection="1">
      <alignment/>
      <protection/>
    </xf>
    <xf numFmtId="191" fontId="12" fillId="0" borderId="5" xfId="43" applyNumberFormat="1" applyFont="1" applyFill="1" applyBorder="1" applyAlignment="1" applyProtection="1">
      <alignment/>
      <protection/>
    </xf>
    <xf numFmtId="191" fontId="12" fillId="0" borderId="7" xfId="43" applyNumberFormat="1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3" fontId="12" fillId="0" borderId="6" xfId="34" applyNumberFormat="1" applyFont="1" applyFill="1" applyBorder="1" applyProtection="1">
      <alignment/>
      <protection/>
    </xf>
    <xf numFmtId="174" fontId="6" fillId="0" borderId="0" xfId="34" applyFont="1" applyAlignment="1" applyProtection="1" quotePrefix="1">
      <alignment horizontal="left"/>
      <protection/>
    </xf>
    <xf numFmtId="174" fontId="12" fillId="0" borderId="61" xfId="34" applyFont="1" applyFill="1" applyBorder="1">
      <alignment/>
      <protection/>
    </xf>
    <xf numFmtId="171" fontId="12" fillId="0" borderId="62" xfId="33" applyNumberFormat="1" applyFont="1" applyFill="1" applyBorder="1" applyAlignment="1">
      <alignment horizontal="center"/>
      <protection/>
    </xf>
    <xf numFmtId="3" fontId="12" fillId="0" borderId="62" xfId="33" applyNumberFormat="1" applyFont="1" applyFill="1" applyBorder="1" applyAlignment="1">
      <alignment horizontal="right"/>
      <protection/>
    </xf>
    <xf numFmtId="10" fontId="12" fillId="0" borderId="62" xfId="43" applyNumberFormat="1" applyFont="1" applyFill="1" applyBorder="1" applyAlignment="1" applyProtection="1">
      <alignment/>
      <protection/>
    </xf>
    <xf numFmtId="10" fontId="12" fillId="0" borderId="63" xfId="43" applyNumberFormat="1" applyFont="1" applyFill="1" applyBorder="1" applyAlignment="1" applyProtection="1">
      <alignment/>
      <protection/>
    </xf>
    <xf numFmtId="174" fontId="7" fillId="0" borderId="0" xfId="34" applyFont="1" applyAlignment="1" applyProtection="1">
      <alignment horizontal="centerContinuous"/>
      <protection/>
    </xf>
  </cellXfs>
  <cellStyles count="32">
    <cellStyle name="Normal" xfId="0"/>
    <cellStyle name="_x0000__x0002_" xfId="15"/>
    <cellStyle name="Currency [0]" xfId="16"/>
    <cellStyle name="1 000 Kč_Vyhod ZVVZ-1_6_02_DŽKV" xfId="17"/>
    <cellStyle name="1000 Sk_1_2ROK" xfId="18"/>
    <cellStyle name="C|‰" xfId="19"/>
    <cellStyle name="Comma" xfId="20"/>
    <cellStyle name="Comma [0]" xfId="21"/>
    <cellStyle name="čárky [0]_Vyhod ZVVZ-1_6_02_DŽKV" xfId="22"/>
    <cellStyle name="čárky_Vyhod ZVVZ-1_6_02_DŽKV" xfId="23"/>
    <cellStyle name="čiarky [0]_1_2ROK" xfId="24"/>
    <cellStyle name="čiarky_1_2ROK" xfId="25"/>
    <cellStyle name="Hypertextový odkaz" xfId="26"/>
    <cellStyle name="Hypertextový odkaz_EON_ZVVZ_1.polrok 2002" xfId="27"/>
    <cellStyle name="Currency" xfId="28"/>
    <cellStyle name="meny_1_2ROK" xfId="29"/>
    <cellStyle name="měny_Vyhod ZVVZ-1_6_02_DŽKV" xfId="30"/>
    <cellStyle name="normálne_KLv" xfId="31"/>
    <cellStyle name="normální_2a" xfId="32"/>
    <cellStyle name="normální_3A" xfId="33"/>
    <cellStyle name="normální_3A_1" xfId="34"/>
    <cellStyle name="normální_4" xfId="35"/>
    <cellStyle name="normální_Investície 2002" xfId="36"/>
    <cellStyle name="normální_investície 2002- predstavenstvo 03.085" xfId="37"/>
    <cellStyle name="normální_príloha 1b" xfId="38"/>
    <cellStyle name="normální_tab22" xfId="39"/>
    <cellStyle name="normální_Vyhod ZVVZ-1_6_02_DŽKV" xfId="40"/>
    <cellStyle name="percentá_KL" xfId="41"/>
    <cellStyle name="Popis" xfId="42"/>
    <cellStyle name="Percent" xfId="43"/>
    <cellStyle name="Sledovaný hypertextový odkaz" xfId="44"/>
    <cellStyle name="Sledovaný hypertextový odkaz_EON_ZVVZ_1.polrok 2002" xfId="4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 CE"/>
                <a:ea typeface="Arial CE"/>
                <a:cs typeface="Arial CE"/>
              </a:rPr>
              <a:t>Plnenie GVD za I. polrok 2002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08525"/>
          <c:w val="0.979"/>
          <c:h val="0.64125"/>
        </c:manualLayout>
      </c:layout>
      <c:lineChart>
        <c:grouping val="standard"/>
        <c:varyColors val="0"/>
        <c:ser>
          <c:idx val="0"/>
          <c:order val="0"/>
          <c:tx>
            <c:v>Medzinárodné rýchliky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'príl 6'!$D$13:$I$13</c:f>
              <c:strCache/>
            </c:strRef>
          </c:cat>
          <c:val>
            <c:numRef>
              <c:f>'príl 6'!$D$15:$I$15</c:f>
              <c:numCache/>
            </c:numRef>
          </c:val>
          <c:smooth val="0"/>
        </c:ser>
        <c:ser>
          <c:idx val="1"/>
          <c:order val="1"/>
          <c:tx>
            <c:v>Vnútroštátne rýchliky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'príl 6'!$D$16:$I$16</c:f>
              <c:numCache/>
            </c:numRef>
          </c:val>
          <c:smooth val="0"/>
        </c:ser>
        <c:ser>
          <c:idx val="2"/>
          <c:order val="2"/>
          <c:tx>
            <c:v>Osobné vlaky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'príl 6'!$D$17:$I$17</c:f>
              <c:numCache/>
            </c:numRef>
          </c:val>
          <c:smooth val="0"/>
        </c:ser>
        <c:marker val="1"/>
        <c:axId val="57065650"/>
        <c:axId val="43828803"/>
      </c:lineChart>
      <c:catAx>
        <c:axId val="570656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 CE"/>
                    <a:ea typeface="Arial CE"/>
                    <a:cs typeface="Arial CE"/>
                  </a:rPr>
                  <a:t>Mesiac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828803"/>
        <c:crosses val="autoZero"/>
        <c:auto val="0"/>
        <c:lblOffset val="100"/>
        <c:noMultiLvlLbl val="0"/>
      </c:catAx>
      <c:valAx>
        <c:axId val="438288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 CE"/>
                    <a:ea typeface="Arial CE"/>
                    <a:cs typeface="Arial CE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0656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625"/>
          <c:y val="0.81775"/>
          <c:w val="0.677"/>
          <c:h val="0.16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18</xdr:row>
      <xdr:rowOff>142875</xdr:rowOff>
    </xdr:from>
    <xdr:to>
      <xdr:col>12</xdr:col>
      <xdr:colOff>314325</xdr:colOff>
      <xdr:row>39</xdr:row>
      <xdr:rowOff>66675</xdr:rowOff>
    </xdr:to>
    <xdr:graphicFrame>
      <xdr:nvGraphicFramePr>
        <xdr:cNvPr id="1" name="Chart 1"/>
        <xdr:cNvGraphicFramePr/>
      </xdr:nvGraphicFramePr>
      <xdr:xfrm>
        <a:off x="19050" y="3248025"/>
        <a:ext cx="87915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24.25390625" style="10" customWidth="1"/>
    <col min="2" max="2" width="10.25390625" style="10" bestFit="1" customWidth="1"/>
    <col min="3" max="4" width="11.375" style="10" bestFit="1" customWidth="1"/>
    <col min="5" max="5" width="9.125" style="10" customWidth="1"/>
    <col min="6" max="6" width="8.75390625" style="10" customWidth="1"/>
    <col min="7" max="7" width="14.00390625" style="10" customWidth="1"/>
    <col min="8" max="16384" width="6.75390625" style="10" customWidth="1"/>
  </cols>
  <sheetData>
    <row r="1" spans="1:6" ht="18.75">
      <c r="A1" s="6" t="s">
        <v>0</v>
      </c>
      <c r="B1" s="7"/>
      <c r="C1" s="7"/>
      <c r="D1"/>
      <c r="E1" s="8"/>
      <c r="F1" s="9"/>
    </row>
    <row r="2" spans="1:5" ht="15">
      <c r="A2" s="11"/>
      <c r="B2" s="7"/>
      <c r="C2" s="7" t="s">
        <v>1</v>
      </c>
      <c r="D2" s="7"/>
      <c r="E2" s="8"/>
    </row>
    <row r="3" spans="1:5" ht="15">
      <c r="A3" s="7"/>
      <c r="B3" s="7"/>
      <c r="C3" s="12"/>
      <c r="D3" s="7"/>
      <c r="E3" s="8"/>
    </row>
    <row r="4" spans="1:5" ht="15">
      <c r="A4" s="7"/>
      <c r="B4" s="7"/>
      <c r="C4" s="12"/>
      <c r="D4" s="8"/>
      <c r="E4" s="8"/>
    </row>
    <row r="5" spans="1:5" ht="15.75">
      <c r="A5" s="13" t="s">
        <v>84</v>
      </c>
      <c r="B5" s="7"/>
      <c r="C5" s="12"/>
      <c r="D5" s="7"/>
      <c r="E5" s="8"/>
    </row>
    <row r="6" spans="2:9" ht="15.75" thickBot="1">
      <c r="B6" s="14"/>
      <c r="C6" s="14"/>
      <c r="D6" s="14"/>
      <c r="E6" s="14"/>
      <c r="F6" s="7"/>
      <c r="G6" s="8"/>
      <c r="I6" s="47"/>
    </row>
    <row r="7" spans="1:9" ht="15">
      <c r="A7" s="15"/>
      <c r="B7" s="16" t="s">
        <v>2</v>
      </c>
      <c r="C7" s="16"/>
      <c r="D7" s="16"/>
      <c r="E7" s="328" t="s">
        <v>119</v>
      </c>
      <c r="F7" s="329"/>
      <c r="I7" s="47"/>
    </row>
    <row r="8" spans="1:9" ht="15">
      <c r="A8" s="18" t="s">
        <v>4</v>
      </c>
      <c r="B8" s="326" t="s">
        <v>117</v>
      </c>
      <c r="C8" s="327"/>
      <c r="D8" s="19" t="s">
        <v>6</v>
      </c>
      <c r="E8" s="137" t="s">
        <v>120</v>
      </c>
      <c r="F8" s="21" t="s">
        <v>121</v>
      </c>
      <c r="I8" s="47"/>
    </row>
    <row r="9" spans="1:9" ht="15.75" thickBot="1">
      <c r="A9" s="22"/>
      <c r="B9" s="23">
        <v>2002</v>
      </c>
      <c r="C9" s="23" t="s">
        <v>118</v>
      </c>
      <c r="D9" s="23" t="s">
        <v>87</v>
      </c>
      <c r="E9" s="24"/>
      <c r="F9" s="25"/>
      <c r="I9" s="47"/>
    </row>
    <row r="10" spans="1:9" ht="15">
      <c r="A10" s="139" t="s">
        <v>10</v>
      </c>
      <c r="B10" s="140">
        <v>9400000</v>
      </c>
      <c r="C10" s="140">
        <v>4657354</v>
      </c>
      <c r="D10" s="140">
        <v>4576888</v>
      </c>
      <c r="E10" s="141">
        <f aca="true" t="shared" si="0" ref="E10:E15">D10/B10</f>
        <v>0.48690297872340427</v>
      </c>
      <c r="F10" s="142">
        <f aca="true" t="shared" si="1" ref="F10:F15">D10/C10</f>
        <v>0.9827228078432517</v>
      </c>
      <c r="I10" s="47"/>
    </row>
    <row r="11" spans="1:9" ht="15">
      <c r="A11" s="26" t="s">
        <v>11</v>
      </c>
      <c r="B11" s="27">
        <v>24420000</v>
      </c>
      <c r="C11" s="27">
        <v>12098504</v>
      </c>
      <c r="D11" s="27">
        <v>12034153</v>
      </c>
      <c r="E11" s="138">
        <f t="shared" si="0"/>
        <v>0.49279905814905817</v>
      </c>
      <c r="F11" s="28">
        <f t="shared" si="1"/>
        <v>0.9946810779250063</v>
      </c>
      <c r="I11" s="47"/>
    </row>
    <row r="12" spans="1:9" ht="15.75" thickBot="1">
      <c r="A12" s="18" t="s">
        <v>12</v>
      </c>
      <c r="B12" s="29">
        <v>180000</v>
      </c>
      <c r="C12" s="29">
        <v>89262</v>
      </c>
      <c r="D12" s="29">
        <v>76895</v>
      </c>
      <c r="E12" s="143">
        <f t="shared" si="0"/>
        <v>0.42719444444444443</v>
      </c>
      <c r="F12" s="144">
        <f t="shared" si="1"/>
        <v>0.8614528018641752</v>
      </c>
      <c r="I12" s="47"/>
    </row>
    <row r="13" spans="1:9" ht="15.75" thickBot="1">
      <c r="A13" s="31" t="s">
        <v>116</v>
      </c>
      <c r="B13" s="32">
        <f>SUM(B10:B12)</f>
        <v>34000000</v>
      </c>
      <c r="C13" s="32">
        <f>SUM(C10:C12)</f>
        <v>16845120</v>
      </c>
      <c r="D13" s="32">
        <f>SUM(D10:D12)</f>
        <v>16687936</v>
      </c>
      <c r="E13" s="145">
        <f t="shared" si="0"/>
        <v>0.49082164705882353</v>
      </c>
      <c r="F13" s="146">
        <f t="shared" si="1"/>
        <v>0.9906688702722213</v>
      </c>
      <c r="I13" s="47"/>
    </row>
    <row r="14" spans="1:9" ht="15.75" thickBot="1">
      <c r="A14" s="18" t="s">
        <v>115</v>
      </c>
      <c r="B14" s="29">
        <v>963200</v>
      </c>
      <c r="C14" s="29">
        <v>455000</v>
      </c>
      <c r="D14" s="29">
        <v>295209</v>
      </c>
      <c r="E14" s="147">
        <f t="shared" si="0"/>
        <v>0.3064877491694352</v>
      </c>
      <c r="F14" s="30">
        <f t="shared" si="1"/>
        <v>0.648810989010989</v>
      </c>
      <c r="I14" s="47"/>
    </row>
    <row r="15" spans="1:9" ht="15.75" thickBot="1">
      <c r="A15" s="31" t="s">
        <v>13</v>
      </c>
      <c r="B15" s="32">
        <f>B13+B14</f>
        <v>34963200</v>
      </c>
      <c r="C15" s="32">
        <f>C13+C14</f>
        <v>17300120</v>
      </c>
      <c r="D15" s="32">
        <f>D13+D14</f>
        <v>16983145</v>
      </c>
      <c r="E15" s="145">
        <f t="shared" si="0"/>
        <v>0.48574343881566906</v>
      </c>
      <c r="F15" s="146">
        <f t="shared" si="1"/>
        <v>0.9816778727546398</v>
      </c>
      <c r="I15" s="47"/>
    </row>
    <row r="16" spans="1:9" ht="15">
      <c r="A16" s="33"/>
      <c r="B16" s="33"/>
      <c r="C16" s="33"/>
      <c r="D16" s="33"/>
      <c r="E16" s="33"/>
      <c r="F16" s="34"/>
      <c r="G16" s="8"/>
      <c r="I16" s="47"/>
    </row>
    <row r="17" spans="1:8" ht="15">
      <c r="A17" s="33" t="s">
        <v>85</v>
      </c>
      <c r="B17" s="35"/>
      <c r="C17" s="35"/>
      <c r="D17" s="33"/>
      <c r="E17" s="34"/>
      <c r="F17" s="8"/>
      <c r="H17" s="47"/>
    </row>
    <row r="18" spans="1:7" ht="15">
      <c r="A18" s="33"/>
      <c r="B18" s="33"/>
      <c r="C18" s="33"/>
      <c r="D18" s="34"/>
      <c r="E18" s="8"/>
      <c r="G18" s="106"/>
    </row>
    <row r="19" spans="1:5" ht="15">
      <c r="A19" s="8"/>
      <c r="B19" s="8"/>
      <c r="C19" s="8"/>
      <c r="D19" s="8"/>
      <c r="E19" s="8"/>
    </row>
    <row r="20" spans="1:7" ht="18.75">
      <c r="A20" s="2"/>
      <c r="B20" s="8"/>
      <c r="C20" s="8"/>
      <c r="D20" s="8"/>
      <c r="E20" s="8"/>
      <c r="G20" s="47"/>
    </row>
    <row r="21" spans="1:5" ht="15">
      <c r="A21" s="36"/>
      <c r="B21" s="36"/>
      <c r="C21" s="36"/>
      <c r="D21" s="36"/>
      <c r="E21" s="36"/>
    </row>
    <row r="22" spans="1:7" ht="15">
      <c r="A22" s="36"/>
      <c r="B22" s="37"/>
      <c r="C22" s="37"/>
      <c r="D22" s="38"/>
      <c r="E22" s="107"/>
      <c r="G22" s="47"/>
    </row>
    <row r="23" spans="1:5" ht="15.75">
      <c r="A23" s="39" t="s">
        <v>83</v>
      </c>
      <c r="B23" s="37"/>
      <c r="C23" s="37"/>
      <c r="D23" s="37"/>
      <c r="E23" s="37"/>
    </row>
    <row r="24" spans="1:4" ht="15.75" thickBot="1">
      <c r="A24" s="36"/>
      <c r="B24" s="36"/>
      <c r="C24" s="36"/>
      <c r="D24" s="40" t="s">
        <v>14</v>
      </c>
    </row>
    <row r="25" spans="1:4" ht="15">
      <c r="A25" s="41"/>
      <c r="B25" s="42" t="s">
        <v>5</v>
      </c>
      <c r="C25" s="43" t="s">
        <v>15</v>
      </c>
      <c r="D25" s="17" t="s">
        <v>3</v>
      </c>
    </row>
    <row r="26" spans="1:4" ht="15">
      <c r="A26" s="44"/>
      <c r="B26" s="20">
        <v>2002</v>
      </c>
      <c r="C26" s="20" t="s">
        <v>87</v>
      </c>
      <c r="D26" s="21" t="s">
        <v>8</v>
      </c>
    </row>
    <row r="27" spans="1:7" ht="15.75" thickBot="1">
      <c r="A27" s="45"/>
      <c r="B27" s="46"/>
      <c r="C27" s="24"/>
      <c r="D27" s="25" t="s">
        <v>9</v>
      </c>
      <c r="E27" s="47"/>
      <c r="F27" s="47"/>
      <c r="G27" s="48"/>
    </row>
    <row r="28" spans="1:7" ht="15">
      <c r="A28" s="49" t="s">
        <v>16</v>
      </c>
      <c r="B28" s="50">
        <v>2018000</v>
      </c>
      <c r="C28" s="101">
        <v>903120</v>
      </c>
      <c r="D28" s="51">
        <f>C28/B28</f>
        <v>0.44753221010901884</v>
      </c>
      <c r="E28" s="104"/>
      <c r="F28" s="105"/>
      <c r="G28" s="105"/>
    </row>
    <row r="29" spans="1:7" ht="15.75" thickBot="1">
      <c r="A29" s="49" t="s">
        <v>17</v>
      </c>
      <c r="B29" s="134" t="s">
        <v>114</v>
      </c>
      <c r="C29" s="133">
        <v>78559.74</v>
      </c>
      <c r="D29" s="102" t="s">
        <v>18</v>
      </c>
      <c r="E29" s="104"/>
      <c r="F29" s="105"/>
      <c r="G29" s="105"/>
    </row>
    <row r="30" spans="1:7" ht="15.75" thickBot="1">
      <c r="A30" s="54" t="s">
        <v>19</v>
      </c>
      <c r="B30" s="55">
        <f>SUM(B28:B29)</f>
        <v>2018000</v>
      </c>
      <c r="C30" s="55">
        <f>SUM(C28:C29)</f>
        <v>981679.74</v>
      </c>
      <c r="D30" s="56">
        <f>C30/B30</f>
        <v>0.4864617145688801</v>
      </c>
      <c r="E30" s="104"/>
      <c r="F30" s="105"/>
      <c r="G30" s="105"/>
    </row>
    <row r="31" spans="1:7" ht="15">
      <c r="A31" s="57" t="s">
        <v>20</v>
      </c>
      <c r="B31" s="135" t="s">
        <v>114</v>
      </c>
      <c r="C31" s="148">
        <v>2761</v>
      </c>
      <c r="D31" s="136" t="s">
        <v>114</v>
      </c>
      <c r="E31" s="104"/>
      <c r="F31" s="105"/>
      <c r="G31" s="105"/>
    </row>
    <row r="32" spans="1:7" ht="15.75" thickBot="1">
      <c r="A32" s="58" t="s">
        <v>21</v>
      </c>
      <c r="B32" s="50">
        <v>1037000</v>
      </c>
      <c r="C32" s="50">
        <v>778087</v>
      </c>
      <c r="D32" s="59">
        <f>C32/B32</f>
        <v>0.7503249758919961</v>
      </c>
      <c r="E32" s="104"/>
      <c r="F32" s="105"/>
      <c r="G32" s="105"/>
    </row>
    <row r="33" spans="1:7" ht="15.75" thickBot="1">
      <c r="A33" s="54" t="s">
        <v>122</v>
      </c>
      <c r="B33" s="55">
        <f>SUM(B30:B32)</f>
        <v>3055000</v>
      </c>
      <c r="C33" s="55">
        <f>SUM(C30:C32)</f>
        <v>1762527.74</v>
      </c>
      <c r="D33" s="56">
        <f>C33/B33</f>
        <v>0.5769321571194763</v>
      </c>
      <c r="E33" s="104"/>
      <c r="F33" s="105"/>
      <c r="G33" s="105"/>
    </row>
    <row r="34" spans="1:4" ht="15">
      <c r="A34" s="1"/>
      <c r="B34" s="103"/>
      <c r="C34" s="103"/>
      <c r="D34" s="52"/>
    </row>
    <row r="35" spans="2:5" ht="15">
      <c r="B35" s="47"/>
      <c r="C35" s="48"/>
      <c r="D35" s="47"/>
      <c r="E35" s="48"/>
    </row>
    <row r="36" spans="2:4" ht="15">
      <c r="B36" s="61"/>
      <c r="C36" s="61"/>
      <c r="D36" s="61"/>
    </row>
    <row r="37" spans="2:4" ht="15">
      <c r="B37" s="48"/>
      <c r="C37" s="61"/>
      <c r="D37" s="61"/>
    </row>
    <row r="38" spans="3:4" ht="15">
      <c r="C38" s="61"/>
      <c r="D38" s="62"/>
    </row>
    <row r="39" spans="3:4" ht="15">
      <c r="C39" s="61"/>
      <c r="D39" s="63"/>
    </row>
    <row r="40" ht="15">
      <c r="C40" s="47"/>
    </row>
    <row r="41" ht="15">
      <c r="C41" s="47"/>
    </row>
  </sheetData>
  <mergeCells count="2">
    <mergeCell ref="B8:C8"/>
    <mergeCell ref="E7:F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&amp;R&amp;"Times New Roman CE,obyčejné"&amp;12Príloha č.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workbookViewId="0" topLeftCell="A1">
      <selection activeCell="H1" sqref="H1"/>
    </sheetView>
  </sheetViews>
  <sheetFormatPr defaultColWidth="9.00390625" defaultRowHeight="12.75"/>
  <cols>
    <col min="1" max="1" width="5.00390625" style="279" customWidth="1"/>
    <col min="2" max="2" width="34.875" style="279" bestFit="1" customWidth="1"/>
    <col min="3" max="8" width="7.375" style="279" customWidth="1"/>
    <col min="9" max="16384" width="9.125" style="279" customWidth="1"/>
  </cols>
  <sheetData>
    <row r="1" spans="1:8" ht="15">
      <c r="A1" s="278" t="s">
        <v>267</v>
      </c>
      <c r="H1" s="325" t="s">
        <v>268</v>
      </c>
    </row>
    <row r="2" spans="3:8" ht="15.75" thickBot="1">
      <c r="C2" s="280"/>
      <c r="F2" s="280"/>
      <c r="G2" s="280"/>
      <c r="H2" s="280" t="s">
        <v>255</v>
      </c>
    </row>
    <row r="3" spans="1:8" ht="15">
      <c r="A3" s="281" t="s">
        <v>256</v>
      </c>
      <c r="B3" s="281" t="s">
        <v>257</v>
      </c>
      <c r="C3" s="282" t="s">
        <v>258</v>
      </c>
      <c r="D3" s="283" t="s">
        <v>264</v>
      </c>
      <c r="E3" s="283" t="s">
        <v>3</v>
      </c>
      <c r="F3" s="283" t="s">
        <v>22</v>
      </c>
      <c r="G3" s="283" t="s">
        <v>3</v>
      </c>
      <c r="H3" s="284" t="s">
        <v>259</v>
      </c>
    </row>
    <row r="4" spans="1:8" ht="15.75" thickBot="1">
      <c r="A4" s="285"/>
      <c r="B4" s="285"/>
      <c r="C4" s="286" t="s">
        <v>263</v>
      </c>
      <c r="D4" s="287" t="s">
        <v>265</v>
      </c>
      <c r="E4" s="287" t="s">
        <v>260</v>
      </c>
      <c r="F4" s="287"/>
      <c r="G4" s="287" t="s">
        <v>260</v>
      </c>
      <c r="H4" s="288"/>
    </row>
    <row r="5" spans="1:8" ht="15.75" thickTop="1">
      <c r="A5" s="289"/>
      <c r="B5" s="289"/>
      <c r="C5" s="290"/>
      <c r="D5" s="291"/>
      <c r="E5" s="291"/>
      <c r="F5" s="291"/>
      <c r="G5" s="291"/>
      <c r="H5" s="292"/>
    </row>
    <row r="6" spans="1:8" ht="15">
      <c r="A6" s="293">
        <v>1</v>
      </c>
      <c r="B6" s="289" t="s">
        <v>24</v>
      </c>
      <c r="C6" s="290"/>
      <c r="D6" s="291"/>
      <c r="E6" s="291"/>
      <c r="F6" s="291"/>
      <c r="G6" s="291"/>
      <c r="H6" s="292"/>
    </row>
    <row r="7" spans="1:8" ht="15">
      <c r="A7" s="293"/>
      <c r="B7" s="289" t="s">
        <v>25</v>
      </c>
      <c r="C7" s="290">
        <v>155.82285170398043</v>
      </c>
      <c r="D7" s="291">
        <v>144.26337536596512</v>
      </c>
      <c r="E7" s="294">
        <v>92.58165525042818</v>
      </c>
      <c r="F7" s="291">
        <v>144.26337536596512</v>
      </c>
      <c r="G7" s="294">
        <v>92.58165525042818</v>
      </c>
      <c r="H7" s="292">
        <v>0</v>
      </c>
    </row>
    <row r="8" spans="1:8" ht="15">
      <c r="A8" s="293"/>
      <c r="B8" s="289" t="s">
        <v>26</v>
      </c>
      <c r="C8" s="290">
        <v>340.6337639781954</v>
      </c>
      <c r="D8" s="295">
        <v>406.98179441110005</v>
      </c>
      <c r="E8" s="294">
        <v>119.47781971406444</v>
      </c>
      <c r="F8" s="291">
        <v>406.98179441110005</v>
      </c>
      <c r="G8" s="294">
        <v>119.47781971406444</v>
      </c>
      <c r="H8" s="292">
        <v>0</v>
      </c>
    </row>
    <row r="9" spans="1:8" ht="15">
      <c r="A9" s="293"/>
      <c r="B9" s="289"/>
      <c r="C9" s="290"/>
      <c r="D9" s="291"/>
      <c r="E9" s="294"/>
      <c r="F9" s="291"/>
      <c r="G9" s="294"/>
      <c r="H9" s="292"/>
    </row>
    <row r="10" spans="1:8" ht="15">
      <c r="A10" s="293">
        <v>2</v>
      </c>
      <c r="B10" s="289" t="s">
        <v>27</v>
      </c>
      <c r="C10" s="290">
        <v>219.16742595355586</v>
      </c>
      <c r="D10" s="291">
        <v>166.98911944000312</v>
      </c>
      <c r="E10" s="294">
        <v>76.19249015380144</v>
      </c>
      <c r="F10" s="291">
        <v>166.98911944000312</v>
      </c>
      <c r="G10" s="294">
        <v>76.19249015380144</v>
      </c>
      <c r="H10" s="292">
        <v>0</v>
      </c>
    </row>
    <row r="11" spans="1:8" ht="15">
      <c r="A11" s="293"/>
      <c r="B11" s="289"/>
      <c r="C11" s="290"/>
      <c r="D11" s="291"/>
      <c r="E11" s="294"/>
      <c r="F11" s="291"/>
      <c r="G11" s="294"/>
      <c r="H11" s="292"/>
    </row>
    <row r="12" spans="1:8" ht="15">
      <c r="A12" s="293">
        <v>3</v>
      </c>
      <c r="B12" s="289" t="s">
        <v>28</v>
      </c>
      <c r="C12" s="290">
        <v>509.82603565947153</v>
      </c>
      <c r="D12" s="291">
        <v>549.8263883894904</v>
      </c>
      <c r="E12" s="294">
        <v>107.84588269963055</v>
      </c>
      <c r="F12" s="291">
        <v>549.8263883894904</v>
      </c>
      <c r="G12" s="294">
        <v>107.84588269963055</v>
      </c>
      <c r="H12" s="292">
        <v>0</v>
      </c>
    </row>
    <row r="13" spans="1:8" ht="15">
      <c r="A13" s="293"/>
      <c r="B13" s="289"/>
      <c r="C13" s="290"/>
      <c r="D13" s="291"/>
      <c r="E13" s="294"/>
      <c r="F13" s="291"/>
      <c r="G13" s="294"/>
      <c r="H13" s="292"/>
    </row>
    <row r="14" spans="1:8" ht="15">
      <c r="A14" s="293">
        <v>4</v>
      </c>
      <c r="B14" s="289" t="s">
        <v>29</v>
      </c>
      <c r="C14" s="290"/>
      <c r="D14" s="291"/>
      <c r="E14" s="294"/>
      <c r="F14" s="291"/>
      <c r="G14" s="294"/>
      <c r="H14" s="292"/>
    </row>
    <row r="15" spans="1:8" ht="15">
      <c r="A15" s="293"/>
      <c r="B15" s="289" t="s">
        <v>30</v>
      </c>
      <c r="C15" s="290">
        <v>103.21517329962724</v>
      </c>
      <c r="D15" s="291">
        <v>157.7548307750655</v>
      </c>
      <c r="E15" s="296">
        <v>152.84073623275623</v>
      </c>
      <c r="F15" s="291">
        <v>157.7548307750655</v>
      </c>
      <c r="G15" s="294">
        <v>152.84073623275623</v>
      </c>
      <c r="H15" s="292">
        <v>0</v>
      </c>
    </row>
    <row r="16" spans="1:8" ht="15">
      <c r="A16" s="293"/>
      <c r="B16" s="289" t="s">
        <v>31</v>
      </c>
      <c r="C16" s="290"/>
      <c r="D16" s="291"/>
      <c r="E16" s="294"/>
      <c r="F16" s="291"/>
      <c r="G16" s="294"/>
      <c r="H16" s="292"/>
    </row>
    <row r="17" spans="1:8" ht="15">
      <c r="A17" s="293"/>
      <c r="B17" s="289"/>
      <c r="C17" s="290"/>
      <c r="D17" s="291"/>
      <c r="E17" s="294"/>
      <c r="F17" s="291"/>
      <c r="G17" s="294"/>
      <c r="H17" s="292"/>
    </row>
    <row r="18" spans="1:8" ht="15">
      <c r="A18" s="293">
        <v>5</v>
      </c>
      <c r="B18" s="289" t="s">
        <v>32</v>
      </c>
      <c r="C18" s="290"/>
      <c r="D18" s="291"/>
      <c r="E18" s="294"/>
      <c r="F18" s="291"/>
      <c r="G18" s="294"/>
      <c r="H18" s="292"/>
    </row>
    <row r="19" spans="1:8" ht="15">
      <c r="A19" s="293"/>
      <c r="B19" s="289" t="s">
        <v>33</v>
      </c>
      <c r="C19" s="290">
        <v>379.75581694275354</v>
      </c>
      <c r="D19" s="291">
        <v>322.79913227863165</v>
      </c>
      <c r="E19" s="294">
        <v>85.00176109936774</v>
      </c>
      <c r="F19" s="291">
        <v>322.79913227863165</v>
      </c>
      <c r="G19" s="294">
        <v>85.00176109936774</v>
      </c>
      <c r="H19" s="292">
        <v>0</v>
      </c>
    </row>
    <row r="20" spans="1:8" ht="15">
      <c r="A20" s="293"/>
      <c r="B20" s="289" t="s">
        <v>34</v>
      </c>
      <c r="C20" s="290"/>
      <c r="D20" s="291"/>
      <c r="E20" s="294"/>
      <c r="F20" s="291"/>
      <c r="G20" s="294"/>
      <c r="H20" s="292"/>
    </row>
    <row r="21" spans="1:8" ht="15">
      <c r="A21" s="293"/>
      <c r="B21" s="289"/>
      <c r="C21" s="290"/>
      <c r="D21" s="291"/>
      <c r="E21" s="294"/>
      <c r="F21" s="291"/>
      <c r="G21" s="294"/>
      <c r="H21" s="292"/>
    </row>
    <row r="22" spans="1:8" ht="15">
      <c r="A22" s="293">
        <v>6</v>
      </c>
      <c r="B22" s="289" t="s">
        <v>35</v>
      </c>
      <c r="C22" s="290"/>
      <c r="D22" s="291"/>
      <c r="E22" s="294"/>
      <c r="F22" s="291"/>
      <c r="G22" s="294"/>
      <c r="H22" s="292"/>
    </row>
    <row r="23" spans="1:8" ht="15">
      <c r="A23" s="293"/>
      <c r="B23" s="289" t="s">
        <v>261</v>
      </c>
      <c r="C23" s="290">
        <v>192.45979937977532</v>
      </c>
      <c r="D23" s="291">
        <v>207.5594616170326</v>
      </c>
      <c r="E23" s="294">
        <v>107.84561881801693</v>
      </c>
      <c r="F23" s="291">
        <v>207.5594616170326</v>
      </c>
      <c r="G23" s="294">
        <v>107.84561881801693</v>
      </c>
      <c r="H23" s="292">
        <v>0</v>
      </c>
    </row>
    <row r="24" spans="1:8" ht="15">
      <c r="A24" s="293"/>
      <c r="B24" s="289" t="s">
        <v>36</v>
      </c>
      <c r="C24" s="290">
        <v>25.824900103517145</v>
      </c>
      <c r="D24" s="291">
        <v>26.352113779946137</v>
      </c>
      <c r="E24" s="294">
        <v>102.04149357525371</v>
      </c>
      <c r="F24" s="291">
        <v>26.352113779946137</v>
      </c>
      <c r="G24" s="294">
        <v>102.04149357525371</v>
      </c>
      <c r="H24" s="292">
        <v>0</v>
      </c>
    </row>
    <row r="25" spans="1:8" ht="15">
      <c r="A25" s="293"/>
      <c r="B25" s="289" t="s">
        <v>37</v>
      </c>
      <c r="C25" s="290"/>
      <c r="D25" s="291"/>
      <c r="E25" s="294"/>
      <c r="F25" s="291"/>
      <c r="G25" s="294"/>
      <c r="H25" s="292"/>
    </row>
    <row r="26" spans="1:8" ht="15">
      <c r="A26" s="293"/>
      <c r="B26" s="289" t="s">
        <v>38</v>
      </c>
      <c r="C26" s="290">
        <v>931.8446913333335</v>
      </c>
      <c r="D26" s="291">
        <v>874.864723</v>
      </c>
      <c r="E26" s="294">
        <v>93.88525052905507</v>
      </c>
      <c r="F26" s="291">
        <v>874.864723</v>
      </c>
      <c r="G26" s="294">
        <v>93.88525052905507</v>
      </c>
      <c r="H26" s="292">
        <v>0</v>
      </c>
    </row>
    <row r="27" spans="1:8" ht="15">
      <c r="A27" s="293"/>
      <c r="B27" s="289" t="s">
        <v>39</v>
      </c>
      <c r="C27" s="290">
        <v>135.9552621506453</v>
      </c>
      <c r="D27" s="291">
        <v>1046.9962433665128</v>
      </c>
      <c r="E27" s="294">
        <v>770.1035081719663</v>
      </c>
      <c r="F27" s="291">
        <v>1046.613296024253</v>
      </c>
      <c r="G27" s="294">
        <v>769.8218365866212</v>
      </c>
      <c r="H27" s="297">
        <v>0.3829473422597568</v>
      </c>
    </row>
    <row r="28" spans="1:8" ht="15">
      <c r="A28" s="298"/>
      <c r="B28" s="299"/>
      <c r="C28" s="300"/>
      <c r="D28" s="301"/>
      <c r="E28" s="302"/>
      <c r="F28" s="301"/>
      <c r="G28" s="302"/>
      <c r="H28" s="303"/>
    </row>
    <row r="29" spans="1:8" ht="15">
      <c r="A29" s="293"/>
      <c r="B29" s="304" t="s">
        <v>40</v>
      </c>
      <c r="C29" s="305">
        <v>2994.505720504855</v>
      </c>
      <c r="D29" s="306">
        <v>3904.3871824237476</v>
      </c>
      <c r="E29" s="307">
        <v>130.38503001308317</v>
      </c>
      <c r="F29" s="306">
        <v>3904.004235081488</v>
      </c>
      <c r="G29" s="307">
        <v>130.37224168078384</v>
      </c>
      <c r="H29" s="308">
        <v>0.3829473422597568</v>
      </c>
    </row>
    <row r="30" spans="1:8" ht="15">
      <c r="A30" s="293"/>
      <c r="B30" s="289"/>
      <c r="C30" s="309"/>
      <c r="D30" s="310"/>
      <c r="E30" s="311"/>
      <c r="F30" s="310"/>
      <c r="G30" s="311"/>
      <c r="H30" s="312"/>
    </row>
    <row r="31" spans="1:8" ht="15">
      <c r="A31" s="298">
        <v>7</v>
      </c>
      <c r="B31" s="299" t="s">
        <v>41</v>
      </c>
      <c r="C31" s="290">
        <v>281.9258605569811</v>
      </c>
      <c r="D31" s="291">
        <v>94.43149128778896</v>
      </c>
      <c r="E31" s="294">
        <v>33.49515049851309</v>
      </c>
      <c r="F31" s="291">
        <v>94.43149128778896</v>
      </c>
      <c r="G31" s="307">
        <v>33.49515049851309</v>
      </c>
      <c r="H31" s="292">
        <v>0</v>
      </c>
    </row>
    <row r="32" spans="1:8" ht="15">
      <c r="A32" s="298"/>
      <c r="B32" s="299"/>
      <c r="C32" s="300"/>
      <c r="D32" s="301"/>
      <c r="E32" s="302"/>
      <c r="F32" s="301"/>
      <c r="G32" s="302"/>
      <c r="H32" s="303"/>
    </row>
    <row r="33" spans="1:8" ht="15">
      <c r="A33" s="293"/>
      <c r="B33" s="304" t="s">
        <v>42</v>
      </c>
      <c r="C33" s="305">
        <v>3276.4315810618364</v>
      </c>
      <c r="D33" s="306">
        <v>3998.8186737115366</v>
      </c>
      <c r="E33" s="307">
        <v>122.04798344714973</v>
      </c>
      <c r="F33" s="306">
        <v>3998.435726369277</v>
      </c>
      <c r="G33" s="307">
        <v>122.03629550760986</v>
      </c>
      <c r="H33" s="308">
        <v>0.3829473422597568</v>
      </c>
    </row>
    <row r="34" spans="1:8" ht="15">
      <c r="A34" s="293"/>
      <c r="B34" s="289"/>
      <c r="C34" s="290"/>
      <c r="D34" s="291"/>
      <c r="E34" s="294"/>
      <c r="F34" s="291"/>
      <c r="G34" s="294"/>
      <c r="H34" s="292"/>
    </row>
    <row r="35" spans="1:8" ht="15">
      <c r="A35" s="313">
        <v>8</v>
      </c>
      <c r="B35" s="314" t="s">
        <v>262</v>
      </c>
      <c r="C35" s="315">
        <v>226.56815309727642</v>
      </c>
      <c r="D35" s="316">
        <v>155.58340398719878</v>
      </c>
      <c r="E35" s="317">
        <v>68.66958213690319</v>
      </c>
      <c r="F35" s="316">
        <v>155.58340398719878</v>
      </c>
      <c r="G35" s="317">
        <v>68.66958213690319</v>
      </c>
      <c r="H35" s="318">
        <v>0</v>
      </c>
    </row>
    <row r="36" spans="1:8" ht="15">
      <c r="A36" s="313">
        <v>9</v>
      </c>
      <c r="B36" s="314" t="s">
        <v>43</v>
      </c>
      <c r="C36" s="315">
        <v>101.04210760590452</v>
      </c>
      <c r="D36" s="316">
        <v>21.84</v>
      </c>
      <c r="E36" s="317">
        <v>21.614751035462124</v>
      </c>
      <c r="F36" s="316">
        <v>21.84</v>
      </c>
      <c r="G36" s="317">
        <v>21.614751035462124</v>
      </c>
      <c r="H36" s="318">
        <v>0</v>
      </c>
    </row>
    <row r="37" spans="1:8" ht="15">
      <c r="A37" s="293"/>
      <c r="B37" s="289"/>
      <c r="C37" s="290"/>
      <c r="D37" s="291"/>
      <c r="E37" s="294"/>
      <c r="F37" s="291"/>
      <c r="G37" s="294"/>
      <c r="H37" s="292"/>
    </row>
    <row r="38" spans="1:8" ht="15">
      <c r="A38" s="293"/>
      <c r="B38" s="304" t="s">
        <v>44</v>
      </c>
      <c r="C38" s="290"/>
      <c r="D38" s="291"/>
      <c r="E38" s="294"/>
      <c r="F38" s="291"/>
      <c r="G38" s="294"/>
      <c r="H38" s="292"/>
    </row>
    <row r="39" spans="1:8" ht="15">
      <c r="A39" s="293"/>
      <c r="B39" s="304" t="s">
        <v>45</v>
      </c>
      <c r="C39" s="305">
        <v>3604.0418417650176</v>
      </c>
      <c r="D39" s="306">
        <v>4176.242077698736</v>
      </c>
      <c r="E39" s="294">
        <v>115.87662577339815</v>
      </c>
      <c r="F39" s="306">
        <v>4175.859130356475</v>
      </c>
      <c r="G39" s="307">
        <v>115.86600027682866</v>
      </c>
      <c r="H39" s="308">
        <v>0.3829473422597568</v>
      </c>
    </row>
    <row r="40" spans="1:8" ht="15">
      <c r="A40" s="293"/>
      <c r="B40" s="289"/>
      <c r="C40" s="290"/>
      <c r="D40" s="291"/>
      <c r="E40" s="294"/>
      <c r="F40" s="291"/>
      <c r="G40" s="294"/>
      <c r="H40" s="292"/>
    </row>
    <row r="41" spans="1:8" ht="15">
      <c r="A41" s="313">
        <v>10</v>
      </c>
      <c r="B41" s="314" t="s">
        <v>46</v>
      </c>
      <c r="C41" s="315">
        <v>0</v>
      </c>
      <c r="D41" s="316">
        <v>0</v>
      </c>
      <c r="E41" s="317"/>
      <c r="F41" s="316">
        <v>0</v>
      </c>
      <c r="G41" s="317"/>
      <c r="H41" s="318">
        <v>0</v>
      </c>
    </row>
    <row r="42" spans="1:8" ht="15">
      <c r="A42" s="293"/>
      <c r="B42" s="289"/>
      <c r="C42" s="290"/>
      <c r="D42" s="291"/>
      <c r="E42" s="294"/>
      <c r="F42" s="291"/>
      <c r="G42" s="294"/>
      <c r="H42" s="292"/>
    </row>
    <row r="43" spans="1:8" ht="15.75" thickBot="1">
      <c r="A43" s="319"/>
      <c r="B43" s="320" t="s">
        <v>47</v>
      </c>
      <c r="C43" s="321">
        <v>3604.0418417650176</v>
      </c>
      <c r="D43" s="322">
        <v>4176.242077698736</v>
      </c>
      <c r="E43" s="323">
        <v>115.87662577339815</v>
      </c>
      <c r="F43" s="322">
        <v>4175.859130356475</v>
      </c>
      <c r="G43" s="323">
        <v>115.86600027682866</v>
      </c>
      <c r="H43" s="324">
        <v>0.3829473422597568</v>
      </c>
    </row>
    <row r="45" ht="15">
      <c r="A45" s="279" t="s">
        <v>266</v>
      </c>
    </row>
  </sheetData>
  <printOptions/>
  <pageMargins left="0.6692913385826772" right="0.3937007874015748" top="0.984251968503937" bottom="0.73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2"/>
  <sheetViews>
    <sheetView showGridLines="0" workbookViewId="0" topLeftCell="A7">
      <selection activeCell="A20" sqref="A20"/>
    </sheetView>
  </sheetViews>
  <sheetFormatPr defaultColWidth="9.00390625" defaultRowHeight="12.75"/>
  <cols>
    <col min="1" max="1" width="30.75390625" style="150" customWidth="1"/>
    <col min="2" max="2" width="20.00390625" style="150" customWidth="1"/>
    <col min="3" max="16384" width="9.125" style="150" customWidth="1"/>
  </cols>
  <sheetData>
    <row r="1" ht="15.75">
      <c r="A1" s="149" t="s">
        <v>90</v>
      </c>
    </row>
    <row r="2" ht="15.75">
      <c r="A2" s="149"/>
    </row>
    <row r="3" ht="15.75">
      <c r="A3" s="149"/>
    </row>
    <row r="4" ht="15.75">
      <c r="A4" s="149"/>
    </row>
    <row r="5" ht="16.5" thickBot="1">
      <c r="A5" s="151"/>
    </row>
    <row r="6" spans="1:2" ht="15.75">
      <c r="A6" s="152" t="s">
        <v>52</v>
      </c>
      <c r="B6" s="153" t="s">
        <v>91</v>
      </c>
    </row>
    <row r="7" spans="1:2" ht="15.75">
      <c r="A7" s="154" t="s">
        <v>92</v>
      </c>
      <c r="B7" s="155">
        <v>280838</v>
      </c>
    </row>
    <row r="8" spans="1:2" ht="15.75">
      <c r="A8" s="154" t="s">
        <v>53</v>
      </c>
      <c r="B8" s="155">
        <v>179547</v>
      </c>
    </row>
    <row r="9" spans="1:2" ht="15.75">
      <c r="A9" s="156" t="s">
        <v>82</v>
      </c>
      <c r="B9" s="157"/>
    </row>
    <row r="10" spans="1:2" ht="15.75">
      <c r="A10" s="156" t="s">
        <v>93</v>
      </c>
      <c r="B10" s="157">
        <v>106019</v>
      </c>
    </row>
    <row r="11" spans="1:2" ht="15.75">
      <c r="A11" s="156" t="s">
        <v>94</v>
      </c>
      <c r="B11" s="157">
        <v>71545</v>
      </c>
    </row>
    <row r="12" spans="1:2" ht="15.75">
      <c r="A12" s="154" t="s">
        <v>95</v>
      </c>
      <c r="B12" s="155">
        <v>45664</v>
      </c>
    </row>
    <row r="13" spans="1:2" ht="15.75">
      <c r="A13" s="154" t="s">
        <v>96</v>
      </c>
      <c r="B13" s="155">
        <v>70608</v>
      </c>
    </row>
    <row r="14" spans="1:2" ht="15.75">
      <c r="A14" s="156" t="s">
        <v>82</v>
      </c>
      <c r="B14" s="157"/>
    </row>
    <row r="15" spans="1:2" ht="15.75">
      <c r="A15" s="156" t="s">
        <v>97</v>
      </c>
      <c r="B15" s="157">
        <v>5695</v>
      </c>
    </row>
    <row r="16" spans="1:2" ht="15.75">
      <c r="A16" s="156" t="s">
        <v>98</v>
      </c>
      <c r="B16" s="157">
        <v>17997</v>
      </c>
    </row>
    <row r="17" spans="1:2" ht="15.75">
      <c r="A17" s="156" t="s">
        <v>99</v>
      </c>
      <c r="B17" s="157">
        <v>1029</v>
      </c>
    </row>
    <row r="18" spans="1:2" ht="15.75">
      <c r="A18" s="156" t="s">
        <v>100</v>
      </c>
      <c r="B18" s="157">
        <v>2719</v>
      </c>
    </row>
    <row r="19" spans="1:2" ht="15.75">
      <c r="A19" s="156" t="s">
        <v>101</v>
      </c>
      <c r="B19" s="157">
        <v>38702</v>
      </c>
    </row>
    <row r="20" spans="1:2" ht="16.5" thickBot="1">
      <c r="A20" s="158" t="s">
        <v>102</v>
      </c>
      <c r="B20" s="159">
        <v>201430</v>
      </c>
    </row>
    <row r="21" spans="1:2" ht="16.5" thickBot="1">
      <c r="A21" s="162" t="s">
        <v>103</v>
      </c>
      <c r="B21" s="163">
        <f>B7+B8+B12+B13+B20</f>
        <v>778087</v>
      </c>
    </row>
    <row r="22" spans="1:2" ht="16.5" thickBot="1">
      <c r="A22" s="160" t="s">
        <v>104</v>
      </c>
      <c r="B22" s="161">
        <v>778087</v>
      </c>
    </row>
  </sheetData>
  <printOptions horizontalCentered="1"/>
  <pageMargins left="0.7874015748031497" right="0.7874015748031497" top="0.8661417322834646" bottom="0.984251968503937" header="0.5118110236220472" footer="0.5118110236220472"/>
  <pageSetup horizontalDpi="300" verticalDpi="300" orientation="portrait" paperSize="9" r:id="rId1"/>
  <headerFooter alignWithMargins="0">
    <oddHeader>&amp;RPrílohač. 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showGridLines="0" tabSelected="1" zoomScale="95" zoomScaleNormal="95" workbookViewId="0" topLeftCell="A1">
      <selection activeCell="A1" sqref="A1"/>
    </sheetView>
  </sheetViews>
  <sheetFormatPr defaultColWidth="9.00390625" defaultRowHeight="12.75"/>
  <cols>
    <col min="1" max="1" width="26.00390625" style="1" customWidth="1"/>
    <col min="2" max="2" width="6.75390625" style="1" customWidth="1"/>
    <col min="3" max="3" width="11.375" style="1" customWidth="1"/>
    <col min="4" max="4" width="8.75390625" style="1" customWidth="1"/>
    <col min="5" max="5" width="8.875" style="1" customWidth="1"/>
    <col min="6" max="6" width="9.125" style="1" customWidth="1"/>
    <col min="7" max="7" width="9.875" style="1" customWidth="1"/>
    <col min="8" max="8" width="9.375" style="1" customWidth="1"/>
    <col min="9" max="9" width="9.00390625" style="1" customWidth="1"/>
    <col min="10" max="16384" width="6.75390625" style="1" customWidth="1"/>
  </cols>
  <sheetData>
    <row r="1" spans="1:9" ht="18.75">
      <c r="A1" s="352" t="s">
        <v>88</v>
      </c>
      <c r="B1" s="64"/>
      <c r="C1" s="64"/>
      <c r="D1" s="64"/>
      <c r="E1" s="64"/>
      <c r="F1" s="64"/>
      <c r="G1" s="64"/>
      <c r="H1" s="64"/>
      <c r="I1" s="358" t="s">
        <v>269</v>
      </c>
    </row>
    <row r="2" spans="1:9" ht="12.75">
      <c r="A2" s="65"/>
      <c r="B2" s="66"/>
      <c r="C2" s="66"/>
      <c r="D2" s="66"/>
      <c r="E2" s="66"/>
      <c r="F2" s="66"/>
      <c r="G2" s="66"/>
      <c r="H2" s="66"/>
      <c r="I2" s="66"/>
    </row>
    <row r="3" spans="1:9" ht="12.75">
      <c r="A3" s="66"/>
      <c r="B3" s="66"/>
      <c r="C3" s="66"/>
      <c r="D3" s="66"/>
      <c r="E3" s="66"/>
      <c r="F3" s="66"/>
      <c r="G3" s="66"/>
      <c r="H3" s="66"/>
      <c r="I3" s="66"/>
    </row>
    <row r="4" spans="1:9" ht="12.75">
      <c r="A4" s="67"/>
      <c r="B4" s="67"/>
      <c r="C4" s="67"/>
      <c r="D4" s="68"/>
      <c r="E4" s="67"/>
      <c r="F4" s="66"/>
      <c r="G4" s="66"/>
      <c r="H4" s="67"/>
      <c r="I4" s="69"/>
    </row>
    <row r="5" spans="1:9" ht="13.5" thickBot="1">
      <c r="A5" s="66"/>
      <c r="B5" s="66"/>
      <c r="C5" s="66"/>
      <c r="D5" s="66"/>
      <c r="E5" s="66"/>
      <c r="F5" s="66"/>
      <c r="G5" s="66"/>
      <c r="H5" s="66"/>
      <c r="I5" s="66"/>
    </row>
    <row r="6" spans="1:9" ht="15.75">
      <c r="A6" s="70" t="s">
        <v>54</v>
      </c>
      <c r="B6" s="71" t="s">
        <v>55</v>
      </c>
      <c r="C6" s="72" t="s">
        <v>5</v>
      </c>
      <c r="D6" s="73" t="s">
        <v>270</v>
      </c>
      <c r="E6" s="74"/>
      <c r="F6" s="75"/>
      <c r="G6" s="73" t="s">
        <v>56</v>
      </c>
      <c r="H6" s="76"/>
      <c r="I6" s="77"/>
    </row>
    <row r="7" spans="1:9" ht="15.75">
      <c r="A7" s="78"/>
      <c r="B7" s="79"/>
      <c r="C7" s="79">
        <v>2002</v>
      </c>
      <c r="D7" s="80" t="s">
        <v>57</v>
      </c>
      <c r="E7" s="80" t="s">
        <v>58</v>
      </c>
      <c r="F7" s="80" t="s">
        <v>59</v>
      </c>
      <c r="G7" s="80" t="s">
        <v>57</v>
      </c>
      <c r="H7" s="80" t="s">
        <v>58</v>
      </c>
      <c r="I7" s="81" t="s">
        <v>59</v>
      </c>
    </row>
    <row r="8" spans="1:9" ht="12.75">
      <c r="A8" s="82" t="s">
        <v>48</v>
      </c>
      <c r="B8" s="83" t="s">
        <v>60</v>
      </c>
      <c r="C8" s="84">
        <f>'príl 1'!$B$15/1000</f>
        <v>34963.2</v>
      </c>
      <c r="D8" s="330">
        <v>16983.145</v>
      </c>
      <c r="E8" s="330">
        <f>D8</f>
        <v>16983.145</v>
      </c>
      <c r="F8" s="330">
        <f>D8</f>
        <v>16983.145</v>
      </c>
      <c r="G8" s="85">
        <f aca="true" t="shared" si="0" ref="G8:I10">D8/$C8</f>
        <v>0.4857434388156691</v>
      </c>
      <c r="H8" s="85">
        <f t="shared" si="0"/>
        <v>0.4857434388156691</v>
      </c>
      <c r="I8" s="86">
        <f t="shared" si="0"/>
        <v>0.4857434388156691</v>
      </c>
    </row>
    <row r="9" spans="1:9" s="343" customFormat="1" ht="12.75">
      <c r="A9" s="344" t="s">
        <v>50</v>
      </c>
      <c r="B9" s="345" t="s">
        <v>23</v>
      </c>
      <c r="C9" s="346">
        <v>7208</v>
      </c>
      <c r="D9" s="351">
        <f>C10/1000*D8</f>
        <v>3501.2387069833426</v>
      </c>
      <c r="E9" s="347">
        <v>4176</v>
      </c>
      <c r="F9" s="351">
        <v>4176</v>
      </c>
      <c r="G9" s="348">
        <f t="shared" si="0"/>
        <v>0.48574343881566906</v>
      </c>
      <c r="H9" s="348">
        <f t="shared" si="0"/>
        <v>0.5793562708102109</v>
      </c>
      <c r="I9" s="349">
        <f t="shared" si="0"/>
        <v>0.5793562708102109</v>
      </c>
    </row>
    <row r="10" spans="1:9" ht="12.75">
      <c r="A10" s="53" t="s">
        <v>61</v>
      </c>
      <c r="B10" s="91" t="s">
        <v>49</v>
      </c>
      <c r="C10" s="332">
        <f>C9/C8*1000</f>
        <v>206.15961925681862</v>
      </c>
      <c r="D10" s="333">
        <f>C10</f>
        <v>206.15961925681862</v>
      </c>
      <c r="E10" s="334">
        <f>E9*1000/E8</f>
        <v>245.89085237157192</v>
      </c>
      <c r="F10" s="334">
        <f>F9*1000/F8</f>
        <v>245.89085237157192</v>
      </c>
      <c r="G10" s="92">
        <f t="shared" si="0"/>
        <v>1</v>
      </c>
      <c r="H10" s="92">
        <f t="shared" si="0"/>
        <v>1.1927207338565127</v>
      </c>
      <c r="I10" s="93">
        <f t="shared" si="0"/>
        <v>1.1927207338565127</v>
      </c>
    </row>
    <row r="11" spans="1:9" ht="12.75">
      <c r="A11" s="53"/>
      <c r="B11" s="91"/>
      <c r="C11" s="332"/>
      <c r="D11" s="333"/>
      <c r="E11" s="334"/>
      <c r="F11" s="333"/>
      <c r="G11" s="92"/>
      <c r="H11" s="92"/>
      <c r="I11" s="93"/>
    </row>
    <row r="12" spans="1:9" ht="12.75">
      <c r="A12" s="53" t="s">
        <v>62</v>
      </c>
      <c r="B12" s="91" t="s">
        <v>51</v>
      </c>
      <c r="C12" s="332">
        <f>'príl 1'!B28/1000</f>
        <v>2018</v>
      </c>
      <c r="D12" s="335">
        <v>903.12</v>
      </c>
      <c r="E12" s="332">
        <f>'príl 1'!$C$28/1000</f>
        <v>903.12</v>
      </c>
      <c r="F12" s="332">
        <f>'príl 1'!$C$28/1000</f>
        <v>903.12</v>
      </c>
      <c r="G12" s="92">
        <f>D12/$C12</f>
        <v>0.44753221010901884</v>
      </c>
      <c r="H12" s="92">
        <f>E12/$C12</f>
        <v>0.44753221010901884</v>
      </c>
      <c r="I12" s="93">
        <f>F12/$C12</f>
        <v>0.44753221010901884</v>
      </c>
    </row>
    <row r="13" spans="1:9" s="343" customFormat="1" ht="12.75">
      <c r="A13" s="336" t="s">
        <v>63</v>
      </c>
      <c r="B13" s="337" t="s">
        <v>51</v>
      </c>
      <c r="C13" s="338" t="s">
        <v>18</v>
      </c>
      <c r="D13" s="339">
        <f>'príl 1'!$C$29/1000</f>
        <v>78.55974</v>
      </c>
      <c r="E13" s="340">
        <f>'príl 1'!$C$29/1000</f>
        <v>78.55974</v>
      </c>
      <c r="F13" s="340">
        <f>'príl 1'!$C$29/1000</f>
        <v>78.55974</v>
      </c>
      <c r="G13" s="341" t="s">
        <v>18</v>
      </c>
      <c r="H13" s="341" t="s">
        <v>18</v>
      </c>
      <c r="I13" s="342" t="s">
        <v>18</v>
      </c>
    </row>
    <row r="14" spans="1:9" s="350" customFormat="1" ht="12.75">
      <c r="A14" s="344" t="s">
        <v>64</v>
      </c>
      <c r="B14" s="345" t="s">
        <v>51</v>
      </c>
      <c r="C14" s="346">
        <f>'príl 1'!B30/1000</f>
        <v>2018</v>
      </c>
      <c r="D14" s="347">
        <f>SUM(D12:D13)</f>
        <v>981.67974</v>
      </c>
      <c r="E14" s="347">
        <f>SUM(E12:E13)</f>
        <v>981.67974</v>
      </c>
      <c r="F14" s="347">
        <f>SUM(F12:F13)</f>
        <v>981.67974</v>
      </c>
      <c r="G14" s="348">
        <f>D14/$C$14</f>
        <v>0.4864617145688801</v>
      </c>
      <c r="H14" s="348">
        <f>E14/$C$14</f>
        <v>0.4864617145688801</v>
      </c>
      <c r="I14" s="349">
        <f>F14/$C$14</f>
        <v>0.4864617145688801</v>
      </c>
    </row>
    <row r="15" spans="1:9" s="343" customFormat="1" ht="12.75">
      <c r="A15" s="336" t="s">
        <v>65</v>
      </c>
      <c r="B15" s="337" t="s">
        <v>51</v>
      </c>
      <c r="C15" s="340">
        <v>0</v>
      </c>
      <c r="D15" s="340">
        <f>'príl 1'!$C$31/1000</f>
        <v>2.761</v>
      </c>
      <c r="E15" s="340">
        <f>'príl 1'!$C$31/1000</f>
        <v>2.761</v>
      </c>
      <c r="F15" s="340">
        <f>'príl 1'!$C$31/1000</f>
        <v>2.761</v>
      </c>
      <c r="G15" s="348"/>
      <c r="H15" s="348"/>
      <c r="I15" s="349"/>
    </row>
    <row r="16" spans="1:9" ht="12.75">
      <c r="A16" s="60" t="s">
        <v>21</v>
      </c>
      <c r="B16" s="91" t="s">
        <v>51</v>
      </c>
      <c r="C16" s="332">
        <v>1037</v>
      </c>
      <c r="D16" s="332">
        <v>778.087</v>
      </c>
      <c r="E16" s="332">
        <f>'príl 1'!$C$32/1000</f>
        <v>778.087</v>
      </c>
      <c r="F16" s="332">
        <f>'príl 1'!$C$32/1000</f>
        <v>778.087</v>
      </c>
      <c r="G16" s="94">
        <f>D16/$C$16</f>
        <v>0.7503249758919961</v>
      </c>
      <c r="H16" s="94">
        <f>E16/$C$16</f>
        <v>0.7503249758919961</v>
      </c>
      <c r="I16" s="95">
        <f>F16/$C$16</f>
        <v>0.7503249758919961</v>
      </c>
    </row>
    <row r="17" spans="1:9" ht="12.75">
      <c r="A17" s="87" t="s">
        <v>66</v>
      </c>
      <c r="B17" s="88" t="s">
        <v>51</v>
      </c>
      <c r="C17" s="331">
        <f>SUM(C14:C16)</f>
        <v>3055</v>
      </c>
      <c r="D17" s="331">
        <f>SUM(D14:D16)</f>
        <v>1762.52774</v>
      </c>
      <c r="E17" s="331">
        <f>SUM(E14:E16)</f>
        <v>1762.52774</v>
      </c>
      <c r="F17" s="331">
        <f>SUM(F14:F16)</f>
        <v>1762.52774</v>
      </c>
      <c r="G17" s="89">
        <f>D17/$C17</f>
        <v>0.5769321571194763</v>
      </c>
      <c r="H17" s="89">
        <f>E17/$C17</f>
        <v>0.5769321571194763</v>
      </c>
      <c r="I17" s="90">
        <f>F17/$C17</f>
        <v>0.5769321571194763</v>
      </c>
    </row>
    <row r="18" spans="1:9" s="343" customFormat="1" ht="13.5" thickBot="1">
      <c r="A18" s="353" t="s">
        <v>67</v>
      </c>
      <c r="B18" s="354" t="s">
        <v>51</v>
      </c>
      <c r="C18" s="355">
        <f>-(C9-C17)</f>
        <v>-4153</v>
      </c>
      <c r="D18" s="355">
        <f>D17-D9</f>
        <v>-1738.7109669833426</v>
      </c>
      <c r="E18" s="355">
        <f>E17-E9</f>
        <v>-2413.47226</v>
      </c>
      <c r="F18" s="355">
        <f>F17-F9</f>
        <v>-2413.47226</v>
      </c>
      <c r="G18" s="356">
        <f>D18/$C18</f>
        <v>0.41866384950237</v>
      </c>
      <c r="H18" s="356">
        <f>E18/$C18</f>
        <v>0.5811394798940525</v>
      </c>
      <c r="I18" s="357">
        <f>F18/$C18</f>
        <v>0.5811394798940525</v>
      </c>
    </row>
    <row r="19" spans="1:9" ht="12.75">
      <c r="A19" s="66"/>
      <c r="B19" s="66"/>
      <c r="C19" s="66"/>
      <c r="D19" s="66"/>
      <c r="E19" s="66"/>
      <c r="F19" s="66"/>
      <c r="G19" s="66"/>
      <c r="H19" s="66"/>
      <c r="I19" s="66"/>
    </row>
    <row r="20" spans="1:9" ht="15">
      <c r="A20" s="96" t="s">
        <v>89</v>
      </c>
      <c r="B20" s="66"/>
      <c r="C20" s="66"/>
      <c r="D20" s="66"/>
      <c r="E20" s="66"/>
      <c r="F20" s="66"/>
      <c r="G20" s="66"/>
      <c r="H20" s="66"/>
      <c r="I20" s="66"/>
    </row>
    <row r="21" spans="1:9" ht="15">
      <c r="A21" s="97" t="s">
        <v>68</v>
      </c>
      <c r="B21" s="66"/>
      <c r="C21" s="66"/>
      <c r="D21" s="66"/>
      <c r="E21" s="66"/>
      <c r="F21" s="66"/>
      <c r="G21" s="66"/>
      <c r="H21" s="66"/>
      <c r="I21" s="66"/>
    </row>
    <row r="22" spans="1:9" ht="15">
      <c r="A22" s="98" t="s">
        <v>86</v>
      </c>
      <c r="B22" s="66"/>
      <c r="C22" s="66"/>
      <c r="D22" s="66"/>
      <c r="E22" s="66"/>
      <c r="F22" s="66"/>
      <c r="G22" s="66"/>
      <c r="H22" s="66"/>
      <c r="I22" s="66"/>
    </row>
    <row r="23" spans="1:9" ht="12.75">
      <c r="A23" s="99"/>
      <c r="B23" s="99"/>
      <c r="C23" s="99"/>
      <c r="D23" s="99"/>
      <c r="E23" s="99"/>
      <c r="F23" s="100"/>
      <c r="G23" s="99"/>
      <c r="H23" s="99"/>
      <c r="I23" s="66"/>
    </row>
    <row r="24" spans="1:9" ht="12.75">
      <c r="A24" s="66"/>
      <c r="B24" s="66"/>
      <c r="C24" s="66"/>
      <c r="D24" s="66"/>
      <c r="E24" s="66"/>
      <c r="F24" s="66"/>
      <c r="G24" s="66"/>
      <c r="H24" s="66"/>
      <c r="I24" s="66"/>
    </row>
  </sheetData>
  <printOptions horizontalCentered="1"/>
  <pageMargins left="0.7874015748031497" right="0.7" top="1.3385826771653544" bottom="0.984251968503937" header="0.7086614173228347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8"/>
  <sheetViews>
    <sheetView showGridLines="0" workbookViewId="0" topLeftCell="D1">
      <selection activeCell="M1" sqref="M1"/>
    </sheetView>
  </sheetViews>
  <sheetFormatPr defaultColWidth="9.00390625" defaultRowHeight="12.75"/>
  <cols>
    <col min="5" max="5" width="10.75390625" style="0" customWidth="1"/>
    <col min="8" max="8" width="10.75390625" style="0" customWidth="1"/>
  </cols>
  <sheetData>
    <row r="1" spans="1:13" ht="15.75">
      <c r="A1" s="4" t="s">
        <v>106</v>
      </c>
      <c r="B1" s="1"/>
      <c r="C1" s="1"/>
      <c r="D1" s="1"/>
      <c r="E1" s="1"/>
      <c r="F1" s="1"/>
      <c r="G1" s="1"/>
      <c r="H1" s="1"/>
      <c r="M1" s="1" t="s">
        <v>123</v>
      </c>
    </row>
    <row r="2" spans="1:9" ht="12.75">
      <c r="A2" s="5"/>
      <c r="B2" s="5"/>
      <c r="C2" s="5"/>
      <c r="D2" s="5"/>
      <c r="E2" s="5"/>
      <c r="F2" s="5"/>
      <c r="G2" s="5"/>
      <c r="H2" s="5"/>
      <c r="I2" s="5"/>
    </row>
    <row r="3" spans="1:9" ht="12.75">
      <c r="A3" s="109"/>
      <c r="B3" s="110"/>
      <c r="C3" s="110"/>
      <c r="D3" s="111" t="s">
        <v>72</v>
      </c>
      <c r="E3" s="112"/>
      <c r="F3" s="109"/>
      <c r="G3" s="113" t="s">
        <v>107</v>
      </c>
      <c r="H3" s="109"/>
      <c r="I3" s="114" t="s">
        <v>108</v>
      </c>
    </row>
    <row r="4" spans="1:9" ht="15.75">
      <c r="A4" s="108" t="s">
        <v>4</v>
      </c>
      <c r="B4" s="3"/>
      <c r="C4" s="1"/>
      <c r="D4" s="115" t="s">
        <v>109</v>
      </c>
      <c r="E4" s="115" t="s">
        <v>6</v>
      </c>
      <c r="F4" s="115" t="s">
        <v>7</v>
      </c>
      <c r="G4" s="115" t="s">
        <v>8</v>
      </c>
      <c r="H4" s="115" t="s">
        <v>6</v>
      </c>
      <c r="I4" s="116" t="s">
        <v>105</v>
      </c>
    </row>
    <row r="5" spans="1:9" ht="13.5" thickBot="1">
      <c r="A5" s="117"/>
      <c r="B5" s="118"/>
      <c r="C5" s="118"/>
      <c r="D5" s="119">
        <v>2002</v>
      </c>
      <c r="E5" s="120" t="s">
        <v>110</v>
      </c>
      <c r="F5" s="117"/>
      <c r="G5" s="119" t="s">
        <v>111</v>
      </c>
      <c r="H5" s="120" t="s">
        <v>112</v>
      </c>
      <c r="I5" s="121"/>
    </row>
    <row r="6" spans="1:9" ht="13.5" thickTop="1">
      <c r="A6" s="108" t="s">
        <v>73</v>
      </c>
      <c r="B6" s="1"/>
      <c r="C6" s="1"/>
      <c r="D6" s="122">
        <v>90.5</v>
      </c>
      <c r="E6" s="122">
        <v>93.05</v>
      </c>
      <c r="F6" s="122">
        <f>E6-D6</f>
        <v>2.549999999999997</v>
      </c>
      <c r="G6" s="122">
        <f>E6/D6*100</f>
        <v>102.81767955801104</v>
      </c>
      <c r="H6" s="122">
        <v>96</v>
      </c>
      <c r="I6" s="123">
        <f>E6/H6</f>
        <v>0.9692708333333333</v>
      </c>
    </row>
    <row r="7" spans="1:9" ht="12.75">
      <c r="A7" s="108" t="s">
        <v>69</v>
      </c>
      <c r="B7" s="1"/>
      <c r="C7" s="1"/>
      <c r="D7" s="122">
        <v>90.5</v>
      </c>
      <c r="E7" s="122">
        <v>92.52</v>
      </c>
      <c r="F7" s="122">
        <f>E7-D7</f>
        <v>2.019999999999996</v>
      </c>
      <c r="G7" s="122">
        <f>E7/D7*100</f>
        <v>102.23204419889503</v>
      </c>
      <c r="H7" s="122">
        <v>96.45</v>
      </c>
      <c r="I7" s="123">
        <f>E7/H7</f>
        <v>0.959253499222395</v>
      </c>
    </row>
    <row r="8" spans="1:9" ht="12.75">
      <c r="A8" s="108" t="s">
        <v>70</v>
      </c>
      <c r="B8" s="5"/>
      <c r="C8" s="5"/>
      <c r="D8" s="122">
        <v>96.7</v>
      </c>
      <c r="E8" s="122">
        <v>97.78</v>
      </c>
      <c r="F8" s="122">
        <f>E8-D8</f>
        <v>1.0799999999999983</v>
      </c>
      <c r="G8" s="122">
        <f>E8/D8*100</f>
        <v>101.1168562564633</v>
      </c>
      <c r="H8" s="122">
        <v>98.47</v>
      </c>
      <c r="I8" s="123">
        <f>E6/H6</f>
        <v>0.9692708333333333</v>
      </c>
    </row>
    <row r="9" spans="1:9" ht="12.75">
      <c r="A9" s="124" t="s">
        <v>71</v>
      </c>
      <c r="B9" s="125"/>
      <c r="C9" s="126"/>
      <c r="D9" s="127">
        <v>96</v>
      </c>
      <c r="E9" s="128">
        <v>97.39</v>
      </c>
      <c r="F9" s="129">
        <f>E9-D9</f>
        <v>1.3900000000000006</v>
      </c>
      <c r="G9" s="128">
        <f>E9/D9*100</f>
        <v>101.44791666666666</v>
      </c>
      <c r="H9" s="128">
        <v>98.25</v>
      </c>
      <c r="I9" s="130">
        <f>E6/H6</f>
        <v>0.9692708333333333</v>
      </c>
    </row>
    <row r="10" spans="1:9" ht="12.75">
      <c r="A10" s="1"/>
      <c r="B10" s="1"/>
      <c r="C10" s="1"/>
      <c r="D10" s="1"/>
      <c r="E10" s="1"/>
      <c r="F10" s="1"/>
      <c r="G10" s="1"/>
      <c r="H10" s="1"/>
      <c r="I10" s="1"/>
    </row>
    <row r="11" spans="1:9" ht="18.75">
      <c r="A11" s="4" t="s">
        <v>113</v>
      </c>
      <c r="B11" s="131"/>
      <c r="C11" s="131"/>
      <c r="D11" s="131"/>
      <c r="E11" s="1"/>
      <c r="F11" s="1"/>
      <c r="G11" s="1"/>
      <c r="H11" s="1"/>
      <c r="I11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9" ht="12.75">
      <c r="A13" s="109" t="s">
        <v>74</v>
      </c>
      <c r="B13" s="110"/>
      <c r="C13" s="110"/>
      <c r="D13" s="113" t="s">
        <v>75</v>
      </c>
      <c r="E13" s="113" t="s">
        <v>76</v>
      </c>
      <c r="F13" s="113" t="s">
        <v>77</v>
      </c>
      <c r="G13" s="113" t="s">
        <v>78</v>
      </c>
      <c r="H13" s="113" t="s">
        <v>79</v>
      </c>
      <c r="I13" s="114" t="s">
        <v>80</v>
      </c>
    </row>
    <row r="14" spans="1:9" ht="13.5" thickBot="1">
      <c r="A14" s="117" t="s">
        <v>81</v>
      </c>
      <c r="B14" s="118"/>
      <c r="C14" s="118"/>
      <c r="D14" s="117"/>
      <c r="E14" s="117"/>
      <c r="F14" s="117"/>
      <c r="G14" s="117"/>
      <c r="H14" s="117"/>
      <c r="I14" s="121"/>
    </row>
    <row r="15" spans="1:9" ht="13.5" thickTop="1">
      <c r="A15" s="108" t="s">
        <v>73</v>
      </c>
      <c r="B15" s="1"/>
      <c r="C15" s="1"/>
      <c r="D15" s="122">
        <v>90.96</v>
      </c>
      <c r="E15" s="122">
        <v>97.95</v>
      </c>
      <c r="F15" s="122">
        <v>94.05</v>
      </c>
      <c r="G15" s="122">
        <v>91.63</v>
      </c>
      <c r="H15" s="122">
        <v>92.41</v>
      </c>
      <c r="I15" s="123">
        <v>91.44</v>
      </c>
    </row>
    <row r="16" spans="1:9" ht="12.75">
      <c r="A16" s="108" t="s">
        <v>69</v>
      </c>
      <c r="B16" s="1"/>
      <c r="C16" s="1"/>
      <c r="D16" s="122">
        <v>94.55</v>
      </c>
      <c r="E16" s="122">
        <v>96.03</v>
      </c>
      <c r="F16" s="122">
        <v>94.72</v>
      </c>
      <c r="G16" s="122">
        <v>94.87</v>
      </c>
      <c r="H16" s="122">
        <v>90.33</v>
      </c>
      <c r="I16" s="123">
        <v>84.96</v>
      </c>
    </row>
    <row r="17" spans="1:9" ht="12.75">
      <c r="A17" s="108" t="s">
        <v>70</v>
      </c>
      <c r="B17" s="5"/>
      <c r="C17" s="5"/>
      <c r="D17" s="122">
        <v>97.46</v>
      </c>
      <c r="E17" s="122">
        <v>99.05</v>
      </c>
      <c r="F17" s="122">
        <v>98.17</v>
      </c>
      <c r="G17" s="122">
        <v>97.47</v>
      </c>
      <c r="H17" s="122">
        <v>97.17</v>
      </c>
      <c r="I17" s="123">
        <v>97.45</v>
      </c>
    </row>
    <row r="18" spans="1:9" ht="12.75">
      <c r="A18" s="124" t="s">
        <v>71</v>
      </c>
      <c r="B18" s="132"/>
      <c r="C18" s="125"/>
      <c r="D18" s="128">
        <v>97.25</v>
      </c>
      <c r="E18" s="128">
        <v>98.87</v>
      </c>
      <c r="F18" s="128">
        <v>97.96</v>
      </c>
      <c r="G18" s="128">
        <v>97.24</v>
      </c>
      <c r="H18" s="128">
        <v>96.82</v>
      </c>
      <c r="I18" s="128">
        <v>96.27</v>
      </c>
    </row>
  </sheetData>
  <printOptions/>
  <pageMargins left="0.7480314960629921" right="0.7874015748031497" top="0.3937007874015748" bottom="0.31496062992125984" header="0.5511811023622047" footer="0.2755905511811024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1"/>
  <sheetViews>
    <sheetView workbookViewId="0" topLeftCell="A1">
      <selection activeCell="E9" sqref="E9"/>
    </sheetView>
  </sheetViews>
  <sheetFormatPr defaultColWidth="9.00390625" defaultRowHeight="12.75"/>
  <cols>
    <col min="1" max="1" width="7.125" style="224" customWidth="1"/>
    <col min="2" max="2" width="8.875" style="224" customWidth="1"/>
    <col min="3" max="3" width="22.25390625" style="224" customWidth="1"/>
    <col min="4" max="4" width="9.875" style="224" customWidth="1"/>
    <col min="5" max="5" width="6.75390625" style="224" customWidth="1"/>
    <col min="6" max="7" width="9.125" style="224" customWidth="1"/>
    <col min="8" max="8" width="8.75390625" style="224" customWidth="1"/>
    <col min="9" max="16384" width="9.125" style="224" customWidth="1"/>
  </cols>
  <sheetData>
    <row r="1" spans="1:15" ht="18" customHeight="1">
      <c r="A1" s="221" t="s">
        <v>124</v>
      </c>
      <c r="B1" s="222"/>
      <c r="C1" s="222"/>
      <c r="D1" s="222"/>
      <c r="E1" s="222"/>
      <c r="F1" s="222"/>
      <c r="G1" s="223"/>
      <c r="H1" s="222"/>
      <c r="J1" s="225"/>
      <c r="K1" s="225"/>
      <c r="L1" s="225"/>
      <c r="M1" s="225"/>
      <c r="N1" s="225"/>
      <c r="O1" s="225"/>
    </row>
    <row r="2" spans="1:15" ht="18" customHeight="1">
      <c r="A2" s="221"/>
      <c r="B2" s="222"/>
      <c r="C2" s="222"/>
      <c r="D2" s="222"/>
      <c r="E2" s="222"/>
      <c r="F2" s="222"/>
      <c r="G2" s="223"/>
      <c r="H2" s="222" t="s">
        <v>253</v>
      </c>
      <c r="J2" s="225"/>
      <c r="K2" s="225"/>
      <c r="L2" s="225"/>
      <c r="M2" s="225"/>
      <c r="N2" s="225"/>
      <c r="O2" s="225"/>
    </row>
    <row r="3" spans="6:15" ht="15">
      <c r="F3" s="226"/>
      <c r="H3" s="227"/>
      <c r="J3" s="225"/>
      <c r="K3" s="225"/>
      <c r="L3" s="225"/>
      <c r="M3" s="225"/>
      <c r="N3" s="225"/>
      <c r="O3" s="225"/>
    </row>
    <row r="4" spans="1:15" ht="15">
      <c r="A4" s="228"/>
      <c r="B4" s="229" t="s">
        <v>54</v>
      </c>
      <c r="C4" s="229"/>
      <c r="D4" s="230"/>
      <c r="E4" s="231" t="s">
        <v>125</v>
      </c>
      <c r="F4" s="232" t="s">
        <v>87</v>
      </c>
      <c r="G4" s="233"/>
      <c r="H4" s="234"/>
      <c r="J4" s="225"/>
      <c r="K4" s="225"/>
      <c r="L4" s="225"/>
      <c r="M4" s="225"/>
      <c r="N4" s="225"/>
      <c r="O4" s="225"/>
    </row>
    <row r="5" spans="1:15" ht="14.25" customHeight="1">
      <c r="A5" s="235"/>
      <c r="B5" s="236"/>
      <c r="C5" s="236"/>
      <c r="D5" s="237"/>
      <c r="E5" s="238" t="s">
        <v>126</v>
      </c>
      <c r="F5" s="239" t="s">
        <v>127</v>
      </c>
      <c r="G5" s="239" t="s">
        <v>128</v>
      </c>
      <c r="H5" s="239" t="s">
        <v>129</v>
      </c>
      <c r="J5" s="225"/>
      <c r="K5" s="225"/>
      <c r="L5" s="225"/>
      <c r="M5" s="225"/>
      <c r="N5" s="225"/>
      <c r="O5" s="225"/>
    </row>
    <row r="6" spans="1:15" ht="15">
      <c r="A6" s="240"/>
      <c r="B6" s="241" t="s">
        <v>130</v>
      </c>
      <c r="C6" s="242"/>
      <c r="D6" s="243"/>
      <c r="E6" s="244" t="s">
        <v>131</v>
      </c>
      <c r="F6" s="245">
        <v>6359</v>
      </c>
      <c r="G6" s="246">
        <v>7471</v>
      </c>
      <c r="H6" s="247">
        <v>117.48702626199088</v>
      </c>
      <c r="J6" s="225"/>
      <c r="K6" s="225"/>
      <c r="L6" s="225"/>
      <c r="M6" s="225"/>
      <c r="N6" s="225"/>
      <c r="O6" s="225"/>
    </row>
    <row r="7" spans="1:15" ht="15">
      <c r="A7" s="248"/>
      <c r="B7" s="249" t="s">
        <v>132</v>
      </c>
      <c r="C7" s="250"/>
      <c r="D7" s="250"/>
      <c r="E7" s="251" t="s">
        <v>133</v>
      </c>
      <c r="F7" s="252">
        <v>9013</v>
      </c>
      <c r="G7" s="253">
        <v>8030</v>
      </c>
      <c r="H7" s="247">
        <v>89.09353156551649</v>
      </c>
      <c r="J7" s="225"/>
      <c r="K7" s="225"/>
      <c r="L7" s="225"/>
      <c r="M7" s="225"/>
      <c r="N7" s="225"/>
      <c r="O7" s="225"/>
    </row>
    <row r="8" spans="1:15" ht="15">
      <c r="A8" s="248"/>
      <c r="B8" s="249" t="s">
        <v>134</v>
      </c>
      <c r="C8" s="250"/>
      <c r="D8" s="250"/>
      <c r="E8" s="251" t="s">
        <v>133</v>
      </c>
      <c r="F8" s="252">
        <v>1189</v>
      </c>
      <c r="G8" s="253">
        <v>1466</v>
      </c>
      <c r="H8" s="247">
        <v>123.2968881412952</v>
      </c>
      <c r="J8" s="225"/>
      <c r="K8" s="225"/>
      <c r="L8" s="225"/>
      <c r="M8" s="225"/>
      <c r="N8" s="225"/>
      <c r="O8" s="225"/>
    </row>
    <row r="9" spans="1:15" ht="15">
      <c r="A9" s="248"/>
      <c r="B9" s="250" t="s">
        <v>135</v>
      </c>
      <c r="C9" s="250"/>
      <c r="D9" s="250"/>
      <c r="E9" s="251" t="s">
        <v>133</v>
      </c>
      <c r="F9" s="254">
        <v>189</v>
      </c>
      <c r="G9" s="253">
        <v>183</v>
      </c>
      <c r="H9" s="247">
        <v>96.82539682539682</v>
      </c>
      <c r="J9" s="225"/>
      <c r="K9" s="225"/>
      <c r="L9" s="225"/>
      <c r="M9" s="225"/>
      <c r="N9" s="225"/>
      <c r="O9" s="225"/>
    </row>
    <row r="10" spans="1:15" ht="15">
      <c r="A10" s="248"/>
      <c r="B10" s="241" t="s">
        <v>136</v>
      </c>
      <c r="C10" s="249" t="s">
        <v>137</v>
      </c>
      <c r="D10" s="250"/>
      <c r="E10" s="251" t="s">
        <v>133</v>
      </c>
      <c r="F10" s="252">
        <v>118</v>
      </c>
      <c r="G10" s="253">
        <v>116</v>
      </c>
      <c r="H10" s="247">
        <v>98.30508474576271</v>
      </c>
      <c r="J10" s="225"/>
      <c r="K10" s="225"/>
      <c r="L10" s="225"/>
      <c r="M10" s="225"/>
      <c r="N10" s="225"/>
      <c r="O10" s="225"/>
    </row>
    <row r="11" spans="1:15" ht="15">
      <c r="A11" s="248"/>
      <c r="B11" s="241"/>
      <c r="C11" s="249" t="s">
        <v>138</v>
      </c>
      <c r="D11" s="250"/>
      <c r="E11" s="251" t="s">
        <v>133</v>
      </c>
      <c r="F11" s="255">
        <v>29</v>
      </c>
      <c r="G11" s="256">
        <v>29</v>
      </c>
      <c r="H11" s="257">
        <v>100</v>
      </c>
      <c r="J11" s="225"/>
      <c r="K11" s="225"/>
      <c r="L11" s="225"/>
      <c r="M11" s="225"/>
      <c r="N11" s="225"/>
      <c r="O11" s="225"/>
    </row>
    <row r="12" spans="1:15" ht="15">
      <c r="A12" s="248"/>
      <c r="B12" s="241"/>
      <c r="C12" s="249" t="s">
        <v>139</v>
      </c>
      <c r="D12" s="250"/>
      <c r="E12" s="251" t="s">
        <v>133</v>
      </c>
      <c r="F12" s="252">
        <v>42</v>
      </c>
      <c r="G12" s="253">
        <v>38</v>
      </c>
      <c r="H12" s="247">
        <v>90.47619047619048</v>
      </c>
      <c r="J12" s="225"/>
      <c r="K12" s="225"/>
      <c r="L12" s="225"/>
      <c r="M12" s="225"/>
      <c r="N12" s="225"/>
      <c r="O12" s="225"/>
    </row>
    <row r="13" spans="1:15" ht="15">
      <c r="A13" s="248"/>
      <c r="B13" s="241"/>
      <c r="C13" s="249" t="s">
        <v>140</v>
      </c>
      <c r="D13" s="250"/>
      <c r="E13" s="251" t="s">
        <v>133</v>
      </c>
      <c r="F13" s="252">
        <v>0</v>
      </c>
      <c r="G13" s="253">
        <v>0</v>
      </c>
      <c r="H13" s="247">
        <v>0</v>
      </c>
      <c r="J13" s="225"/>
      <c r="K13" s="225"/>
      <c r="L13" s="225"/>
      <c r="M13" s="225"/>
      <c r="N13" s="225"/>
      <c r="O13" s="225"/>
    </row>
    <row r="14" spans="1:15" ht="15">
      <c r="A14" s="248" t="s">
        <v>141</v>
      </c>
      <c r="B14" s="250" t="s">
        <v>142</v>
      </c>
      <c r="C14" s="250"/>
      <c r="D14" s="250"/>
      <c r="E14" s="251" t="s">
        <v>143</v>
      </c>
      <c r="F14" s="254">
        <v>16</v>
      </c>
      <c r="G14" s="253">
        <v>12</v>
      </c>
      <c r="H14" s="247">
        <v>75</v>
      </c>
      <c r="J14" s="225"/>
      <c r="K14" s="225"/>
      <c r="L14" s="225"/>
      <c r="M14" s="225"/>
      <c r="N14" s="225"/>
      <c r="O14" s="225"/>
    </row>
    <row r="15" spans="1:15" ht="15">
      <c r="A15" s="248" t="s">
        <v>131</v>
      </c>
      <c r="B15" s="241" t="s">
        <v>136</v>
      </c>
      <c r="C15" s="258" t="s">
        <v>144</v>
      </c>
      <c r="D15" s="259"/>
      <c r="E15" s="251" t="s">
        <v>133</v>
      </c>
      <c r="F15" s="252">
        <v>12</v>
      </c>
      <c r="G15" s="253">
        <v>8</v>
      </c>
      <c r="H15" s="247">
        <v>66.66666666666666</v>
      </c>
      <c r="J15" s="225"/>
      <c r="K15" s="225"/>
      <c r="L15" s="225"/>
      <c r="M15" s="225"/>
      <c r="N15" s="225"/>
      <c r="O15" s="225"/>
    </row>
    <row r="16" spans="1:15" ht="15">
      <c r="A16" s="248"/>
      <c r="B16" s="241"/>
      <c r="C16" s="258" t="s">
        <v>145</v>
      </c>
      <c r="D16" s="259"/>
      <c r="E16" s="251" t="s">
        <v>133</v>
      </c>
      <c r="F16" s="252">
        <v>4</v>
      </c>
      <c r="G16" s="253">
        <v>4</v>
      </c>
      <c r="H16" s="247">
        <v>100</v>
      </c>
      <c r="J16" s="225"/>
      <c r="K16" s="225"/>
      <c r="L16" s="225"/>
      <c r="M16" s="225"/>
      <c r="N16" s="225"/>
      <c r="O16" s="225"/>
    </row>
    <row r="17" spans="1:15" ht="15">
      <c r="A17" s="248"/>
      <c r="B17" s="250" t="s">
        <v>146</v>
      </c>
      <c r="C17" s="250"/>
      <c r="D17" s="250"/>
      <c r="E17" s="251" t="s">
        <v>131</v>
      </c>
      <c r="F17" s="254">
        <v>203595</v>
      </c>
      <c r="G17" s="253">
        <v>217718</v>
      </c>
      <c r="H17" s="247">
        <v>106.9368108254132</v>
      </c>
      <c r="J17" s="225"/>
      <c r="K17" s="225"/>
      <c r="L17" s="225"/>
      <c r="M17" s="225"/>
      <c r="N17" s="225"/>
      <c r="O17" s="225"/>
    </row>
    <row r="18" spans="1:15" ht="15">
      <c r="A18" s="248"/>
      <c r="B18" s="241" t="s">
        <v>147</v>
      </c>
      <c r="C18" s="249" t="s">
        <v>148</v>
      </c>
      <c r="D18" s="260"/>
      <c r="E18" s="251" t="s">
        <v>133</v>
      </c>
      <c r="F18" s="254">
        <v>194976</v>
      </c>
      <c r="G18" s="253">
        <v>209140</v>
      </c>
      <c r="H18" s="247">
        <v>107.26448383390776</v>
      </c>
      <c r="J18" s="225"/>
      <c r="K18" s="225"/>
      <c r="L18" s="225"/>
      <c r="M18" s="225"/>
      <c r="N18" s="225"/>
      <c r="O18" s="225"/>
    </row>
    <row r="19" spans="1:15" ht="15">
      <c r="A19" s="248"/>
      <c r="B19" s="241"/>
      <c r="C19" s="249" t="s">
        <v>149</v>
      </c>
      <c r="D19" s="250"/>
      <c r="E19" s="251" t="s">
        <v>133</v>
      </c>
      <c r="F19" s="252">
        <v>0</v>
      </c>
      <c r="G19" s="253">
        <v>0</v>
      </c>
      <c r="H19" s="247">
        <v>0</v>
      </c>
      <c r="J19" s="225"/>
      <c r="K19" s="225"/>
      <c r="L19" s="225"/>
      <c r="M19" s="225"/>
      <c r="N19" s="225"/>
      <c r="O19" s="225"/>
    </row>
    <row r="20" spans="1:15" ht="15">
      <c r="A20" s="248"/>
      <c r="B20" s="241"/>
      <c r="C20" s="249" t="s">
        <v>150</v>
      </c>
      <c r="D20" s="250"/>
      <c r="E20" s="251" t="s">
        <v>133</v>
      </c>
      <c r="F20" s="252">
        <v>194976</v>
      </c>
      <c r="G20" s="253">
        <v>209140</v>
      </c>
      <c r="H20" s="247">
        <v>107.26448383390776</v>
      </c>
      <c r="J20" s="225"/>
      <c r="K20" s="225"/>
      <c r="L20" s="225"/>
      <c r="M20" s="225"/>
      <c r="N20" s="225"/>
      <c r="O20" s="225"/>
    </row>
    <row r="21" spans="1:15" ht="15">
      <c r="A21" s="248"/>
      <c r="B21" s="241"/>
      <c r="C21" s="249" t="s">
        <v>151</v>
      </c>
      <c r="D21" s="260"/>
      <c r="E21" s="251" t="s">
        <v>133</v>
      </c>
      <c r="F21" s="254">
        <v>4108</v>
      </c>
      <c r="G21" s="253">
        <v>2956</v>
      </c>
      <c r="H21" s="247">
        <v>71.95715676728335</v>
      </c>
      <c r="J21" s="225"/>
      <c r="K21" s="225"/>
      <c r="L21" s="225"/>
      <c r="M21" s="225"/>
      <c r="N21" s="225"/>
      <c r="O21" s="225"/>
    </row>
    <row r="22" spans="1:15" ht="15">
      <c r="A22" s="248"/>
      <c r="B22" s="241"/>
      <c r="C22" s="249" t="s">
        <v>152</v>
      </c>
      <c r="D22" s="250"/>
      <c r="E22" s="251" t="s">
        <v>133</v>
      </c>
      <c r="F22" s="252">
        <v>0</v>
      </c>
      <c r="G22" s="253">
        <v>0</v>
      </c>
      <c r="H22" s="247">
        <v>0</v>
      </c>
      <c r="J22" s="225"/>
      <c r="K22" s="225"/>
      <c r="L22" s="225"/>
      <c r="M22" s="225"/>
      <c r="N22" s="225"/>
      <c r="O22" s="225"/>
    </row>
    <row r="23" spans="1:15" ht="15">
      <c r="A23" s="248"/>
      <c r="B23" s="241"/>
      <c r="C23" s="249" t="s">
        <v>153</v>
      </c>
      <c r="D23" s="250"/>
      <c r="E23" s="251" t="s">
        <v>133</v>
      </c>
      <c r="F23" s="252">
        <v>4108</v>
      </c>
      <c r="G23" s="253">
        <v>2956</v>
      </c>
      <c r="H23" s="247">
        <v>71.95715676728335</v>
      </c>
      <c r="J23" s="225"/>
      <c r="K23" s="225"/>
      <c r="L23" s="225"/>
      <c r="M23" s="225"/>
      <c r="N23" s="225"/>
      <c r="O23" s="225"/>
    </row>
    <row r="24" spans="1:15" ht="15">
      <c r="A24" s="248"/>
      <c r="B24" s="241"/>
      <c r="C24" s="249" t="s">
        <v>154</v>
      </c>
      <c r="D24" s="260"/>
      <c r="E24" s="251" t="s">
        <v>133</v>
      </c>
      <c r="F24" s="254">
        <v>4511</v>
      </c>
      <c r="G24" s="253">
        <v>5622</v>
      </c>
      <c r="H24" s="247">
        <v>124.62868543560187</v>
      </c>
      <c r="J24" s="225"/>
      <c r="K24" s="225"/>
      <c r="L24" s="225"/>
      <c r="M24" s="225"/>
      <c r="N24" s="225"/>
      <c r="O24" s="225"/>
    </row>
    <row r="25" spans="1:15" ht="15">
      <c r="A25" s="248"/>
      <c r="B25" s="241"/>
      <c r="C25" s="249" t="s">
        <v>149</v>
      </c>
      <c r="D25" s="250"/>
      <c r="E25" s="251" t="s">
        <v>133</v>
      </c>
      <c r="F25" s="252">
        <v>32</v>
      </c>
      <c r="G25" s="253">
        <v>32</v>
      </c>
      <c r="H25" s="247">
        <v>100</v>
      </c>
      <c r="J25" s="225"/>
      <c r="K25" s="225"/>
      <c r="L25" s="225"/>
      <c r="M25" s="225"/>
      <c r="N25" s="225"/>
      <c r="O25" s="225"/>
    </row>
    <row r="26" spans="1:15" ht="15">
      <c r="A26" s="248"/>
      <c r="B26" s="241"/>
      <c r="C26" s="249" t="s">
        <v>155</v>
      </c>
      <c r="D26" s="250"/>
      <c r="E26" s="251" t="s">
        <v>133</v>
      </c>
      <c r="F26" s="252">
        <v>4479</v>
      </c>
      <c r="G26" s="253">
        <v>5590</v>
      </c>
      <c r="H26" s="247">
        <v>124.80464389372628</v>
      </c>
      <c r="J26" s="225"/>
      <c r="K26" s="225"/>
      <c r="L26" s="225"/>
      <c r="M26" s="225"/>
      <c r="N26" s="225"/>
      <c r="O26" s="225"/>
    </row>
    <row r="27" spans="1:15" ht="15">
      <c r="A27" s="248"/>
      <c r="B27" s="250" t="s">
        <v>156</v>
      </c>
      <c r="C27" s="250"/>
      <c r="D27" s="250"/>
      <c r="E27" s="251" t="s">
        <v>133</v>
      </c>
      <c r="F27" s="252">
        <v>833</v>
      </c>
      <c r="G27" s="253">
        <v>718</v>
      </c>
      <c r="H27" s="247">
        <v>86.19447779111644</v>
      </c>
      <c r="J27" s="225"/>
      <c r="K27" s="225"/>
      <c r="L27" s="225"/>
      <c r="M27" s="225"/>
      <c r="N27" s="225"/>
      <c r="O27" s="225"/>
    </row>
    <row r="28" spans="1:15" ht="15">
      <c r="A28" s="248"/>
      <c r="B28" s="249" t="s">
        <v>157</v>
      </c>
      <c r="C28" s="250"/>
      <c r="D28" s="250"/>
      <c r="E28" s="251" t="s">
        <v>133</v>
      </c>
      <c r="F28" s="252">
        <v>29892</v>
      </c>
      <c r="G28" s="253">
        <v>30670</v>
      </c>
      <c r="H28" s="247">
        <v>102.60270306436506</v>
      </c>
      <c r="J28" s="225"/>
      <c r="K28" s="225"/>
      <c r="L28" s="225"/>
      <c r="M28" s="225"/>
      <c r="N28" s="225"/>
      <c r="O28" s="225"/>
    </row>
    <row r="29" spans="1:15" ht="15">
      <c r="A29" s="248"/>
      <c r="B29" s="241" t="s">
        <v>158</v>
      </c>
      <c r="C29" s="249" t="s">
        <v>159</v>
      </c>
      <c r="D29" s="250"/>
      <c r="E29" s="251" t="s">
        <v>133</v>
      </c>
      <c r="F29" s="252">
        <v>154</v>
      </c>
      <c r="G29" s="253">
        <v>83</v>
      </c>
      <c r="H29" s="247">
        <v>53.896103896103895</v>
      </c>
      <c r="J29" s="225"/>
      <c r="K29" s="225"/>
      <c r="L29" s="225"/>
      <c r="M29" s="225"/>
      <c r="N29" s="225"/>
      <c r="O29" s="225"/>
    </row>
    <row r="30" spans="1:15" ht="15">
      <c r="A30" s="248"/>
      <c r="B30" s="241" t="s">
        <v>160</v>
      </c>
      <c r="C30" s="249" t="s">
        <v>161</v>
      </c>
      <c r="D30" s="250"/>
      <c r="E30" s="251" t="s">
        <v>133</v>
      </c>
      <c r="F30" s="252">
        <v>153</v>
      </c>
      <c r="G30" s="253">
        <v>122</v>
      </c>
      <c r="H30" s="247">
        <v>79.73856209150327</v>
      </c>
      <c r="J30" s="225"/>
      <c r="K30" s="225"/>
      <c r="L30" s="225"/>
      <c r="M30" s="225"/>
      <c r="N30" s="225"/>
      <c r="O30" s="225"/>
    </row>
    <row r="31" spans="1:15" ht="15">
      <c r="A31" s="261"/>
      <c r="B31" s="262" t="s">
        <v>162</v>
      </c>
      <c r="C31" s="258" t="s">
        <v>163</v>
      </c>
      <c r="D31" s="250"/>
      <c r="E31" s="251" t="s">
        <v>133</v>
      </c>
      <c r="F31" s="254">
        <v>307</v>
      </c>
      <c r="G31" s="253">
        <v>205</v>
      </c>
      <c r="H31" s="247">
        <v>66.77524429967427</v>
      </c>
      <c r="J31" s="225"/>
      <c r="K31" s="225"/>
      <c r="L31" s="225"/>
      <c r="M31" s="225"/>
      <c r="N31" s="225"/>
      <c r="O31" s="225"/>
    </row>
    <row r="32" spans="1:15" ht="15">
      <c r="A32" s="263"/>
      <c r="B32" s="241"/>
      <c r="C32" s="241"/>
      <c r="D32" s="241"/>
      <c r="E32" s="264"/>
      <c r="F32" s="265"/>
      <c r="G32" s="265"/>
      <c r="H32" s="266"/>
      <c r="J32" s="225"/>
      <c r="K32" s="225"/>
      <c r="L32" s="225"/>
      <c r="M32" s="225"/>
      <c r="N32" s="225"/>
      <c r="O32" s="225"/>
    </row>
    <row r="33" spans="1:15" ht="15">
      <c r="A33" s="263"/>
      <c r="B33" s="241"/>
      <c r="C33" s="241"/>
      <c r="D33" s="267"/>
      <c r="E33" s="264"/>
      <c r="F33" s="265"/>
      <c r="G33" s="265"/>
      <c r="H33" s="266"/>
      <c r="J33" s="225"/>
      <c r="K33" s="225"/>
      <c r="L33" s="225"/>
      <c r="M33" s="225"/>
      <c r="N33" s="225"/>
      <c r="O33" s="225"/>
    </row>
    <row r="34" spans="1:15" ht="15">
      <c r="A34" s="263"/>
      <c r="B34" s="241"/>
      <c r="C34" s="241"/>
      <c r="D34" s="241"/>
      <c r="E34" s="264"/>
      <c r="F34" s="265"/>
      <c r="G34" s="265"/>
      <c r="H34" s="266"/>
      <c r="J34" s="225"/>
      <c r="K34" s="225"/>
      <c r="L34" s="225"/>
      <c r="M34" s="225"/>
      <c r="N34" s="225"/>
      <c r="O34" s="225"/>
    </row>
    <row r="35" spans="1:15" ht="15">
      <c r="A35" s="263"/>
      <c r="B35" s="241"/>
      <c r="C35" s="241"/>
      <c r="D35" s="241"/>
      <c r="E35" s="264"/>
      <c r="F35" s="265"/>
      <c r="G35" s="265"/>
      <c r="H35" s="266"/>
      <c r="J35" s="225"/>
      <c r="K35" s="225"/>
      <c r="L35" s="225"/>
      <c r="M35" s="225"/>
      <c r="N35" s="225"/>
      <c r="O35" s="225"/>
    </row>
    <row r="36" spans="1:15" ht="15">
      <c r="A36" s="263"/>
      <c r="B36" s="241"/>
      <c r="C36" s="241"/>
      <c r="D36" s="267"/>
      <c r="E36" s="264"/>
      <c r="F36" s="265"/>
      <c r="G36" s="265"/>
      <c r="H36" s="266"/>
      <c r="J36" s="225"/>
      <c r="K36" s="225"/>
      <c r="L36" s="225"/>
      <c r="M36" s="225"/>
      <c r="N36" s="225"/>
      <c r="O36" s="225"/>
    </row>
    <row r="37" spans="1:15" ht="15">
      <c r="A37" s="263"/>
      <c r="B37" s="241"/>
      <c r="C37" s="241"/>
      <c r="D37" s="241"/>
      <c r="E37" s="264"/>
      <c r="F37" s="265"/>
      <c r="G37" s="265"/>
      <c r="H37" s="266"/>
      <c r="J37" s="225"/>
      <c r="K37" s="225"/>
      <c r="L37" s="225"/>
      <c r="M37" s="225"/>
      <c r="N37" s="225"/>
      <c r="O37" s="225"/>
    </row>
    <row r="38" spans="1:15" ht="15">
      <c r="A38" s="263"/>
      <c r="B38" s="241"/>
      <c r="C38" s="241"/>
      <c r="D38" s="241"/>
      <c r="E38" s="264"/>
      <c r="F38" s="265"/>
      <c r="G38" s="265"/>
      <c r="H38" s="266"/>
      <c r="J38" s="225"/>
      <c r="K38" s="225"/>
      <c r="L38" s="225"/>
      <c r="M38" s="225"/>
      <c r="N38" s="225"/>
      <c r="O38" s="225"/>
    </row>
    <row r="39" spans="1:15" ht="15">
      <c r="A39" s="263"/>
      <c r="B39" s="241"/>
      <c r="C39" s="241"/>
      <c r="D39" s="267"/>
      <c r="E39" s="264"/>
      <c r="F39" s="265"/>
      <c r="G39" s="265"/>
      <c r="H39" s="266"/>
      <c r="J39" s="225"/>
      <c r="K39" s="225"/>
      <c r="L39" s="225"/>
      <c r="M39" s="225"/>
      <c r="N39" s="225"/>
      <c r="O39" s="225"/>
    </row>
    <row r="40" spans="1:15" ht="15">
      <c r="A40" s="263"/>
      <c r="B40" s="241"/>
      <c r="C40" s="241"/>
      <c r="D40" s="241"/>
      <c r="E40" s="264"/>
      <c r="F40" s="265"/>
      <c r="G40" s="265"/>
      <c r="H40" s="266"/>
      <c r="J40" s="225"/>
      <c r="K40" s="225"/>
      <c r="L40" s="225"/>
      <c r="M40" s="225"/>
      <c r="N40" s="225"/>
      <c r="O40" s="225"/>
    </row>
    <row r="41" spans="1:15" ht="15">
      <c r="A41" s="263"/>
      <c r="B41" s="241"/>
      <c r="C41" s="241"/>
      <c r="D41" s="241"/>
      <c r="E41" s="264"/>
      <c r="F41" s="265"/>
      <c r="G41" s="265"/>
      <c r="H41" s="266"/>
      <c r="J41" s="225"/>
      <c r="K41" s="225"/>
      <c r="L41" s="225"/>
      <c r="M41" s="225"/>
      <c r="N41" s="225"/>
      <c r="O41" s="225"/>
    </row>
    <row r="42" spans="1:15" ht="15">
      <c r="A42" s="263"/>
      <c r="B42" s="241"/>
      <c r="C42" s="241"/>
      <c r="D42" s="241"/>
      <c r="E42" s="264"/>
      <c r="F42" s="265"/>
      <c r="G42" s="265"/>
      <c r="H42" s="266"/>
      <c r="J42" s="225"/>
      <c r="K42" s="225"/>
      <c r="L42" s="225"/>
      <c r="M42" s="225"/>
      <c r="N42" s="225"/>
      <c r="O42" s="225"/>
    </row>
    <row r="43" spans="1:15" ht="15">
      <c r="A43" s="263"/>
      <c r="B43" s="241"/>
      <c r="C43" s="241"/>
      <c r="D43" s="241"/>
      <c r="E43" s="264"/>
      <c r="F43" s="265"/>
      <c r="G43" s="265"/>
      <c r="H43" s="266"/>
      <c r="J43" s="225"/>
      <c r="K43" s="225"/>
      <c r="L43" s="225"/>
      <c r="M43" s="225"/>
      <c r="N43" s="225"/>
      <c r="O43" s="225"/>
    </row>
    <row r="44" spans="1:15" ht="15">
      <c r="A44" s="263"/>
      <c r="B44" s="268"/>
      <c r="C44" s="268"/>
      <c r="D44" s="268"/>
      <c r="E44" s="264"/>
      <c r="F44" s="265"/>
      <c r="G44" s="265"/>
      <c r="H44" s="266"/>
      <c r="J44" s="225"/>
      <c r="K44" s="225"/>
      <c r="L44" s="225"/>
      <c r="M44" s="225"/>
      <c r="N44" s="225"/>
      <c r="O44" s="225"/>
    </row>
    <row r="45" spans="1:15" ht="15">
      <c r="A45" s="263"/>
      <c r="B45" s="268"/>
      <c r="C45" s="268"/>
      <c r="D45" s="268"/>
      <c r="E45" s="264"/>
      <c r="F45" s="265"/>
      <c r="G45" s="265"/>
      <c r="H45" s="266"/>
      <c r="J45" s="225"/>
      <c r="K45" s="225"/>
      <c r="L45" s="225"/>
      <c r="M45" s="225"/>
      <c r="N45" s="225"/>
      <c r="O45" s="225"/>
    </row>
    <row r="46" spans="1:15" ht="15">
      <c r="A46" s="263"/>
      <c r="B46" s="268"/>
      <c r="C46" s="268"/>
      <c r="D46" s="268"/>
      <c r="E46" s="264"/>
      <c r="F46" s="265"/>
      <c r="G46" s="265"/>
      <c r="H46" s="266"/>
      <c r="J46" s="225"/>
      <c r="K46" s="225"/>
      <c r="L46" s="225"/>
      <c r="M46" s="225"/>
      <c r="N46" s="225"/>
      <c r="O46" s="225"/>
    </row>
    <row r="47" spans="1:15" ht="15">
      <c r="A47" s="263"/>
      <c r="B47" s="268"/>
      <c r="C47" s="268"/>
      <c r="D47" s="268"/>
      <c r="E47" s="264"/>
      <c r="F47" s="265"/>
      <c r="G47" s="265"/>
      <c r="H47" s="266"/>
      <c r="J47" s="225"/>
      <c r="K47" s="225"/>
      <c r="L47" s="225"/>
      <c r="M47" s="225"/>
      <c r="N47" s="225"/>
      <c r="O47" s="225"/>
    </row>
    <row r="48" spans="1:15" ht="15">
      <c r="A48" s="263"/>
      <c r="B48" s="268"/>
      <c r="C48" s="268"/>
      <c r="D48" s="268"/>
      <c r="E48" s="264"/>
      <c r="F48" s="265"/>
      <c r="G48" s="265"/>
      <c r="H48" s="266"/>
      <c r="J48" s="225"/>
      <c r="K48" s="225"/>
      <c r="L48" s="225"/>
      <c r="M48" s="225"/>
      <c r="N48" s="225"/>
      <c r="O48" s="225"/>
    </row>
    <row r="49" spans="1:15" ht="15">
      <c r="A49" s="263"/>
      <c r="B49" s="268"/>
      <c r="C49" s="268"/>
      <c r="D49" s="269"/>
      <c r="E49" s="264"/>
      <c r="F49" s="265"/>
      <c r="G49" s="265"/>
      <c r="H49" s="266"/>
      <c r="J49" s="225"/>
      <c r="K49" s="225"/>
      <c r="L49" s="225"/>
      <c r="M49" s="225"/>
      <c r="N49" s="225"/>
      <c r="O49" s="225"/>
    </row>
    <row r="50" spans="1:15" ht="15">
      <c r="A50" s="263"/>
      <c r="B50" s="268"/>
      <c r="C50" s="268"/>
      <c r="D50" s="270"/>
      <c r="E50" s="264"/>
      <c r="F50" s="265"/>
      <c r="G50" s="265"/>
      <c r="H50" s="266"/>
      <c r="J50" s="225"/>
      <c r="K50" s="225"/>
      <c r="L50" s="225"/>
      <c r="M50" s="225"/>
      <c r="N50" s="225"/>
      <c r="O50" s="225"/>
    </row>
    <row r="51" spans="1:15" ht="15">
      <c r="A51" s="263"/>
      <c r="B51" s="268"/>
      <c r="C51" s="268"/>
      <c r="D51" s="271"/>
      <c r="E51" s="264"/>
      <c r="F51" s="265"/>
      <c r="G51" s="265"/>
      <c r="H51" s="266"/>
      <c r="J51" s="225"/>
      <c r="K51" s="225"/>
      <c r="L51" s="225"/>
      <c r="M51" s="225"/>
      <c r="N51" s="225"/>
      <c r="O51" s="225"/>
    </row>
    <row r="52" spans="1:15" ht="15">
      <c r="A52" s="263"/>
      <c r="B52" s="268"/>
      <c r="C52" s="268"/>
      <c r="D52" s="271"/>
      <c r="E52" s="264"/>
      <c r="F52" s="265"/>
      <c r="G52" s="265"/>
      <c r="H52" s="266"/>
      <c r="J52" s="225"/>
      <c r="K52" s="225"/>
      <c r="L52" s="225"/>
      <c r="M52" s="225"/>
      <c r="N52" s="225"/>
      <c r="O52" s="225"/>
    </row>
    <row r="53" spans="1:15" ht="15">
      <c r="A53" s="225"/>
      <c r="B53" s="268"/>
      <c r="C53" s="268"/>
      <c r="D53" s="268"/>
      <c r="E53" s="264"/>
      <c r="F53" s="265"/>
      <c r="G53" s="265"/>
      <c r="H53" s="266"/>
      <c r="J53" s="225"/>
      <c r="K53" s="225"/>
      <c r="L53" s="225"/>
      <c r="M53" s="225"/>
      <c r="N53" s="225"/>
      <c r="O53" s="225"/>
    </row>
    <row r="54" spans="1:15" ht="15">
      <c r="A54" s="225"/>
      <c r="B54" s="268"/>
      <c r="C54" s="268"/>
      <c r="D54" s="268"/>
      <c r="E54" s="264"/>
      <c r="F54" s="265"/>
      <c r="G54" s="265"/>
      <c r="H54" s="266"/>
      <c r="J54" s="225"/>
      <c r="K54" s="225"/>
      <c r="L54" s="225"/>
      <c r="M54" s="225"/>
      <c r="N54" s="225"/>
      <c r="O54" s="225"/>
    </row>
    <row r="55" spans="1:15" ht="15">
      <c r="A55" s="225"/>
      <c r="B55" s="268"/>
      <c r="C55" s="268"/>
      <c r="D55" s="268"/>
      <c r="E55" s="264"/>
      <c r="F55" s="265"/>
      <c r="G55" s="265"/>
      <c r="H55" s="266"/>
      <c r="J55" s="225"/>
      <c r="K55" s="225"/>
      <c r="L55" s="225"/>
      <c r="M55" s="225"/>
      <c r="N55" s="225"/>
      <c r="O55" s="225"/>
    </row>
    <row r="56" spans="1:15" ht="15">
      <c r="A56" s="225"/>
      <c r="B56" s="268"/>
      <c r="C56" s="268"/>
      <c r="D56" s="268"/>
      <c r="E56" s="264"/>
      <c r="F56" s="265"/>
      <c r="G56" s="265"/>
      <c r="H56" s="266"/>
      <c r="J56" s="225"/>
      <c r="K56" s="225"/>
      <c r="L56" s="225"/>
      <c r="M56" s="225"/>
      <c r="N56" s="225"/>
      <c r="O56" s="225"/>
    </row>
    <row r="57" spans="1:15" ht="15">
      <c r="A57" s="225"/>
      <c r="B57" s="268"/>
      <c r="C57" s="268"/>
      <c r="D57" s="268"/>
      <c r="E57" s="264"/>
      <c r="F57" s="265"/>
      <c r="G57" s="265"/>
      <c r="H57" s="266"/>
      <c r="J57" s="225"/>
      <c r="K57" s="225"/>
      <c r="L57" s="225"/>
      <c r="M57" s="225"/>
      <c r="N57" s="225"/>
      <c r="O57" s="225"/>
    </row>
    <row r="58" spans="2:15" ht="15">
      <c r="B58" s="272"/>
      <c r="C58" s="272"/>
      <c r="D58" s="272"/>
      <c r="E58" s="272"/>
      <c r="F58" s="272"/>
      <c r="G58" s="272"/>
      <c r="H58" s="272"/>
      <c r="J58" s="225"/>
      <c r="K58" s="225"/>
      <c r="L58" s="225"/>
      <c r="M58" s="225"/>
      <c r="N58" s="225"/>
      <c r="O58" s="225"/>
    </row>
    <row r="59" spans="1:15" ht="15">
      <c r="A59" s="273"/>
      <c r="B59" s="273"/>
      <c r="C59" s="273"/>
      <c r="D59" s="273"/>
      <c r="E59" s="273"/>
      <c r="F59" s="225"/>
      <c r="G59" s="225"/>
      <c r="H59" s="225"/>
      <c r="I59" s="225"/>
      <c r="J59" s="225"/>
      <c r="K59" s="225"/>
      <c r="L59" s="225"/>
      <c r="M59" s="225"/>
      <c r="N59" s="225"/>
      <c r="O59" s="225"/>
    </row>
    <row r="60" spans="1:15" ht="15">
      <c r="A60" s="273"/>
      <c r="B60" s="273"/>
      <c r="C60" s="273"/>
      <c r="D60" s="273"/>
      <c r="E60" s="274"/>
      <c r="F60" s="275"/>
      <c r="G60" s="275"/>
      <c r="H60" s="276"/>
      <c r="I60" s="225"/>
      <c r="J60" s="225"/>
      <c r="K60" s="225"/>
      <c r="L60" s="225"/>
      <c r="M60" s="225"/>
      <c r="N60" s="225"/>
      <c r="O60" s="225"/>
    </row>
    <row r="61" spans="1:15" ht="15">
      <c r="A61" s="225"/>
      <c r="B61" s="225"/>
      <c r="C61" s="225"/>
      <c r="D61" s="225"/>
      <c r="E61" s="277"/>
      <c r="F61" s="275"/>
      <c r="G61" s="275"/>
      <c r="H61" s="276"/>
      <c r="I61" s="225"/>
      <c r="J61" s="225"/>
      <c r="K61" s="225"/>
      <c r="L61" s="225"/>
      <c r="M61" s="225"/>
      <c r="N61" s="225"/>
      <c r="O61" s="225"/>
    </row>
    <row r="62" spans="1:15" ht="15">
      <c r="A62" s="225"/>
      <c r="B62" s="225"/>
      <c r="C62" s="225"/>
      <c r="D62" s="225"/>
      <c r="E62" s="277"/>
      <c r="F62" s="275"/>
      <c r="G62" s="275"/>
      <c r="H62" s="276"/>
      <c r="I62" s="225"/>
      <c r="J62" s="225"/>
      <c r="K62" s="225"/>
      <c r="L62" s="225"/>
      <c r="M62" s="225"/>
      <c r="N62" s="225"/>
      <c r="O62" s="225"/>
    </row>
    <row r="63" spans="1:15" ht="15">
      <c r="A63" s="225"/>
      <c r="B63" s="225"/>
      <c r="C63" s="225"/>
      <c r="D63" s="225"/>
      <c r="E63" s="277"/>
      <c r="F63" s="275"/>
      <c r="G63" s="275"/>
      <c r="H63" s="276"/>
      <c r="I63" s="225"/>
      <c r="J63" s="225"/>
      <c r="K63" s="225"/>
      <c r="L63" s="225"/>
      <c r="M63" s="225"/>
      <c r="N63" s="225"/>
      <c r="O63" s="225"/>
    </row>
    <row r="64" spans="1:15" ht="15">
      <c r="A64" s="225"/>
      <c r="B64" s="225"/>
      <c r="C64" s="225"/>
      <c r="D64" s="225"/>
      <c r="E64" s="277"/>
      <c r="F64" s="275"/>
      <c r="G64" s="275"/>
      <c r="H64" s="276"/>
      <c r="I64" s="225"/>
      <c r="J64" s="225"/>
      <c r="K64" s="225"/>
      <c r="L64" s="225"/>
      <c r="M64" s="225"/>
      <c r="N64" s="225"/>
      <c r="O64" s="225"/>
    </row>
    <row r="65" spans="1:15" ht="15" hidden="1">
      <c r="A65" s="225"/>
      <c r="B65" s="225"/>
      <c r="C65" s="225"/>
      <c r="D65" s="225"/>
      <c r="E65" s="225"/>
      <c r="F65" s="275"/>
      <c r="G65" s="275"/>
      <c r="H65" s="276"/>
      <c r="I65" s="225"/>
      <c r="J65" s="225"/>
      <c r="K65" s="225"/>
      <c r="L65" s="225"/>
      <c r="M65" s="225"/>
      <c r="N65" s="225"/>
      <c r="O65" s="225"/>
    </row>
    <row r="66" spans="1:15" ht="15">
      <c r="A66" s="225"/>
      <c r="B66" s="225"/>
      <c r="C66" s="225"/>
      <c r="D66" s="225"/>
      <c r="E66" s="225"/>
      <c r="F66" s="225"/>
      <c r="G66" s="225"/>
      <c r="H66" s="225"/>
      <c r="I66" s="225"/>
      <c r="J66" s="225"/>
      <c r="K66" s="225"/>
      <c r="L66" s="225"/>
      <c r="M66" s="225"/>
      <c r="N66" s="225"/>
      <c r="O66" s="225"/>
    </row>
    <row r="67" spans="1:15" ht="15">
      <c r="A67" s="225"/>
      <c r="B67" s="225"/>
      <c r="C67" s="225"/>
      <c r="D67" s="225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</row>
    <row r="68" spans="1:15" ht="15">
      <c r="A68" s="225"/>
      <c r="B68" s="225"/>
      <c r="C68" s="225"/>
      <c r="D68" s="225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</row>
    <row r="69" spans="1:15" ht="15">
      <c r="A69" s="225"/>
      <c r="B69" s="225"/>
      <c r="C69" s="225"/>
      <c r="D69" s="225"/>
      <c r="E69" s="225"/>
      <c r="F69" s="225"/>
      <c r="G69" s="225"/>
      <c r="H69" s="225"/>
      <c r="I69" s="225"/>
      <c r="J69" s="225"/>
      <c r="K69" s="225"/>
      <c r="L69" s="225"/>
      <c r="M69" s="225"/>
      <c r="N69" s="225"/>
      <c r="O69" s="225"/>
    </row>
    <row r="70" spans="1:15" ht="15">
      <c r="A70" s="273"/>
      <c r="B70" s="273"/>
      <c r="C70" s="273"/>
      <c r="D70" s="225"/>
      <c r="E70" s="225"/>
      <c r="F70" s="225"/>
      <c r="G70" s="225"/>
      <c r="H70" s="225"/>
      <c r="I70" s="225"/>
      <c r="J70" s="225"/>
      <c r="K70" s="225"/>
      <c r="L70" s="225"/>
      <c r="M70" s="225"/>
      <c r="N70" s="225"/>
      <c r="O70" s="225"/>
    </row>
    <row r="71" spans="1:15" ht="15">
      <c r="A71" s="225"/>
      <c r="B71" s="225"/>
      <c r="C71" s="225"/>
      <c r="D71" s="225"/>
      <c r="E71" s="225"/>
      <c r="F71" s="225"/>
      <c r="G71" s="225"/>
      <c r="H71" s="225"/>
      <c r="I71" s="225"/>
      <c r="J71" s="225"/>
      <c r="K71" s="225"/>
      <c r="L71" s="225"/>
      <c r="M71" s="225"/>
      <c r="N71" s="225"/>
      <c r="O71" s="225"/>
    </row>
  </sheetData>
  <printOptions/>
  <pageMargins left="0.75" right="0.75" top="1" bottom="1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B1">
      <selection activeCell="E11" sqref="E11"/>
    </sheetView>
  </sheetViews>
  <sheetFormatPr defaultColWidth="9.00390625" defaultRowHeight="12.75"/>
  <cols>
    <col min="1" max="1" width="9.125" style="164" hidden="1" customWidth="1"/>
    <col min="2" max="2" width="39.125" style="164" customWidth="1"/>
    <col min="3" max="5" width="11.625" style="164" customWidth="1"/>
    <col min="6" max="16384" width="9.125" style="166" customWidth="1"/>
  </cols>
  <sheetData>
    <row r="1" spans="2:6" ht="15.75">
      <c r="B1" s="165" t="s">
        <v>164</v>
      </c>
      <c r="F1" s="164" t="s">
        <v>254</v>
      </c>
    </row>
    <row r="2" ht="12.75" thickBot="1"/>
    <row r="3" spans="1:5" ht="12">
      <c r="A3" s="167" t="s">
        <v>165</v>
      </c>
      <c r="B3" s="168" t="s">
        <v>166</v>
      </c>
      <c r="C3" s="169" t="s">
        <v>167</v>
      </c>
      <c r="D3" s="169" t="s">
        <v>168</v>
      </c>
      <c r="E3" s="170" t="s">
        <v>169</v>
      </c>
    </row>
    <row r="4" spans="1:5" ht="12.75" thickBot="1">
      <c r="A4" s="171"/>
      <c r="B4" s="172"/>
      <c r="C4" s="173"/>
      <c r="D4" s="174"/>
      <c r="E4" s="175"/>
    </row>
    <row r="5" spans="1:5" ht="24">
      <c r="A5" s="176" t="s">
        <v>170</v>
      </c>
      <c r="B5" s="177" t="s">
        <v>171</v>
      </c>
      <c r="C5" s="178">
        <v>2002</v>
      </c>
      <c r="D5" s="179">
        <v>269982638</v>
      </c>
      <c r="E5" s="180">
        <v>269982638</v>
      </c>
    </row>
    <row r="6" spans="1:5" ht="24">
      <c r="A6" s="181" t="s">
        <v>170</v>
      </c>
      <c r="B6" s="177" t="s">
        <v>172</v>
      </c>
      <c r="C6" s="178" t="s">
        <v>173</v>
      </c>
      <c r="D6" s="182">
        <v>915178187</v>
      </c>
      <c r="E6" s="183">
        <v>516044356</v>
      </c>
    </row>
    <row r="7" spans="1:5" ht="24">
      <c r="A7" s="181" t="s">
        <v>174</v>
      </c>
      <c r="B7" s="177" t="s">
        <v>175</v>
      </c>
      <c r="C7" s="178" t="s">
        <v>176</v>
      </c>
      <c r="D7" s="179">
        <f>2602307480+299110140</f>
        <v>2901417620</v>
      </c>
      <c r="E7" s="180">
        <v>405665000</v>
      </c>
    </row>
    <row r="8" spans="1:5" ht="24">
      <c r="A8" s="181" t="s">
        <v>177</v>
      </c>
      <c r="B8" s="177" t="s">
        <v>178</v>
      </c>
      <c r="C8" s="178">
        <v>2002</v>
      </c>
      <c r="D8" s="179">
        <v>20000000</v>
      </c>
      <c r="E8" s="180">
        <v>20000000</v>
      </c>
    </row>
    <row r="9" spans="1:5" ht="12">
      <c r="A9" s="184"/>
      <c r="B9" s="177" t="s">
        <v>179</v>
      </c>
      <c r="C9" s="178" t="s">
        <v>180</v>
      </c>
      <c r="D9" s="185">
        <v>136500000</v>
      </c>
      <c r="E9" s="186">
        <v>78250000</v>
      </c>
    </row>
    <row r="10" spans="1:5" ht="12.75" thickBot="1">
      <c r="A10" s="187"/>
      <c r="B10" s="172" t="s">
        <v>181</v>
      </c>
      <c r="C10" s="173" t="s">
        <v>182</v>
      </c>
      <c r="D10" s="174">
        <v>362000</v>
      </c>
      <c r="E10" s="175">
        <v>200000</v>
      </c>
    </row>
    <row r="11" spans="1:5" s="193" customFormat="1" ht="12.75" thickBot="1">
      <c r="A11" s="188"/>
      <c r="B11" s="189" t="s">
        <v>183</v>
      </c>
      <c r="C11" s="190"/>
      <c r="D11" s="191"/>
      <c r="E11" s="192">
        <f>SUM(E5:E10)</f>
        <v>1290141994</v>
      </c>
    </row>
    <row r="12" spans="1:5" ht="24">
      <c r="A12" s="194"/>
      <c r="B12" s="195" t="s">
        <v>184</v>
      </c>
      <c r="C12" s="196" t="s">
        <v>182</v>
      </c>
      <c r="D12" s="197">
        <v>5000000</v>
      </c>
      <c r="E12" s="198">
        <v>3000000</v>
      </c>
    </row>
    <row r="13" spans="1:5" ht="12">
      <c r="A13" s="184" t="s">
        <v>185</v>
      </c>
      <c r="B13" s="177" t="s">
        <v>186</v>
      </c>
      <c r="C13" s="178" t="s">
        <v>176</v>
      </c>
      <c r="D13" s="185">
        <v>45000000</v>
      </c>
      <c r="E13" s="186">
        <v>5000000</v>
      </c>
    </row>
    <row r="14" spans="1:5" ht="12">
      <c r="A14" s="184" t="s">
        <v>185</v>
      </c>
      <c r="B14" s="177" t="s">
        <v>187</v>
      </c>
      <c r="C14" s="178" t="s">
        <v>180</v>
      </c>
      <c r="D14" s="185">
        <v>20000000</v>
      </c>
      <c r="E14" s="186">
        <v>2000000</v>
      </c>
    </row>
    <row r="15" spans="1:5" ht="12">
      <c r="A15" s="184" t="s">
        <v>188</v>
      </c>
      <c r="B15" s="199" t="s">
        <v>189</v>
      </c>
      <c r="C15" s="200" t="s">
        <v>190</v>
      </c>
      <c r="D15" s="201">
        <v>7500000</v>
      </c>
      <c r="E15" s="202">
        <v>402730</v>
      </c>
    </row>
    <row r="16" spans="1:5" ht="12">
      <c r="A16" s="184" t="s">
        <v>191</v>
      </c>
      <c r="B16" s="199" t="s">
        <v>192</v>
      </c>
      <c r="C16" s="200" t="s">
        <v>182</v>
      </c>
      <c r="D16" s="201">
        <v>1000000</v>
      </c>
      <c r="E16" s="202">
        <v>1000000</v>
      </c>
    </row>
    <row r="17" spans="1:5" ht="13.5" customHeight="1">
      <c r="A17" s="203" t="s">
        <v>193</v>
      </c>
      <c r="B17" s="199" t="s">
        <v>194</v>
      </c>
      <c r="C17" s="200"/>
      <c r="D17" s="201">
        <v>3500000</v>
      </c>
      <c r="E17" s="202">
        <v>500000</v>
      </c>
    </row>
    <row r="18" spans="1:5" ht="12">
      <c r="A18" s="184" t="s">
        <v>195</v>
      </c>
      <c r="B18" s="199" t="s">
        <v>196</v>
      </c>
      <c r="C18" s="200" t="s">
        <v>197</v>
      </c>
      <c r="D18" s="201">
        <v>10000000</v>
      </c>
      <c r="E18" s="202">
        <v>3700000</v>
      </c>
    </row>
    <row r="19" spans="1:5" ht="12">
      <c r="A19" s="184" t="s">
        <v>198</v>
      </c>
      <c r="B19" s="199" t="s">
        <v>199</v>
      </c>
      <c r="C19" s="200" t="s">
        <v>182</v>
      </c>
      <c r="D19" s="201">
        <v>22000000</v>
      </c>
      <c r="E19" s="202">
        <v>10000000</v>
      </c>
    </row>
    <row r="20" spans="1:5" ht="12">
      <c r="A20" s="184" t="s">
        <v>200</v>
      </c>
      <c r="B20" s="199" t="s">
        <v>201</v>
      </c>
      <c r="C20" s="200" t="s">
        <v>182</v>
      </c>
      <c r="D20" s="201">
        <v>81000000</v>
      </c>
      <c r="E20" s="202">
        <v>10000000</v>
      </c>
    </row>
    <row r="21" spans="1:5" ht="12">
      <c r="A21" s="184" t="s">
        <v>202</v>
      </c>
      <c r="B21" s="199" t="s">
        <v>203</v>
      </c>
      <c r="C21" s="200" t="s">
        <v>197</v>
      </c>
      <c r="D21" s="201">
        <v>8568000</v>
      </c>
      <c r="E21" s="202">
        <v>5186000</v>
      </c>
    </row>
    <row r="22" spans="1:5" ht="12">
      <c r="A22" s="184" t="s">
        <v>204</v>
      </c>
      <c r="B22" s="199" t="s">
        <v>205</v>
      </c>
      <c r="C22" s="200" t="s">
        <v>182</v>
      </c>
      <c r="D22" s="201">
        <v>1210000</v>
      </c>
      <c r="E22" s="202">
        <v>1200000</v>
      </c>
    </row>
    <row r="23" spans="1:5" ht="12">
      <c r="A23" s="184" t="s">
        <v>206</v>
      </c>
      <c r="B23" s="199" t="s">
        <v>207</v>
      </c>
      <c r="C23" s="200" t="s">
        <v>208</v>
      </c>
      <c r="D23" s="201">
        <v>40000000</v>
      </c>
      <c r="E23" s="202">
        <v>14000000</v>
      </c>
    </row>
    <row r="24" spans="1:5" ht="12">
      <c r="A24" s="184" t="s">
        <v>209</v>
      </c>
      <c r="B24" s="199" t="s">
        <v>210</v>
      </c>
      <c r="C24" s="200">
        <v>2002</v>
      </c>
      <c r="D24" s="201">
        <v>3050000</v>
      </c>
      <c r="E24" s="202">
        <v>3000000</v>
      </c>
    </row>
    <row r="25" spans="1:5" ht="12">
      <c r="A25" s="184" t="s">
        <v>211</v>
      </c>
      <c r="B25" s="199" t="s">
        <v>212</v>
      </c>
      <c r="C25" s="200" t="s">
        <v>190</v>
      </c>
      <c r="D25" s="201">
        <v>15000000</v>
      </c>
      <c r="E25" s="202">
        <v>8374214</v>
      </c>
    </row>
    <row r="26" spans="1:5" ht="12">
      <c r="A26" s="184" t="s">
        <v>213</v>
      </c>
      <c r="B26" s="199" t="s">
        <v>214</v>
      </c>
      <c r="C26" s="200" t="s">
        <v>215</v>
      </c>
      <c r="D26" s="201">
        <v>11800000</v>
      </c>
      <c r="E26" s="202">
        <v>9000000</v>
      </c>
    </row>
    <row r="27" spans="1:5" ht="15" customHeight="1">
      <c r="A27" s="203" t="s">
        <v>216</v>
      </c>
      <c r="B27" s="199" t="s">
        <v>217</v>
      </c>
      <c r="C27" s="200" t="s">
        <v>173</v>
      </c>
      <c r="D27" s="201">
        <v>80000000</v>
      </c>
      <c r="E27" s="202">
        <v>15000000</v>
      </c>
    </row>
    <row r="28" spans="1:5" ht="12">
      <c r="A28" s="184" t="s">
        <v>218</v>
      </c>
      <c r="B28" s="199" t="s">
        <v>219</v>
      </c>
      <c r="C28" s="200" t="s">
        <v>220</v>
      </c>
      <c r="D28" s="201">
        <v>32000000</v>
      </c>
      <c r="E28" s="202">
        <v>24000000</v>
      </c>
    </row>
    <row r="29" spans="1:5" ht="15" customHeight="1" thickBot="1">
      <c r="A29" s="203" t="s">
        <v>221</v>
      </c>
      <c r="B29" s="199" t="s">
        <v>222</v>
      </c>
      <c r="C29" s="200" t="s">
        <v>182</v>
      </c>
      <c r="D29" s="201">
        <v>12000000</v>
      </c>
      <c r="E29" s="202">
        <v>5236411</v>
      </c>
    </row>
    <row r="30" spans="1:5" ht="12">
      <c r="A30" s="204" t="s">
        <v>223</v>
      </c>
      <c r="B30" s="177" t="s">
        <v>224</v>
      </c>
      <c r="C30" s="200" t="s">
        <v>182</v>
      </c>
      <c r="D30" s="185">
        <v>500000000</v>
      </c>
      <c r="E30" s="186">
        <v>500000000</v>
      </c>
    </row>
    <row r="31" spans="1:5" ht="24">
      <c r="A31" s="205" t="s">
        <v>225</v>
      </c>
      <c r="B31" s="206" t="s">
        <v>226</v>
      </c>
      <c r="C31" s="200" t="s">
        <v>182</v>
      </c>
      <c r="D31" s="207">
        <v>69477500</v>
      </c>
      <c r="E31" s="208">
        <v>27355136</v>
      </c>
    </row>
    <row r="32" spans="1:5" ht="25.5">
      <c r="A32" s="209"/>
      <c r="B32" s="210" t="s">
        <v>227</v>
      </c>
      <c r="C32" s="200" t="s">
        <v>182</v>
      </c>
      <c r="D32" s="207">
        <v>1000000</v>
      </c>
      <c r="E32" s="208">
        <v>828955.5</v>
      </c>
    </row>
    <row r="33" spans="1:5" ht="12.75">
      <c r="A33" s="209" t="s">
        <v>228</v>
      </c>
      <c r="B33" s="211" t="s">
        <v>229</v>
      </c>
      <c r="C33" s="200" t="s">
        <v>182</v>
      </c>
      <c r="D33" s="207">
        <v>2500000</v>
      </c>
      <c r="E33" s="208">
        <v>1743083</v>
      </c>
    </row>
    <row r="34" spans="1:5" ht="12.75">
      <c r="A34" s="205" t="s">
        <v>230</v>
      </c>
      <c r="B34" s="211" t="s">
        <v>231</v>
      </c>
      <c r="C34" s="200" t="s">
        <v>182</v>
      </c>
      <c r="D34" s="207">
        <v>7500000</v>
      </c>
      <c r="E34" s="208">
        <v>3442756.3</v>
      </c>
    </row>
    <row r="35" spans="1:5" ht="12.75">
      <c r="A35" s="205" t="s">
        <v>185</v>
      </c>
      <c r="B35" s="211" t="s">
        <v>232</v>
      </c>
      <c r="C35" s="200" t="s">
        <v>182</v>
      </c>
      <c r="D35" s="207">
        <v>8500000</v>
      </c>
      <c r="E35" s="208">
        <v>4207520</v>
      </c>
    </row>
    <row r="36" spans="1:5" ht="12.75">
      <c r="A36" s="209" t="s">
        <v>233</v>
      </c>
      <c r="B36" s="211" t="s">
        <v>234</v>
      </c>
      <c r="C36" s="200" t="s">
        <v>182</v>
      </c>
      <c r="D36" s="207">
        <v>6000000</v>
      </c>
      <c r="E36" s="208">
        <v>2400386.4</v>
      </c>
    </row>
    <row r="37" spans="1:5" ht="12.75">
      <c r="A37" s="205" t="s">
        <v>235</v>
      </c>
      <c r="B37" s="211" t="s">
        <v>236</v>
      </c>
      <c r="C37" s="200" t="s">
        <v>182</v>
      </c>
      <c r="D37" s="207">
        <v>3900000</v>
      </c>
      <c r="E37" s="208">
        <v>3900000</v>
      </c>
    </row>
    <row r="38" spans="1:5" ht="12.75">
      <c r="A38" s="205" t="s">
        <v>237</v>
      </c>
      <c r="B38" s="211" t="s">
        <v>238</v>
      </c>
      <c r="C38" s="200" t="s">
        <v>182</v>
      </c>
      <c r="D38" s="207">
        <v>2500000</v>
      </c>
      <c r="E38" s="208">
        <v>2500000</v>
      </c>
    </row>
    <row r="39" spans="1:5" ht="12.75">
      <c r="A39" s="205" t="s">
        <v>239</v>
      </c>
      <c r="B39" s="211" t="s">
        <v>240</v>
      </c>
      <c r="C39" s="200" t="s">
        <v>182</v>
      </c>
      <c r="D39" s="207">
        <v>1900000</v>
      </c>
      <c r="E39" s="208">
        <v>98176.6000000001</v>
      </c>
    </row>
    <row r="40" spans="1:5" ht="12.75">
      <c r="A40" s="205" t="s">
        <v>241</v>
      </c>
      <c r="B40" s="211" t="s">
        <v>242</v>
      </c>
      <c r="C40" s="200" t="s">
        <v>182</v>
      </c>
      <c r="D40" s="207">
        <v>13000000</v>
      </c>
      <c r="E40" s="208">
        <v>6000780.3</v>
      </c>
    </row>
    <row r="41" spans="1:5" ht="12">
      <c r="A41" s="212" t="s">
        <v>243</v>
      </c>
      <c r="B41" s="177" t="s">
        <v>244</v>
      </c>
      <c r="C41" s="178" t="s">
        <v>182</v>
      </c>
      <c r="D41" s="213">
        <v>35000000</v>
      </c>
      <c r="E41" s="180">
        <v>30000000</v>
      </c>
    </row>
    <row r="42" spans="1:5" ht="12">
      <c r="A42" s="214" t="s">
        <v>245</v>
      </c>
      <c r="B42" s="177" t="s">
        <v>246</v>
      </c>
      <c r="C42" s="178" t="s">
        <v>182</v>
      </c>
      <c r="D42" s="213">
        <v>35427000</v>
      </c>
      <c r="E42" s="180">
        <v>35427000</v>
      </c>
    </row>
    <row r="43" spans="1:5" ht="12.75" thickBot="1">
      <c r="A43" s="215" t="s">
        <v>247</v>
      </c>
      <c r="B43" s="177" t="s">
        <v>248</v>
      </c>
      <c r="C43" s="178" t="s">
        <v>208</v>
      </c>
      <c r="D43" s="213">
        <v>22566000</v>
      </c>
      <c r="E43" s="180">
        <v>19366000</v>
      </c>
    </row>
    <row r="44" spans="2:5" ht="12">
      <c r="B44" s="177" t="s">
        <v>249</v>
      </c>
      <c r="C44" s="178">
        <v>2002</v>
      </c>
      <c r="D44" s="213">
        <v>1700000</v>
      </c>
      <c r="E44" s="216">
        <v>1700000</v>
      </c>
    </row>
    <row r="45" spans="2:5" ht="12.75" thickBot="1">
      <c r="B45" s="217" t="s">
        <v>250</v>
      </c>
      <c r="C45" s="173" t="s">
        <v>251</v>
      </c>
      <c r="D45" s="174">
        <v>9000000</v>
      </c>
      <c r="E45" s="175">
        <v>9000000</v>
      </c>
    </row>
    <row r="46" spans="2:5" ht="12.75" thickBot="1">
      <c r="B46" s="189" t="s">
        <v>252</v>
      </c>
      <c r="C46" s="218"/>
      <c r="D46" s="219"/>
      <c r="E46" s="220">
        <f>SUM(E12:E45)</f>
        <v>768569149.0999999</v>
      </c>
    </row>
  </sheetData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 ZSR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Glasa Rastislav</dc:creator>
  <cp:keywords/>
  <dc:description/>
  <cp:lastModifiedBy>Pavol Gábor</cp:lastModifiedBy>
  <cp:lastPrinted>2002-11-29T11:19:17Z</cp:lastPrinted>
  <dcterms:created xsi:type="dcterms:W3CDTF">2001-09-06T06:57:42Z</dcterms:created>
  <dcterms:modified xsi:type="dcterms:W3CDTF">2002-11-28T20:40:14Z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