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activeTab="0"/>
  </bookViews>
  <sheets>
    <sheet name="Priloha 1" sheetId="1" r:id="rId1"/>
  </sheets>
  <definedNames/>
  <calcPr fullCalcOnLoad="1"/>
</workbook>
</file>

<file path=xl/sharedStrings.xml><?xml version="1.0" encoding="utf-8"?>
<sst xmlns="http://schemas.openxmlformats.org/spreadsheetml/2006/main" count="235" uniqueCount="153">
  <si>
    <t>Modernizácia železničnej trate Šenkvice - Cífer a staníc Rača - Trnava na Slovensku</t>
  </si>
  <si>
    <t>Modernizácia železničnej trate Trnava–Nové Mesto nad Váhom, úsek Trnava - Piešťany</t>
  </si>
  <si>
    <t>Modernizácia železničnej trate Trnava - Nové Mesto nad Váhom, žkm 47,550-100,500, na rýchlosť 160 km/h, úsek II., Piešťany - Nové Mesto nad Váhom</t>
  </si>
  <si>
    <t>Výstavba D1 Viedenská cesta – Prístavný most, Bratislava, Slovensko</t>
  </si>
  <si>
    <t>Pravobrežné čistenie odpadových vôd Trenčín</t>
  </si>
  <si>
    <t>Čistiareň odpadových vôd a odkalizovanie Trnavského regiónu</t>
  </si>
  <si>
    <t>Piešťany – rekonštrukcia kanalizácie a čistiarne  odpadových vôd</t>
  </si>
  <si>
    <t>Rozšírenie čistiarne odpadových vôd pre mesto Nitra</t>
  </si>
  <si>
    <t>Systém odpadových vôd v regióne Šaľa</t>
  </si>
  <si>
    <t>Nakladanie s odpadovými vodami v meste Komárno</t>
  </si>
  <si>
    <t>Kanalizácia a čistenie odpadových vôd v meste Martin a  regióne Dolný Turiec</t>
  </si>
  <si>
    <t>Zlepšenie životného prostredia v oblasti Liptova</t>
  </si>
  <si>
    <t>Intenzifikácia ČOV v Žiline a rozšírenie kanalizácie</t>
  </si>
  <si>
    <t>Považská Bystrica – čistiareň odpadových vôd a kanalizačný systém</t>
  </si>
  <si>
    <t>Modernizácia teplárne v Žiline</t>
  </si>
  <si>
    <t>Dostavba ČOV Poprad-Matejovce</t>
  </si>
  <si>
    <t>Sústava na likvidáciu odpadových vôd Banská Bystrica</t>
  </si>
  <si>
    <t>Rekonštrukcia a rozšírenie čistiarne odpadových vôd v meste Zvolen</t>
  </si>
  <si>
    <t>Zabezpečenie zásobovania južnej časti okresu Veľký Krtíš pitnou vodou</t>
  </si>
  <si>
    <t>Zásobovanie pitnou vodou a odkanalizovanie juhovýchodného Zemplína</t>
  </si>
  <si>
    <t>Košice – kanalizácia a čistenie odpadových vôd</t>
  </si>
  <si>
    <t>Systém odkanalizovania a čistenia odpadových vôd v meste Humenné a v regióne Horný Zemplín</t>
  </si>
  <si>
    <t xml:space="preserve">Prešov – Pitná voda a kanalizácia 
  v povodí rieky Torysy </t>
  </si>
  <si>
    <t>Odborná pomoc pre slovenské regionálne vodárenské spoločnosti</t>
  </si>
  <si>
    <t>Odborná pomoc pre Ministerstvo životného prostredia na vypracovanie a implementáciu investičných projektov životného prostredia</t>
  </si>
  <si>
    <t>Odborná pomoc pri príprave projektov Kohézneho fondu pre vodárenský sektor</t>
  </si>
  <si>
    <t>Diaľnica D1, Mengusovce-Janovce</t>
  </si>
  <si>
    <t>EUR</t>
  </si>
  <si>
    <t>%</t>
  </si>
  <si>
    <t>2000/SK/16/P/PT/001</t>
  </si>
  <si>
    <t>Modernizácia železničnej trate Bratislava – Trnava, úsek Bratislava Rača – Šenkvice</t>
  </si>
  <si>
    <t>2001/SK/16/P/PT/003</t>
  </si>
  <si>
    <t>2002/SK/16/P/PT/005</t>
  </si>
  <si>
    <t>2004 SK 16 C PT 001</t>
  </si>
  <si>
    <t>2002 SK 16 P PT 004</t>
  </si>
  <si>
    <t>2004 SK 16 C PE 001</t>
  </si>
  <si>
    <t>2004 SK 16 C PE 002</t>
  </si>
  <si>
    <t>Vranov – pitná voda a odkanalizovanie v povodí rieky  Tople</t>
  </si>
  <si>
    <t>Zásobovanie vodou, odkanalizovanie a čistenie odpadových vodou v regióne Horné Kysuce</t>
  </si>
  <si>
    <t>2004 SK 16 C PE 004</t>
  </si>
  <si>
    <t>Povodie Váhu a povodie Dunaja – odvedenie a čistenie odpadových vôd a zásobovanie pitnou vodou, aglomerácia Šamorín</t>
  </si>
  <si>
    <t>2004 SK 16 C PE 005</t>
  </si>
  <si>
    <t>2001/SK/16/P/PT/002</t>
  </si>
  <si>
    <t>2000/SK/16/P/PE/001</t>
  </si>
  <si>
    <t>2003/SK/16/P/PE/017</t>
  </si>
  <si>
    <t>2003/SK/16/P/PE/018</t>
  </si>
  <si>
    <t>2000/SK/16/P/PE/002</t>
  </si>
  <si>
    <t>2003/SK/16/P/PE/015</t>
  </si>
  <si>
    <t>2000/SK/16/P/PE/004</t>
  </si>
  <si>
    <t>2001/SK/16/P/PE/007</t>
  </si>
  <si>
    <t>2002/SK/16/P/PE/009</t>
  </si>
  <si>
    <t>2002/SK/16/P/PE/010</t>
  </si>
  <si>
    <t>2002/SK/16/P/PE/011</t>
  </si>
  <si>
    <t>2003/SK/16/P/PE/013</t>
  </si>
  <si>
    <t>2003/SK/16/P/PE/019</t>
  </si>
  <si>
    <t>2000/SK/16/P/PE/003</t>
  </si>
  <si>
    <t>2000/SK/16/P/PE/005</t>
  </si>
  <si>
    <t>2002/SK/16/P/PE/012</t>
  </si>
  <si>
    <t>2002/SK/16/P/PE/008</t>
  </si>
  <si>
    <t>2003/SK/16/P/PE/014</t>
  </si>
  <si>
    <t>2003/SK/16/P/PE/016</t>
  </si>
  <si>
    <t>Odborná pomoc pri príprave prioritných preventívnych protipovodňových opatrení v Slovenskej republike</t>
  </si>
  <si>
    <t>2002/SK/16/P/PA/007</t>
  </si>
  <si>
    <t>2002/SK/16/P/PA/008</t>
  </si>
  <si>
    <t>2003/SK/16/P/PA/010</t>
  </si>
  <si>
    <t>2003/SK/16/P/PA/009</t>
  </si>
  <si>
    <t>2003/SK/16/P/PA/011</t>
  </si>
  <si>
    <t>ŽIVOTNÉ PROSTREDIE</t>
  </si>
  <si>
    <t>SR SPOLU</t>
  </si>
  <si>
    <t>DOPRAVA</t>
  </si>
  <si>
    <t>Číslo Finančné memorandum / Rozhodnutie EK</t>
  </si>
  <si>
    <t>Názov projektu</t>
  </si>
  <si>
    <t xml:space="preserve">% </t>
  </si>
  <si>
    <t>Odborná pomoc na prípravu environmentálnych projektov</t>
  </si>
  <si>
    <t>2000/SK/16/P/PA/001</t>
  </si>
  <si>
    <t xml:space="preserve">Podpora pri organizácii Monitorovacích výborov </t>
  </si>
  <si>
    <t>Príprava Národného fondu a implementačných agentúr na EDIS</t>
  </si>
  <si>
    <t>2002/SK/16/P/PA/003</t>
  </si>
  <si>
    <t>Projekty KF</t>
  </si>
  <si>
    <t xml:space="preserve">Stav projektu </t>
  </si>
  <si>
    <t>2002/SK/16/P/PA/006</t>
  </si>
  <si>
    <t xml:space="preserve">Z projektu boli preplatené tlmočnícke služby pre 3 monitorovacie výbory ISPA. V zmysle Záverečnej správy NKÚ je príčinou nevyčerpania prostriedkov to, že príjemca pomoci - Úrad vlády SR "nezabezpečil včas a správne zrealizované výberové konanie na dodávateľa techniky v zmysle pravidiel PRAG - u, ktorú plánovali zakúpiť z grantových prostriedkov." </t>
  </si>
  <si>
    <t>2001/CE/16/P/AT/002</t>
  </si>
  <si>
    <t xml:space="preserve">Pokračujú práce. Očakávaný posun ukončenia z 31.12.2005 na 6.7.2007 </t>
  </si>
  <si>
    <t>Služby sú poskytované v súlade so zadaním. Očakáva sa predĺženie z 31.12.2006 na 30.6.2008</t>
  </si>
  <si>
    <t>Prebiehajú dokončovacie práce. Práce v súlade s harmonogramom. Ukončenie 31.12.2005</t>
  </si>
  <si>
    <t>Práce v súlade s harmonogramom. Ukončenie 31.12.2007</t>
  </si>
  <si>
    <t>Služby v súlade s harmonogramom. Ukončenie 31.12.2006</t>
  </si>
  <si>
    <t>Projekt schválený rozhodnutím EK. Ukončenie 31.12.2009</t>
  </si>
  <si>
    <t>Projekt schválený rozhodnutím EK. Ukončenie 31.10.2009</t>
  </si>
  <si>
    <t>Projekt zastavený z dôvodu neuspokojivých výsledkov projektového tímu. Pripravuje sa nové verejné obstarávanie služieb. Očakávaný posun ukončenia z 31.12.2006 na 31.12.2007.</t>
  </si>
  <si>
    <t xml:space="preserve">Ukončené projekty </t>
  </si>
  <si>
    <t>Neukončené projekty</t>
  </si>
  <si>
    <t xml:space="preserve">Severoslovenská vodárenská spoločnosť, a. s, Bôrická cesta 107         010 01 Žilina </t>
  </si>
  <si>
    <t>Projekty ISPA/KF</t>
  </si>
  <si>
    <t>SPOLU</t>
  </si>
  <si>
    <t>ŽSR                     Klemensova 8                            813 61 Bratislava</t>
  </si>
  <si>
    <t>SSC                            Miletičova 19                                  813 61 Bratislava</t>
  </si>
  <si>
    <t>Východoslovenská vodárenská spoločnosť, a. s.                           Komenského 50                            04248 Košice</t>
  </si>
  <si>
    <t xml:space="preserve">Západoslovenská vodárenská spoločnosť, a. s.                     Nábr. za Hydrocentrálou 4                           
949 60 Nitra
</t>
  </si>
  <si>
    <t>Slovenský vodohospodársky podnik š. p.
Radničné námestie 8
969 39 Banská Štiavnica
Slovenský hydrometeorologický ústav 
Jeséniova 17
833 15 Bratislava</t>
  </si>
  <si>
    <t>MŽP SR
Nám. Ľ. Štúra 1
812 35 Bratislava</t>
  </si>
  <si>
    <t>Úrad vlády SR
Námestie Slobody 1
813 70 Bratislava</t>
  </si>
  <si>
    <t>Implementačná agentúra pre environmentálne investičné projekty, MŽP SR
Nám. Ľ. Štúra 1
812 35 Bratislava</t>
  </si>
  <si>
    <t>Žilinská teplárenská a. s.
Košická 11
011 87 Žilina</t>
  </si>
  <si>
    <t>Stredoslovenská vodárenská spoločnosť a. s. 
Partizánska cesta 5
975 23 Banská Bystrica</t>
  </si>
  <si>
    <t>Západoslovenská vodárenská spoločnosť, a. s.
Nábrežie za hydrocentrálou 4
949 60 Nitra</t>
  </si>
  <si>
    <t>Mesto Nitra
Štefánikova trieda 60
950 06 Nitra</t>
  </si>
  <si>
    <t>Trnavská vodárenská spoločnosť, a. s.
Kukučínova 13
921 79 Piešťany</t>
  </si>
  <si>
    <t>Trenčianske vodárne a kanalizácie, a. s.
1. mája 11
911 01 Trenčín</t>
  </si>
  <si>
    <t>Podtatranská vodárenská spoločnosť, a. s.
Hraničná 662/17
058 89 Poprad</t>
  </si>
  <si>
    <t>Obec Komárno
Nám. Gen. Klapku 1
945 01 Komárno</t>
  </si>
  <si>
    <t>ZVS. s. Nitra,  TAVSa. s. Piešťany, StVS,a. s. Banská Bystrica, VVS, a. s. Košice, PVS, a. s. Poprad SVS, a.s. Žilina, BVS, a.s, Bratislava TVS, a.s. Trenčín</t>
  </si>
  <si>
    <t>ŽSR Klemensova 8                            813 61 Bratislava</t>
  </si>
  <si>
    <t>ŽSR Klemensova 8                            813 61 Bratislava             SSC Miletičova 19                                  813 61 Bratislava</t>
  </si>
  <si>
    <t>IA ŽSR Klemensova 8  813 31 Bratislava, IA SSC Miletičova 19 826 19 Bratislava
IAEIP, MŽP SR Nám. Ľ. Štúra 1 812 35 Bratislava
Národný fond
Štefannovičova 5
817 82 Bratislava</t>
  </si>
  <si>
    <t>Príloha 1</t>
  </si>
  <si>
    <t>Stav projektov Kohézneho fondu k 31.12.2004</t>
  </si>
  <si>
    <t xml:space="preserve">Vsúčasnosti určité oneskorenie oproti plánu, ale je predpoklad, že sa práce podarí ukončiť včas. Očakávané ukončenie 30.6.2006 oproti plánu 31.12.2006 </t>
  </si>
  <si>
    <t xml:space="preserve">Konečný prijímateľ  </t>
  </si>
  <si>
    <t>Práce sa začínajú. Predpoklad ukončenia v súlade s harmonogramom 31.12.2008</t>
  </si>
  <si>
    <t xml:space="preserve">Stavby ukončené. Od 11.11.2004 do 11.11.2005 beží lehota na oznámenie vád. Po jej ukončení bude možné spracovať žiadosť o záverečnú platbu.Ukončenie FM v lehote podľa modifikovaného finančného memoranda do 30.6.2006. </t>
  </si>
  <si>
    <t>Pokračujú práce 1. etapy. Na 2. etapu  prebieha príprava súťažných podkladov na práce a služby. Očakávaný posun ukončenia FM z 31.12.2005 na 31.12.2008</t>
  </si>
  <si>
    <t xml:space="preserve"> Zmluva na služby-stavebný dozor bola podpísana v októbri 2003. Zmluva o dielo na práce - ČOV bola podpísaná v októbri 2003. Najprv sa pripravovala projektová dokumentácia, od júna 2004 začali reálne práce na ČOV.  Kanalizácia - Pôvodný tender vyhlásený vo februári 2004 bol zrušený. Konečný príjmateľ pripravuje revidovanú Tendrovú dokumentáciu. Očakávaný posun ukončenia FM z 31.12.2005 na 31.12.2007</t>
  </si>
  <si>
    <t>Práce sa realizujú. Očakávaný posun ukončenia FM z 31.12.2005 na 31.12.2007</t>
  </si>
  <si>
    <t>Práce sa realizujú. Predpoklad ukončenia FM v súlade s harmonogramom Finančného memoranda 31.12.2006</t>
  </si>
  <si>
    <t>Služby v súlade s harmonogramom. Ukončenie FM 31.12.2006</t>
  </si>
  <si>
    <t>Zmluva na služby - stavebný dozor bola podpísaná v marci 2004. Zmluvy o dielo na práce boli podpísané v máji 2004. Práce boli zahájené v júli 2004. Termín ukončenia FM: 31.12.2007.</t>
  </si>
  <si>
    <t>Práce sa realizujú. Predpoklad ukončenia FM v súlade s harmonogramom Finančného memoranda 31.12.2007</t>
  </si>
  <si>
    <t>Práce sa realizujú. Predpoklad ukončenia FM v súlade s harmonogramom Finančného memoranda 31.12.2007.</t>
  </si>
  <si>
    <t>Zmluva na služby-stavebný dozor bola podpísaná v auguste 2004. Zmluva o dielo na práce bola podpísaná v septembri 2004. Práce boli zahájené v septembri 2004. Termín ukončenia FM: 31.12.2007.</t>
  </si>
  <si>
    <t>Projekt v etape prípravy dokumentácie pre vyhlásenie verejných obstarávaní služieb. Zaostávanie v dôsledku prepracovávania súťažnej dokumentácie. Očakávaný posun ukončenia z 31.12.2006 na 31.12.2009.</t>
  </si>
  <si>
    <t>Dodávatelia služieb pre Západoslovenskú VS, a.s. Nitra a Podtaranskú vodárenskú spoločnosť, a.s. Poprad, TAVOS, a.s. Piešťany, VVS, a.s. Košice boli vybraní. Projekt v etape prípravy dokumentácie pre vyhlásenie verejných obstarávaní služieb pre StVS, a.s. Banská Bystrica, SVS, a.s. Žilina, BVS, a.s. Bratislava a TVK, a.s. Trenčín.Termín ukončenia FM 31.12.2006.</t>
  </si>
  <si>
    <t>Projekt v etape prípravy dokumentácie pre vyhlásenie verejných obstarávaní služieb.Termín ukončenia 31.12.2006.</t>
  </si>
  <si>
    <t>Projekt v etape prípravy dokumentácie pre vyhlásenie verejných obstarávaní prác a služieb.Termín ukončenia 31.12.2007.</t>
  </si>
  <si>
    <t>Projekt v etape prípravy dokumentácie pre vyhlásenie verejných obstarávaní prác a služieb. Termín ukončenia 31.12.2008.</t>
  </si>
  <si>
    <t>Prebieha príprava podpisu dvoch zmlúv o dielo na práce pre zhotoviteľa ČOV aj kanalizácie. Zmluva na služby - stavebný dozor bola podpísaná v septembri 2004 . Predbežný termín zahájenia prác: február 2005. Termín ukončenia FM: 31.12.2008.</t>
  </si>
  <si>
    <t>Tendrovú dokumentáciu na práce vypracováva konečný prijímateľ. Tender na služby-stavebný dozor bol vyhodnotený 25.10.2004. Termín ukončenia FM: 31.12.2008.</t>
  </si>
  <si>
    <t>Projekt v etape prípravy dokumentácie pre vyhlásenie verejných obstarávaní prác a služieb.Ukončenie FM 31.12.2008.</t>
  </si>
  <si>
    <t>Podpísané kontrakty na práce a služby. Ukončenie FM 31.12.2008.</t>
  </si>
  <si>
    <t>Projekt schválený rozhodnutím EK. Oprávnenosť výdavkov do 31.12.2009.</t>
  </si>
  <si>
    <t>Projekt schválený rozhodnutím EK. Oprávnenosť výdavkov do 31.12.2010.</t>
  </si>
  <si>
    <t>Projekt schválený rozhodnutím EK. Oprávnenosť výdavkov do 31.8.2009.</t>
  </si>
  <si>
    <t>Projekt ukončený, celkový objem finančných memoránd ISPA podpísaných na základe práce TA je 108 160 548,- EUR</t>
  </si>
  <si>
    <t xml:space="preserve">Verejným obstarávaním bolo nakontrahovaných služieb za 1 349 539, - EUR verejné obstarávanie na služby s predpokladaným objemom 100 000 EUR (EDIS Road Mape Stage 2) bolo Delegatúrou EK v SR, ktorá v tom čase vykonávala dohľad dňa 14.08.2003 zrušené. Napriek niekoľkým návrhom na modifikáciu v súlade s pripomienkami sa nepodarilo získať súhlas EK na vypísanie nového verejného obstarávania. </t>
  </si>
  <si>
    <t>Odborná pomoc pre prípravu dopravných projektov na Slovensku (ŽSR 600 000 €; SSC 1 600 000€)</t>
  </si>
  <si>
    <t>Odborná pomoc pre implementáciu dopravných projektov spolufinancovaných z EÚ, Bratislava, Slovenská republika (ŽSR 800 000 €; SSC 800 000 €)</t>
  </si>
  <si>
    <t>Celkové odhadované oprávnené náklady projektu</t>
  </si>
  <si>
    <t>Celkové oprávnené náklady projektu schválené FM alebo rozhodnutím EK</t>
  </si>
  <si>
    <t>Fyzická reali- zácia</t>
  </si>
  <si>
    <t>SSC Miletičova 19                                  813 61 Bratislava</t>
  </si>
  <si>
    <t>Realizované platby do 31.12.2004 a ich podiel na celkových odhadovaných oprávnených nákladoch projektu</t>
  </si>
  <si>
    <t>Nevy-čerpané pros-triedky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</si>
</sst>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"/>
    <numFmt numFmtId="176" formatCode="0.0%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47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5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75" fontId="4" fillId="0" borderId="1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 wrapText="1"/>
    </xf>
    <xf numFmtId="175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175" fontId="4" fillId="0" borderId="1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75" fontId="4" fillId="2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vertical="center" wrapText="1"/>
    </xf>
    <xf numFmtId="175" fontId="4" fillId="3" borderId="11" xfId="0" applyNumberFormat="1" applyFont="1" applyFill="1" applyBorder="1" applyAlignment="1">
      <alignment horizontal="right" vertical="center" wrapText="1"/>
    </xf>
    <xf numFmtId="175" fontId="5" fillId="3" borderId="11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175" fontId="4" fillId="0" borderId="0" xfId="0" applyNumberFormat="1" applyFont="1" applyFill="1" applyBorder="1" applyAlignment="1">
      <alignment horizontal="right" vertical="center" wrapText="1"/>
    </xf>
    <xf numFmtId="175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75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175" fontId="4" fillId="0" borderId="0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horizontal="right" vertical="center" wrapText="1"/>
    </xf>
    <xf numFmtId="175" fontId="4" fillId="0" borderId="6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175" fontId="4" fillId="0" borderId="0" xfId="0" applyNumberFormat="1" applyFont="1" applyBorder="1" applyAlignment="1">
      <alignment wrapText="1"/>
    </xf>
    <xf numFmtId="0" fontId="4" fillId="0" borderId="9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vertical="center" wrapText="1"/>
    </xf>
    <xf numFmtId="175" fontId="4" fillId="4" borderId="1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5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 wrapText="1"/>
    </xf>
    <xf numFmtId="175" fontId="4" fillId="0" borderId="14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right" vertical="center" wrapText="1"/>
    </xf>
    <xf numFmtId="175" fontId="4" fillId="2" borderId="17" xfId="0" applyNumberFormat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vertical="center" wrapText="1"/>
    </xf>
    <xf numFmtId="175" fontId="4" fillId="2" borderId="12" xfId="0" applyNumberFormat="1" applyFont="1" applyFill="1" applyBorder="1" applyAlignment="1">
      <alignment vertical="center" wrapText="1"/>
    </xf>
    <xf numFmtId="175" fontId="6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75" fontId="4" fillId="2" borderId="11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5" fontId="4" fillId="2" borderId="1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G59" sqref="G59"/>
    </sheetView>
  </sheetViews>
  <sheetFormatPr defaultColWidth="9.140625" defaultRowHeight="12.75"/>
  <cols>
    <col min="1" max="1" width="16.57421875" style="1" bestFit="1" customWidth="1"/>
    <col min="2" max="2" width="33.28125" style="2" customWidth="1"/>
    <col min="3" max="3" width="18.140625" style="2" customWidth="1"/>
    <col min="4" max="4" width="11.28125" style="4" bestFit="1" customWidth="1"/>
    <col min="5" max="5" width="10.57421875" style="4" customWidth="1"/>
    <col min="6" max="6" width="11.57421875" style="2" bestFit="1" customWidth="1"/>
    <col min="7" max="7" width="6.57421875" style="3" customWidth="1"/>
    <col min="8" max="8" width="7.28125" style="3" customWidth="1"/>
    <col min="9" max="9" width="33.421875" style="2" customWidth="1"/>
    <col min="10" max="16384" width="9.140625" style="1" customWidth="1"/>
  </cols>
  <sheetData>
    <row r="1" ht="12.75">
      <c r="I1" s="7" t="s">
        <v>116</v>
      </c>
    </row>
    <row r="2" spans="1:9" ht="13.5" thickBot="1">
      <c r="A2" s="102" t="s">
        <v>117</v>
      </c>
      <c r="B2" s="102"/>
      <c r="C2" s="102"/>
      <c r="D2" s="102"/>
      <c r="E2" s="102"/>
      <c r="F2" s="102"/>
      <c r="G2" s="102"/>
      <c r="H2" s="102"/>
      <c r="I2" s="102"/>
    </row>
    <row r="3" spans="1:9" ht="96.75" thickBot="1">
      <c r="A3" s="12" t="s">
        <v>70</v>
      </c>
      <c r="B3" s="13" t="s">
        <v>71</v>
      </c>
      <c r="C3" s="13" t="s">
        <v>119</v>
      </c>
      <c r="D3" s="14" t="s">
        <v>148</v>
      </c>
      <c r="E3" s="14" t="s">
        <v>147</v>
      </c>
      <c r="F3" s="103" t="s">
        <v>151</v>
      </c>
      <c r="G3" s="103"/>
      <c r="H3" s="13" t="s">
        <v>149</v>
      </c>
      <c r="I3" s="15" t="s">
        <v>79</v>
      </c>
    </row>
    <row r="4" spans="1:9" ht="12.75" customHeight="1">
      <c r="A4" s="16" t="s">
        <v>94</v>
      </c>
      <c r="B4" s="17" t="s">
        <v>69</v>
      </c>
      <c r="C4" s="18"/>
      <c r="D4" s="19"/>
      <c r="E4" s="19"/>
      <c r="F4" s="17" t="s">
        <v>27</v>
      </c>
      <c r="G4" s="20" t="s">
        <v>72</v>
      </c>
      <c r="H4" s="20" t="s">
        <v>28</v>
      </c>
      <c r="I4" s="21"/>
    </row>
    <row r="5" spans="1:10" ht="36">
      <c r="A5" s="22" t="s">
        <v>29</v>
      </c>
      <c r="B5" s="23" t="s">
        <v>30</v>
      </c>
      <c r="C5" s="23" t="s">
        <v>96</v>
      </c>
      <c r="D5" s="24">
        <v>51422000</v>
      </c>
      <c r="E5" s="24">
        <v>43510675</v>
      </c>
      <c r="F5" s="25">
        <v>34953980</v>
      </c>
      <c r="G5" s="26">
        <v>80.3</v>
      </c>
      <c r="H5" s="26">
        <v>42.6</v>
      </c>
      <c r="I5" s="27" t="s">
        <v>85</v>
      </c>
      <c r="J5" s="11"/>
    </row>
    <row r="6" spans="1:10" ht="48">
      <c r="A6" s="22" t="s">
        <v>42</v>
      </c>
      <c r="B6" s="23" t="s">
        <v>3</v>
      </c>
      <c r="C6" s="23" t="s">
        <v>97</v>
      </c>
      <c r="D6" s="24">
        <v>52210000</v>
      </c>
      <c r="E6" s="24">
        <v>54305320</v>
      </c>
      <c r="F6" s="25">
        <v>21321020</v>
      </c>
      <c r="G6" s="26">
        <v>39.3</v>
      </c>
      <c r="H6" s="26">
        <v>78.397</v>
      </c>
      <c r="I6" s="27" t="s">
        <v>118</v>
      </c>
      <c r="J6" s="11"/>
    </row>
    <row r="7" spans="1:10" ht="24">
      <c r="A7" s="22" t="s">
        <v>31</v>
      </c>
      <c r="B7" s="23" t="s">
        <v>0</v>
      </c>
      <c r="C7" s="23" t="s">
        <v>113</v>
      </c>
      <c r="D7" s="24">
        <v>116859000</v>
      </c>
      <c r="E7" s="24">
        <v>144146104</v>
      </c>
      <c r="F7" s="25">
        <v>18022612</v>
      </c>
      <c r="G7" s="26">
        <v>12.5</v>
      </c>
      <c r="H7" s="26">
        <v>4.5</v>
      </c>
      <c r="I7" s="27" t="s">
        <v>86</v>
      </c>
      <c r="J7" s="11"/>
    </row>
    <row r="8" spans="1:10" ht="48">
      <c r="A8" s="22" t="s">
        <v>80</v>
      </c>
      <c r="B8" s="28" t="s">
        <v>145</v>
      </c>
      <c r="C8" s="23" t="s">
        <v>114</v>
      </c>
      <c r="D8" s="8">
        <v>2200000</v>
      </c>
      <c r="E8" s="8">
        <v>579953</v>
      </c>
      <c r="F8" s="9">
        <v>89972</v>
      </c>
      <c r="G8" s="10">
        <v>15.513670935403386</v>
      </c>
      <c r="H8" s="10">
        <v>48.1</v>
      </c>
      <c r="I8" s="27" t="s">
        <v>84</v>
      </c>
      <c r="J8" s="11"/>
    </row>
    <row r="9" spans="1:10" ht="24">
      <c r="A9" s="22" t="s">
        <v>32</v>
      </c>
      <c r="B9" s="23" t="s">
        <v>1</v>
      </c>
      <c r="C9" s="23" t="s">
        <v>113</v>
      </c>
      <c r="D9" s="24">
        <v>93488000</v>
      </c>
      <c r="E9" s="24">
        <v>132095409</v>
      </c>
      <c r="F9" s="25">
        <v>515175</v>
      </c>
      <c r="G9" s="26">
        <v>0.4</v>
      </c>
      <c r="H9" s="26">
        <v>0.5</v>
      </c>
      <c r="I9" s="27" t="s">
        <v>120</v>
      </c>
      <c r="J9" s="11"/>
    </row>
    <row r="10" spans="1:10" ht="48">
      <c r="A10" s="22" t="s">
        <v>66</v>
      </c>
      <c r="B10" s="23" t="s">
        <v>146</v>
      </c>
      <c r="C10" s="23" t="s">
        <v>114</v>
      </c>
      <c r="D10" s="24">
        <v>1600000</v>
      </c>
      <c r="E10" s="24">
        <v>798330</v>
      </c>
      <c r="F10" s="25">
        <v>0</v>
      </c>
      <c r="G10" s="26">
        <v>0</v>
      </c>
      <c r="H10" s="26">
        <v>0</v>
      </c>
      <c r="I10" s="27" t="s">
        <v>87</v>
      </c>
      <c r="J10" s="11"/>
    </row>
    <row r="11" spans="1:10" ht="12.75" customHeight="1">
      <c r="A11" s="29" t="s">
        <v>78</v>
      </c>
      <c r="B11" s="30" t="s">
        <v>69</v>
      </c>
      <c r="C11" s="31"/>
      <c r="D11" s="32"/>
      <c r="E11" s="32"/>
      <c r="F11" s="33" t="s">
        <v>27</v>
      </c>
      <c r="G11" s="34" t="s">
        <v>28</v>
      </c>
      <c r="H11" s="34" t="s">
        <v>28</v>
      </c>
      <c r="I11" s="35"/>
      <c r="J11" s="11"/>
    </row>
    <row r="12" spans="1:10" ht="24">
      <c r="A12" s="22" t="s">
        <v>34</v>
      </c>
      <c r="B12" s="23" t="s">
        <v>26</v>
      </c>
      <c r="C12" s="23" t="s">
        <v>150</v>
      </c>
      <c r="D12" s="25">
        <v>190246000</v>
      </c>
      <c r="E12" s="25">
        <v>190246000</v>
      </c>
      <c r="F12" s="25">
        <v>0</v>
      </c>
      <c r="G12" s="26">
        <v>0</v>
      </c>
      <c r="H12" s="26">
        <v>0</v>
      </c>
      <c r="I12" s="27" t="s">
        <v>89</v>
      </c>
      <c r="J12" s="11"/>
    </row>
    <row r="13" spans="1:10" ht="48">
      <c r="A13" s="22" t="s">
        <v>33</v>
      </c>
      <c r="B13" s="23" t="s">
        <v>2</v>
      </c>
      <c r="C13" s="23" t="s">
        <v>96</v>
      </c>
      <c r="D13" s="25">
        <v>89316000</v>
      </c>
      <c r="E13" s="25">
        <v>89316000</v>
      </c>
      <c r="F13" s="25">
        <v>0</v>
      </c>
      <c r="G13" s="26">
        <v>0</v>
      </c>
      <c r="H13" s="26">
        <v>0</v>
      </c>
      <c r="I13" s="27" t="s">
        <v>88</v>
      </c>
      <c r="J13" s="11"/>
    </row>
    <row r="14" spans="1:10" ht="13.5" thickBot="1">
      <c r="A14" s="36" t="s">
        <v>95</v>
      </c>
      <c r="B14" s="37" t="s">
        <v>69</v>
      </c>
      <c r="C14" s="37"/>
      <c r="D14" s="38">
        <f>D13+D12+D10+D9+D8+D7+D6+D5</f>
        <v>597341000</v>
      </c>
      <c r="E14" s="38">
        <f>E13+E12+E10+E9+E8+E7+E6+E5</f>
        <v>654997791</v>
      </c>
      <c r="F14" s="38">
        <f>F13+F12+F10+F9+F8+F7+F6+F5</f>
        <v>74902759</v>
      </c>
      <c r="G14" s="39">
        <f>F14/E14*100</f>
        <v>11.435574291883375</v>
      </c>
      <c r="H14" s="40"/>
      <c r="I14" s="41"/>
      <c r="J14" s="11"/>
    </row>
    <row r="15" spans="1:10" s="5" customFormat="1" ht="13.5" thickBot="1">
      <c r="A15" s="42"/>
      <c r="B15" s="42"/>
      <c r="C15" s="42"/>
      <c r="D15" s="43"/>
      <c r="E15" s="43"/>
      <c r="F15" s="43"/>
      <c r="G15" s="44"/>
      <c r="H15" s="45"/>
      <c r="I15" s="46"/>
      <c r="J15" s="11"/>
    </row>
    <row r="16" spans="1:9" ht="96.75" thickBot="1">
      <c r="A16" s="12" t="s">
        <v>70</v>
      </c>
      <c r="B16" s="13" t="s">
        <v>71</v>
      </c>
      <c r="C16" s="13" t="s">
        <v>119</v>
      </c>
      <c r="D16" s="14" t="s">
        <v>148</v>
      </c>
      <c r="E16" s="14" t="s">
        <v>147</v>
      </c>
      <c r="F16" s="103" t="s">
        <v>151</v>
      </c>
      <c r="G16" s="103"/>
      <c r="H16" s="13" t="s">
        <v>149</v>
      </c>
      <c r="I16" s="15" t="s">
        <v>79</v>
      </c>
    </row>
    <row r="17" spans="1:10" ht="12.75" customHeight="1">
      <c r="A17" s="16" t="s">
        <v>94</v>
      </c>
      <c r="B17" s="17" t="s">
        <v>67</v>
      </c>
      <c r="C17" s="18"/>
      <c r="D17" s="47" t="s">
        <v>27</v>
      </c>
      <c r="E17" s="47" t="s">
        <v>27</v>
      </c>
      <c r="F17" s="47" t="s">
        <v>27</v>
      </c>
      <c r="G17" s="20" t="s">
        <v>28</v>
      </c>
      <c r="H17" s="20" t="s">
        <v>28</v>
      </c>
      <c r="I17" s="21"/>
      <c r="J17" s="11"/>
    </row>
    <row r="18" spans="1:10" ht="72">
      <c r="A18" s="22" t="s">
        <v>43</v>
      </c>
      <c r="B18" s="23" t="s">
        <v>4</v>
      </c>
      <c r="C18" s="23" t="s">
        <v>109</v>
      </c>
      <c r="D18" s="24">
        <v>7936732</v>
      </c>
      <c r="E18" s="24">
        <v>7936732</v>
      </c>
      <c r="F18" s="25">
        <v>4118365</v>
      </c>
      <c r="G18" s="26">
        <v>51.9</v>
      </c>
      <c r="H18" s="26">
        <v>95.2</v>
      </c>
      <c r="I18" s="27" t="s">
        <v>121</v>
      </c>
      <c r="J18" s="11"/>
    </row>
    <row r="19" spans="1:10" ht="36">
      <c r="A19" s="22" t="s">
        <v>46</v>
      </c>
      <c r="B19" s="23" t="s">
        <v>7</v>
      </c>
      <c r="C19" s="23" t="s">
        <v>107</v>
      </c>
      <c r="D19" s="24">
        <v>10354200</v>
      </c>
      <c r="E19" s="24">
        <v>10354200</v>
      </c>
      <c r="F19" s="25">
        <v>898810.6</v>
      </c>
      <c r="G19" s="26">
        <v>8.7</v>
      </c>
      <c r="H19" s="26">
        <v>25.62</v>
      </c>
      <c r="I19" s="27" t="s">
        <v>83</v>
      </c>
      <c r="J19" s="11"/>
    </row>
    <row r="20" spans="1:10" ht="60">
      <c r="A20" s="22" t="s">
        <v>55</v>
      </c>
      <c r="B20" s="23" t="s">
        <v>16</v>
      </c>
      <c r="C20" s="23" t="s">
        <v>105</v>
      </c>
      <c r="D20" s="24">
        <v>45468667</v>
      </c>
      <c r="E20" s="24">
        <v>45468667</v>
      </c>
      <c r="F20" s="25">
        <v>2187909.51</v>
      </c>
      <c r="G20" s="26">
        <v>4.8</v>
      </c>
      <c r="H20" s="26">
        <v>14.18</v>
      </c>
      <c r="I20" s="27" t="s">
        <v>122</v>
      </c>
      <c r="J20" s="11"/>
    </row>
    <row r="21" spans="1:10" ht="120">
      <c r="A21" s="22" t="s">
        <v>48</v>
      </c>
      <c r="B21" s="23" t="s">
        <v>9</v>
      </c>
      <c r="C21" s="23" t="s">
        <v>111</v>
      </c>
      <c r="D21" s="24">
        <v>8043700</v>
      </c>
      <c r="E21" s="24">
        <v>8043700</v>
      </c>
      <c r="F21" s="25">
        <v>210548.41</v>
      </c>
      <c r="G21" s="26">
        <v>2.6</v>
      </c>
      <c r="H21" s="26">
        <v>22.88</v>
      </c>
      <c r="I21" s="27" t="s">
        <v>123</v>
      </c>
      <c r="J21" s="11"/>
    </row>
    <row r="22" spans="1:10" ht="60">
      <c r="A22" s="22" t="s">
        <v>56</v>
      </c>
      <c r="B22" s="23" t="s">
        <v>17</v>
      </c>
      <c r="C22" s="23" t="s">
        <v>105</v>
      </c>
      <c r="D22" s="24">
        <v>10967050</v>
      </c>
      <c r="E22" s="24">
        <v>10967050</v>
      </c>
      <c r="F22" s="25">
        <v>277744.05</v>
      </c>
      <c r="G22" s="26">
        <v>2.5</v>
      </c>
      <c r="H22" s="26">
        <v>9.58</v>
      </c>
      <c r="I22" s="27" t="s">
        <v>124</v>
      </c>
      <c r="J22" s="11"/>
    </row>
    <row r="23" spans="1:10" ht="48.75" thickBot="1">
      <c r="A23" s="48" t="s">
        <v>49</v>
      </c>
      <c r="B23" s="49" t="s">
        <v>10</v>
      </c>
      <c r="C23" s="50" t="s">
        <v>93</v>
      </c>
      <c r="D23" s="51">
        <v>12295676</v>
      </c>
      <c r="E23" s="51">
        <v>12295676</v>
      </c>
      <c r="F23" s="51">
        <v>1200459.72</v>
      </c>
      <c r="G23" s="52">
        <v>9.8</v>
      </c>
      <c r="H23" s="52">
        <v>12.7</v>
      </c>
      <c r="I23" s="53" t="s">
        <v>125</v>
      </c>
      <c r="J23" s="11"/>
    </row>
    <row r="24" spans="1:10" s="6" customFormat="1" ht="13.5" thickBot="1">
      <c r="A24" s="54"/>
      <c r="B24" s="54"/>
      <c r="C24" s="54"/>
      <c r="D24" s="55"/>
      <c r="E24" s="55"/>
      <c r="F24" s="56"/>
      <c r="G24" s="57"/>
      <c r="H24" s="57"/>
      <c r="I24" s="54"/>
      <c r="J24" s="11"/>
    </row>
    <row r="25" spans="1:9" ht="96.75" thickBot="1">
      <c r="A25" s="12" t="s">
        <v>70</v>
      </c>
      <c r="B25" s="13" t="s">
        <v>71</v>
      </c>
      <c r="C25" s="13" t="s">
        <v>119</v>
      </c>
      <c r="D25" s="14" t="s">
        <v>148</v>
      </c>
      <c r="E25" s="14" t="s">
        <v>147</v>
      </c>
      <c r="F25" s="103" t="s">
        <v>151</v>
      </c>
      <c r="G25" s="103"/>
      <c r="H25" s="13" t="s">
        <v>149</v>
      </c>
      <c r="I25" s="15" t="s">
        <v>79</v>
      </c>
    </row>
    <row r="26" spans="1:10" ht="120">
      <c r="A26" s="58" t="s">
        <v>62</v>
      </c>
      <c r="B26" s="59" t="s">
        <v>61</v>
      </c>
      <c r="C26" s="59" t="s">
        <v>100</v>
      </c>
      <c r="D26" s="60">
        <v>1053000</v>
      </c>
      <c r="E26" s="60">
        <v>1053000</v>
      </c>
      <c r="F26" s="61">
        <v>146160</v>
      </c>
      <c r="G26" s="62">
        <v>13.9</v>
      </c>
      <c r="H26" s="62">
        <v>0</v>
      </c>
      <c r="I26" s="63" t="s">
        <v>126</v>
      </c>
      <c r="J26" s="11"/>
    </row>
    <row r="27" spans="1:10" ht="72">
      <c r="A27" s="22" t="s">
        <v>63</v>
      </c>
      <c r="B27" s="23" t="s">
        <v>23</v>
      </c>
      <c r="C27" s="23" t="s">
        <v>103</v>
      </c>
      <c r="D27" s="24">
        <v>4300000</v>
      </c>
      <c r="E27" s="24">
        <v>4300000</v>
      </c>
      <c r="F27" s="25">
        <v>1159418</v>
      </c>
      <c r="G27" s="26">
        <v>27</v>
      </c>
      <c r="H27" s="26">
        <v>0</v>
      </c>
      <c r="I27" s="27" t="s">
        <v>90</v>
      </c>
      <c r="J27" s="11"/>
    </row>
    <row r="28" spans="1:10" ht="60">
      <c r="A28" s="22" t="s">
        <v>58</v>
      </c>
      <c r="B28" s="23" t="s">
        <v>19</v>
      </c>
      <c r="C28" s="23" t="s">
        <v>98</v>
      </c>
      <c r="D28" s="24">
        <v>23610000</v>
      </c>
      <c r="E28" s="24">
        <v>23610000</v>
      </c>
      <c r="F28" s="25">
        <v>2006646</v>
      </c>
      <c r="G28" s="26">
        <v>8.5</v>
      </c>
      <c r="H28" s="26">
        <v>0</v>
      </c>
      <c r="I28" s="27" t="s">
        <v>127</v>
      </c>
      <c r="J28" s="11"/>
    </row>
    <row r="29" spans="1:10" ht="48">
      <c r="A29" s="22" t="s">
        <v>50</v>
      </c>
      <c r="B29" s="23" t="s">
        <v>11</v>
      </c>
      <c r="C29" s="23" t="s">
        <v>93</v>
      </c>
      <c r="D29" s="24">
        <v>10520000</v>
      </c>
      <c r="E29" s="24">
        <v>10520000</v>
      </c>
      <c r="F29" s="25">
        <v>935019.59</v>
      </c>
      <c r="G29" s="26">
        <v>8.9</v>
      </c>
      <c r="H29" s="26">
        <v>12.63</v>
      </c>
      <c r="I29" s="27" t="s">
        <v>128</v>
      </c>
      <c r="J29" s="11"/>
    </row>
    <row r="30" spans="1:10" ht="48">
      <c r="A30" s="22" t="s">
        <v>51</v>
      </c>
      <c r="B30" s="23" t="s">
        <v>13</v>
      </c>
      <c r="C30" s="23" t="s">
        <v>93</v>
      </c>
      <c r="D30" s="24">
        <v>12300000</v>
      </c>
      <c r="E30" s="24">
        <v>12300000</v>
      </c>
      <c r="F30" s="25">
        <v>1238318.14</v>
      </c>
      <c r="G30" s="26">
        <v>10.1</v>
      </c>
      <c r="H30" s="26">
        <v>3.4</v>
      </c>
      <c r="I30" s="27" t="s">
        <v>129</v>
      </c>
      <c r="J30" s="11"/>
    </row>
    <row r="31" spans="1:10" ht="60.75" thickBot="1">
      <c r="A31" s="48" t="s">
        <v>52</v>
      </c>
      <c r="B31" s="50" t="s">
        <v>12</v>
      </c>
      <c r="C31" s="50" t="s">
        <v>93</v>
      </c>
      <c r="D31" s="64">
        <v>19608000</v>
      </c>
      <c r="E31" s="64">
        <v>19608000</v>
      </c>
      <c r="F31" s="51">
        <v>1105870</v>
      </c>
      <c r="G31" s="52">
        <v>5.63</v>
      </c>
      <c r="H31" s="52">
        <v>1.54</v>
      </c>
      <c r="I31" s="53" t="s">
        <v>130</v>
      </c>
      <c r="J31" s="11"/>
    </row>
    <row r="32" spans="1:10" s="6" customFormat="1" ht="13.5" thickBot="1">
      <c r="A32" s="65"/>
      <c r="B32" s="66"/>
      <c r="C32" s="66"/>
      <c r="D32" s="67"/>
      <c r="E32" s="67"/>
      <c r="F32" s="66"/>
      <c r="G32" s="68"/>
      <c r="H32" s="68"/>
      <c r="I32" s="66"/>
      <c r="J32" s="11"/>
    </row>
    <row r="33" spans="1:9" ht="96.75" thickBot="1">
      <c r="A33" s="12" t="s">
        <v>70</v>
      </c>
      <c r="B33" s="13" t="s">
        <v>71</v>
      </c>
      <c r="C33" s="13" t="s">
        <v>119</v>
      </c>
      <c r="D33" s="14" t="s">
        <v>148</v>
      </c>
      <c r="E33" s="14" t="s">
        <v>147</v>
      </c>
      <c r="F33" s="103" t="s">
        <v>151</v>
      </c>
      <c r="G33" s="103"/>
      <c r="H33" s="13" t="s">
        <v>149</v>
      </c>
      <c r="I33" s="15" t="s">
        <v>79</v>
      </c>
    </row>
    <row r="34" spans="1:10" ht="60">
      <c r="A34" s="58" t="s">
        <v>57</v>
      </c>
      <c r="B34" s="59" t="s">
        <v>18</v>
      </c>
      <c r="C34" s="59" t="s">
        <v>105</v>
      </c>
      <c r="D34" s="60">
        <v>28000000</v>
      </c>
      <c r="E34" s="60">
        <v>28000000</v>
      </c>
      <c r="F34" s="61">
        <v>534120</v>
      </c>
      <c r="G34" s="62">
        <v>1.9</v>
      </c>
      <c r="H34" s="62">
        <v>0</v>
      </c>
      <c r="I34" s="63" t="s">
        <v>131</v>
      </c>
      <c r="J34" s="11"/>
    </row>
    <row r="35" spans="1:10" ht="117" customHeight="1">
      <c r="A35" s="22" t="s">
        <v>65</v>
      </c>
      <c r="B35" s="23" t="s">
        <v>25</v>
      </c>
      <c r="C35" s="23" t="s">
        <v>112</v>
      </c>
      <c r="D35" s="24">
        <v>6660000</v>
      </c>
      <c r="E35" s="24">
        <v>6660000</v>
      </c>
      <c r="F35" s="25">
        <v>0</v>
      </c>
      <c r="G35" s="26">
        <v>0</v>
      </c>
      <c r="H35" s="26">
        <v>0</v>
      </c>
      <c r="I35" s="69" t="s">
        <v>132</v>
      </c>
      <c r="J35" s="11"/>
    </row>
    <row r="36" spans="1:10" ht="36">
      <c r="A36" s="22" t="s">
        <v>64</v>
      </c>
      <c r="B36" s="23" t="s">
        <v>24</v>
      </c>
      <c r="C36" s="23" t="s">
        <v>101</v>
      </c>
      <c r="D36" s="24">
        <v>820000</v>
      </c>
      <c r="E36" s="24">
        <v>820000</v>
      </c>
      <c r="F36" s="25">
        <v>0</v>
      </c>
      <c r="G36" s="26">
        <v>0</v>
      </c>
      <c r="H36" s="26">
        <v>0</v>
      </c>
      <c r="I36" s="27" t="s">
        <v>133</v>
      </c>
      <c r="J36" s="11"/>
    </row>
    <row r="37" spans="1:10" ht="48">
      <c r="A37" s="22" t="s">
        <v>53</v>
      </c>
      <c r="B37" s="23" t="s">
        <v>14</v>
      </c>
      <c r="C37" s="23" t="s">
        <v>104</v>
      </c>
      <c r="D37" s="24">
        <v>12000000</v>
      </c>
      <c r="E37" s="24">
        <v>12000000</v>
      </c>
      <c r="F37" s="25">
        <v>74010</v>
      </c>
      <c r="G37" s="26">
        <v>0.6</v>
      </c>
      <c r="H37" s="26">
        <v>0</v>
      </c>
      <c r="I37" s="27" t="s">
        <v>134</v>
      </c>
      <c r="J37" s="11"/>
    </row>
    <row r="38" spans="1:10" ht="60">
      <c r="A38" s="22" t="s">
        <v>59</v>
      </c>
      <c r="B38" s="23" t="s">
        <v>20</v>
      </c>
      <c r="C38" s="23" t="s">
        <v>98</v>
      </c>
      <c r="D38" s="24">
        <v>19395234</v>
      </c>
      <c r="E38" s="24">
        <v>19395234</v>
      </c>
      <c r="F38" s="25">
        <v>71100</v>
      </c>
      <c r="G38" s="26">
        <v>0.4</v>
      </c>
      <c r="H38" s="26">
        <v>0</v>
      </c>
      <c r="I38" s="27" t="s">
        <v>135</v>
      </c>
      <c r="J38" s="11"/>
    </row>
    <row r="39" spans="1:10" ht="72.75" thickBot="1">
      <c r="A39" s="48" t="s">
        <v>47</v>
      </c>
      <c r="B39" s="50" t="s">
        <v>8</v>
      </c>
      <c r="C39" s="50" t="s">
        <v>106</v>
      </c>
      <c r="D39" s="64">
        <v>21315498</v>
      </c>
      <c r="E39" s="64">
        <v>21315498</v>
      </c>
      <c r="F39" s="51">
        <v>0</v>
      </c>
      <c r="G39" s="52">
        <v>0</v>
      </c>
      <c r="H39" s="52">
        <v>0</v>
      </c>
      <c r="I39" s="53" t="s">
        <v>136</v>
      </c>
      <c r="J39" s="11"/>
    </row>
    <row r="40" spans="1:10" s="6" customFormat="1" ht="12.75">
      <c r="A40" s="65"/>
      <c r="B40" s="66"/>
      <c r="C40" s="66"/>
      <c r="D40" s="67"/>
      <c r="E40" s="67"/>
      <c r="F40" s="66"/>
      <c r="G40" s="68"/>
      <c r="H40" s="68"/>
      <c r="I40" s="66"/>
      <c r="J40" s="11"/>
    </row>
    <row r="41" spans="1:10" s="6" customFormat="1" ht="12.75">
      <c r="A41" s="54"/>
      <c r="B41" s="54"/>
      <c r="C41" s="54"/>
      <c r="D41" s="55"/>
      <c r="E41" s="55"/>
      <c r="F41" s="56"/>
      <c r="G41" s="57"/>
      <c r="H41" s="57"/>
      <c r="I41" s="54"/>
      <c r="J41" s="11"/>
    </row>
    <row r="42" spans="1:10" s="6" customFormat="1" ht="13.5" thickBot="1">
      <c r="A42" s="54"/>
      <c r="B42" s="54"/>
      <c r="C42" s="54"/>
      <c r="D42" s="55"/>
      <c r="E42" s="55"/>
      <c r="F42" s="56"/>
      <c r="G42" s="57"/>
      <c r="H42" s="57"/>
      <c r="I42" s="54"/>
      <c r="J42" s="11"/>
    </row>
    <row r="43" spans="1:9" ht="96.75" thickBot="1">
      <c r="A43" s="12" t="s">
        <v>70</v>
      </c>
      <c r="B43" s="13" t="s">
        <v>71</v>
      </c>
      <c r="C43" s="13" t="s">
        <v>119</v>
      </c>
      <c r="D43" s="14" t="s">
        <v>148</v>
      </c>
      <c r="E43" s="14" t="s">
        <v>147</v>
      </c>
      <c r="F43" s="103" t="s">
        <v>151</v>
      </c>
      <c r="G43" s="103"/>
      <c r="H43" s="13" t="s">
        <v>149</v>
      </c>
      <c r="I43" s="15" t="s">
        <v>79</v>
      </c>
    </row>
    <row r="44" spans="1:10" ht="60">
      <c r="A44" s="58" t="s">
        <v>60</v>
      </c>
      <c r="B44" s="59" t="s">
        <v>21</v>
      </c>
      <c r="C44" s="59" t="s">
        <v>98</v>
      </c>
      <c r="D44" s="60">
        <v>12268000</v>
      </c>
      <c r="E44" s="60">
        <v>12268000</v>
      </c>
      <c r="F44" s="61">
        <v>0</v>
      </c>
      <c r="G44" s="62">
        <v>0</v>
      </c>
      <c r="H44" s="62">
        <v>0</v>
      </c>
      <c r="I44" s="63" t="s">
        <v>137</v>
      </c>
      <c r="J44" s="11"/>
    </row>
    <row r="45" spans="1:10" ht="48">
      <c r="A45" s="22" t="s">
        <v>44</v>
      </c>
      <c r="B45" s="23" t="s">
        <v>5</v>
      </c>
      <c r="C45" s="23" t="s">
        <v>108</v>
      </c>
      <c r="D45" s="24">
        <v>19233049</v>
      </c>
      <c r="E45" s="24">
        <v>19233049</v>
      </c>
      <c r="F45" s="25">
        <v>98400</v>
      </c>
      <c r="G45" s="26">
        <v>0.5</v>
      </c>
      <c r="H45" s="26">
        <v>0</v>
      </c>
      <c r="I45" s="27" t="s">
        <v>138</v>
      </c>
      <c r="J45" s="11"/>
    </row>
    <row r="46" spans="1:10" ht="48">
      <c r="A46" s="22" t="s">
        <v>45</v>
      </c>
      <c r="B46" s="23" t="s">
        <v>6</v>
      </c>
      <c r="C46" s="23" t="s">
        <v>108</v>
      </c>
      <c r="D46" s="24">
        <v>11704171</v>
      </c>
      <c r="E46" s="24">
        <v>11704171</v>
      </c>
      <c r="F46" s="25">
        <v>0</v>
      </c>
      <c r="G46" s="26">
        <v>0</v>
      </c>
      <c r="H46" s="26">
        <v>0</v>
      </c>
      <c r="I46" s="27" t="s">
        <v>138</v>
      </c>
      <c r="J46" s="11"/>
    </row>
    <row r="47" spans="1:10" ht="60">
      <c r="A47" s="22" t="s">
        <v>54</v>
      </c>
      <c r="B47" s="23" t="s">
        <v>15</v>
      </c>
      <c r="C47" s="23" t="s">
        <v>110</v>
      </c>
      <c r="D47" s="24">
        <v>19501000</v>
      </c>
      <c r="E47" s="24">
        <v>19501000</v>
      </c>
      <c r="F47" s="25">
        <v>124422</v>
      </c>
      <c r="G47" s="26">
        <v>0.6</v>
      </c>
      <c r="H47" s="26">
        <v>2.25</v>
      </c>
      <c r="I47" s="27" t="s">
        <v>139</v>
      </c>
      <c r="J47" s="11"/>
    </row>
    <row r="48" spans="1:10" ht="12.75" customHeight="1">
      <c r="A48" s="29" t="s">
        <v>78</v>
      </c>
      <c r="B48" s="70" t="s">
        <v>67</v>
      </c>
      <c r="C48" s="71"/>
      <c r="D48" s="72"/>
      <c r="E48" s="72"/>
      <c r="F48" s="33" t="s">
        <v>27</v>
      </c>
      <c r="G48" s="34" t="s">
        <v>28</v>
      </c>
      <c r="H48" s="34" t="s">
        <v>28</v>
      </c>
      <c r="I48" s="73"/>
      <c r="J48" s="11"/>
    </row>
    <row r="49" spans="1:10" ht="48">
      <c r="A49" s="22" t="s">
        <v>35</v>
      </c>
      <c r="B49" s="23" t="s">
        <v>38</v>
      </c>
      <c r="C49" s="23" t="s">
        <v>93</v>
      </c>
      <c r="D49" s="24">
        <v>54339000</v>
      </c>
      <c r="E49" s="24">
        <v>54339000</v>
      </c>
      <c r="F49" s="25">
        <v>0</v>
      </c>
      <c r="G49" s="26">
        <v>0</v>
      </c>
      <c r="H49" s="26">
        <v>0</v>
      </c>
      <c r="I49" s="27" t="s">
        <v>140</v>
      </c>
      <c r="J49" s="11"/>
    </row>
    <row r="50" spans="1:10" ht="60">
      <c r="A50" s="22" t="s">
        <v>36</v>
      </c>
      <c r="B50" s="23" t="s">
        <v>37</v>
      </c>
      <c r="C50" s="23" t="s">
        <v>98</v>
      </c>
      <c r="D50" s="24">
        <v>42525800</v>
      </c>
      <c r="E50" s="24">
        <v>42525800</v>
      </c>
      <c r="F50" s="25">
        <v>0</v>
      </c>
      <c r="G50" s="26">
        <v>0</v>
      </c>
      <c r="H50" s="26">
        <v>0</v>
      </c>
      <c r="I50" s="27" t="s">
        <v>141</v>
      </c>
      <c r="J50" s="11"/>
    </row>
    <row r="51" spans="1:10" ht="72.75" thickBot="1">
      <c r="A51" s="48" t="s">
        <v>39</v>
      </c>
      <c r="B51" s="50" t="s">
        <v>40</v>
      </c>
      <c r="C51" s="50" t="s">
        <v>99</v>
      </c>
      <c r="D51" s="64">
        <v>23651000</v>
      </c>
      <c r="E51" s="64">
        <v>23651000</v>
      </c>
      <c r="F51" s="51">
        <v>0</v>
      </c>
      <c r="G51" s="52">
        <v>0</v>
      </c>
      <c r="H51" s="52">
        <v>0</v>
      </c>
      <c r="I51" s="53" t="s">
        <v>142</v>
      </c>
      <c r="J51" s="11"/>
    </row>
    <row r="52" spans="1:10" s="6" customFormat="1" ht="12.75">
      <c r="A52" s="65"/>
      <c r="B52" s="66"/>
      <c r="C52" s="66"/>
      <c r="D52" s="67"/>
      <c r="E52" s="67"/>
      <c r="F52" s="66"/>
      <c r="G52" s="68"/>
      <c r="H52" s="68"/>
      <c r="I52" s="66"/>
      <c r="J52" s="11"/>
    </row>
    <row r="53" spans="1:10" s="6" customFormat="1" ht="13.5" thickBot="1">
      <c r="A53" s="54"/>
      <c r="B53" s="54"/>
      <c r="C53" s="54"/>
      <c r="D53" s="55"/>
      <c r="E53" s="55"/>
      <c r="F53" s="56"/>
      <c r="G53" s="57"/>
      <c r="H53" s="57"/>
      <c r="I53" s="54"/>
      <c r="J53" s="11"/>
    </row>
    <row r="54" spans="1:9" ht="96.75" thickBot="1">
      <c r="A54" s="12" t="s">
        <v>70</v>
      </c>
      <c r="B54" s="13" t="s">
        <v>71</v>
      </c>
      <c r="C54" s="13" t="s">
        <v>119</v>
      </c>
      <c r="D54" s="14" t="s">
        <v>148</v>
      </c>
      <c r="E54" s="14" t="s">
        <v>147</v>
      </c>
      <c r="F54" s="103" t="s">
        <v>151</v>
      </c>
      <c r="G54" s="103"/>
      <c r="H54" s="13" t="s">
        <v>149</v>
      </c>
      <c r="I54" s="15" t="s">
        <v>79</v>
      </c>
    </row>
    <row r="55" spans="1:10" ht="60">
      <c r="A55" s="22" t="s">
        <v>41</v>
      </c>
      <c r="B55" s="23" t="s">
        <v>22</v>
      </c>
      <c r="C55" s="23" t="s">
        <v>98</v>
      </c>
      <c r="D55" s="24">
        <v>50708260</v>
      </c>
      <c r="E55" s="24">
        <v>50708260</v>
      </c>
      <c r="F55" s="25">
        <v>0</v>
      </c>
      <c r="G55" s="26">
        <v>0</v>
      </c>
      <c r="H55" s="26">
        <v>0</v>
      </c>
      <c r="I55" s="27" t="s">
        <v>141</v>
      </c>
      <c r="J55" s="11"/>
    </row>
    <row r="56" spans="1:10" ht="12.75" customHeight="1">
      <c r="A56" s="74" t="s">
        <v>95</v>
      </c>
      <c r="B56" s="75" t="s">
        <v>67</v>
      </c>
      <c r="C56" s="75"/>
      <c r="D56" s="76">
        <f>D55+D51+D50+D49+D47+D46+D45+D44+D39+D38+D37+D36+D35+D34+D31+D30+D29+D28+D27+D26+D23+D22+D21+D20+D19+D18</f>
        <v>488578037</v>
      </c>
      <c r="E56" s="76">
        <f>E55+E51+E50+E49+E47+E46+E45+E44+E39+E38+E37+E36+E35+E34+E31+E30+E29+E28+E27+E26+E23+E22+E21+E20+E19+E18</f>
        <v>488578037</v>
      </c>
      <c r="F56" s="76">
        <f>F55+F51+F50+F49+F47+F46+F45+F44+F39+F38+F37+F36+F35+F34+F31+F30+F29+F28+F27+F26+F23+F22+F21+F20+F19+F18</f>
        <v>16387321.02</v>
      </c>
      <c r="G56" s="77">
        <f>F56/E56*100</f>
        <v>3.354084665905684</v>
      </c>
      <c r="H56" s="77"/>
      <c r="I56" s="78"/>
      <c r="J56" s="11"/>
    </row>
    <row r="57" spans="1:10" s="5" customFormat="1" ht="12.75" customHeight="1">
      <c r="A57" s="79" t="s">
        <v>94</v>
      </c>
      <c r="B57" s="80" t="s">
        <v>91</v>
      </c>
      <c r="C57" s="80"/>
      <c r="D57" s="81" t="s">
        <v>27</v>
      </c>
      <c r="E57" s="81" t="s">
        <v>27</v>
      </c>
      <c r="F57" s="81" t="s">
        <v>27</v>
      </c>
      <c r="G57" s="82" t="s">
        <v>28</v>
      </c>
      <c r="H57" s="82" t="s">
        <v>28</v>
      </c>
      <c r="I57" s="83"/>
      <c r="J57" s="11"/>
    </row>
    <row r="58" spans="1:10" ht="36">
      <c r="A58" s="22" t="s">
        <v>74</v>
      </c>
      <c r="B58" s="23" t="s">
        <v>73</v>
      </c>
      <c r="C58" s="23" t="s">
        <v>101</v>
      </c>
      <c r="D58" s="24">
        <v>1271760</v>
      </c>
      <c r="E58" s="24">
        <v>1271760</v>
      </c>
      <c r="F58" s="25">
        <v>1233086</v>
      </c>
      <c r="G58" s="26">
        <v>97</v>
      </c>
      <c r="H58" s="26">
        <v>100</v>
      </c>
      <c r="I58" s="27" t="s">
        <v>143</v>
      </c>
      <c r="J58" s="11"/>
    </row>
    <row r="59" spans="1:10" ht="132">
      <c r="A59" s="22" t="s">
        <v>77</v>
      </c>
      <c r="B59" s="23" t="s">
        <v>76</v>
      </c>
      <c r="C59" s="23" t="s">
        <v>115</v>
      </c>
      <c r="D59" s="24">
        <v>1450000</v>
      </c>
      <c r="E59" s="24">
        <v>1450000</v>
      </c>
      <c r="F59" s="25">
        <v>1229151</v>
      </c>
      <c r="G59" s="26">
        <v>84.8</v>
      </c>
      <c r="H59" s="26">
        <v>93.10344827586206</v>
      </c>
      <c r="I59" s="27" t="s">
        <v>144</v>
      </c>
      <c r="J59" s="11"/>
    </row>
    <row r="60" spans="1:10" ht="108.75" thickBot="1">
      <c r="A60" s="84" t="s">
        <v>82</v>
      </c>
      <c r="B60" s="85" t="s">
        <v>75</v>
      </c>
      <c r="C60" s="85" t="s">
        <v>102</v>
      </c>
      <c r="D60" s="86">
        <v>60000</v>
      </c>
      <c r="E60" s="86">
        <v>60000</v>
      </c>
      <c r="F60" s="87">
        <v>1250</v>
      </c>
      <c r="G60" s="88">
        <v>2.083333333333333</v>
      </c>
      <c r="H60" s="88">
        <v>2.1</v>
      </c>
      <c r="I60" s="89" t="s">
        <v>81</v>
      </c>
      <c r="J60" s="11"/>
    </row>
    <row r="61" spans="1:9" ht="48.75" thickBot="1">
      <c r="A61" s="109" t="s">
        <v>91</v>
      </c>
      <c r="B61" s="103"/>
      <c r="C61" s="13"/>
      <c r="D61" s="90">
        <f>SUM(D58:D60)</f>
        <v>2781760</v>
      </c>
      <c r="E61" s="90">
        <f>SUM(E58:E60)</f>
        <v>2781760</v>
      </c>
      <c r="F61" s="91">
        <f>SUM(F58:F60)</f>
        <v>2463487</v>
      </c>
      <c r="G61" s="101">
        <f>F61/E61*100</f>
        <v>88.55857442770045</v>
      </c>
      <c r="H61" s="101" t="s">
        <v>152</v>
      </c>
      <c r="I61" s="92">
        <f>E61-F61</f>
        <v>318273</v>
      </c>
    </row>
    <row r="62" spans="1:9" ht="12.75">
      <c r="A62" s="107" t="s">
        <v>92</v>
      </c>
      <c r="B62" s="108"/>
      <c r="C62" s="93"/>
      <c r="D62" s="94">
        <f>D56+D14</f>
        <v>1085919037</v>
      </c>
      <c r="E62" s="94">
        <f>E56+E14</f>
        <v>1143575828</v>
      </c>
      <c r="F62" s="95">
        <f>F56+F14</f>
        <v>91290080.02</v>
      </c>
      <c r="G62" s="110">
        <f>F62*100/E62</f>
        <v>7.982861982983432</v>
      </c>
      <c r="H62" s="110"/>
      <c r="I62" s="96"/>
    </row>
    <row r="63" spans="1:9" ht="13.5" thickBot="1">
      <c r="A63" s="104" t="s">
        <v>68</v>
      </c>
      <c r="B63" s="105"/>
      <c r="C63" s="97"/>
      <c r="D63" s="98">
        <f>D61+D62</f>
        <v>1088700797</v>
      </c>
      <c r="E63" s="98">
        <f>E61+E62</f>
        <v>1146357588</v>
      </c>
      <c r="F63" s="99">
        <f>F62+F61</f>
        <v>93753567.02</v>
      </c>
      <c r="G63" s="106">
        <f>F63/E63*100</f>
        <v>8.178387616691904</v>
      </c>
      <c r="H63" s="106"/>
      <c r="I63" s="100"/>
    </row>
  </sheetData>
  <mergeCells count="12">
    <mergeCell ref="G62:H62"/>
    <mergeCell ref="F54:G54"/>
    <mergeCell ref="A2:I2"/>
    <mergeCell ref="F3:G3"/>
    <mergeCell ref="A63:B63"/>
    <mergeCell ref="G63:H63"/>
    <mergeCell ref="F16:G16"/>
    <mergeCell ref="F25:G25"/>
    <mergeCell ref="F33:G33"/>
    <mergeCell ref="F43:G43"/>
    <mergeCell ref="A62:B62"/>
    <mergeCell ref="A61:B61"/>
  </mergeCells>
  <printOptions horizontalCentered="1" verticalCentered="1"/>
  <pageMargins left="0.3937007874015748" right="0.3937007874015748" top="0.5905511811023623" bottom="0.7" header="0.5118110236220472" footer="0.5118110236220472"/>
  <pageSetup horizontalDpi="600" verticalDpi="600" orientation="landscape" paperSize="9" scale="95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misek</dc:creator>
  <cp:keywords/>
  <dc:description/>
  <cp:lastModifiedBy>misek</cp:lastModifiedBy>
  <cp:lastPrinted>2005-05-16T20:15:43Z</cp:lastPrinted>
  <dcterms:created xsi:type="dcterms:W3CDTF">2005-04-05T08:54:17Z</dcterms:created>
  <dcterms:modified xsi:type="dcterms:W3CDTF">2005-05-17T12:04:33Z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-740814018</vt:i4>
  </property>
  <property fmtid="{D5CDD505-2E9C-101B-9397-08002B2CF9AE}" pid="3" name="_EmailSubject">
    <vt:lpwstr>Návrh Správa o realizácii projektov spolufinancovaných z Kohézneho fondu za rok 2004/Číslo:MVRR-2005-1395/21048-101:951/M</vt:lpwstr>
  </property>
  <property fmtid="{D5CDD505-2E9C-101B-9397-08002B2CF9AE}" pid="4" name="_AuthorEmail">
    <vt:lpwstr>misek@build.gov.sk</vt:lpwstr>
  </property>
  <property fmtid="{D5CDD505-2E9C-101B-9397-08002B2CF9AE}" pid="5" name="_AuthorEmailDisplayName">
    <vt:lpwstr>Mišek Ján</vt:lpwstr>
  </property>
  <property fmtid="{D5CDD505-2E9C-101B-9397-08002B2CF9AE}" pid="6" name="_PreviousAdHocReviewCycleID">
    <vt:i4>-776110651</vt:i4>
  </property>
</Properties>
</file>