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665" windowHeight="5085" firstSheet="1" activeTab="1"/>
  </bookViews>
  <sheets>
    <sheet name="Zdroje" sheetId="1" r:id="rId1"/>
    <sheet name="Príloha č. 4" sheetId="2" r:id="rId2"/>
  </sheets>
  <definedNames/>
  <calcPr fullCalcOnLoad="1"/>
</workbook>
</file>

<file path=xl/sharedStrings.xml><?xml version="1.0" encoding="utf-8"?>
<sst xmlns="http://schemas.openxmlformats.org/spreadsheetml/2006/main" count="139" uniqueCount="54">
  <si>
    <t>EÚ zdroje</t>
  </si>
  <si>
    <t xml:space="preserve">Použitie prostriedkov získaných refundáciou platov oprávnených zamestnancov v rámci limitovanej technickej asistencie </t>
  </si>
  <si>
    <t>Spolu EÚ+ŠR</t>
  </si>
  <si>
    <t>Dátum: 31.12. 2004</t>
  </si>
  <si>
    <t>MŽP SR - OP ZI</t>
  </si>
  <si>
    <t>1-11/2004</t>
  </si>
  <si>
    <t xml:space="preserve">MVRR SR - OP ZI </t>
  </si>
  <si>
    <t>1-10/2004</t>
  </si>
  <si>
    <t>1-6/2004</t>
  </si>
  <si>
    <t>MVRR SR - Interreg IIIA</t>
  </si>
  <si>
    <t>MPSVR SR - SOP ĽZ</t>
  </si>
  <si>
    <t xml:space="preserve">MŠ SR - SOP ĽZ </t>
  </si>
  <si>
    <t>Refundované obdobie</t>
  </si>
  <si>
    <t>MDPT SR - OP ZI</t>
  </si>
  <si>
    <t>1-9/2004</t>
  </si>
  <si>
    <t>MF SR - OP ZI</t>
  </si>
  <si>
    <t>Použitie prostriedkov získaných refundáciou platov v rámci limitovanej technickej asistencie v roku 2004 podľa kapitol</t>
  </si>
  <si>
    <t>Mzdové náklady</t>
  </si>
  <si>
    <t xml:space="preserve"> Počet nových pracovných miest</t>
  </si>
  <si>
    <t xml:space="preserve">Objem prostriedkov na odmeňovanie  </t>
  </si>
  <si>
    <t xml:space="preserve"> Počet pracovných miest, na ktoré sa vzťahuje odmeňovanie  </t>
  </si>
  <si>
    <t>Zdroje ŠR</t>
  </si>
  <si>
    <t xml:space="preserve">Objem prostriedkov na technické vybavenie a iné kapitálové výdavky pre zamestnancov pracujúcich v oblasti riadenia a implementácie fondov EÚ
(3)          </t>
  </si>
  <si>
    <t>Objem prostriedkov na školenia a študijné pobyty pre zamestnancov pracujúcich v oblasti riadenia a implementácie fondov EÚ
(4)</t>
  </si>
  <si>
    <t xml:space="preserve">Objem prostriedkov predstavujúcich úsporu mzdových prostriedkov
             (5) </t>
  </si>
  <si>
    <t>Vytvorenie nových pracovných miest súvisiacich s riadením a implementáciou fondov EÚ
(1)</t>
  </si>
  <si>
    <t>Odmeňovanie zamestnancov pracujúcich v oblasti riadenia a implementácie fondov EÚ 
(2)</t>
  </si>
  <si>
    <t>Priemerná výška pridelených odmien na 1 zamestnanca za rok 2004</t>
  </si>
  <si>
    <t>Suma reálneho čerpania k 31.12.2004</t>
  </si>
  <si>
    <t>MŠ SR - spolu</t>
  </si>
  <si>
    <t>MPSVR SR - spolu</t>
  </si>
  <si>
    <t>MVRR - spolu</t>
  </si>
  <si>
    <t>Spolu EÚ+ŠR
(1+2+3+4+5)</t>
  </si>
  <si>
    <t>predstavujúcich úsporu</t>
  </si>
  <si>
    <t>použitých na vytvorenie nových pracovných miest a odmeňovanie zamestnancov</t>
  </si>
  <si>
    <t xml:space="preserve">Percentuálny podiel prostriedkov z celkového objemu prostriedkov získaných refundáciou platov </t>
  </si>
  <si>
    <t>─</t>
  </si>
  <si>
    <t xml:space="preserve">Priemerná výška mesačných mzdových nákladov na vytvorenie nového pracovného miesta </t>
  </si>
  <si>
    <t xml:space="preserve">MDPT SR </t>
  </si>
  <si>
    <t xml:space="preserve">MŽP SR </t>
  </si>
  <si>
    <t xml:space="preserve">MF SR </t>
  </si>
  <si>
    <t xml:space="preserve">MPSVR SR </t>
  </si>
  <si>
    <t xml:space="preserve">MŠ SR </t>
  </si>
  <si>
    <t>MVRR SR</t>
  </si>
  <si>
    <t>MVRR - JPD 2</t>
  </si>
  <si>
    <t>MPSVR SR - JPD 3</t>
  </si>
  <si>
    <t>MŠ SR - JPD 3</t>
  </si>
  <si>
    <t>Spolu</t>
  </si>
  <si>
    <t>Objem prostriedkov na odmeňovanie vrátane odvodov</t>
  </si>
  <si>
    <t>Mzdové náklady vrátane odvodov</t>
  </si>
  <si>
    <t>Priemerná ročná výška pridelených odmien na 1 zamestnanca za rok 2004</t>
  </si>
  <si>
    <t xml:space="preserve">Použitie prostriedkov získaných refundáciou platov oprávnených zamestnancov v rámci limitovanej technickej pomoci </t>
  </si>
  <si>
    <t>Pozn.: Údaje v tabuľke sú spracované na základe podkladov poskytnutých jednotlivými rezortmi.</t>
  </si>
  <si>
    <t>Príloha č. 8 : Použitie prostriedkov získaných refundáciou platov v rámci limitovanej technickej pomoci v roku 2004 podľa kapitol a programových dokumentov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</si>
</sst>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  <numFmt numFmtId="168" formatCode="000\ 00"/>
    <numFmt numFmtId="169" formatCode="#,##0.000"/>
    <numFmt numFmtId="170" formatCode="#,##0.0000"/>
    <numFmt numFmtId="171" formatCode="#,##0.000000"/>
    <numFmt numFmtId="172" formatCode="0.0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11.2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5" fillId="0" borderId="0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3" fontId="2" fillId="0" borderId="8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3" fontId="5" fillId="3" borderId="3" xfId="0" applyNumberFormat="1" applyFont="1" applyFill="1" applyBorder="1" applyAlignment="1">
      <alignment horizontal="right"/>
    </xf>
    <xf numFmtId="3" fontId="5" fillId="3" borderId="9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 wrapText="1"/>
    </xf>
    <xf numFmtId="3" fontId="5" fillId="3" borderId="1" xfId="0" applyNumberFormat="1" applyFont="1" applyFill="1" applyBorder="1" applyAlignment="1">
      <alignment horizontal="right"/>
    </xf>
    <xf numFmtId="3" fontId="5" fillId="3" borderId="10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 wrapText="1"/>
    </xf>
    <xf numFmtId="3" fontId="5" fillId="3" borderId="10" xfId="0" applyNumberFormat="1" applyFont="1" applyFill="1" applyBorder="1" applyAlignment="1">
      <alignment horizontal="right" wrapText="1"/>
    </xf>
    <xf numFmtId="3" fontId="5" fillId="3" borderId="5" xfId="0" applyNumberFormat="1" applyFont="1" applyFill="1" applyBorder="1" applyAlignment="1">
      <alignment horizontal="right"/>
    </xf>
    <xf numFmtId="3" fontId="5" fillId="3" borderId="5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5" fillId="3" borderId="5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5" fillId="3" borderId="10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4" fontId="5" fillId="3" borderId="9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5" fillId="4" borderId="11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3" fontId="2" fillId="4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4" borderId="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Čerpanie prostriedkov z technickej asistencie programových dokumentov podľa kapitol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1925"/>
          <c:w val="0.7612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v>EÚ zdroje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Zdroje!$A$6:$A$11</c:f>
              <c:strCache/>
            </c:strRef>
          </c:cat>
          <c:val>
            <c:numRef>
              <c:f>Zdroje!$B$6:$B$11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Zdroje ŠR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Zdroje!$A$6:$A$11</c:f>
              <c:strCache/>
            </c:strRef>
          </c:cat>
          <c:val>
            <c:numRef>
              <c:f>Zdroje!$C$6:$C$11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873464"/>
        <c:axId val="44643449"/>
      </c:barChart>
      <c:catAx>
        <c:axId val="1987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Zdroj čerpania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643449"/>
        <c:crosses val="autoZero"/>
        <c:auto val="1"/>
        <c:lblOffset val="100"/>
        <c:noMultiLvlLbl val="0"/>
      </c:catAx>
      <c:valAx>
        <c:axId val="44643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Suma čerpania v Sk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8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13</xdr:row>
      <xdr:rowOff>57150</xdr:rowOff>
    </xdr:from>
    <xdr:to>
      <xdr:col>10</xdr:col>
      <xdr:colOff>209550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2257425" y="4086225"/>
        <a:ext cx="56292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3">
      <selection activeCell="L16" sqref="L16"/>
    </sheetView>
  </sheetViews>
  <sheetFormatPr defaultColWidth="9.140625" defaultRowHeight="12.75"/>
  <cols>
    <col min="1" max="1" width="23.421875" style="2" customWidth="1"/>
    <col min="2" max="2" width="11.140625" style="2" customWidth="1"/>
    <col min="3" max="3" width="10.8515625" style="2" customWidth="1"/>
    <col min="4" max="4" width="10.57421875" style="2" customWidth="1"/>
    <col min="5" max="5" width="10.28125" style="2" customWidth="1"/>
    <col min="6" max="6" width="9.140625" style="2" customWidth="1"/>
    <col min="7" max="7" width="9.28125" style="2" customWidth="1"/>
    <col min="8" max="8" width="9.421875" style="2" customWidth="1"/>
    <col min="9" max="9" width="10.7109375" style="2" customWidth="1"/>
    <col min="10" max="10" width="10.28125" style="2" customWidth="1"/>
    <col min="11" max="11" width="10.57421875" style="2" customWidth="1"/>
    <col min="12" max="13" width="10.8515625" style="2" customWidth="1"/>
    <col min="14" max="14" width="11.7109375" style="2" customWidth="1"/>
    <col min="15" max="15" width="11.8515625" style="2" customWidth="1"/>
    <col min="16" max="16" width="11.140625" style="2" customWidth="1"/>
    <col min="17" max="16384" width="9.140625" style="2" customWidth="1"/>
  </cols>
  <sheetData>
    <row r="1" ht="12.75">
      <c r="A1" s="1" t="s">
        <v>16</v>
      </c>
    </row>
    <row r="2" ht="12" thickBot="1">
      <c r="A2" s="2" t="s">
        <v>3</v>
      </c>
    </row>
    <row r="3" spans="1:16" ht="27" customHeight="1" thickBot="1">
      <c r="A3" s="106"/>
      <c r="B3" s="109" t="s">
        <v>28</v>
      </c>
      <c r="C3" s="110"/>
      <c r="D3" s="111"/>
      <c r="E3" s="112" t="s">
        <v>12</v>
      </c>
      <c r="F3" s="115" t="s">
        <v>1</v>
      </c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1:16" ht="49.5" customHeight="1" thickBot="1">
      <c r="A4" s="107"/>
      <c r="B4" s="112" t="s">
        <v>0</v>
      </c>
      <c r="C4" s="112" t="s">
        <v>21</v>
      </c>
      <c r="D4" s="27" t="s">
        <v>32</v>
      </c>
      <c r="E4" s="113"/>
      <c r="F4" s="104" t="s">
        <v>25</v>
      </c>
      <c r="G4" s="118"/>
      <c r="H4" s="105"/>
      <c r="I4" s="104" t="s">
        <v>26</v>
      </c>
      <c r="J4" s="118"/>
      <c r="K4" s="105"/>
      <c r="L4" s="112" t="s">
        <v>22</v>
      </c>
      <c r="M4" s="112" t="s">
        <v>23</v>
      </c>
      <c r="N4" s="112" t="s">
        <v>24</v>
      </c>
      <c r="O4" s="104" t="s">
        <v>35</v>
      </c>
      <c r="P4" s="105"/>
    </row>
    <row r="5" spans="1:16" ht="103.5" customHeight="1" thickBot="1">
      <c r="A5" s="108"/>
      <c r="B5" s="114"/>
      <c r="C5" s="114"/>
      <c r="D5" s="28" t="s">
        <v>2</v>
      </c>
      <c r="E5" s="114"/>
      <c r="F5" s="25" t="s">
        <v>17</v>
      </c>
      <c r="G5" s="25" t="s">
        <v>18</v>
      </c>
      <c r="H5" s="25" t="s">
        <v>37</v>
      </c>
      <c r="I5" s="25" t="s">
        <v>19</v>
      </c>
      <c r="J5" s="25" t="s">
        <v>20</v>
      </c>
      <c r="K5" s="25" t="s">
        <v>27</v>
      </c>
      <c r="L5" s="114"/>
      <c r="M5" s="114"/>
      <c r="N5" s="114"/>
      <c r="O5" s="52" t="s">
        <v>33</v>
      </c>
      <c r="P5" s="52" t="s">
        <v>34</v>
      </c>
    </row>
    <row r="6" spans="1:16" ht="15" customHeight="1" thickBot="1">
      <c r="A6" s="41" t="s">
        <v>38</v>
      </c>
      <c r="B6" s="49">
        <f aca="true" t="shared" si="0" ref="B6:C11">B40/1000000</f>
        <v>5.6660759800000005</v>
      </c>
      <c r="C6" s="49">
        <f t="shared" si="0"/>
        <v>1.88869302</v>
      </c>
      <c r="D6" s="49">
        <v>7554769</v>
      </c>
      <c r="E6" s="47" t="s">
        <v>14</v>
      </c>
      <c r="F6" s="56" t="s">
        <v>36</v>
      </c>
      <c r="G6" s="56" t="s">
        <v>36</v>
      </c>
      <c r="H6" s="56" t="s">
        <v>36</v>
      </c>
      <c r="I6" s="48">
        <v>5016701.5</v>
      </c>
      <c r="J6" s="47">
        <v>48</v>
      </c>
      <c r="K6" s="45">
        <f aca="true" t="shared" si="1" ref="K6:K11">I6/J6</f>
        <v>104514.61458333333</v>
      </c>
      <c r="L6" s="56" t="s">
        <v>36</v>
      </c>
      <c r="M6" s="56" t="s">
        <v>36</v>
      </c>
      <c r="N6" s="45">
        <v>2538067.5</v>
      </c>
      <c r="O6" s="53">
        <v>33.59556725030242</v>
      </c>
      <c r="P6" s="53">
        <v>66.40443274969758</v>
      </c>
    </row>
    <row r="7" spans="1:16" ht="15" customHeight="1" thickBot="1">
      <c r="A7" s="41" t="s">
        <v>39</v>
      </c>
      <c r="B7" s="49">
        <f t="shared" si="0"/>
        <v>6.367448179999999</v>
      </c>
      <c r="C7" s="49">
        <f t="shared" si="0"/>
        <v>2.12248277</v>
      </c>
      <c r="D7" s="49">
        <v>8489930.95</v>
      </c>
      <c r="E7" s="47" t="s">
        <v>5</v>
      </c>
      <c r="F7" s="50">
        <v>738939</v>
      </c>
      <c r="G7" s="47">
        <v>7</v>
      </c>
      <c r="H7" s="47">
        <f>F7/42</f>
        <v>17593.785714285714</v>
      </c>
      <c r="I7" s="47">
        <v>6709120</v>
      </c>
      <c r="J7" s="47">
        <v>58</v>
      </c>
      <c r="K7" s="45">
        <f t="shared" si="1"/>
        <v>115674.4827586207</v>
      </c>
      <c r="L7" s="56" t="s">
        <v>36</v>
      </c>
      <c r="M7" s="56" t="s">
        <v>36</v>
      </c>
      <c r="N7" s="45">
        <v>1041871.95</v>
      </c>
      <c r="O7" s="53">
        <v>12.271854814084207</v>
      </c>
      <c r="P7" s="53">
        <v>87.72814577484874</v>
      </c>
    </row>
    <row r="8" spans="1:16" ht="15" customHeight="1" thickBot="1">
      <c r="A8" s="59" t="s">
        <v>43</v>
      </c>
      <c r="B8" s="49">
        <f t="shared" si="0"/>
        <v>8.45036725</v>
      </c>
      <c r="C8" s="49">
        <f t="shared" si="0"/>
        <v>3.66293275</v>
      </c>
      <c r="D8" s="49">
        <v>12113300</v>
      </c>
      <c r="E8" s="49">
        <v>114722</v>
      </c>
      <c r="F8" s="49">
        <v>6852435</v>
      </c>
      <c r="G8" s="49">
        <v>48</v>
      </c>
      <c r="H8" s="47">
        <v>142759.0625</v>
      </c>
      <c r="I8" s="49">
        <v>3434565</v>
      </c>
      <c r="J8" s="49">
        <v>115</v>
      </c>
      <c r="K8" s="45">
        <f t="shared" si="1"/>
        <v>29865.782608695652</v>
      </c>
      <c r="L8" s="56" t="s">
        <v>36</v>
      </c>
      <c r="M8" s="56" t="s">
        <v>36</v>
      </c>
      <c r="N8" s="49">
        <v>0</v>
      </c>
      <c r="O8" s="54">
        <v>0</v>
      </c>
      <c r="P8" s="53">
        <v>84.92318360810019</v>
      </c>
    </row>
    <row r="9" spans="1:16" ht="15" customHeight="1" thickBot="1">
      <c r="A9" s="24" t="s">
        <v>40</v>
      </c>
      <c r="B9" s="49">
        <f t="shared" si="0"/>
        <v>5.640879</v>
      </c>
      <c r="C9" s="49">
        <f t="shared" si="0"/>
        <v>1.880293</v>
      </c>
      <c r="D9" s="31">
        <v>7521172</v>
      </c>
      <c r="E9" s="32" t="s">
        <v>8</v>
      </c>
      <c r="F9" s="58" t="s">
        <v>36</v>
      </c>
      <c r="G9" s="58" t="s">
        <v>36</v>
      </c>
      <c r="H9" s="58" t="s">
        <v>36</v>
      </c>
      <c r="I9" s="31">
        <v>7397313</v>
      </c>
      <c r="J9" s="31">
        <v>169</v>
      </c>
      <c r="K9" s="31">
        <f t="shared" si="1"/>
        <v>43771.08284023669</v>
      </c>
      <c r="L9" s="58" t="s">
        <v>36</v>
      </c>
      <c r="M9" s="58" t="s">
        <v>36</v>
      </c>
      <c r="N9" s="31">
        <v>123859</v>
      </c>
      <c r="O9" s="55">
        <v>1.6468045139773428</v>
      </c>
      <c r="P9" s="55">
        <v>98.35319548602266</v>
      </c>
    </row>
    <row r="10" spans="1:16" ht="15" customHeight="1" thickBot="1">
      <c r="A10" s="41" t="s">
        <v>41</v>
      </c>
      <c r="B10" s="49">
        <f t="shared" si="0"/>
        <v>6.34570111</v>
      </c>
      <c r="C10" s="49">
        <f t="shared" si="0"/>
        <v>3.1293380099999997</v>
      </c>
      <c r="D10" s="45">
        <v>9475039.12</v>
      </c>
      <c r="E10" s="47" t="s">
        <v>14</v>
      </c>
      <c r="F10" s="47">
        <v>149280</v>
      </c>
      <c r="G10" s="48">
        <v>5</v>
      </c>
      <c r="H10" s="47">
        <v>29856</v>
      </c>
      <c r="I10" s="47">
        <v>704140</v>
      </c>
      <c r="J10" s="46">
        <v>35</v>
      </c>
      <c r="K10" s="45">
        <f t="shared" si="1"/>
        <v>20118.285714285714</v>
      </c>
      <c r="L10" s="56" t="s">
        <v>36</v>
      </c>
      <c r="M10" s="56" t="s">
        <v>36</v>
      </c>
      <c r="N10" s="45">
        <v>8621619.1</v>
      </c>
      <c r="O10" s="53">
        <v>90.9929657366945</v>
      </c>
      <c r="P10" s="53">
        <v>9.00703405222458</v>
      </c>
    </row>
    <row r="11" spans="1:16" ht="15" customHeight="1" thickBot="1">
      <c r="A11" s="41" t="s">
        <v>42</v>
      </c>
      <c r="B11" s="49">
        <f t="shared" si="0"/>
        <v>2.63958744</v>
      </c>
      <c r="C11" s="49">
        <f t="shared" si="0"/>
        <v>1.2504108600000001</v>
      </c>
      <c r="D11" s="45">
        <v>3889998.2</v>
      </c>
      <c r="E11" s="44" t="s">
        <v>14</v>
      </c>
      <c r="F11" s="42">
        <v>1690000</v>
      </c>
      <c r="G11" s="43">
        <v>6</v>
      </c>
      <c r="H11" s="47">
        <v>93888.88888888889</v>
      </c>
      <c r="I11" s="45">
        <v>2199998.2</v>
      </c>
      <c r="J11" s="46">
        <v>25</v>
      </c>
      <c r="K11" s="45">
        <f t="shared" si="1"/>
        <v>87999.92800000001</v>
      </c>
      <c r="L11" s="56" t="s">
        <v>36</v>
      </c>
      <c r="M11" s="56" t="s">
        <v>36</v>
      </c>
      <c r="N11" s="56" t="s">
        <v>36</v>
      </c>
      <c r="O11" s="53">
        <v>0</v>
      </c>
      <c r="P11" s="53">
        <v>100</v>
      </c>
    </row>
    <row r="12" spans="1:15" ht="11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1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1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1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1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1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1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1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1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1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1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40" spans="2:4" ht="11.25">
      <c r="B40" s="2">
        <v>5666075.98</v>
      </c>
      <c r="C40" s="2">
        <v>1888693.02</v>
      </c>
      <c r="D40" s="2">
        <v>7554769</v>
      </c>
    </row>
    <row r="41" spans="2:4" ht="11.25">
      <c r="B41" s="2">
        <v>6367448.18</v>
      </c>
      <c r="C41" s="2">
        <v>2122482.77</v>
      </c>
      <c r="D41" s="2">
        <v>8489930.95</v>
      </c>
    </row>
    <row r="42" spans="2:4" ht="11.25">
      <c r="B42" s="2">
        <v>8450367.25</v>
      </c>
      <c r="C42" s="2">
        <v>3662932.75</v>
      </c>
      <c r="D42" s="2">
        <v>12113300</v>
      </c>
    </row>
    <row r="43" spans="2:4" ht="11.25">
      <c r="B43" s="2">
        <v>5640879</v>
      </c>
      <c r="C43" s="2">
        <v>1880293</v>
      </c>
      <c r="D43" s="2">
        <v>7521172</v>
      </c>
    </row>
    <row r="44" spans="2:4" ht="11.25">
      <c r="B44" s="2">
        <v>6345701.11</v>
      </c>
      <c r="C44" s="2">
        <v>3129338.01</v>
      </c>
      <c r="D44" s="2">
        <v>9475039.12</v>
      </c>
    </row>
    <row r="45" spans="2:4" ht="11.25">
      <c r="B45" s="2">
        <v>2639587.44</v>
      </c>
      <c r="C45" s="2">
        <v>1250410.86</v>
      </c>
      <c r="D45" s="2">
        <v>3889998.2</v>
      </c>
    </row>
  </sheetData>
  <mergeCells count="12">
    <mergeCell ref="M4:M5"/>
    <mergeCell ref="N4:N5"/>
    <mergeCell ref="O4:P4"/>
    <mergeCell ref="A3:A5"/>
    <mergeCell ref="B3:D3"/>
    <mergeCell ref="E3:E5"/>
    <mergeCell ref="F3:P3"/>
    <mergeCell ref="B4:B5"/>
    <mergeCell ref="C4:C5"/>
    <mergeCell ref="F4:H4"/>
    <mergeCell ref="I4:K4"/>
    <mergeCell ref="L4:L5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57"/>
  <sheetViews>
    <sheetView tabSelected="1" workbookViewId="0" topLeftCell="A4">
      <selection activeCell="H20" sqref="H20"/>
    </sheetView>
  </sheetViews>
  <sheetFormatPr defaultColWidth="9.140625" defaultRowHeight="12.75"/>
  <cols>
    <col min="1" max="1" width="23.140625" style="2" customWidth="1"/>
    <col min="2" max="2" width="12.140625" style="2" customWidth="1"/>
    <col min="3" max="3" width="10.8515625" style="2" customWidth="1"/>
    <col min="4" max="4" width="11.8515625" style="2" customWidth="1"/>
    <col min="5" max="5" width="10.28125" style="2" customWidth="1"/>
    <col min="6" max="6" width="10.00390625" style="2" customWidth="1"/>
    <col min="7" max="7" width="9.28125" style="2" customWidth="1"/>
    <col min="8" max="8" width="9.421875" style="2" customWidth="1"/>
    <col min="9" max="9" width="10.7109375" style="2" customWidth="1"/>
    <col min="10" max="10" width="10.28125" style="2" customWidth="1"/>
    <col min="11" max="11" width="10.57421875" style="2" customWidth="1"/>
    <col min="12" max="13" width="10.8515625" style="2" customWidth="1"/>
    <col min="14" max="14" width="11.7109375" style="2" customWidth="1"/>
    <col min="15" max="15" width="11.8515625" style="2" customWidth="1"/>
    <col min="16" max="16" width="11.140625" style="2" customWidth="1"/>
    <col min="17" max="17" width="9.8515625" style="2" hidden="1" customWidth="1"/>
    <col min="18" max="18" width="10.28125" style="2" hidden="1" customWidth="1"/>
    <col min="19" max="19" width="9.421875" style="2" bestFit="1" customWidth="1"/>
    <col min="20" max="16384" width="9.140625" style="2" customWidth="1"/>
  </cols>
  <sheetData>
    <row r="1" spans="1:12" ht="15.75">
      <c r="A1" s="86" t="s">
        <v>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.7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24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6" ht="27" customHeight="1" thickBot="1">
      <c r="A4" s="106"/>
      <c r="B4" s="125" t="s">
        <v>28</v>
      </c>
      <c r="C4" s="126"/>
      <c r="D4" s="127"/>
      <c r="E4" s="112" t="s">
        <v>12</v>
      </c>
      <c r="F4" s="115" t="s">
        <v>51</v>
      </c>
      <c r="G4" s="116"/>
      <c r="H4" s="116"/>
      <c r="I4" s="116"/>
      <c r="J4" s="116"/>
      <c r="K4" s="116"/>
      <c r="L4" s="116"/>
      <c r="M4" s="116"/>
      <c r="N4" s="116"/>
      <c r="O4" s="116"/>
      <c r="P4" s="129"/>
    </row>
    <row r="5" spans="1:16" ht="49.5" customHeight="1" thickBot="1">
      <c r="A5" s="107"/>
      <c r="B5" s="112" t="s">
        <v>0</v>
      </c>
      <c r="C5" s="112" t="s">
        <v>21</v>
      </c>
      <c r="D5" s="112" t="s">
        <v>32</v>
      </c>
      <c r="E5" s="113"/>
      <c r="F5" s="104" t="s">
        <v>25</v>
      </c>
      <c r="G5" s="131"/>
      <c r="H5" s="124"/>
      <c r="I5" s="104" t="s">
        <v>26</v>
      </c>
      <c r="J5" s="131"/>
      <c r="K5" s="124"/>
      <c r="L5" s="112" t="s">
        <v>22</v>
      </c>
      <c r="M5" s="112" t="s">
        <v>23</v>
      </c>
      <c r="N5" s="112" t="s">
        <v>24</v>
      </c>
      <c r="O5" s="104" t="s">
        <v>35</v>
      </c>
      <c r="P5" s="124"/>
    </row>
    <row r="6" spans="1:16" ht="103.5" customHeight="1" thickBot="1">
      <c r="A6" s="107"/>
      <c r="B6" s="130"/>
      <c r="C6" s="130"/>
      <c r="D6" s="130" t="s">
        <v>2</v>
      </c>
      <c r="E6" s="128"/>
      <c r="F6" s="25" t="s">
        <v>49</v>
      </c>
      <c r="G6" s="25" t="s">
        <v>18</v>
      </c>
      <c r="H6" s="25" t="s">
        <v>37</v>
      </c>
      <c r="I6" s="25" t="s">
        <v>48</v>
      </c>
      <c r="J6" s="25" t="s">
        <v>20</v>
      </c>
      <c r="K6" s="25" t="s">
        <v>50</v>
      </c>
      <c r="L6" s="123"/>
      <c r="M6" s="114"/>
      <c r="N6" s="114"/>
      <c r="O6" s="52" t="s">
        <v>33</v>
      </c>
      <c r="P6" s="52" t="s">
        <v>34</v>
      </c>
    </row>
    <row r="7" spans="1:18" ht="15" customHeight="1" thickBot="1">
      <c r="A7" s="41" t="s">
        <v>13</v>
      </c>
      <c r="B7" s="62">
        <v>5666075.98</v>
      </c>
      <c r="C7" s="62">
        <v>1888693.02</v>
      </c>
      <c r="D7" s="62">
        <v>7554769</v>
      </c>
      <c r="E7" s="47" t="s">
        <v>14</v>
      </c>
      <c r="F7" s="56" t="s">
        <v>36</v>
      </c>
      <c r="G7" s="56" t="s">
        <v>36</v>
      </c>
      <c r="H7" s="77" t="s">
        <v>36</v>
      </c>
      <c r="I7" s="79">
        <v>5016701.5</v>
      </c>
      <c r="J7" s="47">
        <v>55</v>
      </c>
      <c r="K7" s="54">
        <f aca="true" t="shared" si="0" ref="K7:K14">I7/J7</f>
        <v>91212.75454545455</v>
      </c>
      <c r="L7" s="56" t="s">
        <v>36</v>
      </c>
      <c r="M7" s="56" t="s">
        <v>36</v>
      </c>
      <c r="N7" s="54">
        <v>2538067.5</v>
      </c>
      <c r="O7" s="53">
        <f>N7/D7*100</f>
        <v>33.59556725030243</v>
      </c>
      <c r="P7" s="53">
        <f>I7/D7*100</f>
        <v>66.40443274969758</v>
      </c>
      <c r="Q7" s="84">
        <v>0</v>
      </c>
      <c r="R7" s="84">
        <f>100*I7/D7</f>
        <v>66.40443274969758</v>
      </c>
    </row>
    <row r="8" spans="1:18" ht="15" customHeight="1" thickBot="1">
      <c r="A8" s="41" t="s">
        <v>4</v>
      </c>
      <c r="B8" s="62">
        <v>6367448.18</v>
      </c>
      <c r="C8" s="62">
        <v>2122482.77</v>
      </c>
      <c r="D8" s="62">
        <v>8489930.95</v>
      </c>
      <c r="E8" s="47" t="s">
        <v>5</v>
      </c>
      <c r="F8" s="50">
        <v>738939</v>
      </c>
      <c r="G8" s="47">
        <v>7</v>
      </c>
      <c r="H8" s="80">
        <v>17593.785714285714</v>
      </c>
      <c r="I8" s="80">
        <v>6709120</v>
      </c>
      <c r="J8" s="47">
        <v>66</v>
      </c>
      <c r="K8" s="54">
        <f t="shared" si="0"/>
        <v>101653.33333333333</v>
      </c>
      <c r="L8" s="56" t="s">
        <v>36</v>
      </c>
      <c r="M8" s="56" t="s">
        <v>36</v>
      </c>
      <c r="N8" s="54">
        <v>1041871.95</v>
      </c>
      <c r="O8" s="53">
        <f aca="true" t="shared" si="1" ref="O8:O20">N8/D8*100</f>
        <v>12.271854225151266</v>
      </c>
      <c r="P8" s="53">
        <f>(F8+I8)/D8*100</f>
        <v>87.72814577484874</v>
      </c>
      <c r="Q8" s="84">
        <f aca="true" t="shared" si="2" ref="Q8:Q20">100*F8/D8</f>
        <v>8.703710364099017</v>
      </c>
      <c r="R8" s="84">
        <f aca="true" t="shared" si="3" ref="R8:R20">100*I8/D8</f>
        <v>79.02443541074973</v>
      </c>
    </row>
    <row r="9" spans="1:18" ht="15" customHeight="1" thickBot="1">
      <c r="A9" s="41" t="s">
        <v>31</v>
      </c>
      <c r="B9" s="62">
        <v>8450367.25</v>
      </c>
      <c r="C9" s="62">
        <v>3662932.75</v>
      </c>
      <c r="D9" s="62">
        <v>12113300</v>
      </c>
      <c r="E9" s="47" t="s">
        <v>7</v>
      </c>
      <c r="F9" s="49">
        <v>6197301</v>
      </c>
      <c r="G9" s="49">
        <v>44</v>
      </c>
      <c r="H9" s="80">
        <v>32227.2542901716</v>
      </c>
      <c r="I9" s="62">
        <v>5704122</v>
      </c>
      <c r="J9" s="49">
        <f>SUM(J10:J12)</f>
        <v>90</v>
      </c>
      <c r="K9" s="54">
        <f t="shared" si="0"/>
        <v>63379.13333333333</v>
      </c>
      <c r="L9" s="56" t="s">
        <v>36</v>
      </c>
      <c r="M9" s="56" t="s">
        <v>36</v>
      </c>
      <c r="N9" s="54">
        <v>211877</v>
      </c>
      <c r="O9" s="53">
        <f t="shared" si="1"/>
        <v>1.7491269926444488</v>
      </c>
      <c r="P9" s="53">
        <f>(F9+I9)/D9*100</f>
        <v>98.25087300735555</v>
      </c>
      <c r="Q9" s="84">
        <f t="shared" si="2"/>
        <v>51.16112867674374</v>
      </c>
      <c r="R9" s="84">
        <f t="shared" si="3"/>
        <v>47.08974433061181</v>
      </c>
    </row>
    <row r="10" spans="1:18" ht="15" customHeight="1" thickBot="1">
      <c r="A10" s="51" t="s">
        <v>44</v>
      </c>
      <c r="B10" s="60">
        <v>1269215.5</v>
      </c>
      <c r="C10" s="60">
        <v>1269215.5</v>
      </c>
      <c r="D10" s="61">
        <v>2538431</v>
      </c>
      <c r="E10" s="35" t="s">
        <v>7</v>
      </c>
      <c r="F10" s="35">
        <v>1477564</v>
      </c>
      <c r="G10" s="35">
        <v>11</v>
      </c>
      <c r="H10" s="76">
        <v>31238.1395348837</v>
      </c>
      <c r="I10" s="76">
        <v>1060867</v>
      </c>
      <c r="J10" s="94">
        <v>25</v>
      </c>
      <c r="K10" s="83">
        <f t="shared" si="0"/>
        <v>42434.68</v>
      </c>
      <c r="L10" s="57" t="s">
        <v>36</v>
      </c>
      <c r="M10" s="57" t="s">
        <v>36</v>
      </c>
      <c r="N10" s="76">
        <v>0</v>
      </c>
      <c r="O10" s="91">
        <f t="shared" si="1"/>
        <v>0</v>
      </c>
      <c r="P10" s="89">
        <v>100</v>
      </c>
      <c r="Q10" s="84">
        <f t="shared" si="2"/>
        <v>58.207766923741474</v>
      </c>
      <c r="R10" s="84">
        <f t="shared" si="3"/>
        <v>41.792233076258526</v>
      </c>
    </row>
    <row r="11" spans="1:18" ht="15" customHeight="1" thickBot="1">
      <c r="A11" s="51" t="s">
        <v>9</v>
      </c>
      <c r="B11" s="63">
        <v>352996.5</v>
      </c>
      <c r="C11" s="63">
        <v>117665.5</v>
      </c>
      <c r="D11" s="63">
        <v>470662</v>
      </c>
      <c r="E11" s="35" t="s">
        <v>7</v>
      </c>
      <c r="F11" s="33">
        <v>426094</v>
      </c>
      <c r="G11" s="34">
        <v>4</v>
      </c>
      <c r="H11" s="76">
        <v>26630.875</v>
      </c>
      <c r="I11" s="67">
        <v>44568</v>
      </c>
      <c r="J11" s="95">
        <v>11</v>
      </c>
      <c r="K11" s="83">
        <f t="shared" si="0"/>
        <v>4051.6363636363635</v>
      </c>
      <c r="L11" s="57" t="s">
        <v>36</v>
      </c>
      <c r="M11" s="57" t="s">
        <v>36</v>
      </c>
      <c r="N11" s="67">
        <v>0</v>
      </c>
      <c r="O11" s="91">
        <f t="shared" si="1"/>
        <v>0</v>
      </c>
      <c r="P11" s="89">
        <v>100</v>
      </c>
      <c r="Q11" s="84">
        <f t="shared" si="2"/>
        <v>90.53078429956105</v>
      </c>
      <c r="R11" s="84">
        <f t="shared" si="3"/>
        <v>9.469215700438957</v>
      </c>
    </row>
    <row r="12" spans="1:18" ht="15" customHeight="1" thickBot="1">
      <c r="A12" s="36" t="s">
        <v>6</v>
      </c>
      <c r="B12" s="64">
        <v>6828155.25</v>
      </c>
      <c r="C12" s="64">
        <v>2276051.75</v>
      </c>
      <c r="D12" s="64">
        <v>9104207</v>
      </c>
      <c r="E12" s="35" t="s">
        <v>7</v>
      </c>
      <c r="F12" s="29">
        <v>4293643</v>
      </c>
      <c r="G12" s="30">
        <v>29</v>
      </c>
      <c r="H12" s="76">
        <v>33284.0542635659</v>
      </c>
      <c r="I12" s="60">
        <v>4598687</v>
      </c>
      <c r="J12" s="96">
        <v>54</v>
      </c>
      <c r="K12" s="83">
        <f t="shared" si="0"/>
        <v>85160.87037037036</v>
      </c>
      <c r="L12" s="57" t="s">
        <v>36</v>
      </c>
      <c r="M12" s="57" t="s">
        <v>36</v>
      </c>
      <c r="N12" s="67">
        <v>211877</v>
      </c>
      <c r="O12" s="91">
        <f t="shared" si="1"/>
        <v>2.327242779080045</v>
      </c>
      <c r="P12" s="89">
        <v>97.67275722091995</v>
      </c>
      <c r="Q12" s="84">
        <f t="shared" si="2"/>
        <v>47.16108717651082</v>
      </c>
      <c r="R12" s="84">
        <f t="shared" si="3"/>
        <v>50.511670044409136</v>
      </c>
    </row>
    <row r="13" spans="1:18" ht="15" customHeight="1" thickBot="1">
      <c r="A13" s="24" t="s">
        <v>15</v>
      </c>
      <c r="B13" s="65">
        <v>5640879</v>
      </c>
      <c r="C13" s="65">
        <v>1880293</v>
      </c>
      <c r="D13" s="65">
        <v>7521172</v>
      </c>
      <c r="E13" s="32" t="s">
        <v>8</v>
      </c>
      <c r="F13" s="58" t="s">
        <v>36</v>
      </c>
      <c r="G13" s="58" t="s">
        <v>36</v>
      </c>
      <c r="H13" s="82" t="s">
        <v>36</v>
      </c>
      <c r="I13" s="65">
        <v>7397313</v>
      </c>
      <c r="J13" s="31">
        <v>167</v>
      </c>
      <c r="K13" s="65">
        <f t="shared" si="0"/>
        <v>44295.2874251497</v>
      </c>
      <c r="L13" s="58" t="s">
        <v>36</v>
      </c>
      <c r="M13" s="58" t="s">
        <v>36</v>
      </c>
      <c r="N13" s="65">
        <v>123859</v>
      </c>
      <c r="O13" s="55">
        <f t="shared" si="1"/>
        <v>1.6468045139773428</v>
      </c>
      <c r="P13" s="55">
        <f>I13/D13*100</f>
        <v>98.35319548602266</v>
      </c>
      <c r="Q13" s="84">
        <v>0</v>
      </c>
      <c r="R13" s="84">
        <f t="shared" si="3"/>
        <v>98.35319548602266</v>
      </c>
    </row>
    <row r="14" spans="1:18" ht="15" customHeight="1" thickBot="1">
      <c r="A14" s="41" t="s">
        <v>30</v>
      </c>
      <c r="B14" s="54">
        <v>6345701.11</v>
      </c>
      <c r="C14" s="66">
        <v>3129338.01</v>
      </c>
      <c r="D14" s="54">
        <v>9475039.12</v>
      </c>
      <c r="E14" s="47" t="s">
        <v>14</v>
      </c>
      <c r="F14" s="47">
        <v>131670</v>
      </c>
      <c r="G14" s="48">
        <v>4</v>
      </c>
      <c r="H14" s="80">
        <v>18810</v>
      </c>
      <c r="I14" s="80">
        <v>704140</v>
      </c>
      <c r="J14" s="46">
        <v>47</v>
      </c>
      <c r="K14" s="54">
        <f t="shared" si="0"/>
        <v>14981.702127659575</v>
      </c>
      <c r="L14" s="56" t="s">
        <v>36</v>
      </c>
      <c r="M14" s="56" t="s">
        <v>36</v>
      </c>
      <c r="N14" s="54">
        <v>8639229.12</v>
      </c>
      <c r="O14" s="53">
        <f t="shared" si="1"/>
        <v>91.17882270020642</v>
      </c>
      <c r="P14" s="53">
        <f aca="true" t="shared" si="4" ref="P14:P20">(F14+I14)/D14*100</f>
        <v>8.821177299793566</v>
      </c>
      <c r="Q14" s="84">
        <f t="shared" si="2"/>
        <v>1.3896512545480657</v>
      </c>
      <c r="R14" s="84">
        <f t="shared" si="3"/>
        <v>7.4315260452455005</v>
      </c>
    </row>
    <row r="15" spans="1:18" ht="15" customHeight="1" thickBot="1">
      <c r="A15" s="36" t="s">
        <v>45</v>
      </c>
      <c r="B15" s="67">
        <v>1521152.51</v>
      </c>
      <c r="C15" s="67">
        <v>1521154.51</v>
      </c>
      <c r="D15" s="68">
        <v>3042307.02</v>
      </c>
      <c r="E15" s="38" t="s">
        <v>14</v>
      </c>
      <c r="F15" s="39">
        <v>65240</v>
      </c>
      <c r="G15" s="22">
        <v>1</v>
      </c>
      <c r="H15" s="76">
        <v>21746.666666666668</v>
      </c>
      <c r="I15" s="81">
        <v>220330</v>
      </c>
      <c r="J15" s="40"/>
      <c r="K15" s="83"/>
      <c r="L15" s="57" t="s">
        <v>36</v>
      </c>
      <c r="M15" s="57" t="s">
        <v>36</v>
      </c>
      <c r="N15" s="60">
        <v>2756737.02</v>
      </c>
      <c r="O15" s="91">
        <f t="shared" si="1"/>
        <v>90.61337339976949</v>
      </c>
      <c r="P15" s="91">
        <f t="shared" si="4"/>
        <v>9.386626600230505</v>
      </c>
      <c r="Q15" s="84">
        <f t="shared" si="2"/>
        <v>2.1444252526492216</v>
      </c>
      <c r="R15" s="84">
        <f t="shared" si="3"/>
        <v>7.242201347581283</v>
      </c>
    </row>
    <row r="16" spans="1:18" ht="15" customHeight="1" thickBot="1">
      <c r="A16" s="36" t="s">
        <v>10</v>
      </c>
      <c r="B16" s="67">
        <v>4824548.6</v>
      </c>
      <c r="C16" s="61">
        <v>1608183.5</v>
      </c>
      <c r="D16" s="60">
        <v>6432732.1</v>
      </c>
      <c r="E16" s="35" t="s">
        <v>14</v>
      </c>
      <c r="F16" s="35">
        <v>66430</v>
      </c>
      <c r="G16" s="35">
        <v>3</v>
      </c>
      <c r="H16" s="76">
        <v>16607.5</v>
      </c>
      <c r="I16" s="76">
        <v>483810</v>
      </c>
      <c r="J16" s="30"/>
      <c r="K16" s="83"/>
      <c r="L16" s="57" t="s">
        <v>36</v>
      </c>
      <c r="M16" s="57" t="s">
        <v>36</v>
      </c>
      <c r="N16" s="60">
        <v>5882492.1</v>
      </c>
      <c r="O16" s="91">
        <f t="shared" si="1"/>
        <v>91.44624723296032</v>
      </c>
      <c r="P16" s="91">
        <f t="shared" si="4"/>
        <v>8.553752767039684</v>
      </c>
      <c r="Q16" s="84">
        <f t="shared" si="2"/>
        <v>1.032687184345824</v>
      </c>
      <c r="R16" s="84">
        <f t="shared" si="3"/>
        <v>7.52106558269386</v>
      </c>
    </row>
    <row r="17" spans="1:18" ht="15" customHeight="1" thickBot="1">
      <c r="A17" s="41" t="s">
        <v>29</v>
      </c>
      <c r="B17" s="69">
        <v>2639587.44</v>
      </c>
      <c r="C17" s="70">
        <v>1250410.86</v>
      </c>
      <c r="D17" s="69">
        <v>3889998.2</v>
      </c>
      <c r="E17" s="44" t="s">
        <v>14</v>
      </c>
      <c r="F17" s="42">
        <v>1311412.82</v>
      </c>
      <c r="G17" s="43">
        <v>8</v>
      </c>
      <c r="H17" s="80">
        <f>F17/42</f>
        <v>31224.114761904762</v>
      </c>
      <c r="I17" s="54">
        <v>2487848.11</v>
      </c>
      <c r="J17" s="46">
        <v>27</v>
      </c>
      <c r="K17" s="54">
        <f>I17/J17</f>
        <v>92142.52259259259</v>
      </c>
      <c r="L17" s="56" t="s">
        <v>36</v>
      </c>
      <c r="M17" s="56" t="s">
        <v>36</v>
      </c>
      <c r="N17" s="54">
        <f>N19</f>
        <v>90737.27</v>
      </c>
      <c r="O17" s="53">
        <f t="shared" si="1"/>
        <v>2.332578714303775</v>
      </c>
      <c r="P17" s="53">
        <f t="shared" si="4"/>
        <v>97.66742128569621</v>
      </c>
      <c r="Q17" s="84">
        <f t="shared" si="2"/>
        <v>33.712427424773615</v>
      </c>
      <c r="R17" s="84">
        <f t="shared" si="3"/>
        <v>63.954993860922606</v>
      </c>
    </row>
    <row r="18" spans="1:18" ht="15" customHeight="1" thickBot="1">
      <c r="A18" s="36" t="s">
        <v>11</v>
      </c>
      <c r="B18" s="60">
        <v>2083764.78</v>
      </c>
      <c r="C18" s="71">
        <v>694588.27</v>
      </c>
      <c r="D18" s="60">
        <v>2778353.05</v>
      </c>
      <c r="E18" s="37" t="s">
        <v>14</v>
      </c>
      <c r="F18" s="29">
        <v>1076529.93</v>
      </c>
      <c r="G18" s="30">
        <v>6</v>
      </c>
      <c r="H18" s="76">
        <f>F18/30</f>
        <v>35884.331</v>
      </c>
      <c r="I18" s="60">
        <v>1701823.07</v>
      </c>
      <c r="J18" s="30">
        <v>18</v>
      </c>
      <c r="K18" s="60">
        <f>I18/J18</f>
        <v>94545.72611111111</v>
      </c>
      <c r="L18" s="57" t="s">
        <v>36</v>
      </c>
      <c r="M18" s="57" t="s">
        <v>36</v>
      </c>
      <c r="N18" s="78" t="s">
        <v>36</v>
      </c>
      <c r="O18" s="91">
        <v>0</v>
      </c>
      <c r="P18" s="89">
        <f t="shared" si="4"/>
        <v>99.99999820037272</v>
      </c>
      <c r="Q18" s="84">
        <f t="shared" si="2"/>
        <v>38.74705304280894</v>
      </c>
      <c r="R18" s="84">
        <f t="shared" si="3"/>
        <v>61.252945157563765</v>
      </c>
    </row>
    <row r="19" spans="1:18" ht="15" customHeight="1" thickBot="1">
      <c r="A19" s="36" t="s">
        <v>46</v>
      </c>
      <c r="B19" s="60">
        <v>555822.66</v>
      </c>
      <c r="C19" s="60">
        <v>555822.59</v>
      </c>
      <c r="D19" s="60">
        <v>1111645.15</v>
      </c>
      <c r="E19" s="35" t="s">
        <v>14</v>
      </c>
      <c r="F19" s="30">
        <v>234882.89</v>
      </c>
      <c r="G19" s="30">
        <v>2</v>
      </c>
      <c r="H19" s="76">
        <f>F19/12</f>
        <v>19573.57416666667</v>
      </c>
      <c r="I19" s="60">
        <v>786025.04</v>
      </c>
      <c r="J19" s="30">
        <v>9</v>
      </c>
      <c r="K19" s="60">
        <f>I19/J19</f>
        <v>87336.11555555556</v>
      </c>
      <c r="L19" s="57" t="s">
        <v>36</v>
      </c>
      <c r="M19" s="57" t="s">
        <v>36</v>
      </c>
      <c r="N19" s="78">
        <v>90737.27</v>
      </c>
      <c r="O19" s="91">
        <f t="shared" si="1"/>
        <v>8.162431149904267</v>
      </c>
      <c r="P19" s="89">
        <f t="shared" si="4"/>
        <v>91.83757334793393</v>
      </c>
      <c r="Q19" s="84">
        <f t="shared" si="2"/>
        <v>21.129304616675565</v>
      </c>
      <c r="R19" s="84">
        <f t="shared" si="3"/>
        <v>70.70826873125836</v>
      </c>
    </row>
    <row r="20" spans="1:18" ht="17.25" customHeight="1" thickBot="1">
      <c r="A20" s="88" t="s">
        <v>47</v>
      </c>
      <c r="B20" s="73">
        <v>35110058.96</v>
      </c>
      <c r="C20" s="73">
        <v>13934150.409999998</v>
      </c>
      <c r="D20" s="73">
        <v>49044209.27</v>
      </c>
      <c r="E20" s="85" t="s">
        <v>36</v>
      </c>
      <c r="F20" s="75">
        <f>F8+F9+F14+F17</f>
        <v>8379322.82</v>
      </c>
      <c r="G20" s="75">
        <f>G8+G9+G14+G17</f>
        <v>63</v>
      </c>
      <c r="H20" s="73">
        <f>(H8+H9+H14+H17)/4</f>
        <v>24963.78869159052</v>
      </c>
      <c r="I20" s="73">
        <f>I7+I8+I9+I13+I14+I17</f>
        <v>28019244.61</v>
      </c>
      <c r="J20" s="75">
        <f>J7+J8+J9+J13+J14+J17</f>
        <v>452</v>
      </c>
      <c r="K20" s="73">
        <f>I20/J20</f>
        <v>61989.479225663716</v>
      </c>
      <c r="L20" s="74" t="s">
        <v>36</v>
      </c>
      <c r="M20" s="74" t="s">
        <v>36</v>
      </c>
      <c r="N20" s="73">
        <f>N7+N8+N9+N13+N14+N17</f>
        <v>12645641.84</v>
      </c>
      <c r="O20" s="72">
        <f t="shared" si="1"/>
        <v>25.784169075665474</v>
      </c>
      <c r="P20" s="72">
        <f t="shared" si="4"/>
        <v>74.21583092433453</v>
      </c>
      <c r="Q20" s="84">
        <f t="shared" si="2"/>
        <v>17.085243996635445</v>
      </c>
      <c r="R20" s="84">
        <f t="shared" si="3"/>
        <v>57.13058692769908</v>
      </c>
    </row>
    <row r="21" spans="1:18" ht="17.25" customHeight="1">
      <c r="A21" s="97"/>
      <c r="B21" s="98"/>
      <c r="C21" s="98"/>
      <c r="D21" s="98"/>
      <c r="E21" s="99"/>
      <c r="F21" s="100"/>
      <c r="G21" s="100"/>
      <c r="H21" s="98"/>
      <c r="I21" s="98"/>
      <c r="J21" s="100"/>
      <c r="K21" s="98"/>
      <c r="L21" s="101"/>
      <c r="M21" s="101"/>
      <c r="N21" s="102"/>
      <c r="O21" s="103"/>
      <c r="P21" s="103"/>
      <c r="Q21" s="84"/>
      <c r="R21" s="84"/>
    </row>
    <row r="22" spans="1:15" ht="12" customHeight="1">
      <c r="A22" s="119" t="s">
        <v>52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8"/>
      <c r="O22" s="8"/>
    </row>
    <row r="23" spans="1:18" ht="11.25" hidden="1">
      <c r="A23" s="8"/>
      <c r="B23" s="10"/>
      <c r="C23" s="10"/>
      <c r="D23" s="10"/>
      <c r="E23" s="4"/>
      <c r="F23" s="11"/>
      <c r="G23" s="11"/>
      <c r="H23" s="11"/>
      <c r="I23" s="10"/>
      <c r="J23" s="11"/>
      <c r="K23" s="11"/>
      <c r="L23" s="11"/>
      <c r="M23" s="11"/>
      <c r="N23" s="11"/>
      <c r="O23" s="11">
        <v>25.59915789626105</v>
      </c>
      <c r="P23" s="2">
        <v>74.40084210373895</v>
      </c>
      <c r="Q23" s="2">
        <v>17.857174435794505</v>
      </c>
      <c r="R23" s="2">
        <v>56.54366766794443</v>
      </c>
    </row>
    <row r="24" spans="1:15" ht="11.25">
      <c r="A24" s="8"/>
      <c r="B24" s="10"/>
      <c r="C24" s="10"/>
      <c r="D24" s="10"/>
      <c r="E24" s="4"/>
      <c r="F24" s="11"/>
      <c r="G24" s="11"/>
      <c r="H24" s="92"/>
      <c r="I24" s="11"/>
      <c r="J24" s="4"/>
      <c r="K24" s="4"/>
      <c r="L24" s="4"/>
      <c r="M24" s="4"/>
      <c r="N24" s="4"/>
      <c r="O24" s="4"/>
    </row>
    <row r="25" spans="1:15" ht="11.25">
      <c r="A25" s="8"/>
      <c r="B25" s="10"/>
      <c r="C25" s="10"/>
      <c r="D25" s="10"/>
      <c r="E25" s="4"/>
      <c r="F25" s="11"/>
      <c r="G25" s="11"/>
      <c r="H25" s="11"/>
      <c r="I25" s="92"/>
      <c r="J25" s="4"/>
      <c r="K25" s="4"/>
      <c r="L25" s="4"/>
      <c r="M25" s="4"/>
      <c r="N25" s="4"/>
      <c r="O25" s="93"/>
    </row>
    <row r="26" spans="1:15" ht="12.75">
      <c r="A26" s="121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26"/>
    </row>
    <row r="27" spans="1:15" ht="11.25">
      <c r="A27" s="5"/>
      <c r="B27" s="6"/>
      <c r="C27" s="6"/>
      <c r="D27" s="6"/>
      <c r="E27" s="3"/>
      <c r="F27" s="90"/>
      <c r="G27" s="3"/>
      <c r="H27" s="3"/>
      <c r="I27" s="3"/>
      <c r="J27" s="23"/>
      <c r="K27" s="7"/>
      <c r="L27" s="7"/>
      <c r="M27" s="7"/>
      <c r="N27" s="7"/>
      <c r="O27" s="7"/>
    </row>
    <row r="28" spans="1:15" ht="11.25">
      <c r="A28" s="5"/>
      <c r="B28" s="12"/>
      <c r="C28" s="12"/>
      <c r="D28" s="12"/>
      <c r="E28" s="3"/>
      <c r="F28" s="3"/>
      <c r="G28" s="3"/>
      <c r="H28" s="3"/>
      <c r="I28" s="3"/>
      <c r="J28" s="7"/>
      <c r="K28" s="7"/>
      <c r="L28" s="7"/>
      <c r="M28" s="7"/>
      <c r="N28" s="7"/>
      <c r="O28" s="7"/>
    </row>
    <row r="29" spans="1:15" ht="11.25">
      <c r="A29" s="8"/>
      <c r="B29" s="9"/>
      <c r="C29" s="9"/>
      <c r="D29" s="9"/>
      <c r="E29" s="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1.25">
      <c r="A30" s="8"/>
      <c r="B30" s="10"/>
      <c r="C30" s="10"/>
      <c r="D30" s="10"/>
      <c r="E30" s="11"/>
      <c r="F30" s="18"/>
      <c r="G30" s="13"/>
      <c r="H30" s="13"/>
      <c r="I30" s="15"/>
      <c r="J30" s="11"/>
      <c r="K30" s="11"/>
      <c r="L30" s="17"/>
      <c r="M30" s="17"/>
      <c r="N30" s="17"/>
      <c r="O30" s="17"/>
    </row>
    <row r="31" spans="1:15" ht="11.25">
      <c r="A31" s="8"/>
      <c r="B31" s="10"/>
      <c r="C31" s="10"/>
      <c r="D31" s="10"/>
      <c r="E31" s="11"/>
      <c r="F31" s="19"/>
      <c r="G31" s="20"/>
      <c r="H31" s="20"/>
      <c r="I31" s="19"/>
      <c r="J31" s="21"/>
      <c r="K31" s="21"/>
      <c r="L31" s="22"/>
      <c r="M31" s="22"/>
      <c r="N31" s="23"/>
      <c r="O31" s="23"/>
    </row>
    <row r="32" spans="1:15" ht="11.25">
      <c r="A32" s="14"/>
      <c r="B32" s="10"/>
      <c r="C32" s="10"/>
      <c r="D32" s="10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1.25">
      <c r="A33" s="16"/>
      <c r="B33" s="16"/>
      <c r="C33" s="16"/>
      <c r="D33" s="1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1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1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1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1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1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1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1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1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1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1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1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1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1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1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1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1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1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</sheetData>
  <mergeCells count="15">
    <mergeCell ref="O5:P5"/>
    <mergeCell ref="A4:A6"/>
    <mergeCell ref="B4:D4"/>
    <mergeCell ref="E4:E6"/>
    <mergeCell ref="F4:P4"/>
    <mergeCell ref="B5:B6"/>
    <mergeCell ref="C5:C6"/>
    <mergeCell ref="D5:D6"/>
    <mergeCell ref="F5:H5"/>
    <mergeCell ref="I5:K5"/>
    <mergeCell ref="A22:M22"/>
    <mergeCell ref="A26:N26"/>
    <mergeCell ref="M5:M6"/>
    <mergeCell ref="N5:N6"/>
    <mergeCell ref="L5:L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6" r:id="rId1"/>
  <ignoredErrors>
    <ignoredError sqref="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Aneta Zbyňovská</dc:creator>
  <cp:keywords/>
  <dc:description/>
  <cp:lastModifiedBy>mgranakova</cp:lastModifiedBy>
  <cp:lastPrinted>2005-06-07T07:54:07Z</cp:lastPrinted>
  <dcterms:created xsi:type="dcterms:W3CDTF">2004-09-21T12:53:38Z</dcterms:created>
  <dcterms:modified xsi:type="dcterms:W3CDTF">2005-06-29T07:19:06Z</dcterms:modified>
  <cp:category/>
  <cp:version/>
  <cp:contentType/>
  <cp:contentStatus/>
</cp:coreProperties>
</file>