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7050" activeTab="0"/>
  </bookViews>
  <sheets>
    <sheet name="A" sheetId="1" r:id="rId1"/>
  </sheets>
  <definedNames>
    <definedName name="_xlnm.Print_Area" localSheetId="0">'A'!$B$3:$I$70</definedName>
    <definedName name="TA2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<sst xmlns="http://schemas.openxmlformats.org/spreadsheetml/2006/main" count="69" uniqueCount="54">
  <si>
    <t>Platobná bilancia   SR za  január až december 2002</t>
  </si>
  <si>
    <t xml:space="preserve">Bežný účet platobnej bilancie  </t>
  </si>
  <si>
    <t xml:space="preserve"> Inkasá / Kredit /  (+)</t>
  </si>
  <si>
    <t xml:space="preserve"> Platby / Debet / ( - )</t>
  </si>
  <si>
    <t>Saldo</t>
  </si>
  <si>
    <t>mil. Sk</t>
  </si>
  <si>
    <t>mil. USD</t>
  </si>
  <si>
    <t>TOVAR</t>
  </si>
  <si>
    <t xml:space="preserve">  Tovar vo všeobecnosti</t>
  </si>
  <si>
    <t xml:space="preserve">  Tovar na spracovanie</t>
  </si>
  <si>
    <t xml:space="preserve">  Oprava tovaru</t>
  </si>
  <si>
    <t xml:space="preserve">  Nemonetárne zlato</t>
  </si>
  <si>
    <t>SLUŽBY</t>
  </si>
  <si>
    <t xml:space="preserve">  Doprava</t>
  </si>
  <si>
    <t xml:space="preserve">    Železničná doprava</t>
  </si>
  <si>
    <t xml:space="preserve">         osobná</t>
  </si>
  <si>
    <t xml:space="preserve">         nákladná</t>
  </si>
  <si>
    <t xml:space="preserve">    Ostatná doprava</t>
  </si>
  <si>
    <t xml:space="preserve">         ostatná</t>
  </si>
  <si>
    <t xml:space="preserve">            z toho:tranzit plynu a ropy</t>
  </si>
  <si>
    <t xml:space="preserve">  Cestovný ruch</t>
  </si>
  <si>
    <t xml:space="preserve">    Služobný</t>
  </si>
  <si>
    <t xml:space="preserve">    Osobný</t>
  </si>
  <si>
    <t xml:space="preserve">  Iné služby celkom</t>
  </si>
  <si>
    <t xml:space="preserve">    Služby spojov</t>
  </si>
  <si>
    <t xml:space="preserve">    Stavebné služby</t>
  </si>
  <si>
    <t xml:space="preserve">    Poisťovacie služby</t>
  </si>
  <si>
    <t xml:space="preserve">    Finančné služby</t>
  </si>
  <si>
    <t xml:space="preserve">    Právne, účtovné a poradenské služby </t>
  </si>
  <si>
    <t xml:space="preserve">    Služby výpočtovej techniky</t>
  </si>
  <si>
    <t xml:space="preserve">    Služby obchodnej povahy</t>
  </si>
  <si>
    <t xml:space="preserve">    Služby v ostatných činnostiach</t>
  </si>
  <si>
    <t>VÝNOSY</t>
  </si>
  <si>
    <t xml:space="preserve">  Kompenzácie pracovníkov</t>
  </si>
  <si>
    <t xml:space="preserve">  Výnosy z investícii</t>
  </si>
  <si>
    <t xml:space="preserve">    Priame investície</t>
  </si>
  <si>
    <t xml:space="preserve">         výnosy z majetku</t>
  </si>
  <si>
    <t xml:space="preserve">         úroky</t>
  </si>
  <si>
    <t xml:space="preserve">    Portfólivé investície</t>
  </si>
  <si>
    <t xml:space="preserve">         úroky                             </t>
  </si>
  <si>
    <t xml:space="preserve">    Ostatné investície</t>
  </si>
  <si>
    <t>BEŽNÉ TRANSFERY</t>
  </si>
  <si>
    <t xml:space="preserve">  Vláda</t>
  </si>
  <si>
    <t xml:space="preserve">  Ostatné </t>
  </si>
  <si>
    <t>BEŽNÝ  ÚČET</t>
  </si>
  <si>
    <t xml:space="preserve">Kapitálový účet platobnej bilancie  </t>
  </si>
  <si>
    <t xml:space="preserve">           Saldo</t>
  </si>
  <si>
    <t>KAPITÁLOVÝ ÚČET</t>
  </si>
  <si>
    <t xml:space="preserve">  Kapitálové transféry</t>
  </si>
  <si>
    <t xml:space="preserve">  Kúpa/ predaj  nevýr. a nefinančných aktív</t>
  </si>
  <si>
    <t>Poznámka : údaje sú predbežné</t>
  </si>
  <si>
    <t>Kurz USD=</t>
  </si>
  <si>
    <t>SKK</t>
  </si>
  <si>
    <t xml:space="preserve">          Príloha č.1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</si>
</sst>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_)"/>
    <numFmt numFmtId="165" formatCode="hh:mm:ss\ AM/PM_)"/>
    <numFmt numFmtId="166" formatCode="#,##0.0&quot;Sk&quot;_);\(#,##0.0&quot;Sk&quot;\)"/>
    <numFmt numFmtId="167" formatCode="#,##0&quot;Sk&quot;_);\(#,##0&quot;Sk&quot;\)"/>
    <numFmt numFmtId="168" formatCode="#,##0.000&quot;Sk&quot;_);\(#,##0.000&quot;Sk&quot;\)"/>
    <numFmt numFmtId="169" formatCode="#,##0.0_);\(#,##0.0\)"/>
    <numFmt numFmtId="170" formatCode="#,##0.0"/>
    <numFmt numFmtId="171" formatCode="#,##0.000"/>
  </numFmts>
  <fonts count="13">
    <font>
      <sz val="12"/>
      <name val="Arial MT"/>
      <family val="0"/>
    </font>
    <font>
      <sz val="11"/>
      <name val="Times New Roman"/>
      <family val="0"/>
    </font>
    <font>
      <sz val="12"/>
      <color indexed="12"/>
      <name val="Arial MT"/>
      <family val="0"/>
    </font>
    <font>
      <b/>
      <sz val="12"/>
      <name val="Arial MT"/>
      <family val="0"/>
    </font>
    <font>
      <b/>
      <sz val="12"/>
      <name val="TimesNewRomanPS"/>
      <family val="0"/>
    </font>
    <font>
      <sz val="12"/>
      <name val="TimesNewRomanPS"/>
      <family val="0"/>
    </font>
    <font>
      <sz val="12"/>
      <color indexed="10"/>
      <name val="TimesNewRomanP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4"/>
      <name val="Arial MT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70" fontId="7" fillId="0" borderId="1" xfId="0" applyNumberFormat="1" applyFont="1" applyBorder="1" applyAlignment="1">
      <alignment/>
    </xf>
    <xf numFmtId="170" fontId="8" fillId="0" borderId="2" xfId="0" applyNumberFormat="1" applyFont="1" applyBorder="1" applyAlignment="1">
      <alignment horizontal="centerContinuous"/>
    </xf>
    <xf numFmtId="170" fontId="8" fillId="0" borderId="3" xfId="0" applyNumberFormat="1" applyFont="1" applyBorder="1" applyAlignment="1">
      <alignment horizontal="centerContinuous"/>
    </xf>
    <xf numFmtId="170" fontId="7" fillId="0" borderId="3" xfId="0" applyNumberFormat="1" applyFont="1" applyBorder="1" applyAlignment="1">
      <alignment horizontal="centerContinuous"/>
    </xf>
    <xf numFmtId="170" fontId="7" fillId="0" borderId="4" xfId="0" applyNumberFormat="1" applyFont="1" applyBorder="1" applyAlignment="1">
      <alignment/>
    </xf>
    <xf numFmtId="170" fontId="8" fillId="0" borderId="5" xfId="0" applyNumberFormat="1" applyFont="1" applyBorder="1" applyAlignment="1">
      <alignment horizontal="centerContinuous"/>
    </xf>
    <xf numFmtId="170" fontId="8" fillId="0" borderId="6" xfId="0" applyNumberFormat="1" applyFont="1" applyBorder="1" applyAlignment="1">
      <alignment horizontal="centerContinuous"/>
    </xf>
    <xf numFmtId="170" fontId="7" fillId="0" borderId="7" xfId="0" applyNumberFormat="1" applyFont="1" applyBorder="1" applyAlignment="1">
      <alignment/>
    </xf>
    <xf numFmtId="170" fontId="7" fillId="0" borderId="8" xfId="0" applyNumberFormat="1" applyFont="1" applyBorder="1" applyAlignment="1">
      <alignment/>
    </xf>
    <xf numFmtId="170" fontId="8" fillId="0" borderId="9" xfId="0" applyNumberFormat="1" applyFont="1" applyBorder="1" applyAlignment="1">
      <alignment/>
    </xf>
    <xf numFmtId="170" fontId="7" fillId="0" borderId="10" xfId="0" applyNumberFormat="1" applyFont="1" applyBorder="1" applyAlignment="1" applyProtection="1">
      <alignment/>
      <protection/>
    </xf>
    <xf numFmtId="170" fontId="7" fillId="0" borderId="11" xfId="0" applyNumberFormat="1" applyFont="1" applyBorder="1" applyAlignment="1" applyProtection="1">
      <alignment/>
      <protection/>
    </xf>
    <xf numFmtId="170" fontId="9" fillId="0" borderId="9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7" fillId="0" borderId="13" xfId="0" applyNumberFormat="1" applyFont="1" applyBorder="1" applyAlignment="1" applyProtection="1">
      <alignment/>
      <protection/>
    </xf>
    <xf numFmtId="170" fontId="7" fillId="0" borderId="14" xfId="0" applyNumberFormat="1" applyFont="1" applyBorder="1" applyAlignment="1" applyProtection="1">
      <alignment/>
      <protection/>
    </xf>
    <xf numFmtId="170" fontId="7" fillId="0" borderId="9" xfId="0" applyNumberFormat="1" applyFont="1" applyBorder="1" applyAlignment="1">
      <alignment/>
    </xf>
    <xf numFmtId="170" fontId="8" fillId="0" borderId="9" xfId="0" applyNumberFormat="1" applyFont="1" applyBorder="1" applyAlignment="1" applyProtection="1">
      <alignment/>
      <protection/>
    </xf>
    <xf numFmtId="170" fontId="9" fillId="0" borderId="9" xfId="0" applyNumberFormat="1" applyFont="1" applyBorder="1" applyAlignment="1" applyProtection="1">
      <alignment/>
      <protection/>
    </xf>
    <xf numFmtId="170" fontId="7" fillId="0" borderId="9" xfId="0" applyNumberFormat="1" applyFont="1" applyBorder="1" applyAlignment="1" applyProtection="1">
      <alignment/>
      <protection/>
    </xf>
    <xf numFmtId="170" fontId="8" fillId="0" borderId="10" xfId="0" applyNumberFormat="1" applyFont="1" applyBorder="1" applyAlignment="1" applyProtection="1">
      <alignment/>
      <protection/>
    </xf>
    <xf numFmtId="170" fontId="9" fillId="0" borderId="1" xfId="0" applyNumberFormat="1" applyFont="1" applyBorder="1" applyAlignment="1">
      <alignment/>
    </xf>
    <xf numFmtId="170" fontId="7" fillId="0" borderId="7" xfId="0" applyNumberFormat="1" applyFont="1" applyBorder="1" applyAlignment="1" applyProtection="1">
      <alignment/>
      <protection/>
    </xf>
    <xf numFmtId="170" fontId="7" fillId="0" borderId="8" xfId="0" applyNumberFormat="1" applyFont="1" applyBorder="1" applyAlignment="1" applyProtection="1">
      <alignment/>
      <protection/>
    </xf>
    <xf numFmtId="170" fontId="9" fillId="0" borderId="4" xfId="0" applyNumberFormat="1" applyFont="1" applyBorder="1" applyAlignment="1">
      <alignment/>
    </xf>
    <xf numFmtId="170" fontId="7" fillId="0" borderId="5" xfId="0" applyNumberFormat="1" applyFont="1" applyBorder="1" applyAlignment="1" applyProtection="1">
      <alignment/>
      <protection/>
    </xf>
    <xf numFmtId="170" fontId="7" fillId="0" borderId="6" xfId="0" applyNumberFormat="1" applyFont="1" applyBorder="1" applyAlignment="1" applyProtection="1">
      <alignment/>
      <protection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/>
      <protection/>
    </xf>
    <xf numFmtId="170" fontId="7" fillId="0" borderId="15" xfId="0" applyNumberFormat="1" applyFont="1" applyBorder="1" applyAlignment="1">
      <alignment/>
    </xf>
    <xf numFmtId="170" fontId="7" fillId="0" borderId="5" xfId="0" applyNumberFormat="1" applyFont="1" applyBorder="1" applyAlignment="1">
      <alignment/>
    </xf>
    <xf numFmtId="170" fontId="9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Continuous"/>
    </xf>
    <xf numFmtId="171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133"/>
  <sheetViews>
    <sheetView tabSelected="1" workbookViewId="0" topLeftCell="C1">
      <selection activeCell="E2" sqref="E2"/>
    </sheetView>
  </sheetViews>
  <sheetFormatPr defaultColWidth="9.77734375" defaultRowHeight="15"/>
  <cols>
    <col min="1" max="1" width="7.77734375" style="0" customWidth="1"/>
    <col min="2" max="2" width="32.77734375" style="0" customWidth="1"/>
  </cols>
  <sheetData>
    <row r="2" ht="18">
      <c r="G2" s="52" t="s">
        <v>53</v>
      </c>
    </row>
    <row r="3" spans="2:9" ht="13.5" customHeight="1">
      <c r="B3" s="46"/>
      <c r="C3" s="46"/>
      <c r="D3" s="46"/>
      <c r="E3" s="46"/>
      <c r="F3" s="46"/>
      <c r="G3" s="46"/>
      <c r="H3" s="46"/>
      <c r="I3" s="46"/>
    </row>
    <row r="4" spans="2:13" ht="21" customHeight="1">
      <c r="B4" s="47" t="s">
        <v>0</v>
      </c>
      <c r="C4" s="48"/>
      <c r="D4" s="48"/>
      <c r="E4" s="48"/>
      <c r="F4" s="48"/>
      <c r="G4" s="48"/>
      <c r="H4" s="48"/>
      <c r="I4" s="49"/>
      <c r="J4" s="1"/>
      <c r="K4" s="1"/>
      <c r="L4" s="2"/>
      <c r="M4" s="2"/>
    </row>
    <row r="5" spans="2:9" ht="15.75">
      <c r="B5" s="46"/>
      <c r="C5" s="46"/>
      <c r="D5" s="46"/>
      <c r="E5" s="46"/>
      <c r="F5" s="46"/>
      <c r="G5" s="46"/>
      <c r="H5" s="46"/>
      <c r="I5" s="46"/>
    </row>
    <row r="6" spans="2:9" ht="15" customHeight="1">
      <c r="B6" s="45" t="s">
        <v>1</v>
      </c>
      <c r="C6" s="46"/>
      <c r="D6" s="46"/>
      <c r="E6" s="46"/>
      <c r="F6" s="46"/>
      <c r="G6" s="46"/>
      <c r="H6" s="46"/>
      <c r="I6" s="46"/>
    </row>
    <row r="7" spans="2:13" ht="16.5" thickBot="1">
      <c r="B7" s="46"/>
      <c r="C7" s="46"/>
      <c r="D7" s="46"/>
      <c r="E7" s="46"/>
      <c r="F7" s="46"/>
      <c r="G7" s="46"/>
      <c r="H7" s="46"/>
      <c r="I7" s="49"/>
      <c r="J7" s="1"/>
      <c r="K7" s="1"/>
      <c r="L7" s="2"/>
      <c r="M7" s="2"/>
    </row>
    <row r="8" spans="2:9" ht="17.25" thickBot="1" thickTop="1">
      <c r="B8" s="10"/>
      <c r="C8" s="11" t="s">
        <v>2</v>
      </c>
      <c r="D8" s="12"/>
      <c r="E8" s="11" t="s">
        <v>3</v>
      </c>
      <c r="F8" s="12"/>
      <c r="G8" s="11" t="s">
        <v>4</v>
      </c>
      <c r="H8" s="13"/>
      <c r="I8" s="46"/>
    </row>
    <row r="9" spans="2:9" ht="17.25" thickBot="1" thickTop="1">
      <c r="B9" s="14"/>
      <c r="C9" s="15" t="s">
        <v>5</v>
      </c>
      <c r="D9" s="16" t="s">
        <v>6</v>
      </c>
      <c r="E9" s="15" t="s">
        <v>5</v>
      </c>
      <c r="F9" s="16" t="s">
        <v>6</v>
      </c>
      <c r="G9" s="15" t="s">
        <v>5</v>
      </c>
      <c r="H9" s="16" t="s">
        <v>6</v>
      </c>
      <c r="I9" s="46"/>
    </row>
    <row r="10" spans="2:9" ht="7.5" customHeight="1" thickTop="1">
      <c r="B10" s="10"/>
      <c r="C10" s="17"/>
      <c r="D10" s="18"/>
      <c r="E10" s="17"/>
      <c r="F10" s="18"/>
      <c r="G10" s="17"/>
      <c r="H10" s="18"/>
      <c r="I10" s="46"/>
    </row>
    <row r="11" spans="2:14" ht="15.75">
      <c r="B11" s="19" t="s">
        <v>7</v>
      </c>
      <c r="C11" s="20">
        <f aca="true" t="shared" si="0" ref="C11:H11">C12+C13+C14+C15</f>
        <v>651256</v>
      </c>
      <c r="D11" s="21">
        <f t="shared" si="0"/>
        <v>14365.41303628543</v>
      </c>
      <c r="E11" s="20">
        <f t="shared" si="0"/>
        <v>747883</v>
      </c>
      <c r="F11" s="21">
        <f t="shared" si="0"/>
        <v>16496.81261718319</v>
      </c>
      <c r="G11" s="20">
        <f t="shared" si="0"/>
        <v>-96627</v>
      </c>
      <c r="H11" s="21">
        <f t="shared" si="0"/>
        <v>-2131.3995808977616</v>
      </c>
      <c r="I11" s="50"/>
      <c r="J11" s="5"/>
      <c r="K11" s="5"/>
      <c r="L11" s="5"/>
      <c r="M11" s="5"/>
      <c r="N11" s="5"/>
    </row>
    <row r="12" spans="2:14" ht="15.75">
      <c r="B12" s="22" t="s">
        <v>8</v>
      </c>
      <c r="C12" s="20">
        <v>365575</v>
      </c>
      <c r="D12" s="21">
        <f>C12/$C$70</f>
        <v>8063.857946399029</v>
      </c>
      <c r="E12" s="20">
        <v>556965</v>
      </c>
      <c r="F12" s="21">
        <f>E12/$C$70</f>
        <v>12285.540972758354</v>
      </c>
      <c r="G12" s="20">
        <f aca="true" t="shared" si="1" ref="G12:H15">C12-E12</f>
        <v>-191390</v>
      </c>
      <c r="H12" s="21">
        <f t="shared" si="1"/>
        <v>-4221.683026359325</v>
      </c>
      <c r="I12" s="50"/>
      <c r="J12" s="5"/>
      <c r="K12" s="5"/>
      <c r="L12" s="5"/>
      <c r="M12" s="5"/>
      <c r="N12" s="5"/>
    </row>
    <row r="13" spans="2:14" ht="15.75">
      <c r="B13" s="22" t="s">
        <v>9</v>
      </c>
      <c r="C13" s="20">
        <v>284804</v>
      </c>
      <c r="D13" s="21">
        <f>C13/$C$70</f>
        <v>6282.210212859821</v>
      </c>
      <c r="E13" s="20">
        <v>189512</v>
      </c>
      <c r="F13" s="21">
        <f>E13/$C$70</f>
        <v>4180.258078747105</v>
      </c>
      <c r="G13" s="20">
        <f t="shared" si="1"/>
        <v>95292</v>
      </c>
      <c r="H13" s="21">
        <f t="shared" si="1"/>
        <v>2101.9521341127156</v>
      </c>
      <c r="I13" s="50"/>
      <c r="J13" s="5"/>
      <c r="K13" s="5"/>
      <c r="L13" s="5"/>
      <c r="M13" s="5"/>
      <c r="N13" s="5"/>
    </row>
    <row r="14" spans="2:14" ht="15.75">
      <c r="B14" s="22" t="s">
        <v>10</v>
      </c>
      <c r="C14" s="20">
        <v>729</v>
      </c>
      <c r="D14" s="21">
        <f>C14/$C$70</f>
        <v>16.080291165765964</v>
      </c>
      <c r="E14" s="20">
        <v>1270</v>
      </c>
      <c r="F14" s="21">
        <f>E14/$C$70</f>
        <v>28.0136759677953</v>
      </c>
      <c r="G14" s="20">
        <f t="shared" si="1"/>
        <v>-541</v>
      </c>
      <c r="H14" s="21">
        <f t="shared" si="1"/>
        <v>-11.933384802029337</v>
      </c>
      <c r="I14" s="50"/>
      <c r="J14" s="5"/>
      <c r="K14" s="5"/>
      <c r="L14" s="5"/>
      <c r="M14" s="5"/>
      <c r="N14" s="5"/>
    </row>
    <row r="15" spans="2:14" ht="15.75">
      <c r="B15" s="23" t="s">
        <v>11</v>
      </c>
      <c r="C15" s="24">
        <v>148</v>
      </c>
      <c r="D15" s="25">
        <f>C15/$C$70</f>
        <v>3.2645858608139404</v>
      </c>
      <c r="E15" s="24">
        <v>136</v>
      </c>
      <c r="F15" s="25">
        <f>E15/$C$70</f>
        <v>2.9998897099371344</v>
      </c>
      <c r="G15" s="24">
        <f t="shared" si="1"/>
        <v>12</v>
      </c>
      <c r="H15" s="25">
        <f t="shared" si="1"/>
        <v>0.264696150876806</v>
      </c>
      <c r="I15" s="50"/>
      <c r="J15" s="5"/>
      <c r="K15" s="5"/>
      <c r="L15" s="5"/>
      <c r="M15" s="5"/>
      <c r="N15" s="5"/>
    </row>
    <row r="16" spans="2:14" ht="15.75">
      <c r="B16" s="26"/>
      <c r="C16" s="20"/>
      <c r="D16" s="21"/>
      <c r="E16" s="20"/>
      <c r="F16" s="21"/>
      <c r="G16" s="20"/>
      <c r="H16" s="21"/>
      <c r="I16" s="50"/>
      <c r="J16" s="5"/>
      <c r="K16" s="5"/>
      <c r="L16" s="5"/>
      <c r="M16" s="5"/>
      <c r="N16" s="5"/>
    </row>
    <row r="17" spans="1:14" ht="15.75">
      <c r="A17" s="6"/>
      <c r="B17" s="19" t="s">
        <v>12</v>
      </c>
      <c r="C17" s="20">
        <f aca="true" t="shared" si="2" ref="C17:H17">C18+C27+C30</f>
        <v>126289.70000000001</v>
      </c>
      <c r="D17" s="21">
        <f t="shared" si="2"/>
        <v>2785.699790448881</v>
      </c>
      <c r="E17" s="20">
        <f t="shared" si="2"/>
        <v>105638.1</v>
      </c>
      <c r="F17" s="21">
        <f t="shared" si="2"/>
        <v>2330.1665379949263</v>
      </c>
      <c r="G17" s="20">
        <f t="shared" si="2"/>
        <v>20651.600000000002</v>
      </c>
      <c r="H17" s="21">
        <f t="shared" si="2"/>
        <v>455.533252453954</v>
      </c>
      <c r="I17" s="50"/>
      <c r="J17" s="5"/>
      <c r="K17" s="5"/>
      <c r="L17" s="5"/>
      <c r="M17" s="5"/>
      <c r="N17" s="5"/>
    </row>
    <row r="18" spans="1:14" ht="15.75">
      <c r="A18" s="6"/>
      <c r="B18" s="27" t="s">
        <v>13</v>
      </c>
      <c r="C18" s="20">
        <f aca="true" t="shared" si="3" ref="C18:H18">C19+C22</f>
        <v>52588.9</v>
      </c>
      <c r="D18" s="21">
        <f t="shared" si="3"/>
        <v>1160.0066174037718</v>
      </c>
      <c r="E18" s="20">
        <f t="shared" si="3"/>
        <v>27093.800000000003</v>
      </c>
      <c r="F18" s="21">
        <f t="shared" si="3"/>
        <v>597.6353810521672</v>
      </c>
      <c r="G18" s="20">
        <f t="shared" si="3"/>
        <v>25495.099999999995</v>
      </c>
      <c r="H18" s="21">
        <f t="shared" si="3"/>
        <v>562.3712363516047</v>
      </c>
      <c r="I18" s="50"/>
      <c r="J18" s="5"/>
      <c r="K18" s="5"/>
      <c r="L18" s="5"/>
      <c r="M18" s="5"/>
      <c r="N18" s="5"/>
    </row>
    <row r="19" spans="1:14" ht="15.75">
      <c r="A19" s="6"/>
      <c r="B19" s="28" t="s">
        <v>14</v>
      </c>
      <c r="C19" s="20">
        <f aca="true" t="shared" si="4" ref="C19:H19">C20+C21</f>
        <v>9555.4</v>
      </c>
      <c r="D19" s="21">
        <f t="shared" si="4"/>
        <v>210.773133340686</v>
      </c>
      <c r="E19" s="20">
        <f t="shared" si="4"/>
        <v>10784.1</v>
      </c>
      <c r="F19" s="21">
        <f t="shared" si="4"/>
        <v>237.87581338921362</v>
      </c>
      <c r="G19" s="20">
        <f t="shared" si="4"/>
        <v>-1228.7</v>
      </c>
      <c r="H19" s="21">
        <f t="shared" si="4"/>
        <v>-27.10268004852762</v>
      </c>
      <c r="I19" s="50"/>
      <c r="J19" s="5"/>
      <c r="K19" s="5"/>
      <c r="L19" s="5"/>
      <c r="M19" s="5"/>
      <c r="N19" s="5"/>
    </row>
    <row r="20" spans="1:14" ht="15.75">
      <c r="A20" s="6"/>
      <c r="B20" s="26" t="s">
        <v>15</v>
      </c>
      <c r="C20" s="20">
        <v>2.9</v>
      </c>
      <c r="D20" s="21">
        <f>C20/$C$70</f>
        <v>0.06396823646189478</v>
      </c>
      <c r="E20" s="20">
        <v>3.1</v>
      </c>
      <c r="F20" s="21">
        <f>E20/$C$70</f>
        <v>0.06837983897650822</v>
      </c>
      <c r="G20" s="20">
        <f>C20-E20</f>
        <v>-0.20000000000000018</v>
      </c>
      <c r="H20" s="21">
        <f>D20-F20</f>
        <v>-0.004411602514613436</v>
      </c>
      <c r="I20" s="50"/>
      <c r="J20" s="5"/>
      <c r="K20" s="5"/>
      <c r="L20" s="5"/>
      <c r="M20" s="5"/>
      <c r="N20" s="5"/>
    </row>
    <row r="21" spans="1:14" ht="15.75">
      <c r="A21" s="6"/>
      <c r="B21" s="26" t="s">
        <v>16</v>
      </c>
      <c r="C21" s="20">
        <v>9552.5</v>
      </c>
      <c r="D21" s="21">
        <f>C21/$C$70</f>
        <v>210.7091651042241</v>
      </c>
      <c r="E21" s="20">
        <v>10781</v>
      </c>
      <c r="F21" s="21">
        <f>E21/$C$70</f>
        <v>237.8074335502371</v>
      </c>
      <c r="G21" s="20">
        <f>C21-E21</f>
        <v>-1228.5</v>
      </c>
      <c r="H21" s="21">
        <f>D21-F21</f>
        <v>-27.09826844601301</v>
      </c>
      <c r="I21" s="50"/>
      <c r="J21" s="7"/>
      <c r="K21" s="5"/>
      <c r="L21" s="7"/>
      <c r="M21" s="5"/>
      <c r="N21" s="5"/>
    </row>
    <row r="22" spans="2:14" ht="15.75">
      <c r="B22" s="28" t="s">
        <v>17</v>
      </c>
      <c r="C22" s="20">
        <f aca="true" t="shared" si="5" ref="C22:H22">C23+C24+C25</f>
        <v>43033.5</v>
      </c>
      <c r="D22" s="21">
        <f t="shared" si="5"/>
        <v>949.2334840630858</v>
      </c>
      <c r="E22" s="20">
        <f t="shared" si="5"/>
        <v>16309.7</v>
      </c>
      <c r="F22" s="21">
        <f t="shared" si="5"/>
        <v>359.7595676629536</v>
      </c>
      <c r="G22" s="20">
        <f t="shared" si="5"/>
        <v>26723.799999999996</v>
      </c>
      <c r="H22" s="21">
        <f t="shared" si="5"/>
        <v>589.4739164001323</v>
      </c>
      <c r="I22" s="50"/>
      <c r="J22" s="5"/>
      <c r="K22" s="5"/>
      <c r="L22" s="5"/>
      <c r="M22" s="5"/>
      <c r="N22" s="5"/>
    </row>
    <row r="23" spans="2:14" ht="15.75">
      <c r="B23" s="26" t="s">
        <v>15</v>
      </c>
      <c r="C23" s="20">
        <v>286</v>
      </c>
      <c r="D23" s="21">
        <f>C23/$C$70</f>
        <v>6.30859159589721</v>
      </c>
      <c r="E23" s="20">
        <v>2871.1</v>
      </c>
      <c r="F23" s="21">
        <f>E23/$C$70</f>
        <v>63.33075989853314</v>
      </c>
      <c r="G23" s="20">
        <f aca="true" t="shared" si="6" ref="G23:H26">C23-E23</f>
        <v>-2585.1</v>
      </c>
      <c r="H23" s="21">
        <f t="shared" si="6"/>
        <v>-57.022168302635926</v>
      </c>
      <c r="I23" s="50"/>
      <c r="J23" s="5"/>
      <c r="K23" s="5"/>
      <c r="L23" s="5"/>
      <c r="M23" s="5"/>
      <c r="N23" s="5"/>
    </row>
    <row r="24" spans="2:14" ht="15.75">
      <c r="B24" s="26" t="s">
        <v>16</v>
      </c>
      <c r="C24" s="20">
        <v>6044.8</v>
      </c>
      <c r="D24" s="21">
        <f>C24/$C$70</f>
        <v>133.3362744016764</v>
      </c>
      <c r="E24" s="20">
        <v>6282.1</v>
      </c>
      <c r="F24" s="21">
        <f>E24/$C$70</f>
        <v>138.57064078526525</v>
      </c>
      <c r="G24" s="20">
        <f t="shared" si="6"/>
        <v>-237.30000000000018</v>
      </c>
      <c r="H24" s="21">
        <f t="shared" si="6"/>
        <v>-5.234366383588849</v>
      </c>
      <c r="I24" s="50"/>
      <c r="J24" s="5"/>
      <c r="K24" s="5"/>
      <c r="L24" s="5"/>
      <c r="M24" s="5"/>
      <c r="N24" s="7"/>
    </row>
    <row r="25" spans="2:14" ht="15.75">
      <c r="B25" s="26" t="s">
        <v>18</v>
      </c>
      <c r="C25" s="20">
        <v>36702.7</v>
      </c>
      <c r="D25" s="21">
        <f>C25/$C$70</f>
        <v>809.5886180655123</v>
      </c>
      <c r="E25" s="20">
        <v>7156.5</v>
      </c>
      <c r="F25" s="21">
        <f>E25/$C$70</f>
        <v>157.8581669791552</v>
      </c>
      <c r="G25" s="20">
        <f t="shared" si="6"/>
        <v>29546.199999999997</v>
      </c>
      <c r="H25" s="21">
        <f t="shared" si="6"/>
        <v>651.7304510863571</v>
      </c>
      <c r="I25" s="50"/>
      <c r="J25" s="5"/>
      <c r="K25" s="5"/>
      <c r="L25" s="5"/>
      <c r="M25" s="5"/>
      <c r="N25" s="7"/>
    </row>
    <row r="26" spans="2:14" ht="15.75">
      <c r="B26" s="29" t="s">
        <v>19</v>
      </c>
      <c r="C26" s="30">
        <v>31539</v>
      </c>
      <c r="D26" s="21">
        <f>C26/$C$70</f>
        <v>695.6876585419653</v>
      </c>
      <c r="E26" s="20">
        <v>0</v>
      </c>
      <c r="F26" s="21">
        <f>E26/$C$70</f>
        <v>0</v>
      </c>
      <c r="G26" s="20">
        <f t="shared" si="6"/>
        <v>31539</v>
      </c>
      <c r="H26" s="21">
        <f t="shared" si="6"/>
        <v>695.6876585419653</v>
      </c>
      <c r="I26" s="51"/>
      <c r="J26" s="5"/>
      <c r="K26" s="5"/>
      <c r="L26" s="5"/>
      <c r="M26" s="5"/>
      <c r="N26" s="5"/>
    </row>
    <row r="27" spans="2:14" ht="15.75">
      <c r="B27" s="27" t="s">
        <v>20</v>
      </c>
      <c r="C27" s="20">
        <f aca="true" t="shared" si="7" ref="C27:H27">C28+C29</f>
        <v>32820.3</v>
      </c>
      <c r="D27" s="21">
        <f t="shared" si="7"/>
        <v>723.9505900518363</v>
      </c>
      <c r="E27" s="20">
        <f t="shared" si="7"/>
        <v>20045.3</v>
      </c>
      <c r="F27" s="21">
        <f t="shared" si="7"/>
        <v>442.1594794309033</v>
      </c>
      <c r="G27" s="20">
        <f t="shared" si="7"/>
        <v>12775.000000000004</v>
      </c>
      <c r="H27" s="21">
        <f t="shared" si="7"/>
        <v>281.79111062093307</v>
      </c>
      <c r="I27" s="50"/>
      <c r="J27" s="5"/>
      <c r="K27" s="5"/>
      <c r="L27" s="5"/>
      <c r="M27" s="5"/>
      <c r="N27" s="5"/>
    </row>
    <row r="28" spans="2:14" ht="15.75">
      <c r="B28" s="22" t="s">
        <v>21</v>
      </c>
      <c r="C28" s="20">
        <v>0</v>
      </c>
      <c r="D28" s="21">
        <f>C28/$C$70</f>
        <v>0</v>
      </c>
      <c r="E28" s="20">
        <v>1228.5</v>
      </c>
      <c r="F28" s="21">
        <f>E28/$C$70</f>
        <v>27.098268446013012</v>
      </c>
      <c r="G28" s="20">
        <f>C28-E28</f>
        <v>-1228.5</v>
      </c>
      <c r="H28" s="21">
        <f>D28-F28</f>
        <v>-27.098268446013012</v>
      </c>
      <c r="I28" s="50"/>
      <c r="J28" s="5"/>
      <c r="K28" s="5"/>
      <c r="L28" s="5"/>
      <c r="M28" s="5"/>
      <c r="N28" s="5"/>
    </row>
    <row r="29" spans="2:14" ht="15.75">
      <c r="B29" s="22" t="s">
        <v>22</v>
      </c>
      <c r="C29" s="20">
        <v>32820.3</v>
      </c>
      <c r="D29" s="21">
        <f>C29/$C$70</f>
        <v>723.9505900518363</v>
      </c>
      <c r="E29" s="20">
        <v>18816.8</v>
      </c>
      <c r="F29" s="21">
        <f>E29/$C$70</f>
        <v>415.06121098489024</v>
      </c>
      <c r="G29" s="20">
        <f>C29-E29</f>
        <v>14003.500000000004</v>
      </c>
      <c r="H29" s="21">
        <f>D29-F29</f>
        <v>308.8893790669461</v>
      </c>
      <c r="I29" s="50"/>
      <c r="J29" s="5"/>
      <c r="K29" s="5"/>
      <c r="L29" s="5"/>
      <c r="M29" s="5"/>
      <c r="N29" s="5"/>
    </row>
    <row r="30" spans="2:14" ht="15.75">
      <c r="B30" s="27" t="s">
        <v>23</v>
      </c>
      <c r="C30" s="20">
        <f aca="true" t="shared" si="8" ref="C30:H30">C31+C32+C33+C34+C35+C36+C37+C38</f>
        <v>40880.5</v>
      </c>
      <c r="D30" s="21">
        <f t="shared" si="8"/>
        <v>901.7425829932724</v>
      </c>
      <c r="E30" s="20">
        <f t="shared" si="8"/>
        <v>58498.99999999999</v>
      </c>
      <c r="F30" s="21">
        <f t="shared" si="8"/>
        <v>1290.3716775118562</v>
      </c>
      <c r="G30" s="20">
        <f t="shared" si="8"/>
        <v>-17618.499999999996</v>
      </c>
      <c r="H30" s="21">
        <f t="shared" si="8"/>
        <v>-388.62909451858377</v>
      </c>
      <c r="I30" s="50"/>
      <c r="J30" s="5"/>
      <c r="K30" s="5"/>
      <c r="L30" s="5"/>
      <c r="M30" s="5"/>
      <c r="N30" s="5"/>
    </row>
    <row r="31" spans="2:14" ht="15.75">
      <c r="B31" s="22" t="s">
        <v>24</v>
      </c>
      <c r="C31" s="20">
        <v>2608.2</v>
      </c>
      <c r="D31" s="21">
        <f aca="true" t="shared" si="9" ref="D31:D38">C31/$C$70</f>
        <v>57.53170839307378</v>
      </c>
      <c r="E31" s="20">
        <v>1968</v>
      </c>
      <c r="F31" s="21">
        <f aca="true" t="shared" si="10" ref="F31:F38">E31/$C$70</f>
        <v>43.410168743796184</v>
      </c>
      <c r="G31" s="20">
        <f aca="true" t="shared" si="11" ref="G31:H38">C31-E31</f>
        <v>640.1999999999998</v>
      </c>
      <c r="H31" s="21">
        <f t="shared" si="11"/>
        <v>14.121539649277594</v>
      </c>
      <c r="I31" s="50"/>
      <c r="J31" s="5"/>
      <c r="K31" s="5"/>
      <c r="L31" s="5"/>
      <c r="M31" s="5"/>
      <c r="N31" s="5"/>
    </row>
    <row r="32" spans="2:17" ht="15.75">
      <c r="B32" s="22" t="s">
        <v>25</v>
      </c>
      <c r="C32" s="20">
        <v>2273.1</v>
      </c>
      <c r="D32" s="21">
        <f t="shared" si="9"/>
        <v>50.14006837983897</v>
      </c>
      <c r="E32" s="20">
        <v>2266</v>
      </c>
      <c r="F32" s="21">
        <f t="shared" si="10"/>
        <v>49.9834564905702</v>
      </c>
      <c r="G32" s="20">
        <f t="shared" si="11"/>
        <v>7.099999999999909</v>
      </c>
      <c r="H32" s="21">
        <f t="shared" si="11"/>
        <v>0.156611889268774</v>
      </c>
      <c r="I32" s="50"/>
      <c r="J32" s="5"/>
      <c r="K32" s="5"/>
      <c r="L32" s="5"/>
      <c r="M32" s="5"/>
      <c r="N32" s="5"/>
      <c r="O32" s="4"/>
      <c r="P32" s="4"/>
      <c r="Q32" s="4"/>
    </row>
    <row r="33" spans="2:14" ht="15.75">
      <c r="B33" s="22" t="s">
        <v>26</v>
      </c>
      <c r="C33" s="20">
        <v>712.4</v>
      </c>
      <c r="D33" s="21">
        <f t="shared" si="9"/>
        <v>15.714128157053048</v>
      </c>
      <c r="E33" s="20">
        <v>2539.9</v>
      </c>
      <c r="F33" s="21">
        <f t="shared" si="10"/>
        <v>56.0251461343333</v>
      </c>
      <c r="G33" s="20">
        <f t="shared" si="11"/>
        <v>-1827.5</v>
      </c>
      <c r="H33" s="21">
        <f t="shared" si="11"/>
        <v>-40.31101797728025</v>
      </c>
      <c r="I33" s="50"/>
      <c r="J33" s="5"/>
      <c r="K33" s="5"/>
      <c r="L33" s="5"/>
      <c r="M33" s="5"/>
      <c r="N33" s="5"/>
    </row>
    <row r="34" spans="2:14" ht="15.75">
      <c r="B34" s="22" t="s">
        <v>27</v>
      </c>
      <c r="C34" s="20">
        <v>3024</v>
      </c>
      <c r="D34" s="21">
        <f t="shared" si="9"/>
        <v>66.70343002095511</v>
      </c>
      <c r="E34" s="20">
        <v>5611.7</v>
      </c>
      <c r="F34" s="21">
        <f t="shared" si="10"/>
        <v>123.782949156281</v>
      </c>
      <c r="G34" s="20">
        <f t="shared" si="11"/>
        <v>-2587.7</v>
      </c>
      <c r="H34" s="21">
        <f t="shared" si="11"/>
        <v>-57.079519135325896</v>
      </c>
      <c r="I34" s="50"/>
      <c r="J34" s="5"/>
      <c r="K34" s="5"/>
      <c r="L34" s="5"/>
      <c r="M34" s="5"/>
      <c r="N34" s="5"/>
    </row>
    <row r="35" spans="2:14" ht="15.75">
      <c r="B35" s="22" t="s">
        <v>28</v>
      </c>
      <c r="C35" s="20">
        <v>3368.1</v>
      </c>
      <c r="D35" s="21">
        <f t="shared" si="9"/>
        <v>74.29359214734752</v>
      </c>
      <c r="E35" s="20">
        <v>7680.6</v>
      </c>
      <c r="F35" s="21">
        <f t="shared" si="10"/>
        <v>169.41877136869968</v>
      </c>
      <c r="G35" s="20">
        <f t="shared" si="11"/>
        <v>-4312.5</v>
      </c>
      <c r="H35" s="21">
        <f t="shared" si="11"/>
        <v>-95.12517922135216</v>
      </c>
      <c r="I35" s="50"/>
      <c r="J35" s="5"/>
      <c r="K35" s="5"/>
      <c r="L35" s="5"/>
      <c r="M35" s="5"/>
      <c r="N35" s="5"/>
    </row>
    <row r="36" spans="2:14" ht="15.75">
      <c r="B36" s="22" t="s">
        <v>29</v>
      </c>
      <c r="C36" s="20">
        <v>3198.9</v>
      </c>
      <c r="D36" s="21">
        <f t="shared" si="9"/>
        <v>70.56137641998455</v>
      </c>
      <c r="E36" s="20">
        <v>3631.9</v>
      </c>
      <c r="F36" s="21">
        <f t="shared" si="10"/>
        <v>80.11249586412265</v>
      </c>
      <c r="G36" s="20">
        <f t="shared" si="11"/>
        <v>-433</v>
      </c>
      <c r="H36" s="21">
        <f t="shared" si="11"/>
        <v>-9.551119444138095</v>
      </c>
      <c r="I36" s="50"/>
      <c r="J36" s="5"/>
      <c r="K36" s="5"/>
      <c r="L36" s="5"/>
      <c r="M36" s="5"/>
      <c r="N36" s="5"/>
    </row>
    <row r="37" spans="2:14" ht="15.75">
      <c r="B37" s="22" t="s">
        <v>30</v>
      </c>
      <c r="C37" s="20">
        <f>9148.6+1500</f>
        <v>10648.6</v>
      </c>
      <c r="D37" s="21">
        <f t="shared" si="9"/>
        <v>234.88695268556305</v>
      </c>
      <c r="E37" s="20">
        <v>14430.3</v>
      </c>
      <c r="F37" s="21">
        <f t="shared" si="10"/>
        <v>318.3037388331311</v>
      </c>
      <c r="G37" s="20">
        <f t="shared" si="11"/>
        <v>-3781.699999999999</v>
      </c>
      <c r="H37" s="21">
        <f t="shared" si="11"/>
        <v>-83.41678614756805</v>
      </c>
      <c r="I37" s="50"/>
      <c r="J37" s="5"/>
      <c r="K37" s="5"/>
      <c r="L37" s="5"/>
      <c r="M37" s="5"/>
      <c r="N37" s="5"/>
    </row>
    <row r="38" spans="2:14" ht="15.75">
      <c r="B38" s="23" t="s">
        <v>31</v>
      </c>
      <c r="C38" s="24">
        <f>13547.2+1500</f>
        <v>15047.2</v>
      </c>
      <c r="D38" s="25">
        <f t="shared" si="9"/>
        <v>331.91132678945627</v>
      </c>
      <c r="E38" s="24">
        <v>20370.6</v>
      </c>
      <c r="F38" s="25">
        <f t="shared" si="10"/>
        <v>449.334950920922</v>
      </c>
      <c r="G38" s="24">
        <f t="shared" si="11"/>
        <v>-5323.399999999998</v>
      </c>
      <c r="H38" s="25">
        <f t="shared" si="11"/>
        <v>-117.42362413146571</v>
      </c>
      <c r="I38" s="50"/>
      <c r="J38" s="5"/>
      <c r="K38" s="5"/>
      <c r="L38" s="5"/>
      <c r="M38" s="5"/>
      <c r="N38" s="5"/>
    </row>
    <row r="39" spans="2:14" ht="15.75">
      <c r="B39" s="26"/>
      <c r="C39" s="20"/>
      <c r="D39" s="21"/>
      <c r="E39" s="20"/>
      <c r="F39" s="21"/>
      <c r="G39" s="20"/>
      <c r="H39" s="21"/>
      <c r="I39" s="50"/>
      <c r="J39" s="5"/>
      <c r="K39" s="5"/>
      <c r="L39" s="5"/>
      <c r="M39" s="5"/>
      <c r="N39" s="5"/>
    </row>
    <row r="40" spans="2:14" ht="12.75" customHeight="1">
      <c r="B40" s="19" t="s">
        <v>32</v>
      </c>
      <c r="C40" s="20">
        <f aca="true" t="shared" si="12" ref="C40:H40">C41+C42</f>
        <v>15556.6</v>
      </c>
      <c r="D40" s="21">
        <f t="shared" si="12"/>
        <v>343.14767839417675</v>
      </c>
      <c r="E40" s="20">
        <f t="shared" si="12"/>
        <v>36246.700000000004</v>
      </c>
      <c r="F40" s="21">
        <f t="shared" si="12"/>
        <v>799.5301643321936</v>
      </c>
      <c r="G40" s="20">
        <f t="shared" si="12"/>
        <v>-20690.1</v>
      </c>
      <c r="H40" s="21">
        <f t="shared" si="12"/>
        <v>-456.382485938017</v>
      </c>
      <c r="I40" s="50"/>
      <c r="J40" s="5"/>
      <c r="K40" s="5"/>
      <c r="L40" s="5"/>
      <c r="M40" s="5"/>
      <c r="N40" s="5"/>
    </row>
    <row r="41" spans="2:14" ht="15.75">
      <c r="B41" s="19" t="s">
        <v>33</v>
      </c>
      <c r="C41" s="20">
        <v>1095.1</v>
      </c>
      <c r="D41" s="21">
        <f>C41/$C$70</f>
        <v>24.155729568765853</v>
      </c>
      <c r="E41" s="20">
        <v>512.6</v>
      </c>
      <c r="F41" s="21">
        <f>E41/$C$70</f>
        <v>11.30693724495423</v>
      </c>
      <c r="G41" s="20">
        <f>C41-E41</f>
        <v>582.4999999999999</v>
      </c>
      <c r="H41" s="21">
        <f>D41-F41</f>
        <v>12.848792323811622</v>
      </c>
      <c r="I41" s="50"/>
      <c r="J41" s="5"/>
      <c r="K41" s="5"/>
      <c r="L41" s="5"/>
      <c r="M41" s="5"/>
      <c r="N41" s="5"/>
    </row>
    <row r="42" spans="2:14" ht="15.75">
      <c r="B42" s="19" t="s">
        <v>34</v>
      </c>
      <c r="C42" s="20">
        <f aca="true" t="shared" si="13" ref="C42:H42">C43+C46+C49</f>
        <v>14461.5</v>
      </c>
      <c r="D42" s="21">
        <f t="shared" si="13"/>
        <v>318.9919488254109</v>
      </c>
      <c r="E42" s="20">
        <f t="shared" si="13"/>
        <v>35734.100000000006</v>
      </c>
      <c r="F42" s="21">
        <f t="shared" si="13"/>
        <v>788.2232270872394</v>
      </c>
      <c r="G42" s="20">
        <f t="shared" si="13"/>
        <v>-21272.6</v>
      </c>
      <c r="H42" s="21">
        <f t="shared" si="13"/>
        <v>-469.2312782618286</v>
      </c>
      <c r="I42" s="50"/>
      <c r="J42" s="5"/>
      <c r="K42" s="5"/>
      <c r="L42" s="5"/>
      <c r="M42" s="5"/>
      <c r="N42" s="5"/>
    </row>
    <row r="43" spans="2:14" ht="15.75">
      <c r="B43" s="22" t="s">
        <v>35</v>
      </c>
      <c r="C43" s="20">
        <f aca="true" t="shared" si="14" ref="C43:H43">C44+C45</f>
        <v>511.9</v>
      </c>
      <c r="D43" s="21">
        <f t="shared" si="14"/>
        <v>11.291496636153083</v>
      </c>
      <c r="E43" s="20">
        <f t="shared" si="14"/>
        <v>7391.6</v>
      </c>
      <c r="F43" s="21">
        <f t="shared" si="14"/>
        <v>163.0440057350833</v>
      </c>
      <c r="G43" s="20">
        <f t="shared" si="14"/>
        <v>-6879.7</v>
      </c>
      <c r="H43" s="21">
        <f t="shared" si="14"/>
        <v>-151.7525090989302</v>
      </c>
      <c r="I43" s="50"/>
      <c r="J43" s="5"/>
      <c r="K43" s="5"/>
      <c r="L43" s="7"/>
      <c r="M43" s="5"/>
      <c r="N43" s="5"/>
    </row>
    <row r="44" spans="2:14" ht="15.75">
      <c r="B44" s="26" t="s">
        <v>36</v>
      </c>
      <c r="C44" s="20">
        <v>432.3</v>
      </c>
      <c r="D44" s="21">
        <f>C44/$C$70</f>
        <v>9.535678835336936</v>
      </c>
      <c r="E44" s="20">
        <v>6772.3</v>
      </c>
      <c r="F44" s="21">
        <f>E44/$C$70</f>
        <v>149.3834785485828</v>
      </c>
      <c r="G44" s="20">
        <f>C44-E44</f>
        <v>-6340</v>
      </c>
      <c r="H44" s="21">
        <f>D44-F44</f>
        <v>-139.84779971324585</v>
      </c>
      <c r="I44" s="50"/>
      <c r="J44" s="5"/>
      <c r="K44" s="5"/>
      <c r="L44" s="5"/>
      <c r="M44" s="5"/>
      <c r="N44" s="5"/>
    </row>
    <row r="45" spans="2:14" ht="15.75">
      <c r="B45" s="26" t="s">
        <v>37</v>
      </c>
      <c r="C45" s="20">
        <v>79.6</v>
      </c>
      <c r="D45" s="21">
        <f>C45/$C$70</f>
        <v>1.7558178008161462</v>
      </c>
      <c r="E45" s="20">
        <v>619.3</v>
      </c>
      <c r="F45" s="21">
        <f>E45/$C$70</f>
        <v>13.660527186500495</v>
      </c>
      <c r="G45" s="20">
        <f>C45-E45</f>
        <v>-539.6999999999999</v>
      </c>
      <c r="H45" s="21">
        <f>D45-F45</f>
        <v>-11.904709385684349</v>
      </c>
      <c r="I45" s="50"/>
      <c r="J45" s="5"/>
      <c r="K45" s="5"/>
      <c r="L45" s="5"/>
      <c r="M45" s="5"/>
      <c r="N45" s="5"/>
    </row>
    <row r="46" spans="2:14" ht="15.75">
      <c r="B46" s="22" t="s">
        <v>38</v>
      </c>
      <c r="C46" s="20">
        <f aca="true" t="shared" si="15" ref="C46:H46">C47+C48</f>
        <v>10228.3</v>
      </c>
      <c r="D46" s="21">
        <f t="shared" si="15"/>
        <v>225.6159700011029</v>
      </c>
      <c r="E46" s="20">
        <f t="shared" si="15"/>
        <v>14175.2</v>
      </c>
      <c r="F46" s="21">
        <f t="shared" si="15"/>
        <v>312.6767398257417</v>
      </c>
      <c r="G46" s="20">
        <f t="shared" si="15"/>
        <v>-3946.9000000000005</v>
      </c>
      <c r="H46" s="21">
        <f t="shared" si="15"/>
        <v>-87.06076982463884</v>
      </c>
      <c r="I46" s="50"/>
      <c r="J46" s="5"/>
      <c r="K46" s="5"/>
      <c r="L46" s="7"/>
      <c r="M46" s="5"/>
      <c r="N46" s="5"/>
    </row>
    <row r="47" spans="2:14" ht="15.75">
      <c r="B47" s="26" t="s">
        <v>36</v>
      </c>
      <c r="C47" s="20">
        <v>13.8</v>
      </c>
      <c r="D47" s="21">
        <f>C47/$C$70</f>
        <v>0.3044005735083269</v>
      </c>
      <c r="E47" s="20">
        <v>190</v>
      </c>
      <c r="F47" s="21">
        <f>E47/$C$70</f>
        <v>4.191022388882762</v>
      </c>
      <c r="G47" s="20">
        <f aca="true" t="shared" si="16" ref="G47:H49">C47-E47</f>
        <v>-176.2</v>
      </c>
      <c r="H47" s="21">
        <f t="shared" si="16"/>
        <v>-3.886621815374435</v>
      </c>
      <c r="I47" s="50"/>
      <c r="J47" s="5"/>
      <c r="K47" s="5"/>
      <c r="L47" s="5"/>
      <c r="M47" s="5"/>
      <c r="N47" s="5"/>
    </row>
    <row r="48" spans="2:20" ht="15.75">
      <c r="B48" s="26" t="s">
        <v>39</v>
      </c>
      <c r="C48" s="20">
        <v>10214.5</v>
      </c>
      <c r="D48" s="21">
        <f>C48/$C$70</f>
        <v>225.31156942759458</v>
      </c>
      <c r="E48" s="20">
        <v>13985.2</v>
      </c>
      <c r="F48" s="21">
        <f>E48/$C$70</f>
        <v>308.485717436859</v>
      </c>
      <c r="G48" s="20">
        <f t="shared" si="16"/>
        <v>-3770.7000000000007</v>
      </c>
      <c r="H48" s="21">
        <f t="shared" si="16"/>
        <v>-83.1741480092644</v>
      </c>
      <c r="I48" s="50"/>
      <c r="J48" s="5"/>
      <c r="K48" s="5"/>
      <c r="L48" s="5"/>
      <c r="M48" s="5"/>
      <c r="N48" s="5"/>
      <c r="T48">
        <f>24+313+1232+7842</f>
        <v>9411</v>
      </c>
    </row>
    <row r="49" spans="2:14" ht="15.75">
      <c r="B49" s="23" t="s">
        <v>40</v>
      </c>
      <c r="C49" s="24">
        <v>3721.3</v>
      </c>
      <c r="D49" s="25">
        <f>C49/$C$70</f>
        <v>82.08448218815485</v>
      </c>
      <c r="E49" s="24">
        <v>14167.3</v>
      </c>
      <c r="F49" s="25">
        <f>E49/$C$70</f>
        <v>312.50248152641444</v>
      </c>
      <c r="G49" s="24">
        <f t="shared" si="16"/>
        <v>-10446</v>
      </c>
      <c r="H49" s="25">
        <f t="shared" si="16"/>
        <v>-230.4179993382596</v>
      </c>
      <c r="I49" s="50"/>
      <c r="J49" s="5"/>
      <c r="K49" s="5"/>
      <c r="L49" s="8"/>
      <c r="M49" s="5"/>
      <c r="N49" s="5"/>
    </row>
    <row r="50" spans="2:14" ht="15.75">
      <c r="B50" s="26"/>
      <c r="C50" s="20"/>
      <c r="D50" s="21"/>
      <c r="E50" s="20"/>
      <c r="F50" s="21"/>
      <c r="G50" s="20"/>
      <c r="H50" s="21"/>
      <c r="I50" s="50"/>
      <c r="J50" s="5"/>
      <c r="K50" s="5"/>
      <c r="L50" s="5"/>
      <c r="M50" s="5"/>
      <c r="N50" s="5"/>
    </row>
    <row r="51" spans="2:14" ht="15.75">
      <c r="B51" s="19" t="s">
        <v>41</v>
      </c>
      <c r="C51" s="20">
        <f aca="true" t="shared" si="17" ref="C51:H51">C52+C53</f>
        <v>21568.899999999998</v>
      </c>
      <c r="D51" s="21">
        <f t="shared" si="17"/>
        <v>475.7670673872284</v>
      </c>
      <c r="E51" s="20">
        <f t="shared" si="17"/>
        <v>12803.9</v>
      </c>
      <c r="F51" s="21">
        <f t="shared" si="17"/>
        <v>282.4285871842947</v>
      </c>
      <c r="G51" s="20">
        <f t="shared" si="17"/>
        <v>8764.999999999998</v>
      </c>
      <c r="H51" s="21">
        <f t="shared" si="17"/>
        <v>193.33848020293368</v>
      </c>
      <c r="I51" s="50"/>
      <c r="J51" s="5"/>
      <c r="K51" s="5"/>
      <c r="L51" s="5"/>
      <c r="M51" s="5"/>
      <c r="N51" s="5"/>
    </row>
    <row r="52" spans="2:14" ht="15.75">
      <c r="B52" s="22" t="s">
        <v>42</v>
      </c>
      <c r="C52" s="20">
        <v>57.8</v>
      </c>
      <c r="D52" s="21">
        <f>C52/$C$70</f>
        <v>1.274953126723282</v>
      </c>
      <c r="E52" s="20">
        <v>366.5</v>
      </c>
      <c r="F52" s="21">
        <f>E52/$C$70</f>
        <v>8.084261608029117</v>
      </c>
      <c r="G52" s="20">
        <f>C52-E52</f>
        <v>-308.7</v>
      </c>
      <c r="H52" s="21">
        <f>D52-F52</f>
        <v>-6.809308481305834</v>
      </c>
      <c r="I52" s="50"/>
      <c r="J52" s="5"/>
      <c r="K52" s="5"/>
      <c r="L52" s="5"/>
      <c r="M52" s="5"/>
      <c r="N52" s="5"/>
    </row>
    <row r="53" spans="2:14" ht="15.75">
      <c r="B53" s="22" t="s">
        <v>43</v>
      </c>
      <c r="C53" s="20">
        <f>19511.1+2000</f>
        <v>21511.1</v>
      </c>
      <c r="D53" s="21">
        <f>C53/$C$70</f>
        <v>474.4921142605051</v>
      </c>
      <c r="E53" s="20">
        <v>12437.4</v>
      </c>
      <c r="F53" s="21">
        <f>E53/$C$70</f>
        <v>274.3443255762656</v>
      </c>
      <c r="G53" s="20">
        <f>C53-E53</f>
        <v>9073.699999999999</v>
      </c>
      <c r="H53" s="21">
        <f>D53-F53</f>
        <v>200.14778868423952</v>
      </c>
      <c r="I53" s="50"/>
      <c r="J53" s="5"/>
      <c r="K53" s="5"/>
      <c r="L53" s="5"/>
      <c r="M53" s="5"/>
      <c r="N53" s="5"/>
    </row>
    <row r="54" spans="2:14" ht="16.5" thickBot="1">
      <c r="B54" s="22"/>
      <c r="C54" s="20"/>
      <c r="D54" s="21"/>
      <c r="E54" s="20"/>
      <c r="F54" s="21"/>
      <c r="G54" s="20"/>
      <c r="H54" s="21"/>
      <c r="I54" s="50"/>
      <c r="J54" s="5"/>
      <c r="K54" s="5"/>
      <c r="L54" s="5"/>
      <c r="M54" s="5"/>
      <c r="N54" s="5"/>
    </row>
    <row r="55" spans="2:14" ht="7.5" customHeight="1" thickTop="1">
      <c r="B55" s="31"/>
      <c r="C55" s="32"/>
      <c r="D55" s="33"/>
      <c r="E55" s="32"/>
      <c r="F55" s="33"/>
      <c r="G55" s="32"/>
      <c r="H55" s="33"/>
      <c r="I55" s="50"/>
      <c r="J55" s="5"/>
      <c r="K55" s="5"/>
      <c r="L55" s="5"/>
      <c r="M55" s="5"/>
      <c r="N55" s="5"/>
    </row>
    <row r="56" spans="2:14" ht="16.5" customHeight="1">
      <c r="B56" s="19" t="s">
        <v>44</v>
      </c>
      <c r="C56" s="20">
        <f>C11+C17+C40+C51</f>
        <v>814671.2</v>
      </c>
      <c r="D56" s="21">
        <f>C56/$C$70</f>
        <v>17970.027572515715</v>
      </c>
      <c r="E56" s="20">
        <f>E11+E17+E40+E51</f>
        <v>902571.7</v>
      </c>
      <c r="F56" s="21">
        <f>E56/$C$70</f>
        <v>19908.937906694606</v>
      </c>
      <c r="G56" s="20">
        <f>C56-E56</f>
        <v>-87900.5</v>
      </c>
      <c r="H56" s="21">
        <f>D56-F56</f>
        <v>-1938.9103341788905</v>
      </c>
      <c r="I56" s="50"/>
      <c r="J56" s="5"/>
      <c r="K56" s="5"/>
      <c r="L56" s="5"/>
      <c r="M56" s="5"/>
      <c r="N56" s="5"/>
    </row>
    <row r="57" spans="2:13" ht="7.5" customHeight="1" thickBot="1">
      <c r="B57" s="34"/>
      <c r="C57" s="35"/>
      <c r="D57" s="36"/>
      <c r="E57" s="35"/>
      <c r="F57" s="36"/>
      <c r="G57" s="35"/>
      <c r="H57" s="36"/>
      <c r="I57" s="50"/>
      <c r="J57" s="9"/>
      <c r="K57" s="5"/>
      <c r="L57" s="5"/>
      <c r="M57" s="5"/>
    </row>
    <row r="58" spans="2:13" ht="16.5" thickTop="1">
      <c r="B58" s="37"/>
      <c r="C58" s="38"/>
      <c r="D58" s="38"/>
      <c r="E58" s="38"/>
      <c r="F58" s="38"/>
      <c r="G58" s="38"/>
      <c r="H58" s="38"/>
      <c r="I58" s="50"/>
      <c r="J58" s="9"/>
      <c r="K58" s="5"/>
      <c r="M58" s="5"/>
    </row>
    <row r="59" spans="2:13" ht="15" customHeight="1">
      <c r="B59" s="43" t="s">
        <v>45</v>
      </c>
      <c r="C59" s="38"/>
      <c r="D59" s="38"/>
      <c r="E59" s="38"/>
      <c r="F59" s="38"/>
      <c r="G59" s="38"/>
      <c r="H59" s="38"/>
      <c r="I59" s="50"/>
      <c r="J59" s="9"/>
      <c r="K59" s="5"/>
      <c r="M59" s="5"/>
    </row>
    <row r="60" spans="2:13" ht="16.5" thickBot="1">
      <c r="B60" s="37"/>
      <c r="C60" s="37"/>
      <c r="D60" s="37"/>
      <c r="E60" s="37"/>
      <c r="F60" s="37"/>
      <c r="G60" s="37"/>
      <c r="H60" s="37"/>
      <c r="I60" s="50"/>
      <c r="J60" s="9"/>
      <c r="K60" s="5"/>
      <c r="M60" s="5"/>
    </row>
    <row r="61" spans="2:13" ht="17.25" thickBot="1" thickTop="1">
      <c r="B61" s="39"/>
      <c r="C61" s="11" t="s">
        <v>2</v>
      </c>
      <c r="D61" s="12"/>
      <c r="E61" s="11" t="s">
        <v>3</v>
      </c>
      <c r="F61" s="12"/>
      <c r="G61" s="11" t="s">
        <v>46</v>
      </c>
      <c r="H61" s="13"/>
      <c r="I61" s="50"/>
      <c r="J61" s="9"/>
      <c r="K61" s="5"/>
      <c r="M61" s="5"/>
    </row>
    <row r="62" spans="2:13" ht="17.25" thickBot="1" thickTop="1">
      <c r="B62" s="14"/>
      <c r="C62" s="15" t="s">
        <v>5</v>
      </c>
      <c r="D62" s="16" t="s">
        <v>6</v>
      </c>
      <c r="E62" s="15" t="s">
        <v>5</v>
      </c>
      <c r="F62" s="16" t="s">
        <v>6</v>
      </c>
      <c r="G62" s="15" t="s">
        <v>5</v>
      </c>
      <c r="H62" s="16" t="s">
        <v>6</v>
      </c>
      <c r="I62" s="50"/>
      <c r="J62" s="9"/>
      <c r="K62" s="5"/>
      <c r="M62" s="5"/>
    </row>
    <row r="63" spans="2:13" ht="16.5" thickTop="1">
      <c r="B63" s="19"/>
      <c r="C63" s="20"/>
      <c r="D63" s="21"/>
      <c r="E63" s="20"/>
      <c r="F63" s="21"/>
      <c r="G63" s="20"/>
      <c r="H63" s="21"/>
      <c r="I63" s="50"/>
      <c r="J63" s="9"/>
      <c r="K63" s="5"/>
      <c r="M63" s="5"/>
    </row>
    <row r="64" spans="2:13" ht="15.75">
      <c r="B64" s="19" t="s">
        <v>47</v>
      </c>
      <c r="C64" s="20">
        <f>C65+C66</f>
        <v>5794</v>
      </c>
      <c r="D64" s="21">
        <f>D65+D66</f>
        <v>127.80412484835115</v>
      </c>
      <c r="E64" s="20">
        <f>E65+E66</f>
        <v>929.1</v>
      </c>
      <c r="F64" s="21">
        <f>F65+F66</f>
        <v>20.494099481636706</v>
      </c>
      <c r="G64" s="20">
        <f aca="true" t="shared" si="18" ref="G64:H66">C64-E64</f>
        <v>4864.9</v>
      </c>
      <c r="H64" s="21">
        <f t="shared" si="18"/>
        <v>107.31002536671444</v>
      </c>
      <c r="I64" s="50"/>
      <c r="J64" s="9"/>
      <c r="K64" s="5"/>
      <c r="M64" s="5"/>
    </row>
    <row r="65" spans="2:13" ht="15.75">
      <c r="B65" s="22" t="s">
        <v>48</v>
      </c>
      <c r="C65" s="20">
        <v>5700.4</v>
      </c>
      <c r="D65" s="21">
        <f>C65/$C$70</f>
        <v>125.73949487151206</v>
      </c>
      <c r="E65" s="20">
        <v>438.6</v>
      </c>
      <c r="F65" s="21">
        <f>E65/$C$70</f>
        <v>9.67464431454726</v>
      </c>
      <c r="G65" s="20">
        <f t="shared" si="18"/>
        <v>5261.799999999999</v>
      </c>
      <c r="H65" s="21">
        <f t="shared" si="18"/>
        <v>116.0648505569648</v>
      </c>
      <c r="I65" s="50"/>
      <c r="J65" s="9"/>
      <c r="K65" s="5"/>
      <c r="M65" s="5"/>
    </row>
    <row r="66" spans="2:13" ht="15.75">
      <c r="B66" s="22" t="s">
        <v>49</v>
      </c>
      <c r="C66" s="20">
        <v>93.6</v>
      </c>
      <c r="D66" s="21">
        <f>C66/$C$70</f>
        <v>2.0646299768390866</v>
      </c>
      <c r="E66" s="20">
        <v>490.5</v>
      </c>
      <c r="F66" s="21">
        <f>E66/$C$70</f>
        <v>10.819455167089446</v>
      </c>
      <c r="G66" s="20">
        <f t="shared" si="18"/>
        <v>-396.9</v>
      </c>
      <c r="H66" s="21">
        <f t="shared" si="18"/>
        <v>-8.75482519025036</v>
      </c>
      <c r="I66" s="50"/>
      <c r="J66" s="9"/>
      <c r="K66" s="5"/>
      <c r="M66" s="5"/>
    </row>
    <row r="67" spans="2:13" ht="16.5" thickBot="1">
      <c r="B67" s="14"/>
      <c r="C67" s="40"/>
      <c r="D67" s="36"/>
      <c r="E67" s="35"/>
      <c r="F67" s="36"/>
      <c r="G67" s="35"/>
      <c r="H67" s="36"/>
      <c r="I67" s="50"/>
      <c r="J67" s="9"/>
      <c r="K67" s="5"/>
      <c r="M67" s="5"/>
    </row>
    <row r="68" spans="2:10" ht="16.5" thickTop="1">
      <c r="B68" s="37"/>
      <c r="C68" s="38"/>
      <c r="D68" s="38"/>
      <c r="E68" s="38"/>
      <c r="F68" s="38"/>
      <c r="G68" s="38"/>
      <c r="H68" s="38"/>
      <c r="I68" s="46"/>
      <c r="J68" s="9"/>
    </row>
    <row r="69" spans="2:10" ht="15.75">
      <c r="B69" s="41" t="s">
        <v>50</v>
      </c>
      <c r="C69" s="38"/>
      <c r="D69" s="38"/>
      <c r="E69" s="38"/>
      <c r="F69" s="38"/>
      <c r="G69" s="38"/>
      <c r="H69" s="38"/>
      <c r="I69" s="46"/>
      <c r="J69" s="9"/>
    </row>
    <row r="70" spans="2:10" ht="15.75">
      <c r="B70" s="42" t="s">
        <v>51</v>
      </c>
      <c r="C70" s="44">
        <v>45.335</v>
      </c>
      <c r="D70" s="38" t="s">
        <v>52</v>
      </c>
      <c r="E70" s="38"/>
      <c r="F70" s="38"/>
      <c r="G70" s="38"/>
      <c r="H70" s="38"/>
      <c r="I70" s="46"/>
      <c r="J70" s="9"/>
    </row>
    <row r="71" spans="2:10" ht="15.75">
      <c r="B71" s="9"/>
      <c r="C71" s="5"/>
      <c r="D71" s="5"/>
      <c r="E71" s="5"/>
      <c r="F71" s="5"/>
      <c r="G71" s="5"/>
      <c r="H71" s="5"/>
      <c r="I71" s="9"/>
      <c r="J71" s="9"/>
    </row>
    <row r="72" spans="2:10" ht="15.75">
      <c r="B72" s="9"/>
      <c r="C72" s="5"/>
      <c r="D72" s="5"/>
      <c r="E72" s="5"/>
      <c r="F72" s="5"/>
      <c r="G72" s="5"/>
      <c r="H72" s="5"/>
      <c r="I72" s="9"/>
      <c r="J72" s="9"/>
    </row>
    <row r="73" spans="2:10" ht="15.75">
      <c r="B73" s="9"/>
      <c r="C73" s="5"/>
      <c r="D73" s="5"/>
      <c r="E73" s="5"/>
      <c r="F73" s="5"/>
      <c r="G73" s="5"/>
      <c r="H73" s="5"/>
      <c r="I73" s="9"/>
      <c r="J73" s="9"/>
    </row>
    <row r="74" spans="2:10" ht="15.75">
      <c r="B74" s="9"/>
      <c r="C74" s="5"/>
      <c r="D74" s="5"/>
      <c r="E74" s="5"/>
      <c r="F74" s="5"/>
      <c r="G74" s="5"/>
      <c r="H74" s="5"/>
      <c r="I74" s="9"/>
      <c r="J74" s="9"/>
    </row>
    <row r="75" spans="2:10" ht="15.75">
      <c r="B75" s="9"/>
      <c r="C75" s="5"/>
      <c r="D75" s="5"/>
      <c r="E75" s="5"/>
      <c r="F75" s="5"/>
      <c r="G75" s="5"/>
      <c r="H75" s="5"/>
      <c r="I75" s="9"/>
      <c r="J75" s="9"/>
    </row>
    <row r="76" spans="2:10" ht="15.75">
      <c r="B76" s="9"/>
      <c r="C76" s="5"/>
      <c r="D76" s="5"/>
      <c r="E76" s="5"/>
      <c r="F76" s="5"/>
      <c r="G76" s="5"/>
      <c r="H76" s="5"/>
      <c r="I76" s="9"/>
      <c r="J76" s="9"/>
    </row>
    <row r="77" spans="2:10" ht="15.75">
      <c r="B77" s="9"/>
      <c r="C77" s="5"/>
      <c r="D77" s="5"/>
      <c r="E77" s="5"/>
      <c r="F77" s="5"/>
      <c r="G77" s="5"/>
      <c r="H77" s="5"/>
      <c r="I77" s="9"/>
      <c r="J77" s="9"/>
    </row>
    <row r="78" spans="2:10" ht="15.75">
      <c r="B78" s="9"/>
      <c r="C78" s="5"/>
      <c r="D78" s="5"/>
      <c r="E78" s="5"/>
      <c r="F78" s="5"/>
      <c r="G78" s="5"/>
      <c r="H78" s="5"/>
      <c r="I78" s="9"/>
      <c r="J78" s="9"/>
    </row>
    <row r="79" spans="2:10" ht="15.75">
      <c r="B79" s="9"/>
      <c r="C79" s="5"/>
      <c r="D79" s="5"/>
      <c r="E79" s="5"/>
      <c r="F79" s="5"/>
      <c r="G79" s="5"/>
      <c r="H79" s="5"/>
      <c r="I79" s="9"/>
      <c r="J79" s="9"/>
    </row>
    <row r="80" spans="2:10" ht="15.75">
      <c r="B80" s="9"/>
      <c r="C80" s="5"/>
      <c r="D80" s="5"/>
      <c r="E80" s="5"/>
      <c r="F80" s="5"/>
      <c r="G80" s="5"/>
      <c r="H80" s="5"/>
      <c r="I80" s="9"/>
      <c r="J80" s="9"/>
    </row>
    <row r="81" spans="2:10" ht="15.75">
      <c r="B81" s="9"/>
      <c r="C81" s="5"/>
      <c r="D81" s="5"/>
      <c r="E81" s="5"/>
      <c r="F81" s="5"/>
      <c r="G81" s="5"/>
      <c r="H81" s="5"/>
      <c r="I81" s="9"/>
      <c r="J81" s="9"/>
    </row>
    <row r="82" spans="2:10" ht="15.75">
      <c r="B82" s="9"/>
      <c r="C82" s="5"/>
      <c r="D82" s="5"/>
      <c r="E82" s="5"/>
      <c r="F82" s="5"/>
      <c r="G82" s="5"/>
      <c r="H82" s="5"/>
      <c r="I82" s="9"/>
      <c r="J82" s="9"/>
    </row>
    <row r="83" spans="2:10" ht="15.75">
      <c r="B83" s="9"/>
      <c r="C83" s="5"/>
      <c r="D83" s="5"/>
      <c r="E83" s="5"/>
      <c r="F83" s="5"/>
      <c r="G83" s="5"/>
      <c r="H83" s="5"/>
      <c r="I83" s="9"/>
      <c r="J83" s="9"/>
    </row>
    <row r="84" spans="2:10" ht="15.75">
      <c r="B84" s="9"/>
      <c r="C84" s="5"/>
      <c r="D84" s="5"/>
      <c r="E84" s="5"/>
      <c r="F84" s="5"/>
      <c r="G84" s="5"/>
      <c r="H84" s="5"/>
      <c r="I84" s="9"/>
      <c r="J84" s="9"/>
    </row>
    <row r="85" spans="2:10" ht="15.75">
      <c r="B85" s="9"/>
      <c r="C85" s="5"/>
      <c r="D85" s="5"/>
      <c r="E85" s="5"/>
      <c r="F85" s="5"/>
      <c r="G85" s="5"/>
      <c r="H85" s="5"/>
      <c r="I85" s="9"/>
      <c r="J85" s="9"/>
    </row>
    <row r="86" spans="2:10" ht="15.75">
      <c r="B86" s="9"/>
      <c r="C86" s="5"/>
      <c r="D86" s="5"/>
      <c r="E86" s="5"/>
      <c r="F86" s="5"/>
      <c r="G86" s="5"/>
      <c r="H86" s="5"/>
      <c r="I86" s="9"/>
      <c r="J86" s="9"/>
    </row>
    <row r="87" spans="2:10" ht="15.75">
      <c r="B87" s="9"/>
      <c r="C87" s="5"/>
      <c r="D87" s="5"/>
      <c r="E87" s="5"/>
      <c r="F87" s="5"/>
      <c r="G87" s="5"/>
      <c r="H87" s="5"/>
      <c r="I87" s="9"/>
      <c r="J87" s="9"/>
    </row>
    <row r="88" spans="2:10" ht="15.75">
      <c r="B88" s="9"/>
      <c r="C88" s="5"/>
      <c r="D88" s="5"/>
      <c r="E88" s="5"/>
      <c r="F88" s="5"/>
      <c r="G88" s="5"/>
      <c r="H88" s="5"/>
      <c r="I88" s="9"/>
      <c r="J88" s="9"/>
    </row>
    <row r="89" spans="2:10" ht="15.75">
      <c r="B89" s="9"/>
      <c r="C89" s="5"/>
      <c r="D89" s="5"/>
      <c r="E89" s="5"/>
      <c r="F89" s="5"/>
      <c r="G89" s="5"/>
      <c r="H89" s="5"/>
      <c r="I89" s="9"/>
      <c r="J89" s="9"/>
    </row>
    <row r="90" spans="2:10" ht="15.75">
      <c r="B90" s="9"/>
      <c r="C90" s="5"/>
      <c r="D90" s="5"/>
      <c r="E90" s="5"/>
      <c r="F90" s="5"/>
      <c r="G90" s="5"/>
      <c r="H90" s="5"/>
      <c r="I90" s="9"/>
      <c r="J90" s="9"/>
    </row>
    <row r="91" spans="2:10" ht="15.75">
      <c r="B91" s="9"/>
      <c r="C91" s="5"/>
      <c r="D91" s="5"/>
      <c r="E91" s="5"/>
      <c r="F91" s="5"/>
      <c r="G91" s="5"/>
      <c r="H91" s="5"/>
      <c r="I91" s="9"/>
      <c r="J91" s="9"/>
    </row>
    <row r="92" spans="2:10" ht="15.75">
      <c r="B92" s="9"/>
      <c r="C92" s="5"/>
      <c r="D92" s="5"/>
      <c r="E92" s="5"/>
      <c r="F92" s="5"/>
      <c r="G92" s="5"/>
      <c r="H92" s="5"/>
      <c r="I92" s="9"/>
      <c r="J92" s="9"/>
    </row>
    <row r="93" spans="2:10" ht="15.75">
      <c r="B93" s="9"/>
      <c r="C93" s="5"/>
      <c r="D93" s="5"/>
      <c r="E93" s="5"/>
      <c r="F93" s="5"/>
      <c r="G93" s="5"/>
      <c r="H93" s="5"/>
      <c r="I93" s="9"/>
      <c r="J93" s="9"/>
    </row>
    <row r="94" spans="2:10" ht="15.75">
      <c r="B94" s="9"/>
      <c r="C94" s="5"/>
      <c r="D94" s="5"/>
      <c r="E94" s="5"/>
      <c r="F94" s="5"/>
      <c r="G94" s="5"/>
      <c r="H94" s="5"/>
      <c r="I94" s="9"/>
      <c r="J94" s="9"/>
    </row>
    <row r="95" spans="2:10" ht="15.75">
      <c r="B95" s="9"/>
      <c r="C95" s="5"/>
      <c r="D95" s="5"/>
      <c r="E95" s="5"/>
      <c r="F95" s="5"/>
      <c r="G95" s="5"/>
      <c r="H95" s="5"/>
      <c r="I95" s="9"/>
      <c r="J95" s="9"/>
    </row>
    <row r="96" spans="2:10" ht="15.75">
      <c r="B96" s="9"/>
      <c r="C96" s="5"/>
      <c r="D96" s="5"/>
      <c r="E96" s="5"/>
      <c r="F96" s="5"/>
      <c r="G96" s="5"/>
      <c r="H96" s="5"/>
      <c r="I96" s="9"/>
      <c r="J96" s="9"/>
    </row>
    <row r="97" spans="2:10" ht="15.75">
      <c r="B97" s="9"/>
      <c r="C97" s="5"/>
      <c r="D97" s="5"/>
      <c r="E97" s="5"/>
      <c r="F97" s="5"/>
      <c r="G97" s="5"/>
      <c r="H97" s="5"/>
      <c r="I97" s="9"/>
      <c r="J97" s="9"/>
    </row>
    <row r="98" spans="2:10" ht="15.75">
      <c r="B98" s="9"/>
      <c r="C98" s="5"/>
      <c r="D98" s="5"/>
      <c r="E98" s="5"/>
      <c r="F98" s="5"/>
      <c r="G98" s="5"/>
      <c r="H98" s="5"/>
      <c r="I98" s="9"/>
      <c r="J98" s="9"/>
    </row>
    <row r="99" spans="2:10" ht="15.75">
      <c r="B99" s="9"/>
      <c r="C99" s="5"/>
      <c r="D99" s="5"/>
      <c r="E99" s="5"/>
      <c r="F99" s="5"/>
      <c r="G99" s="5"/>
      <c r="H99" s="5"/>
      <c r="I99" s="9"/>
      <c r="J99" s="9"/>
    </row>
    <row r="100" spans="2:10" ht="15.75">
      <c r="B100" s="9"/>
      <c r="C100" s="5"/>
      <c r="D100" s="5"/>
      <c r="E100" s="5"/>
      <c r="F100" s="5"/>
      <c r="G100" s="5"/>
      <c r="H100" s="5"/>
      <c r="I100" s="9"/>
      <c r="J100" s="9"/>
    </row>
    <row r="101" spans="2:10" ht="15.75">
      <c r="B101" s="9"/>
      <c r="C101" s="5"/>
      <c r="D101" s="5"/>
      <c r="E101" s="5"/>
      <c r="F101" s="5"/>
      <c r="G101" s="5"/>
      <c r="H101" s="5"/>
      <c r="I101" s="9"/>
      <c r="J101" s="9"/>
    </row>
    <row r="102" spans="2:10" ht="15.75">
      <c r="B102" s="9"/>
      <c r="C102" s="5"/>
      <c r="D102" s="5"/>
      <c r="E102" s="5"/>
      <c r="F102" s="5"/>
      <c r="G102" s="5"/>
      <c r="H102" s="5"/>
      <c r="I102" s="9"/>
      <c r="J102" s="9"/>
    </row>
    <row r="103" spans="2:10" ht="15.75">
      <c r="B103" s="9"/>
      <c r="C103" s="5"/>
      <c r="D103" s="5"/>
      <c r="E103" s="5"/>
      <c r="F103" s="5"/>
      <c r="G103" s="5"/>
      <c r="H103" s="5"/>
      <c r="I103" s="9"/>
      <c r="J103" s="9"/>
    </row>
    <row r="104" spans="2:10" ht="15.75">
      <c r="B104" s="9"/>
      <c r="C104" s="5"/>
      <c r="D104" s="5"/>
      <c r="E104" s="5"/>
      <c r="F104" s="5"/>
      <c r="G104" s="5"/>
      <c r="H104" s="5"/>
      <c r="I104" s="9"/>
      <c r="J104" s="9"/>
    </row>
    <row r="105" spans="2:10" ht="15.75">
      <c r="B105" s="9"/>
      <c r="C105" s="5"/>
      <c r="D105" s="5"/>
      <c r="E105" s="5"/>
      <c r="F105" s="5"/>
      <c r="G105" s="5"/>
      <c r="H105" s="5"/>
      <c r="I105" s="9"/>
      <c r="J105" s="9"/>
    </row>
    <row r="106" spans="2:10" ht="15.75">
      <c r="B106" s="9"/>
      <c r="C106" s="5"/>
      <c r="D106" s="5"/>
      <c r="E106" s="5"/>
      <c r="F106" s="5"/>
      <c r="G106" s="5"/>
      <c r="H106" s="5"/>
      <c r="I106" s="9"/>
      <c r="J106" s="9"/>
    </row>
    <row r="107" spans="2:10" ht="15.75">
      <c r="B107" s="9"/>
      <c r="C107" s="5"/>
      <c r="D107" s="5"/>
      <c r="E107" s="5"/>
      <c r="F107" s="5"/>
      <c r="G107" s="5"/>
      <c r="H107" s="5"/>
      <c r="I107" s="9"/>
      <c r="J107" s="9"/>
    </row>
    <row r="108" spans="2:10" ht="15.75">
      <c r="B108" s="9"/>
      <c r="C108" s="5"/>
      <c r="D108" s="5"/>
      <c r="E108" s="5"/>
      <c r="F108" s="5"/>
      <c r="G108" s="5"/>
      <c r="H108" s="5"/>
      <c r="I108" s="9"/>
      <c r="J108" s="9"/>
    </row>
    <row r="109" spans="2:10" ht="15.75">
      <c r="B109" s="9"/>
      <c r="C109" s="5"/>
      <c r="D109" s="5"/>
      <c r="E109" s="5"/>
      <c r="F109" s="5"/>
      <c r="G109" s="5"/>
      <c r="H109" s="5"/>
      <c r="I109" s="9"/>
      <c r="J109" s="9"/>
    </row>
    <row r="110" spans="2:10" ht="15.75">
      <c r="B110" s="9"/>
      <c r="C110" s="5"/>
      <c r="D110" s="5"/>
      <c r="E110" s="5"/>
      <c r="F110" s="5"/>
      <c r="G110" s="5"/>
      <c r="H110" s="5"/>
      <c r="I110" s="9"/>
      <c r="J110" s="9"/>
    </row>
    <row r="111" spans="2:10" ht="15.75">
      <c r="B111" s="9"/>
      <c r="C111" s="5"/>
      <c r="D111" s="5"/>
      <c r="E111" s="5"/>
      <c r="F111" s="5"/>
      <c r="G111" s="5"/>
      <c r="H111" s="5"/>
      <c r="I111" s="9"/>
      <c r="J111" s="9"/>
    </row>
    <row r="112" spans="2:10" ht="15.75">
      <c r="B112" s="9"/>
      <c r="C112" s="5"/>
      <c r="D112" s="5"/>
      <c r="E112" s="5"/>
      <c r="F112" s="5"/>
      <c r="G112" s="5"/>
      <c r="H112" s="5"/>
      <c r="I112" s="9"/>
      <c r="J112" s="9"/>
    </row>
    <row r="113" spans="2:10" ht="15.75">
      <c r="B113" s="9"/>
      <c r="C113" s="5"/>
      <c r="D113" s="5"/>
      <c r="E113" s="5"/>
      <c r="F113" s="5"/>
      <c r="G113" s="5"/>
      <c r="H113" s="5"/>
      <c r="I113" s="9"/>
      <c r="J113" s="9"/>
    </row>
    <row r="114" spans="2:10" ht="15.75">
      <c r="B114" s="9"/>
      <c r="C114" s="5"/>
      <c r="D114" s="5"/>
      <c r="E114" s="5"/>
      <c r="F114" s="5"/>
      <c r="G114" s="5"/>
      <c r="H114" s="5"/>
      <c r="I114" s="9"/>
      <c r="J114" s="9"/>
    </row>
    <row r="115" spans="2:10" ht="15.75">
      <c r="B115" s="9"/>
      <c r="C115" s="5"/>
      <c r="D115" s="5"/>
      <c r="E115" s="5"/>
      <c r="F115" s="5"/>
      <c r="G115" s="5"/>
      <c r="H115" s="5"/>
      <c r="I115" s="9"/>
      <c r="J115" s="9"/>
    </row>
    <row r="116" spans="3:8" ht="15">
      <c r="C116" s="3"/>
      <c r="D116" s="3"/>
      <c r="E116" s="3"/>
      <c r="F116" s="3"/>
      <c r="G116" s="3"/>
      <c r="H116" s="3"/>
    </row>
    <row r="117" spans="3:8" ht="15">
      <c r="C117" s="3"/>
      <c r="D117" s="3"/>
      <c r="E117" s="3"/>
      <c r="F117" s="3"/>
      <c r="G117" s="3"/>
      <c r="H117" s="3"/>
    </row>
    <row r="118" spans="3:8" ht="15">
      <c r="C118" s="3"/>
      <c r="D118" s="3"/>
      <c r="E118" s="3"/>
      <c r="F118" s="3"/>
      <c r="G118" s="3"/>
      <c r="H118" s="3"/>
    </row>
    <row r="119" spans="3:8" ht="15">
      <c r="C119" s="3"/>
      <c r="D119" s="3"/>
      <c r="E119" s="3"/>
      <c r="F119" s="3"/>
      <c r="G119" s="3"/>
      <c r="H119" s="3"/>
    </row>
    <row r="120" spans="3:8" ht="15">
      <c r="C120" s="3"/>
      <c r="D120" s="3"/>
      <c r="E120" s="3"/>
      <c r="F120" s="3"/>
      <c r="G120" s="3"/>
      <c r="H120" s="3"/>
    </row>
    <row r="121" spans="3:8" ht="15">
      <c r="C121" s="3"/>
      <c r="D121" s="3"/>
      <c r="E121" s="3"/>
      <c r="F121" s="3"/>
      <c r="G121" s="3"/>
      <c r="H121" s="3"/>
    </row>
    <row r="122" spans="3:8" ht="15">
      <c r="C122" s="3"/>
      <c r="D122" s="3"/>
      <c r="E122" s="3"/>
      <c r="F122" s="3"/>
      <c r="G122" s="3"/>
      <c r="H122" s="3"/>
    </row>
    <row r="123" spans="3:8" ht="15">
      <c r="C123" s="3"/>
      <c r="D123" s="3"/>
      <c r="E123" s="3"/>
      <c r="F123" s="3"/>
      <c r="G123" s="3"/>
      <c r="H123" s="3"/>
    </row>
    <row r="124" spans="3:8" ht="15">
      <c r="C124" s="3"/>
      <c r="D124" s="3"/>
      <c r="E124" s="3"/>
      <c r="F124" s="3"/>
      <c r="G124" s="3"/>
      <c r="H124" s="3"/>
    </row>
    <row r="125" spans="3:8" ht="15">
      <c r="C125" s="3"/>
      <c r="D125" s="3"/>
      <c r="E125" s="3"/>
      <c r="F125" s="3"/>
      <c r="G125" s="3"/>
      <c r="H125" s="3"/>
    </row>
    <row r="126" spans="3:8" ht="15">
      <c r="C126" s="3"/>
      <c r="D126" s="3"/>
      <c r="E126" s="3"/>
      <c r="F126" s="3"/>
      <c r="G126" s="3"/>
      <c r="H126" s="3"/>
    </row>
    <row r="127" spans="3:8" ht="15">
      <c r="C127" s="3"/>
      <c r="D127" s="3"/>
      <c r="E127" s="3"/>
      <c r="F127" s="3"/>
      <c r="G127" s="3"/>
      <c r="H127" s="3"/>
    </row>
    <row r="128" spans="3:8" ht="15">
      <c r="C128" s="3"/>
      <c r="D128" s="3"/>
      <c r="E128" s="3"/>
      <c r="F128" s="3"/>
      <c r="G128" s="3"/>
      <c r="H128" s="3"/>
    </row>
    <row r="129" spans="3:8" ht="15">
      <c r="C129" s="3"/>
      <c r="D129" s="3"/>
      <c r="E129" s="3"/>
      <c r="F129" s="3"/>
      <c r="G129" s="3"/>
      <c r="H129" s="3"/>
    </row>
    <row r="130" spans="3:8" ht="15">
      <c r="C130" s="3"/>
      <c r="D130" s="3"/>
      <c r="E130" s="3"/>
      <c r="F130" s="3"/>
      <c r="G130" s="3"/>
      <c r="H130" s="3"/>
    </row>
    <row r="131" spans="3:8" ht="15">
      <c r="C131" s="3"/>
      <c r="D131" s="3"/>
      <c r="E131" s="3"/>
      <c r="F131" s="3"/>
      <c r="G131" s="3"/>
      <c r="H131" s="3"/>
    </row>
    <row r="132" spans="3:8" ht="15">
      <c r="C132" s="3"/>
      <c r="D132" s="3"/>
      <c r="E132" s="3"/>
      <c r="F132" s="3"/>
      <c r="G132" s="3"/>
      <c r="H132" s="3"/>
    </row>
    <row r="133" spans="3:8" ht="15">
      <c r="C133" s="3"/>
      <c r="D133" s="3"/>
      <c r="E133" s="3"/>
      <c r="F133" s="3"/>
      <c r="G133" s="3"/>
      <c r="H133" s="3"/>
    </row>
  </sheetData>
  <printOptions/>
  <pageMargins left="0.551" right="0.551" top="0.984" bottom="0.55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Skamlova</cp:lastModifiedBy>
  <dcterms:created xsi:type="dcterms:W3CDTF">2003-03-11T14:23:29Z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