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ŠR, VPS, navyše" sheetId="1" r:id="rId1"/>
    <sheet name="spolu" sheetId="2" r:id="rId2"/>
  </sheets>
  <definedNames>
    <definedName name="_xlnm.Print_Titles" localSheetId="1">'spolu'!$A:$B,'spolu'!$1:$5</definedName>
  </definedNames>
  <calcPr fullCalcOnLoad="1"/>
</workbook>
</file>

<file path=xl/sharedStrings.xml><?xml version="1.0" encoding="utf-8"?>
<sst xmlns="http://schemas.openxmlformats.org/spreadsheetml/2006/main" count="121" uniqueCount="101">
  <si>
    <t>Kód programu</t>
  </si>
  <si>
    <t>Názov programu</t>
  </si>
  <si>
    <t>1.</t>
  </si>
  <si>
    <t>2.</t>
  </si>
  <si>
    <t>3.</t>
  </si>
  <si>
    <t>4.</t>
  </si>
  <si>
    <t>Štátna športová reprezentácia</t>
  </si>
  <si>
    <t>Športovo-talentovaná mládež</t>
  </si>
  <si>
    <t>Centrum akademického športu</t>
  </si>
  <si>
    <t>Národný inštitút športu</t>
  </si>
  <si>
    <t>02602</t>
  </si>
  <si>
    <t>02603</t>
  </si>
  <si>
    <t>Organizovanie významných športových podujatí v SR</t>
  </si>
  <si>
    <t>Organizovanie významných mládežníckych športových podujatí v SR</t>
  </si>
  <si>
    <t>026</t>
  </si>
  <si>
    <t>02601</t>
  </si>
  <si>
    <t>02604</t>
  </si>
  <si>
    <t>0260401</t>
  </si>
  <si>
    <t>0260402</t>
  </si>
  <si>
    <t>02605</t>
  </si>
  <si>
    <t>0260501</t>
  </si>
  <si>
    <t>0260502</t>
  </si>
  <si>
    <t>NÁRODNÝ PROGRAM ROZVOJA ŠPORTU V SR</t>
  </si>
  <si>
    <t>mzdy, platy a OOV</t>
  </si>
  <si>
    <t>poistné</t>
  </si>
  <si>
    <t>tovary a služby</t>
  </si>
  <si>
    <t>Obstarávanie kapitálových aktív</t>
  </si>
  <si>
    <t>bežné transfery 640</t>
  </si>
  <si>
    <t>Kapitálové výdavky 700</t>
  </si>
  <si>
    <t>Bežné výdavky 600</t>
  </si>
  <si>
    <t>Štátny rozpočet</t>
  </si>
  <si>
    <t>Spolu 600</t>
  </si>
  <si>
    <t>Spolu 700</t>
  </si>
  <si>
    <t>CELKOM štátny rozpočet</t>
  </si>
  <si>
    <t>Kapitálové transfery</t>
  </si>
  <si>
    <t>a)</t>
  </si>
  <si>
    <t>b)</t>
  </si>
  <si>
    <t>c)</t>
  </si>
  <si>
    <t>Zdroj finančných prostriedkov</t>
  </si>
  <si>
    <t>štátny rozpočet</t>
  </si>
  <si>
    <t>odbor športu MŠ SR</t>
  </si>
  <si>
    <t>nerozpočtované prostriedky</t>
  </si>
  <si>
    <t>A.</t>
  </si>
  <si>
    <t>verejná pokladničná správa</t>
  </si>
  <si>
    <t>5.</t>
  </si>
  <si>
    <t>B.</t>
  </si>
  <si>
    <t>rok 2002</t>
  </si>
  <si>
    <t>návrh rok 2003</t>
  </si>
  <si>
    <t>zákon o štátnom rozpočte</t>
  </si>
  <si>
    <t>účasť na ZOH a ZPH 2002</t>
  </si>
  <si>
    <t>investície do športových objektov a zariadení - nadvýťažky z lotérií za rok 2001</t>
  </si>
  <si>
    <t>výstavba chaty po Rysmi</t>
  </si>
  <si>
    <t>realizácia projektu Národného tenisového centra</t>
  </si>
  <si>
    <t>podpora prípravy hokejových talentov</t>
  </si>
  <si>
    <t>realizácia projektu Vráťme šport do škôl</t>
  </si>
  <si>
    <t>v tom:</t>
  </si>
  <si>
    <t>6.</t>
  </si>
  <si>
    <t>SPOLU</t>
  </si>
  <si>
    <t>Šport pre všetkých a záujmová činnosť na školách</t>
  </si>
  <si>
    <t>Športové súťaže všetkých stupňov škôl v rámci mimoškolskej činnosti</t>
  </si>
  <si>
    <t>Podpora telovýchovných aktivít rómskej populácie</t>
  </si>
  <si>
    <t>Vzdelávanie dobrovoľných pracovníkov</t>
  </si>
  <si>
    <t>Športové aktivity členov telovýchovných občianskych združení</t>
  </si>
  <si>
    <t>Činnosť a tréneri reprezentácie</t>
  </si>
  <si>
    <t>Dopingová kontrola</t>
  </si>
  <si>
    <t>Súťaže olympijských nádejí</t>
  </si>
  <si>
    <t>Účasť na letnej a zimnej svetovej univerziáde</t>
  </si>
  <si>
    <t>Zabezpečenie úloh Slovenského olymijského výboru</t>
  </si>
  <si>
    <t>Reprezentácia športovcov so zdravotným postihnutím</t>
  </si>
  <si>
    <t>Ocenenie športovcov za výsledky v roku 2002</t>
  </si>
  <si>
    <t>Pohárové súťaže</t>
  </si>
  <si>
    <t>Činnosť útvarov talentovanej mládeže</t>
  </si>
  <si>
    <t>Tréneri mládeže</t>
  </si>
  <si>
    <t>Zväzové strediská prípravy mládeže</t>
  </si>
  <si>
    <t>ŠK pri športových gymnáziách</t>
  </si>
  <si>
    <t>Rezortné strediská prípravy mládeže</t>
  </si>
  <si>
    <t>Činnosť útvarov talentovanej mládeže so zdravotným postihnutím</t>
  </si>
  <si>
    <t>Materiálno-technické zabezpečenie neinvestičného charakteru</t>
  </si>
  <si>
    <t>Podpora telovýchovných a športových občianskych združení, priamoriadených organizácií a materiálno-technického rozvoja</t>
  </si>
  <si>
    <t>Podpora telovýchovných občianskych združení a priamoriadených organizácií</t>
  </si>
  <si>
    <t>Sekcia štátnej starostlivosti o šport</t>
  </si>
  <si>
    <t>Podpora činnosti občianskych združení s celoslovenskou pôsobnosťou</t>
  </si>
  <si>
    <t>Mzdy a platy pracovníkov aparátov občianskych združení</t>
  </si>
  <si>
    <t>Podpora činnosti občianskych združení športovcov so zdravotným postihnutím</t>
  </si>
  <si>
    <t>Materiálno-technický rozvoj športu</t>
  </si>
  <si>
    <t>Materiálno-technický rozvoj športových zväzov</t>
  </si>
  <si>
    <t>Materiálno-technický rozvoj občianskych združení športovcov so zdravotným postihnutím</t>
  </si>
  <si>
    <t>Projekty regionálneho charakteru</t>
  </si>
  <si>
    <t>Koordinácia projektov v oblasti športu a medzinárodná spolupráca v oblasti športu</t>
  </si>
  <si>
    <t>Podpora športových podujatí</t>
  </si>
  <si>
    <t>Koordinácia projektov a medzinárodná spolupráca</t>
  </si>
  <si>
    <t>Účasť na mládežníckych a ďalších významných podujatiach v zahraničí</t>
  </si>
  <si>
    <t>Podpora športovcýh podujatí športovcov so zdravotným postihnutím</t>
  </si>
  <si>
    <t>Účasť slovenských zástupcov na významných kongresoch, konferenciách, zasadnutiach výborov v zahraničí</t>
  </si>
  <si>
    <t>Organizovanie medzinárodných podujatí v SR z hľadiska športovej diplomacie (kongresy, konferencie, semináre)</t>
  </si>
  <si>
    <t>Organizovanie konferencií, seminárov, porád, zabezpečenie činnosti komisií a poradných orgánov, edičná činnosť</t>
  </si>
  <si>
    <t>Rezerva</t>
  </si>
  <si>
    <t>Podpora telovýchovných aktivít športovcov so zdravotným postihnutím</t>
  </si>
  <si>
    <t>Štátny rozpočet (výťažky z lotérií a iných podobných hier)</t>
  </si>
  <si>
    <t>CELKOM štátny rozpočet (výťažky z lotérií a iných podobných hier)</t>
  </si>
  <si>
    <t>CELKOM štátny rozpočet (a výťažky z lotérií a iných podobných hier)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</si>
</sst>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/>
    </xf>
    <xf numFmtId="3" fontId="1" fillId="2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3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3" fontId="3" fillId="0" borderId="7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3" fontId="0" fillId="0" borderId="4" xfId="0" applyNumberForma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3" fontId="3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3" fontId="0" fillId="0" borderId="12" xfId="0" applyNumberFormat="1" applyBorder="1" applyAlignment="1">
      <alignment wrapText="1"/>
    </xf>
    <xf numFmtId="3" fontId="3" fillId="0" borderId="13" xfId="0" applyNumberFormat="1" applyFont="1" applyBorder="1" applyAlignment="1">
      <alignment wrapText="1"/>
    </xf>
    <xf numFmtId="3" fontId="0" fillId="0" borderId="13" xfId="0" applyNumberFormat="1" applyBorder="1" applyAlignment="1">
      <alignment wrapText="1"/>
    </xf>
    <xf numFmtId="3" fontId="3" fillId="2" borderId="14" xfId="0" applyNumberFormat="1" applyFont="1" applyFill="1" applyBorder="1" applyAlignment="1">
      <alignment wrapText="1"/>
    </xf>
    <xf numFmtId="3" fontId="3" fillId="2" borderId="15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wrapText="1"/>
    </xf>
    <xf numFmtId="0" fontId="0" fillId="0" borderId="9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" fillId="2" borderId="16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0" borderId="21" xfId="0" applyNumberFormat="1" applyFont="1" applyBorder="1" applyAlignment="1">
      <alignment horizontal="center" vertical="top" wrapText="1"/>
    </xf>
    <xf numFmtId="3" fontId="1" fillId="0" borderId="22" xfId="0" applyNumberFormat="1" applyFont="1" applyBorder="1" applyAlignment="1">
      <alignment horizontal="center" vertical="top" wrapText="1"/>
    </xf>
    <xf numFmtId="3" fontId="1" fillId="2" borderId="23" xfId="0" applyNumberFormat="1" applyFont="1" applyFill="1" applyBorder="1" applyAlignment="1">
      <alignment horizontal="center" vertical="top" wrapText="1"/>
    </xf>
    <xf numFmtId="3" fontId="1" fillId="2" borderId="24" xfId="0" applyNumberFormat="1" applyFont="1" applyFill="1" applyBorder="1" applyAlignment="1">
      <alignment horizontal="center" vertical="top" wrapText="1"/>
    </xf>
    <xf numFmtId="3" fontId="1" fillId="2" borderId="12" xfId="0" applyNumberFormat="1" applyFont="1" applyFill="1" applyBorder="1" applyAlignment="1">
      <alignment horizontal="center" vertical="top" wrapText="1"/>
    </xf>
    <xf numFmtId="3" fontId="1" fillId="0" borderId="23" xfId="0" applyNumberFormat="1" applyFont="1" applyBorder="1" applyAlignment="1">
      <alignment horizontal="center" vertical="top" wrapText="1"/>
    </xf>
    <xf numFmtId="3" fontId="1" fillId="0" borderId="24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:E1"/>
    </sheetView>
  </sheetViews>
  <sheetFormatPr defaultColWidth="9.00390625" defaultRowHeight="19.5" customHeight="1"/>
  <cols>
    <col min="1" max="1" width="3.25390625" style="20" customWidth="1"/>
    <col min="2" max="2" width="2.875" style="20" customWidth="1"/>
    <col min="3" max="4" width="3.25390625" style="20" customWidth="1"/>
    <col min="5" max="5" width="43.00390625" style="20" customWidth="1"/>
    <col min="6" max="7" width="15.75390625" style="20" customWidth="1"/>
    <col min="8" max="16384" width="9.125" style="20" customWidth="1"/>
  </cols>
  <sheetData>
    <row r="1" spans="1:7" s="18" customFormat="1" ht="19.5" customHeight="1" thickBot="1">
      <c r="A1" s="67" t="s">
        <v>38</v>
      </c>
      <c r="B1" s="68"/>
      <c r="C1" s="68"/>
      <c r="D1" s="68"/>
      <c r="E1" s="69"/>
      <c r="F1" s="37" t="s">
        <v>46</v>
      </c>
      <c r="G1" s="29" t="s">
        <v>47</v>
      </c>
    </row>
    <row r="2" spans="1:7" s="18" customFormat="1" ht="19.5" customHeight="1">
      <c r="A2" s="30" t="s">
        <v>42</v>
      </c>
      <c r="B2" s="63" t="s">
        <v>39</v>
      </c>
      <c r="C2" s="63"/>
      <c r="D2" s="63"/>
      <c r="E2" s="64"/>
      <c r="F2" s="38">
        <f>F4+F9</f>
        <v>810446000</v>
      </c>
      <c r="G2" s="31">
        <f>G4+G9</f>
        <v>835000000</v>
      </c>
    </row>
    <row r="3" spans="1:7" s="18" customFormat="1" ht="19.5" customHeight="1">
      <c r="A3" s="22"/>
      <c r="B3" s="65" t="s">
        <v>55</v>
      </c>
      <c r="C3" s="65"/>
      <c r="D3" s="65"/>
      <c r="E3" s="66"/>
      <c r="F3" s="39"/>
      <c r="G3" s="24"/>
    </row>
    <row r="4" spans="1:7" s="18" customFormat="1" ht="19.5" customHeight="1">
      <c r="A4" s="22"/>
      <c r="B4" s="19" t="s">
        <v>2</v>
      </c>
      <c r="C4" s="65" t="s">
        <v>48</v>
      </c>
      <c r="D4" s="65"/>
      <c r="E4" s="66"/>
      <c r="F4" s="39">
        <f>F6+F7+F8</f>
        <v>260446000</v>
      </c>
      <c r="G4" s="23">
        <f>G6+G7+G8</f>
        <v>260000000</v>
      </c>
    </row>
    <row r="5" spans="1:7" s="18" customFormat="1" ht="19.5" customHeight="1">
      <c r="A5" s="22"/>
      <c r="B5" s="19"/>
      <c r="C5" s="65" t="s">
        <v>55</v>
      </c>
      <c r="D5" s="65"/>
      <c r="E5" s="66"/>
      <c r="F5" s="39"/>
      <c r="G5" s="24"/>
    </row>
    <row r="6" spans="1:7" ht="19.5" customHeight="1">
      <c r="A6" s="25"/>
      <c r="B6" s="21"/>
      <c r="C6" s="21" t="s">
        <v>35</v>
      </c>
      <c r="D6" s="59" t="s">
        <v>40</v>
      </c>
      <c r="E6" s="60"/>
      <c r="F6" s="40">
        <v>226852000</v>
      </c>
      <c r="G6" s="26">
        <v>222000000</v>
      </c>
    </row>
    <row r="7" spans="1:7" ht="19.5" customHeight="1">
      <c r="A7" s="25"/>
      <c r="B7" s="21"/>
      <c r="C7" s="21" t="s">
        <v>36</v>
      </c>
      <c r="D7" s="59" t="s">
        <v>8</v>
      </c>
      <c r="E7" s="60"/>
      <c r="F7" s="40">
        <v>19594000</v>
      </c>
      <c r="G7" s="26">
        <v>21000000</v>
      </c>
    </row>
    <row r="8" spans="1:7" ht="19.5" customHeight="1">
      <c r="A8" s="25"/>
      <c r="B8" s="21"/>
      <c r="C8" s="21" t="s">
        <v>37</v>
      </c>
      <c r="D8" s="59" t="s">
        <v>9</v>
      </c>
      <c r="E8" s="60"/>
      <c r="F8" s="40">
        <v>14000000</v>
      </c>
      <c r="G8" s="26">
        <v>17000000</v>
      </c>
    </row>
    <row r="9" spans="1:7" s="18" customFormat="1" ht="19.5" customHeight="1" thickBot="1">
      <c r="A9" s="32"/>
      <c r="B9" s="33" t="s">
        <v>3</v>
      </c>
      <c r="C9" s="61" t="s">
        <v>43</v>
      </c>
      <c r="D9" s="61"/>
      <c r="E9" s="62"/>
      <c r="F9" s="41">
        <v>550000000</v>
      </c>
      <c r="G9" s="28">
        <v>575000000</v>
      </c>
    </row>
    <row r="10" spans="1:7" s="18" customFormat="1" ht="19.5" customHeight="1">
      <c r="A10" s="30" t="s">
        <v>45</v>
      </c>
      <c r="B10" s="63" t="s">
        <v>41</v>
      </c>
      <c r="C10" s="63"/>
      <c r="D10" s="63"/>
      <c r="E10" s="64"/>
      <c r="F10" s="38">
        <f>F12+F13+F14+F15+F16+F17</f>
        <v>565008032</v>
      </c>
      <c r="G10" s="31">
        <f>G12+G13+G14+G15+G16+G17</f>
        <v>300000000</v>
      </c>
    </row>
    <row r="11" spans="1:7" s="18" customFormat="1" ht="19.5" customHeight="1">
      <c r="A11" s="22"/>
      <c r="B11" s="65" t="s">
        <v>55</v>
      </c>
      <c r="C11" s="65"/>
      <c r="D11" s="65"/>
      <c r="E11" s="66"/>
      <c r="F11" s="39"/>
      <c r="G11" s="24"/>
    </row>
    <row r="12" spans="1:7" ht="19.5" customHeight="1">
      <c r="A12" s="25"/>
      <c r="B12" s="21" t="s">
        <v>2</v>
      </c>
      <c r="C12" s="59" t="s">
        <v>49</v>
      </c>
      <c r="D12" s="59"/>
      <c r="E12" s="60"/>
      <c r="F12" s="40">
        <v>28513390</v>
      </c>
      <c r="G12" s="27"/>
    </row>
    <row r="13" spans="1:7" ht="27.75" customHeight="1">
      <c r="A13" s="25"/>
      <c r="B13" s="21" t="s">
        <v>3</v>
      </c>
      <c r="C13" s="59" t="s">
        <v>50</v>
      </c>
      <c r="D13" s="59"/>
      <c r="E13" s="60"/>
      <c r="F13" s="40">
        <v>36094642</v>
      </c>
      <c r="G13" s="27"/>
    </row>
    <row r="14" spans="1:7" ht="19.5" customHeight="1">
      <c r="A14" s="25"/>
      <c r="B14" s="21" t="s">
        <v>4</v>
      </c>
      <c r="C14" s="59" t="s">
        <v>51</v>
      </c>
      <c r="D14" s="59"/>
      <c r="E14" s="60"/>
      <c r="F14" s="40">
        <v>4000000</v>
      </c>
      <c r="G14" s="27"/>
    </row>
    <row r="15" spans="1:7" ht="19.5" customHeight="1">
      <c r="A15" s="25"/>
      <c r="B15" s="21" t="s">
        <v>5</v>
      </c>
      <c r="C15" s="59" t="s">
        <v>52</v>
      </c>
      <c r="D15" s="59"/>
      <c r="E15" s="60"/>
      <c r="F15" s="40">
        <v>195400000</v>
      </c>
      <c r="G15" s="27"/>
    </row>
    <row r="16" spans="1:7" ht="19.5" customHeight="1">
      <c r="A16" s="25"/>
      <c r="B16" s="21" t="s">
        <v>44</v>
      </c>
      <c r="C16" s="59" t="s">
        <v>53</v>
      </c>
      <c r="D16" s="59"/>
      <c r="E16" s="60"/>
      <c r="F16" s="40">
        <v>1000000</v>
      </c>
      <c r="G16" s="27"/>
    </row>
    <row r="17" spans="1:7" ht="19.5" customHeight="1" thickBot="1">
      <c r="A17" s="34"/>
      <c r="B17" s="35" t="s">
        <v>56</v>
      </c>
      <c r="C17" s="54" t="s">
        <v>54</v>
      </c>
      <c r="D17" s="54"/>
      <c r="E17" s="55"/>
      <c r="F17" s="42">
        <v>300000000</v>
      </c>
      <c r="G17" s="36">
        <v>300000000</v>
      </c>
    </row>
    <row r="18" spans="1:7" s="18" customFormat="1" ht="19.5" customHeight="1" thickBot="1">
      <c r="A18" s="56" t="s">
        <v>57</v>
      </c>
      <c r="B18" s="57"/>
      <c r="C18" s="57"/>
      <c r="D18" s="57"/>
      <c r="E18" s="58"/>
      <c r="F18" s="43">
        <f>F2+F10</f>
        <v>1375454032</v>
      </c>
      <c r="G18" s="44">
        <f>G2+G10</f>
        <v>1135000000</v>
      </c>
    </row>
  </sheetData>
  <mergeCells count="18">
    <mergeCell ref="A1:E1"/>
    <mergeCell ref="B2:E2"/>
    <mergeCell ref="B3:E3"/>
    <mergeCell ref="C4:E4"/>
    <mergeCell ref="C5:E5"/>
    <mergeCell ref="D6:E6"/>
    <mergeCell ref="D7:E7"/>
    <mergeCell ref="D8:E8"/>
    <mergeCell ref="C9:E9"/>
    <mergeCell ref="B10:E10"/>
    <mergeCell ref="B11:E11"/>
    <mergeCell ref="C12:E12"/>
    <mergeCell ref="C17:E17"/>
    <mergeCell ref="A18:E18"/>
    <mergeCell ref="C13:E13"/>
    <mergeCell ref="C14:E14"/>
    <mergeCell ref="C15:E15"/>
    <mergeCell ref="C16:E16"/>
  </mergeCells>
  <printOptions/>
  <pageMargins left="0.7874015748031497" right="0.7874015748031497" top="1.968503937007874" bottom="0.984251968503937" header="0.984251968503937" footer="0.5118110236220472"/>
  <pageSetup horizontalDpi="600" verticalDpi="600" orientation="portrait" paperSize="9" r:id="rId1"/>
  <headerFooter alignWithMargins="0">
    <oddHeader>&amp;L&amp;"Arial CE,Tučné"Rozpočet Ministerstva školstva SR na oblasť športu v roku 2002 (po rozpočtových opatreniach k 22.11.2002) a návrh na rok 2003
v Sk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A1">
      <selection activeCell="U7" sqref="U7"/>
    </sheetView>
  </sheetViews>
  <sheetFormatPr defaultColWidth="9.00390625" defaultRowHeight="12.75"/>
  <cols>
    <col min="1" max="1" width="8.625" style="2" customWidth="1"/>
    <col min="2" max="2" width="47.75390625" style="5" customWidth="1"/>
    <col min="3" max="4" width="6.75390625" style="2" customWidth="1"/>
    <col min="5" max="5" width="6.75390625" style="4" customWidth="1"/>
    <col min="6" max="6" width="8.375" style="1" customWidth="1"/>
    <col min="7" max="7" width="6.75390625" style="1" customWidth="1"/>
    <col min="8" max="8" width="12.125" style="1" customWidth="1"/>
    <col min="9" max="9" width="13.75390625" style="1" customWidth="1"/>
    <col min="10" max="10" width="7.75390625" style="1" customWidth="1"/>
    <col min="11" max="11" width="12.375" style="3" customWidth="1"/>
    <col min="12" max="12" width="6.375" style="1" customWidth="1"/>
    <col min="13" max="13" width="6.75390625" style="1" customWidth="1"/>
    <col min="14" max="14" width="6.25390625" style="1" customWidth="1"/>
    <col min="15" max="15" width="8.375" style="1" customWidth="1"/>
    <col min="16" max="16" width="6.25390625" style="1" customWidth="1"/>
    <col min="17" max="17" width="11.00390625" style="1" customWidth="1"/>
    <col min="18" max="18" width="8.75390625" style="1" customWidth="1"/>
    <col min="19" max="19" width="6.375" style="1" customWidth="1"/>
    <col min="20" max="20" width="10.125" style="3" customWidth="1"/>
    <col min="21" max="21" width="10.25390625" style="3" customWidth="1"/>
    <col min="22" max="16384" width="9.125" style="9" customWidth="1"/>
  </cols>
  <sheetData>
    <row r="1" spans="1:21" s="6" customFormat="1" ht="12" customHeight="1">
      <c r="A1" s="70" t="s">
        <v>0</v>
      </c>
      <c r="B1" s="70" t="s">
        <v>1</v>
      </c>
      <c r="C1" s="81" t="s">
        <v>30</v>
      </c>
      <c r="D1" s="82"/>
      <c r="E1" s="82"/>
      <c r="F1" s="82"/>
      <c r="G1" s="82"/>
      <c r="H1" s="82"/>
      <c r="I1" s="82"/>
      <c r="J1" s="82"/>
      <c r="K1" s="83"/>
      <c r="L1" s="74" t="s">
        <v>98</v>
      </c>
      <c r="M1" s="75"/>
      <c r="N1" s="75"/>
      <c r="O1" s="75"/>
      <c r="P1" s="75"/>
      <c r="Q1" s="75"/>
      <c r="R1" s="75"/>
      <c r="S1" s="75"/>
      <c r="T1" s="76"/>
      <c r="U1" s="71" t="s">
        <v>100</v>
      </c>
    </row>
    <row r="2" spans="1:21" s="7" customFormat="1" ht="24" customHeight="1">
      <c r="A2" s="70"/>
      <c r="B2" s="70"/>
      <c r="C2" s="77" t="s">
        <v>29</v>
      </c>
      <c r="D2" s="78"/>
      <c r="E2" s="78"/>
      <c r="F2" s="78"/>
      <c r="G2" s="79"/>
      <c r="H2" s="71" t="s">
        <v>28</v>
      </c>
      <c r="I2" s="71"/>
      <c r="J2" s="71"/>
      <c r="K2" s="80" t="s">
        <v>33</v>
      </c>
      <c r="L2" s="77" t="s">
        <v>29</v>
      </c>
      <c r="M2" s="78"/>
      <c r="N2" s="78"/>
      <c r="O2" s="78"/>
      <c r="P2" s="79"/>
      <c r="Q2" s="71" t="s">
        <v>28</v>
      </c>
      <c r="R2" s="71"/>
      <c r="S2" s="71"/>
      <c r="T2" s="80" t="s">
        <v>99</v>
      </c>
      <c r="U2" s="71"/>
    </row>
    <row r="3" spans="1:21" s="7" customFormat="1" ht="36" customHeight="1">
      <c r="A3" s="70"/>
      <c r="B3" s="70"/>
      <c r="C3" s="10" t="s">
        <v>23</v>
      </c>
      <c r="D3" s="10" t="s">
        <v>24</v>
      </c>
      <c r="E3" s="10" t="s">
        <v>25</v>
      </c>
      <c r="F3" s="10" t="s">
        <v>27</v>
      </c>
      <c r="G3" s="70" t="s">
        <v>31</v>
      </c>
      <c r="H3" s="11" t="s">
        <v>26</v>
      </c>
      <c r="I3" s="11" t="s">
        <v>34</v>
      </c>
      <c r="J3" s="71" t="s">
        <v>32</v>
      </c>
      <c r="K3" s="80"/>
      <c r="L3" s="10" t="s">
        <v>23</v>
      </c>
      <c r="M3" s="10" t="s">
        <v>24</v>
      </c>
      <c r="N3" s="10" t="s">
        <v>25</v>
      </c>
      <c r="O3" s="10" t="s">
        <v>27</v>
      </c>
      <c r="P3" s="70" t="s">
        <v>31</v>
      </c>
      <c r="Q3" s="11" t="s">
        <v>26</v>
      </c>
      <c r="R3" s="11" t="s">
        <v>34</v>
      </c>
      <c r="S3" s="71" t="s">
        <v>32</v>
      </c>
      <c r="T3" s="80"/>
      <c r="U3" s="71"/>
    </row>
    <row r="4" spans="1:21" s="7" customFormat="1" ht="12" customHeight="1">
      <c r="A4" s="70"/>
      <c r="B4" s="70"/>
      <c r="C4" s="70">
        <v>610</v>
      </c>
      <c r="D4" s="70">
        <v>620</v>
      </c>
      <c r="E4" s="70">
        <v>630</v>
      </c>
      <c r="F4" s="71">
        <v>642</v>
      </c>
      <c r="G4" s="70"/>
      <c r="H4" s="71">
        <v>710</v>
      </c>
      <c r="I4" s="71">
        <v>720</v>
      </c>
      <c r="J4" s="71"/>
      <c r="K4" s="80"/>
      <c r="L4" s="70">
        <v>610</v>
      </c>
      <c r="M4" s="70">
        <v>620</v>
      </c>
      <c r="N4" s="70">
        <v>630</v>
      </c>
      <c r="O4" s="72">
        <v>642</v>
      </c>
      <c r="P4" s="70"/>
      <c r="Q4" s="71">
        <v>710</v>
      </c>
      <c r="R4" s="71">
        <v>720</v>
      </c>
      <c r="S4" s="71"/>
      <c r="T4" s="80"/>
      <c r="U4" s="71"/>
    </row>
    <row r="5" spans="1:21" s="7" customFormat="1" ht="8.25" customHeight="1">
      <c r="A5" s="70"/>
      <c r="B5" s="70"/>
      <c r="C5" s="70"/>
      <c r="D5" s="70"/>
      <c r="E5" s="70"/>
      <c r="F5" s="71"/>
      <c r="G5" s="70"/>
      <c r="H5" s="71"/>
      <c r="I5" s="71"/>
      <c r="J5" s="71"/>
      <c r="K5" s="80"/>
      <c r="L5" s="70"/>
      <c r="M5" s="70"/>
      <c r="N5" s="70"/>
      <c r="O5" s="73"/>
      <c r="P5" s="70"/>
      <c r="Q5" s="71"/>
      <c r="R5" s="71"/>
      <c r="S5" s="71"/>
      <c r="T5" s="80"/>
      <c r="U5" s="71"/>
    </row>
    <row r="6" spans="1:21" s="8" customFormat="1" ht="12" customHeight="1">
      <c r="A6" s="45" t="s">
        <v>14</v>
      </c>
      <c r="B6" s="46" t="s">
        <v>22</v>
      </c>
      <c r="C6" s="47">
        <f>C7+C13+C22+C30+C43</f>
        <v>8100</v>
      </c>
      <c r="D6" s="47">
        <f aca="true" t="shared" si="0" ref="D6:U6">D7+D13+D22+D30+D43</f>
        <v>3057</v>
      </c>
      <c r="E6" s="47">
        <f t="shared" si="0"/>
        <v>37614</v>
      </c>
      <c r="F6" s="47">
        <f t="shared" si="0"/>
        <v>200701</v>
      </c>
      <c r="G6" s="47">
        <f t="shared" si="0"/>
        <v>249472</v>
      </c>
      <c r="H6" s="47">
        <f t="shared" si="0"/>
        <v>7756</v>
      </c>
      <c r="I6" s="47">
        <f t="shared" si="0"/>
        <v>0</v>
      </c>
      <c r="J6" s="47">
        <f t="shared" si="0"/>
        <v>7756</v>
      </c>
      <c r="K6" s="17">
        <f t="shared" si="0"/>
        <v>257228</v>
      </c>
      <c r="L6" s="47">
        <f t="shared" si="0"/>
        <v>0</v>
      </c>
      <c r="M6" s="47">
        <f t="shared" si="0"/>
        <v>0</v>
      </c>
      <c r="N6" s="47">
        <f t="shared" si="0"/>
        <v>0</v>
      </c>
      <c r="O6" s="47">
        <f t="shared" si="0"/>
        <v>424250</v>
      </c>
      <c r="P6" s="47">
        <f t="shared" si="0"/>
        <v>424250</v>
      </c>
      <c r="Q6" s="47">
        <f t="shared" si="0"/>
        <v>0</v>
      </c>
      <c r="R6" s="47">
        <f t="shared" si="0"/>
        <v>150750</v>
      </c>
      <c r="S6" s="47">
        <f t="shared" si="0"/>
        <v>150750</v>
      </c>
      <c r="T6" s="17">
        <f t="shared" si="0"/>
        <v>575000</v>
      </c>
      <c r="U6" s="47">
        <f t="shared" si="0"/>
        <v>832228</v>
      </c>
    </row>
    <row r="7" spans="1:21" s="8" customFormat="1" ht="12" customHeight="1">
      <c r="A7" s="12" t="s">
        <v>15</v>
      </c>
      <c r="B7" s="48" t="s">
        <v>58</v>
      </c>
      <c r="C7" s="17">
        <f>C8+C9+C10+C11+C12</f>
        <v>0</v>
      </c>
      <c r="D7" s="17">
        <f aca="true" t="shared" si="1" ref="D7:U7">D8+D9+D10+D11+D12</f>
        <v>0</v>
      </c>
      <c r="E7" s="17">
        <f t="shared" si="1"/>
        <v>3000</v>
      </c>
      <c r="F7" s="17">
        <f t="shared" si="1"/>
        <v>0</v>
      </c>
      <c r="G7" s="17">
        <f t="shared" si="1"/>
        <v>3000</v>
      </c>
      <c r="H7" s="17">
        <f t="shared" si="1"/>
        <v>0</v>
      </c>
      <c r="I7" s="17">
        <f t="shared" si="1"/>
        <v>0</v>
      </c>
      <c r="J7" s="17">
        <f t="shared" si="1"/>
        <v>0</v>
      </c>
      <c r="K7" s="17">
        <f t="shared" si="1"/>
        <v>3000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17">
        <f t="shared" si="1"/>
        <v>37000</v>
      </c>
      <c r="P7" s="17">
        <f t="shared" si="1"/>
        <v>37000</v>
      </c>
      <c r="Q7" s="17">
        <f t="shared" si="1"/>
        <v>0</v>
      </c>
      <c r="R7" s="17">
        <f t="shared" si="1"/>
        <v>0</v>
      </c>
      <c r="S7" s="17">
        <f t="shared" si="1"/>
        <v>0</v>
      </c>
      <c r="T7" s="17">
        <f t="shared" si="1"/>
        <v>37000</v>
      </c>
      <c r="U7" s="17">
        <f t="shared" si="1"/>
        <v>40000</v>
      </c>
    </row>
    <row r="8" spans="1:21" ht="24" customHeight="1">
      <c r="A8" s="13"/>
      <c r="B8" s="14" t="s">
        <v>59</v>
      </c>
      <c r="C8" s="15"/>
      <c r="D8" s="15"/>
      <c r="E8" s="15"/>
      <c r="F8" s="16"/>
      <c r="G8" s="47"/>
      <c r="H8" s="16"/>
      <c r="I8" s="16"/>
      <c r="J8" s="47"/>
      <c r="K8" s="17">
        <f>G8+J8</f>
        <v>0</v>
      </c>
      <c r="L8" s="16"/>
      <c r="M8" s="16"/>
      <c r="N8" s="16"/>
      <c r="O8" s="16">
        <v>19100</v>
      </c>
      <c r="P8" s="47">
        <f>SUM(O8:O8)</f>
        <v>19100</v>
      </c>
      <c r="Q8" s="16"/>
      <c r="R8" s="16"/>
      <c r="S8" s="47"/>
      <c r="T8" s="17">
        <f>P8+S8</f>
        <v>19100</v>
      </c>
      <c r="U8" s="47">
        <f>K8+T8</f>
        <v>19100</v>
      </c>
    </row>
    <row r="9" spans="1:21" ht="12" customHeight="1">
      <c r="A9" s="13"/>
      <c r="B9" s="14" t="s">
        <v>60</v>
      </c>
      <c r="C9" s="15"/>
      <c r="D9" s="15"/>
      <c r="E9" s="15">
        <v>1000</v>
      </c>
      <c r="F9" s="16"/>
      <c r="G9" s="47">
        <f>SUM(E9:F9)</f>
        <v>1000</v>
      </c>
      <c r="H9" s="16"/>
      <c r="I9" s="16"/>
      <c r="J9" s="47"/>
      <c r="K9" s="17">
        <f>G9+J9</f>
        <v>1000</v>
      </c>
      <c r="L9" s="16"/>
      <c r="M9" s="16"/>
      <c r="N9" s="16"/>
      <c r="O9" s="16"/>
      <c r="P9" s="47"/>
      <c r="Q9" s="16"/>
      <c r="R9" s="16"/>
      <c r="S9" s="47"/>
      <c r="T9" s="17">
        <f>P9+S9</f>
        <v>0</v>
      </c>
      <c r="U9" s="47">
        <f>K9+T9</f>
        <v>1000</v>
      </c>
    </row>
    <row r="10" spans="1:21" ht="24" customHeight="1">
      <c r="A10" s="13"/>
      <c r="B10" s="14" t="s">
        <v>97</v>
      </c>
      <c r="C10" s="15"/>
      <c r="D10" s="15"/>
      <c r="E10" s="15">
        <v>2000</v>
      </c>
      <c r="F10" s="16"/>
      <c r="G10" s="47">
        <f>SUM(E10:F10)</f>
        <v>2000</v>
      </c>
      <c r="H10" s="16"/>
      <c r="I10" s="16"/>
      <c r="J10" s="47"/>
      <c r="K10" s="17">
        <f>G10+J10</f>
        <v>2000</v>
      </c>
      <c r="L10" s="16"/>
      <c r="M10" s="16"/>
      <c r="N10" s="16"/>
      <c r="O10" s="16"/>
      <c r="P10" s="47"/>
      <c r="Q10" s="16"/>
      <c r="R10" s="16"/>
      <c r="S10" s="47"/>
      <c r="T10" s="17">
        <f>P10+S10</f>
        <v>0</v>
      </c>
      <c r="U10" s="47">
        <f>K10+T10</f>
        <v>2000</v>
      </c>
    </row>
    <row r="11" spans="1:21" ht="12" customHeight="1">
      <c r="A11" s="13"/>
      <c r="B11" s="14" t="s">
        <v>61</v>
      </c>
      <c r="C11" s="15"/>
      <c r="D11" s="15"/>
      <c r="E11" s="15"/>
      <c r="F11" s="16"/>
      <c r="G11" s="47"/>
      <c r="H11" s="16"/>
      <c r="I11" s="16"/>
      <c r="J11" s="47"/>
      <c r="K11" s="17">
        <f>G11+J11</f>
        <v>0</v>
      </c>
      <c r="L11" s="16"/>
      <c r="M11" s="16"/>
      <c r="N11" s="16"/>
      <c r="O11" s="16">
        <v>900</v>
      </c>
      <c r="P11" s="47">
        <f>SUM(O11:O11)</f>
        <v>900</v>
      </c>
      <c r="Q11" s="16"/>
      <c r="R11" s="16"/>
      <c r="S11" s="47"/>
      <c r="T11" s="17">
        <f>P11+S11</f>
        <v>900</v>
      </c>
      <c r="U11" s="47">
        <f>K11+T11</f>
        <v>900</v>
      </c>
    </row>
    <row r="12" spans="1:21" ht="12" customHeight="1">
      <c r="A12" s="13"/>
      <c r="B12" s="14" t="s">
        <v>62</v>
      </c>
      <c r="C12" s="15"/>
      <c r="D12" s="15"/>
      <c r="E12" s="15"/>
      <c r="F12" s="16"/>
      <c r="G12" s="47"/>
      <c r="H12" s="16"/>
      <c r="I12" s="16"/>
      <c r="J12" s="47"/>
      <c r="K12" s="17">
        <f>G12+J12</f>
        <v>0</v>
      </c>
      <c r="L12" s="16"/>
      <c r="M12" s="16"/>
      <c r="N12" s="16"/>
      <c r="O12" s="16">
        <v>17000</v>
      </c>
      <c r="P12" s="47">
        <f>SUM(O12:O12)</f>
        <v>17000</v>
      </c>
      <c r="Q12" s="16"/>
      <c r="R12" s="16"/>
      <c r="S12" s="47"/>
      <c r="T12" s="17">
        <f>P12+S12</f>
        <v>17000</v>
      </c>
      <c r="U12" s="47">
        <f>K12+T12</f>
        <v>17000</v>
      </c>
    </row>
    <row r="13" spans="1:21" s="8" customFormat="1" ht="12" customHeight="1">
      <c r="A13" s="12" t="s">
        <v>10</v>
      </c>
      <c r="B13" s="48" t="s">
        <v>6</v>
      </c>
      <c r="C13" s="17">
        <f>C14+C15+C16+C17+C18+C19+C20+C21</f>
        <v>0</v>
      </c>
      <c r="D13" s="17">
        <f aca="true" t="shared" si="2" ref="D13:U13">D14+D15+D16+D17+D18+D19+D20+D21</f>
        <v>0</v>
      </c>
      <c r="E13" s="17">
        <f t="shared" si="2"/>
        <v>5000</v>
      </c>
      <c r="F13" s="17">
        <f t="shared" si="2"/>
        <v>191000</v>
      </c>
      <c r="G13" s="17">
        <f t="shared" si="2"/>
        <v>196000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7">
        <f t="shared" si="2"/>
        <v>196000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78000</v>
      </c>
      <c r="P13" s="17">
        <f t="shared" si="2"/>
        <v>78000</v>
      </c>
      <c r="Q13" s="17">
        <f t="shared" si="2"/>
        <v>0</v>
      </c>
      <c r="R13" s="17">
        <f t="shared" si="2"/>
        <v>0</v>
      </c>
      <c r="S13" s="17">
        <f t="shared" si="2"/>
        <v>0</v>
      </c>
      <c r="T13" s="17">
        <f t="shared" si="2"/>
        <v>78000</v>
      </c>
      <c r="U13" s="17">
        <f t="shared" si="2"/>
        <v>274000</v>
      </c>
    </row>
    <row r="14" spans="1:21" ht="12" customHeight="1">
      <c r="A14" s="13"/>
      <c r="B14" s="14" t="s">
        <v>63</v>
      </c>
      <c r="C14" s="15"/>
      <c r="D14" s="15"/>
      <c r="E14" s="15"/>
      <c r="F14" s="16">
        <v>180500</v>
      </c>
      <c r="G14" s="47">
        <f>SUM(E14:F14)</f>
        <v>180500</v>
      </c>
      <c r="H14" s="16"/>
      <c r="I14" s="16"/>
      <c r="J14" s="47"/>
      <c r="K14" s="17">
        <f>G14+J14</f>
        <v>180500</v>
      </c>
      <c r="L14" s="16"/>
      <c r="M14" s="16"/>
      <c r="N14" s="16"/>
      <c r="O14" s="16"/>
      <c r="P14" s="47"/>
      <c r="Q14" s="16"/>
      <c r="R14" s="16"/>
      <c r="S14" s="47"/>
      <c r="T14" s="17">
        <f>P14+S14</f>
        <v>0</v>
      </c>
      <c r="U14" s="47">
        <f aca="true" t="shared" si="3" ref="U14:U21">K14+T14</f>
        <v>180500</v>
      </c>
    </row>
    <row r="15" spans="1:21" ht="12" customHeight="1">
      <c r="A15" s="13"/>
      <c r="B15" s="14" t="s">
        <v>64</v>
      </c>
      <c r="C15" s="15"/>
      <c r="D15" s="15"/>
      <c r="E15" s="15"/>
      <c r="F15" s="16">
        <v>5500</v>
      </c>
      <c r="G15" s="47">
        <f>SUM(E15:F15)</f>
        <v>5500</v>
      </c>
      <c r="H15" s="16"/>
      <c r="I15" s="16"/>
      <c r="J15" s="47"/>
      <c r="K15" s="17">
        <f aca="true" t="shared" si="4" ref="K15:K21">G15+J15</f>
        <v>5500</v>
      </c>
      <c r="L15" s="16"/>
      <c r="M15" s="16"/>
      <c r="N15" s="16"/>
      <c r="O15" s="16"/>
      <c r="P15" s="47"/>
      <c r="Q15" s="16"/>
      <c r="R15" s="16"/>
      <c r="S15" s="47"/>
      <c r="T15" s="17">
        <f aca="true" t="shared" si="5" ref="T15:T21">P15+S15</f>
        <v>0</v>
      </c>
      <c r="U15" s="47">
        <f t="shared" si="3"/>
        <v>5500</v>
      </c>
    </row>
    <row r="16" spans="1:21" ht="12" customHeight="1">
      <c r="A16" s="13"/>
      <c r="B16" s="14" t="s">
        <v>65</v>
      </c>
      <c r="C16" s="15"/>
      <c r="D16" s="15"/>
      <c r="E16" s="15"/>
      <c r="F16" s="15">
        <v>3000</v>
      </c>
      <c r="G16" s="47">
        <f>SUM(E16:F16)</f>
        <v>3000</v>
      </c>
      <c r="H16" s="15"/>
      <c r="I16" s="15"/>
      <c r="J16" s="47"/>
      <c r="K16" s="17">
        <f t="shared" si="4"/>
        <v>3000</v>
      </c>
      <c r="L16" s="15"/>
      <c r="M16" s="15"/>
      <c r="N16" s="15"/>
      <c r="O16" s="15"/>
      <c r="P16" s="47"/>
      <c r="Q16" s="15"/>
      <c r="R16" s="15"/>
      <c r="S16" s="47"/>
      <c r="T16" s="17">
        <f t="shared" si="5"/>
        <v>0</v>
      </c>
      <c r="U16" s="47">
        <f t="shared" si="3"/>
        <v>3000</v>
      </c>
    </row>
    <row r="17" spans="1:21" ht="12" customHeight="1">
      <c r="A17" s="13"/>
      <c r="B17" s="14" t="s">
        <v>66</v>
      </c>
      <c r="C17" s="15"/>
      <c r="D17" s="15"/>
      <c r="E17" s="15">
        <v>5000</v>
      </c>
      <c r="F17" s="15">
        <v>2000</v>
      </c>
      <c r="G17" s="47">
        <f>SUM(E17:F17)</f>
        <v>7000</v>
      </c>
      <c r="H17" s="15"/>
      <c r="I17" s="15"/>
      <c r="J17" s="47"/>
      <c r="K17" s="17">
        <f t="shared" si="4"/>
        <v>7000</v>
      </c>
      <c r="L17" s="15"/>
      <c r="M17" s="15"/>
      <c r="N17" s="15"/>
      <c r="O17" s="15"/>
      <c r="P17" s="47"/>
      <c r="Q17" s="15"/>
      <c r="R17" s="15"/>
      <c r="S17" s="47"/>
      <c r="T17" s="17">
        <f t="shared" si="5"/>
        <v>0</v>
      </c>
      <c r="U17" s="47">
        <f t="shared" si="3"/>
        <v>7000</v>
      </c>
    </row>
    <row r="18" spans="1:21" ht="12" customHeight="1">
      <c r="A18" s="13"/>
      <c r="B18" s="14" t="s">
        <v>67</v>
      </c>
      <c r="C18" s="15"/>
      <c r="D18" s="15"/>
      <c r="E18" s="15"/>
      <c r="F18" s="16"/>
      <c r="G18" s="47"/>
      <c r="H18" s="16"/>
      <c r="I18" s="16"/>
      <c r="J18" s="47"/>
      <c r="K18" s="17">
        <f t="shared" si="4"/>
        <v>0</v>
      </c>
      <c r="L18" s="16"/>
      <c r="M18" s="16"/>
      <c r="N18" s="16"/>
      <c r="O18" s="16">
        <v>38900</v>
      </c>
      <c r="P18" s="47">
        <f>SUM(O18:O18)</f>
        <v>38900</v>
      </c>
      <c r="Q18" s="16"/>
      <c r="R18" s="16"/>
      <c r="S18" s="47"/>
      <c r="T18" s="17">
        <f t="shared" si="5"/>
        <v>38900</v>
      </c>
      <c r="U18" s="47">
        <f t="shared" si="3"/>
        <v>38900</v>
      </c>
    </row>
    <row r="19" spans="1:21" ht="12" customHeight="1">
      <c r="A19" s="13"/>
      <c r="B19" s="14" t="s">
        <v>68</v>
      </c>
      <c r="C19" s="15"/>
      <c r="D19" s="15"/>
      <c r="E19" s="15"/>
      <c r="F19" s="16"/>
      <c r="G19" s="47"/>
      <c r="H19" s="16"/>
      <c r="I19" s="16"/>
      <c r="J19" s="47"/>
      <c r="K19" s="17">
        <f t="shared" si="4"/>
        <v>0</v>
      </c>
      <c r="L19" s="16"/>
      <c r="M19" s="16"/>
      <c r="N19" s="16"/>
      <c r="O19" s="16">
        <v>17500</v>
      </c>
      <c r="P19" s="47">
        <f>SUM(O19:O19)</f>
        <v>17500</v>
      </c>
      <c r="Q19" s="16"/>
      <c r="R19" s="16"/>
      <c r="S19" s="47"/>
      <c r="T19" s="17">
        <f t="shared" si="5"/>
        <v>17500</v>
      </c>
      <c r="U19" s="47">
        <f t="shared" si="3"/>
        <v>17500</v>
      </c>
    </row>
    <row r="20" spans="1:21" ht="12" customHeight="1">
      <c r="A20" s="13"/>
      <c r="B20" s="14" t="s">
        <v>69</v>
      </c>
      <c r="C20" s="15"/>
      <c r="D20" s="15"/>
      <c r="E20" s="15"/>
      <c r="F20" s="16"/>
      <c r="G20" s="47"/>
      <c r="H20" s="16"/>
      <c r="I20" s="16"/>
      <c r="J20" s="47"/>
      <c r="K20" s="17">
        <f t="shared" si="4"/>
        <v>0</v>
      </c>
      <c r="L20" s="16"/>
      <c r="M20" s="16"/>
      <c r="N20" s="16"/>
      <c r="O20" s="16">
        <v>7165</v>
      </c>
      <c r="P20" s="47">
        <f>SUM(O20:O20)</f>
        <v>7165</v>
      </c>
      <c r="Q20" s="16"/>
      <c r="R20" s="16"/>
      <c r="S20" s="47"/>
      <c r="T20" s="17">
        <f t="shared" si="5"/>
        <v>7165</v>
      </c>
      <c r="U20" s="47">
        <f t="shared" si="3"/>
        <v>7165</v>
      </c>
    </row>
    <row r="21" spans="1:21" ht="12" customHeight="1">
      <c r="A21" s="13"/>
      <c r="B21" s="14" t="s">
        <v>70</v>
      </c>
      <c r="C21" s="15"/>
      <c r="D21" s="15"/>
      <c r="E21" s="15"/>
      <c r="F21" s="16"/>
      <c r="G21" s="47"/>
      <c r="H21" s="16"/>
      <c r="I21" s="16"/>
      <c r="J21" s="47"/>
      <c r="K21" s="17">
        <f t="shared" si="4"/>
        <v>0</v>
      </c>
      <c r="L21" s="16"/>
      <c r="M21" s="16"/>
      <c r="N21" s="16"/>
      <c r="O21" s="16">
        <v>14435</v>
      </c>
      <c r="P21" s="47">
        <f>SUM(O21:O21)</f>
        <v>14435</v>
      </c>
      <c r="Q21" s="16"/>
      <c r="R21" s="16"/>
      <c r="S21" s="47"/>
      <c r="T21" s="17">
        <f t="shared" si="5"/>
        <v>14435</v>
      </c>
      <c r="U21" s="47">
        <f t="shared" si="3"/>
        <v>14435</v>
      </c>
    </row>
    <row r="22" spans="1:21" s="8" customFormat="1" ht="12" customHeight="1">
      <c r="A22" s="12" t="s">
        <v>11</v>
      </c>
      <c r="B22" s="48" t="s">
        <v>7</v>
      </c>
      <c r="C22" s="17">
        <f>C23+C24+C25+C26+C27+C28+C29</f>
        <v>0</v>
      </c>
      <c r="D22" s="17">
        <f aca="true" t="shared" si="6" ref="D22:U22">D23+D24+D25+D26+D27+D28+D29</f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  <c r="I22" s="17">
        <f t="shared" si="6"/>
        <v>0</v>
      </c>
      <c r="J22" s="17">
        <f t="shared" si="6"/>
        <v>0</v>
      </c>
      <c r="K22" s="17">
        <f t="shared" si="6"/>
        <v>0</v>
      </c>
      <c r="L22" s="17">
        <f t="shared" si="6"/>
        <v>0</v>
      </c>
      <c r="M22" s="17">
        <f t="shared" si="6"/>
        <v>0</v>
      </c>
      <c r="N22" s="17">
        <f t="shared" si="6"/>
        <v>0</v>
      </c>
      <c r="O22" s="17">
        <f t="shared" si="6"/>
        <v>117500</v>
      </c>
      <c r="P22" s="17">
        <f t="shared" si="6"/>
        <v>117500</v>
      </c>
      <c r="Q22" s="17">
        <f t="shared" si="6"/>
        <v>0</v>
      </c>
      <c r="R22" s="17">
        <f t="shared" si="6"/>
        <v>0</v>
      </c>
      <c r="S22" s="17">
        <f t="shared" si="6"/>
        <v>0</v>
      </c>
      <c r="T22" s="17">
        <f t="shared" si="6"/>
        <v>117500</v>
      </c>
      <c r="U22" s="17">
        <f t="shared" si="6"/>
        <v>117500</v>
      </c>
    </row>
    <row r="23" spans="1:21" ht="12" customHeight="1">
      <c r="A23" s="13"/>
      <c r="B23" s="14" t="s">
        <v>71</v>
      </c>
      <c r="C23" s="15"/>
      <c r="D23" s="15"/>
      <c r="E23" s="15"/>
      <c r="F23" s="16"/>
      <c r="G23" s="47"/>
      <c r="H23" s="16"/>
      <c r="I23" s="16"/>
      <c r="J23" s="47"/>
      <c r="K23" s="17">
        <f>G23+J23</f>
        <v>0</v>
      </c>
      <c r="L23" s="16"/>
      <c r="M23" s="16"/>
      <c r="N23" s="16"/>
      <c r="O23" s="16">
        <v>42000</v>
      </c>
      <c r="P23" s="47">
        <f aca="true" t="shared" si="7" ref="P23:P29">SUM(O23:O23)</f>
        <v>42000</v>
      </c>
      <c r="Q23" s="16"/>
      <c r="R23" s="16"/>
      <c r="S23" s="47"/>
      <c r="T23" s="17">
        <f>P23+S23</f>
        <v>42000</v>
      </c>
      <c r="U23" s="47">
        <f aca="true" t="shared" si="8" ref="U23:U29">K23+T23</f>
        <v>42000</v>
      </c>
    </row>
    <row r="24" spans="1:21" ht="12" customHeight="1">
      <c r="A24" s="13"/>
      <c r="B24" s="14" t="s">
        <v>72</v>
      </c>
      <c r="C24" s="15"/>
      <c r="D24" s="15"/>
      <c r="E24" s="15"/>
      <c r="F24" s="16"/>
      <c r="G24" s="47"/>
      <c r="H24" s="16"/>
      <c r="I24" s="16"/>
      <c r="J24" s="47"/>
      <c r="K24" s="17">
        <f aca="true" t="shared" si="9" ref="K24:K29">G24+J24</f>
        <v>0</v>
      </c>
      <c r="L24" s="16"/>
      <c r="M24" s="16"/>
      <c r="N24" s="16"/>
      <c r="O24" s="16">
        <v>44000</v>
      </c>
      <c r="P24" s="47">
        <f t="shared" si="7"/>
        <v>44000</v>
      </c>
      <c r="Q24" s="16"/>
      <c r="R24" s="16"/>
      <c r="S24" s="47"/>
      <c r="T24" s="17">
        <f aca="true" t="shared" si="10" ref="T24:T29">P24+S24</f>
        <v>44000</v>
      </c>
      <c r="U24" s="47">
        <f t="shared" si="8"/>
        <v>44000</v>
      </c>
    </row>
    <row r="25" spans="1:21" ht="12" customHeight="1">
      <c r="A25" s="13"/>
      <c r="B25" s="14" t="s">
        <v>73</v>
      </c>
      <c r="C25" s="15"/>
      <c r="D25" s="15"/>
      <c r="E25" s="15"/>
      <c r="F25" s="16"/>
      <c r="G25" s="47"/>
      <c r="H25" s="16"/>
      <c r="I25" s="16"/>
      <c r="J25" s="47"/>
      <c r="K25" s="17">
        <f t="shared" si="9"/>
        <v>0</v>
      </c>
      <c r="L25" s="16"/>
      <c r="M25" s="16"/>
      <c r="N25" s="16"/>
      <c r="O25" s="16">
        <v>10000</v>
      </c>
      <c r="P25" s="47">
        <f t="shared" si="7"/>
        <v>10000</v>
      </c>
      <c r="Q25" s="16"/>
      <c r="R25" s="16"/>
      <c r="S25" s="47"/>
      <c r="T25" s="17">
        <f t="shared" si="10"/>
        <v>10000</v>
      </c>
      <c r="U25" s="47">
        <f t="shared" si="8"/>
        <v>10000</v>
      </c>
    </row>
    <row r="26" spans="1:21" ht="12" customHeight="1">
      <c r="A26" s="13"/>
      <c r="B26" s="14" t="s">
        <v>74</v>
      </c>
      <c r="C26" s="15"/>
      <c r="D26" s="15"/>
      <c r="E26" s="15"/>
      <c r="F26" s="16"/>
      <c r="G26" s="47"/>
      <c r="H26" s="16"/>
      <c r="I26" s="16"/>
      <c r="J26" s="47"/>
      <c r="K26" s="17">
        <f t="shared" si="9"/>
        <v>0</v>
      </c>
      <c r="L26" s="16"/>
      <c r="M26" s="16"/>
      <c r="N26" s="16"/>
      <c r="O26" s="16">
        <v>7000</v>
      </c>
      <c r="P26" s="47">
        <f t="shared" si="7"/>
        <v>7000</v>
      </c>
      <c r="Q26" s="16"/>
      <c r="R26" s="16"/>
      <c r="S26" s="47"/>
      <c r="T26" s="17">
        <f t="shared" si="10"/>
        <v>7000</v>
      </c>
      <c r="U26" s="47">
        <f t="shared" si="8"/>
        <v>7000</v>
      </c>
    </row>
    <row r="27" spans="1:21" ht="12" customHeight="1">
      <c r="A27" s="13"/>
      <c r="B27" s="14" t="s">
        <v>75</v>
      </c>
      <c r="C27" s="15"/>
      <c r="D27" s="15"/>
      <c r="E27" s="15"/>
      <c r="F27" s="16"/>
      <c r="G27" s="47"/>
      <c r="H27" s="16"/>
      <c r="I27" s="16"/>
      <c r="J27" s="47"/>
      <c r="K27" s="17">
        <f t="shared" si="9"/>
        <v>0</v>
      </c>
      <c r="L27" s="16"/>
      <c r="M27" s="16"/>
      <c r="N27" s="16"/>
      <c r="O27" s="16">
        <v>2000</v>
      </c>
      <c r="P27" s="47">
        <f t="shared" si="7"/>
        <v>2000</v>
      </c>
      <c r="Q27" s="16"/>
      <c r="R27" s="16"/>
      <c r="S27" s="47"/>
      <c r="T27" s="17">
        <f t="shared" si="10"/>
        <v>2000</v>
      </c>
      <c r="U27" s="47">
        <f t="shared" si="8"/>
        <v>2000</v>
      </c>
    </row>
    <row r="28" spans="1:21" ht="12" customHeight="1">
      <c r="A28" s="13"/>
      <c r="B28" s="14" t="s">
        <v>76</v>
      </c>
      <c r="C28" s="15"/>
      <c r="D28" s="15"/>
      <c r="E28" s="15"/>
      <c r="F28" s="16"/>
      <c r="G28" s="47"/>
      <c r="H28" s="16"/>
      <c r="I28" s="16"/>
      <c r="J28" s="47"/>
      <c r="K28" s="17">
        <f t="shared" si="9"/>
        <v>0</v>
      </c>
      <c r="L28" s="16"/>
      <c r="M28" s="16"/>
      <c r="N28" s="16"/>
      <c r="O28" s="16">
        <v>2500</v>
      </c>
      <c r="P28" s="47">
        <f t="shared" si="7"/>
        <v>2500</v>
      </c>
      <c r="Q28" s="16"/>
      <c r="R28" s="16"/>
      <c r="S28" s="47"/>
      <c r="T28" s="17">
        <f t="shared" si="10"/>
        <v>2500</v>
      </c>
      <c r="U28" s="47">
        <f t="shared" si="8"/>
        <v>2500</v>
      </c>
    </row>
    <row r="29" spans="1:21" ht="12" customHeight="1">
      <c r="A29" s="13"/>
      <c r="B29" s="14" t="s">
        <v>77</v>
      </c>
      <c r="C29" s="15"/>
      <c r="D29" s="15"/>
      <c r="E29" s="15"/>
      <c r="F29" s="16"/>
      <c r="G29" s="47"/>
      <c r="H29" s="16"/>
      <c r="I29" s="16"/>
      <c r="J29" s="47"/>
      <c r="K29" s="17">
        <f t="shared" si="9"/>
        <v>0</v>
      </c>
      <c r="L29" s="16"/>
      <c r="M29" s="16"/>
      <c r="N29" s="16"/>
      <c r="O29" s="16">
        <v>10000</v>
      </c>
      <c r="P29" s="47">
        <f t="shared" si="7"/>
        <v>10000</v>
      </c>
      <c r="Q29" s="16"/>
      <c r="R29" s="16"/>
      <c r="S29" s="47"/>
      <c r="T29" s="17">
        <f t="shared" si="10"/>
        <v>10000</v>
      </c>
      <c r="U29" s="47">
        <f t="shared" si="8"/>
        <v>10000</v>
      </c>
    </row>
    <row r="30" spans="1:21" s="8" customFormat="1" ht="36" customHeight="1">
      <c r="A30" s="12" t="s">
        <v>16</v>
      </c>
      <c r="B30" s="48" t="s">
        <v>78</v>
      </c>
      <c r="C30" s="17">
        <f>C31+C39</f>
        <v>8100</v>
      </c>
      <c r="D30" s="17">
        <f aca="true" t="shared" si="11" ref="D30:U30">D31+D39</f>
        <v>3057</v>
      </c>
      <c r="E30" s="17">
        <f t="shared" si="11"/>
        <v>17064</v>
      </c>
      <c r="F30" s="17">
        <f t="shared" si="11"/>
        <v>1400</v>
      </c>
      <c r="G30" s="17">
        <f t="shared" si="11"/>
        <v>29621</v>
      </c>
      <c r="H30" s="17">
        <f t="shared" si="11"/>
        <v>7756</v>
      </c>
      <c r="I30" s="17">
        <f t="shared" si="11"/>
        <v>0</v>
      </c>
      <c r="J30" s="17">
        <f t="shared" si="11"/>
        <v>7756</v>
      </c>
      <c r="K30" s="17">
        <f t="shared" si="11"/>
        <v>37377</v>
      </c>
      <c r="L30" s="17">
        <f t="shared" si="11"/>
        <v>0</v>
      </c>
      <c r="M30" s="17">
        <f t="shared" si="11"/>
        <v>0</v>
      </c>
      <c r="N30" s="17">
        <f t="shared" si="11"/>
        <v>0</v>
      </c>
      <c r="O30" s="17">
        <f t="shared" si="11"/>
        <v>171001</v>
      </c>
      <c r="P30" s="17">
        <f t="shared" si="11"/>
        <v>171001</v>
      </c>
      <c r="Q30" s="17">
        <f t="shared" si="11"/>
        <v>0</v>
      </c>
      <c r="R30" s="17">
        <f t="shared" si="11"/>
        <v>150750</v>
      </c>
      <c r="S30" s="17">
        <f t="shared" si="11"/>
        <v>150750</v>
      </c>
      <c r="T30" s="17">
        <f t="shared" si="11"/>
        <v>321751</v>
      </c>
      <c r="U30" s="17">
        <f t="shared" si="11"/>
        <v>359128</v>
      </c>
    </row>
    <row r="31" spans="1:21" ht="24" customHeight="1">
      <c r="A31" s="13" t="s">
        <v>17</v>
      </c>
      <c r="B31" s="14" t="s">
        <v>79</v>
      </c>
      <c r="C31" s="15">
        <f>C32+C36+C37+C38</f>
        <v>8100</v>
      </c>
      <c r="D31" s="15">
        <f aca="true" t="shared" si="12" ref="D31:U31">D32+D36+D37+D38</f>
        <v>3057</v>
      </c>
      <c r="E31" s="15">
        <f t="shared" si="12"/>
        <v>17064</v>
      </c>
      <c r="F31" s="15">
        <f t="shared" si="12"/>
        <v>1400</v>
      </c>
      <c r="G31" s="47">
        <f t="shared" si="12"/>
        <v>29621</v>
      </c>
      <c r="H31" s="15">
        <f t="shared" si="12"/>
        <v>7756</v>
      </c>
      <c r="I31" s="15">
        <f t="shared" si="12"/>
        <v>0</v>
      </c>
      <c r="J31" s="47">
        <f t="shared" si="12"/>
        <v>7756</v>
      </c>
      <c r="K31" s="17">
        <f t="shared" si="12"/>
        <v>37377</v>
      </c>
      <c r="L31" s="15">
        <f t="shared" si="12"/>
        <v>0</v>
      </c>
      <c r="M31" s="15">
        <f t="shared" si="12"/>
        <v>0</v>
      </c>
      <c r="N31" s="15">
        <f t="shared" si="12"/>
        <v>0</v>
      </c>
      <c r="O31" s="15">
        <f t="shared" si="12"/>
        <v>171001</v>
      </c>
      <c r="P31" s="47">
        <f t="shared" si="12"/>
        <v>171001</v>
      </c>
      <c r="Q31" s="15">
        <f t="shared" si="12"/>
        <v>0</v>
      </c>
      <c r="R31" s="15">
        <f t="shared" si="12"/>
        <v>0</v>
      </c>
      <c r="S31" s="47">
        <f t="shared" si="12"/>
        <v>0</v>
      </c>
      <c r="T31" s="17">
        <f t="shared" si="12"/>
        <v>171001</v>
      </c>
      <c r="U31" s="47">
        <f t="shared" si="12"/>
        <v>208378</v>
      </c>
    </row>
    <row r="32" spans="1:21" ht="12" customHeight="1">
      <c r="A32" s="13"/>
      <c r="B32" s="14" t="s">
        <v>80</v>
      </c>
      <c r="C32" s="15">
        <f>C33+C34+C35</f>
        <v>0</v>
      </c>
      <c r="D32" s="15">
        <f aca="true" t="shared" si="13" ref="D32:U32">D33+D34+D35</f>
        <v>0</v>
      </c>
      <c r="E32" s="15">
        <f t="shared" si="13"/>
        <v>0</v>
      </c>
      <c r="F32" s="15">
        <f t="shared" si="13"/>
        <v>0</v>
      </c>
      <c r="G32" s="47">
        <f t="shared" si="13"/>
        <v>0</v>
      </c>
      <c r="H32" s="15">
        <f t="shared" si="13"/>
        <v>0</v>
      </c>
      <c r="I32" s="15">
        <f t="shared" si="13"/>
        <v>0</v>
      </c>
      <c r="J32" s="47">
        <f t="shared" si="13"/>
        <v>0</v>
      </c>
      <c r="K32" s="17">
        <f t="shared" si="13"/>
        <v>0</v>
      </c>
      <c r="L32" s="15">
        <f t="shared" si="13"/>
        <v>0</v>
      </c>
      <c r="M32" s="15">
        <f t="shared" si="13"/>
        <v>0</v>
      </c>
      <c r="N32" s="15">
        <f t="shared" si="13"/>
        <v>0</v>
      </c>
      <c r="O32" s="15">
        <f t="shared" si="13"/>
        <v>171001</v>
      </c>
      <c r="P32" s="47">
        <f t="shared" si="13"/>
        <v>171001</v>
      </c>
      <c r="Q32" s="15">
        <f t="shared" si="13"/>
        <v>0</v>
      </c>
      <c r="R32" s="15">
        <f t="shared" si="13"/>
        <v>0</v>
      </c>
      <c r="S32" s="47">
        <f t="shared" si="13"/>
        <v>0</v>
      </c>
      <c r="T32" s="17">
        <f t="shared" si="13"/>
        <v>171001</v>
      </c>
      <c r="U32" s="47">
        <f t="shared" si="13"/>
        <v>171001</v>
      </c>
    </row>
    <row r="33" spans="1:21" ht="24" customHeight="1">
      <c r="A33" s="13" t="s">
        <v>35</v>
      </c>
      <c r="B33" s="14" t="s">
        <v>81</v>
      </c>
      <c r="C33" s="15"/>
      <c r="D33" s="15"/>
      <c r="E33" s="15"/>
      <c r="F33" s="16"/>
      <c r="G33" s="47"/>
      <c r="H33" s="16"/>
      <c r="I33" s="16"/>
      <c r="J33" s="47"/>
      <c r="K33" s="17">
        <f aca="true" t="shared" si="14" ref="K33:K38">G33+J33</f>
        <v>0</v>
      </c>
      <c r="L33" s="16"/>
      <c r="M33" s="16"/>
      <c r="N33" s="16"/>
      <c r="O33" s="16">
        <v>93001</v>
      </c>
      <c r="P33" s="47">
        <f>SUM(O33:O33)</f>
        <v>93001</v>
      </c>
      <c r="Q33" s="16"/>
      <c r="R33" s="16"/>
      <c r="S33" s="47"/>
      <c r="T33" s="17">
        <f aca="true" t="shared" si="15" ref="T33:T38">P33+S33</f>
        <v>93001</v>
      </c>
      <c r="U33" s="47">
        <f aca="true" t="shared" si="16" ref="U33:U38">K33+T33</f>
        <v>93001</v>
      </c>
    </row>
    <row r="34" spans="1:21" ht="12" customHeight="1">
      <c r="A34" s="13" t="s">
        <v>36</v>
      </c>
      <c r="B34" s="14" t="s">
        <v>82</v>
      </c>
      <c r="C34" s="15"/>
      <c r="D34" s="15"/>
      <c r="E34" s="15"/>
      <c r="F34" s="16"/>
      <c r="G34" s="47"/>
      <c r="H34" s="16"/>
      <c r="I34" s="16"/>
      <c r="J34" s="47"/>
      <c r="K34" s="17">
        <f t="shared" si="14"/>
        <v>0</v>
      </c>
      <c r="L34" s="16"/>
      <c r="M34" s="16"/>
      <c r="N34" s="16"/>
      <c r="O34" s="16">
        <v>73000</v>
      </c>
      <c r="P34" s="47">
        <f>SUM(O34:O34)</f>
        <v>73000</v>
      </c>
      <c r="Q34" s="16"/>
      <c r="R34" s="16"/>
      <c r="S34" s="47"/>
      <c r="T34" s="17">
        <f t="shared" si="15"/>
        <v>73000</v>
      </c>
      <c r="U34" s="47">
        <f t="shared" si="16"/>
        <v>73000</v>
      </c>
    </row>
    <row r="35" spans="1:21" ht="24" customHeight="1">
      <c r="A35" s="13" t="s">
        <v>37</v>
      </c>
      <c r="B35" s="14" t="s">
        <v>83</v>
      </c>
      <c r="C35" s="15"/>
      <c r="D35" s="15"/>
      <c r="E35" s="15"/>
      <c r="F35" s="16"/>
      <c r="G35" s="47"/>
      <c r="H35" s="16"/>
      <c r="I35" s="16"/>
      <c r="J35" s="47"/>
      <c r="K35" s="17">
        <f t="shared" si="14"/>
        <v>0</v>
      </c>
      <c r="L35" s="16"/>
      <c r="M35" s="16"/>
      <c r="N35" s="16"/>
      <c r="O35" s="16">
        <v>5000</v>
      </c>
      <c r="P35" s="47">
        <f>SUM(O35:O35)</f>
        <v>5000</v>
      </c>
      <c r="Q35" s="16"/>
      <c r="R35" s="16"/>
      <c r="S35" s="47"/>
      <c r="T35" s="17">
        <f t="shared" si="15"/>
        <v>5000</v>
      </c>
      <c r="U35" s="47">
        <f t="shared" si="16"/>
        <v>5000</v>
      </c>
    </row>
    <row r="36" spans="1:21" ht="12" customHeight="1">
      <c r="A36" s="14"/>
      <c r="B36" s="49" t="s">
        <v>8</v>
      </c>
      <c r="C36" s="15">
        <v>4944</v>
      </c>
      <c r="D36" s="15">
        <v>1866</v>
      </c>
      <c r="E36" s="15">
        <v>11367</v>
      </c>
      <c r="F36" s="16">
        <v>1400</v>
      </c>
      <c r="G36" s="47">
        <f>SUM(C36:F36)</f>
        <v>19577</v>
      </c>
      <c r="H36" s="16">
        <v>800</v>
      </c>
      <c r="I36" s="16"/>
      <c r="J36" s="47">
        <f>SUM(H36:I36)</f>
        <v>800</v>
      </c>
      <c r="K36" s="17">
        <f t="shared" si="14"/>
        <v>20377</v>
      </c>
      <c r="L36" s="16"/>
      <c r="M36" s="16"/>
      <c r="N36" s="16"/>
      <c r="O36" s="16"/>
      <c r="P36" s="47"/>
      <c r="Q36" s="16"/>
      <c r="R36" s="16"/>
      <c r="S36" s="47"/>
      <c r="T36" s="17">
        <f t="shared" si="15"/>
        <v>0</v>
      </c>
      <c r="U36" s="47">
        <f t="shared" si="16"/>
        <v>20377</v>
      </c>
    </row>
    <row r="37" spans="1:21" ht="12" customHeight="1">
      <c r="A37" s="14"/>
      <c r="B37" s="14" t="s">
        <v>9</v>
      </c>
      <c r="C37" s="15">
        <v>2840</v>
      </c>
      <c r="D37" s="15">
        <v>1072</v>
      </c>
      <c r="E37" s="15">
        <v>5697</v>
      </c>
      <c r="F37" s="16"/>
      <c r="G37" s="47">
        <f>SUM(C37:F37)</f>
        <v>9609</v>
      </c>
      <c r="H37" s="16">
        <v>6956</v>
      </c>
      <c r="I37" s="16"/>
      <c r="J37" s="47">
        <f>SUM(H37:I37)</f>
        <v>6956</v>
      </c>
      <c r="K37" s="17">
        <f t="shared" si="14"/>
        <v>16565</v>
      </c>
      <c r="L37" s="16"/>
      <c r="M37" s="16"/>
      <c r="N37" s="16"/>
      <c r="O37" s="16"/>
      <c r="P37" s="47"/>
      <c r="Q37" s="16"/>
      <c r="R37" s="16"/>
      <c r="S37" s="47"/>
      <c r="T37" s="17">
        <f t="shared" si="15"/>
        <v>0</v>
      </c>
      <c r="U37" s="47">
        <f t="shared" si="16"/>
        <v>16565</v>
      </c>
    </row>
    <row r="38" spans="1:21" ht="12" customHeight="1">
      <c r="A38" s="14"/>
      <c r="B38" s="14" t="s">
        <v>96</v>
      </c>
      <c r="C38" s="15">
        <v>316</v>
      </c>
      <c r="D38" s="15">
        <v>119</v>
      </c>
      <c r="E38" s="15"/>
      <c r="F38" s="16"/>
      <c r="G38" s="47">
        <f>SUM(C38:F38)</f>
        <v>435</v>
      </c>
      <c r="H38" s="16"/>
      <c r="I38" s="16"/>
      <c r="J38" s="47"/>
      <c r="K38" s="17">
        <f t="shared" si="14"/>
        <v>435</v>
      </c>
      <c r="L38" s="16"/>
      <c r="M38" s="16"/>
      <c r="N38" s="16"/>
      <c r="O38" s="16"/>
      <c r="P38" s="47"/>
      <c r="Q38" s="16"/>
      <c r="R38" s="16"/>
      <c r="S38" s="47"/>
      <c r="T38" s="17">
        <f t="shared" si="15"/>
        <v>0</v>
      </c>
      <c r="U38" s="47">
        <f t="shared" si="16"/>
        <v>435</v>
      </c>
    </row>
    <row r="39" spans="1:21" ht="12" customHeight="1">
      <c r="A39" s="13" t="s">
        <v>18</v>
      </c>
      <c r="B39" s="14" t="s">
        <v>84</v>
      </c>
      <c r="C39" s="15">
        <f>C40+C41+C42</f>
        <v>0</v>
      </c>
      <c r="D39" s="15">
        <f aca="true" t="shared" si="17" ref="D39:U39">D40+D41+D42</f>
        <v>0</v>
      </c>
      <c r="E39" s="15">
        <f t="shared" si="17"/>
        <v>0</v>
      </c>
      <c r="F39" s="15">
        <f t="shared" si="17"/>
        <v>0</v>
      </c>
      <c r="G39" s="47">
        <f t="shared" si="17"/>
        <v>0</v>
      </c>
      <c r="H39" s="15">
        <f t="shared" si="17"/>
        <v>0</v>
      </c>
      <c r="I39" s="15">
        <f t="shared" si="17"/>
        <v>0</v>
      </c>
      <c r="J39" s="47">
        <f t="shared" si="17"/>
        <v>0</v>
      </c>
      <c r="K39" s="17">
        <f t="shared" si="17"/>
        <v>0</v>
      </c>
      <c r="L39" s="15">
        <f t="shared" si="17"/>
        <v>0</v>
      </c>
      <c r="M39" s="15">
        <f t="shared" si="17"/>
        <v>0</v>
      </c>
      <c r="N39" s="15">
        <f t="shared" si="17"/>
        <v>0</v>
      </c>
      <c r="O39" s="15">
        <f t="shared" si="17"/>
        <v>0</v>
      </c>
      <c r="P39" s="47">
        <f t="shared" si="17"/>
        <v>0</v>
      </c>
      <c r="Q39" s="15">
        <f t="shared" si="17"/>
        <v>0</v>
      </c>
      <c r="R39" s="15">
        <f t="shared" si="17"/>
        <v>150750</v>
      </c>
      <c r="S39" s="47">
        <f t="shared" si="17"/>
        <v>150750</v>
      </c>
      <c r="T39" s="17">
        <f t="shared" si="17"/>
        <v>150750</v>
      </c>
      <c r="U39" s="47">
        <f t="shared" si="17"/>
        <v>150750</v>
      </c>
    </row>
    <row r="40" spans="1:21" ht="12" customHeight="1">
      <c r="A40" s="13"/>
      <c r="B40" s="14" t="s">
        <v>85</v>
      </c>
      <c r="C40" s="15"/>
      <c r="D40" s="15"/>
      <c r="E40" s="15"/>
      <c r="F40" s="16"/>
      <c r="G40" s="47"/>
      <c r="H40" s="16"/>
      <c r="I40" s="16"/>
      <c r="J40" s="47"/>
      <c r="K40" s="17">
        <f>G40+J40</f>
        <v>0</v>
      </c>
      <c r="L40" s="16"/>
      <c r="M40" s="16"/>
      <c r="N40" s="16"/>
      <c r="O40" s="16"/>
      <c r="P40" s="47"/>
      <c r="Q40" s="16"/>
      <c r="R40" s="16">
        <v>121000</v>
      </c>
      <c r="S40" s="47">
        <f>SUM(R40)</f>
        <v>121000</v>
      </c>
      <c r="T40" s="17">
        <f>P40+S40</f>
        <v>121000</v>
      </c>
      <c r="U40" s="47">
        <f>K40+T40</f>
        <v>121000</v>
      </c>
    </row>
    <row r="41" spans="1:21" ht="24" customHeight="1">
      <c r="A41" s="13"/>
      <c r="B41" s="14" t="s">
        <v>86</v>
      </c>
      <c r="C41" s="15"/>
      <c r="D41" s="15"/>
      <c r="E41" s="15"/>
      <c r="F41" s="16"/>
      <c r="G41" s="47"/>
      <c r="H41" s="16"/>
      <c r="I41" s="16"/>
      <c r="J41" s="47"/>
      <c r="K41" s="17">
        <f>G41+J41</f>
        <v>0</v>
      </c>
      <c r="L41" s="16"/>
      <c r="M41" s="16"/>
      <c r="N41" s="16"/>
      <c r="O41" s="16"/>
      <c r="P41" s="47"/>
      <c r="Q41" s="16"/>
      <c r="R41" s="16">
        <v>4400</v>
      </c>
      <c r="S41" s="47">
        <f>SUM(R41)</f>
        <v>4400</v>
      </c>
      <c r="T41" s="17">
        <f>P41+S41</f>
        <v>4400</v>
      </c>
      <c r="U41" s="47">
        <f>K41+T41</f>
        <v>4400</v>
      </c>
    </row>
    <row r="42" spans="1:21" ht="12" customHeight="1">
      <c r="A42" s="13"/>
      <c r="B42" s="14" t="s">
        <v>87</v>
      </c>
      <c r="C42" s="15"/>
      <c r="D42" s="15"/>
      <c r="E42" s="15"/>
      <c r="F42" s="16"/>
      <c r="G42" s="47"/>
      <c r="H42" s="16"/>
      <c r="I42" s="16"/>
      <c r="J42" s="47"/>
      <c r="K42" s="17">
        <f>G42+J42</f>
        <v>0</v>
      </c>
      <c r="L42" s="16"/>
      <c r="M42" s="16"/>
      <c r="N42" s="16"/>
      <c r="O42" s="16"/>
      <c r="P42" s="47"/>
      <c r="Q42" s="16"/>
      <c r="R42" s="16">
        <v>25350</v>
      </c>
      <c r="S42" s="47">
        <f>SUM(R42)</f>
        <v>25350</v>
      </c>
      <c r="T42" s="17">
        <f>P42+S42</f>
        <v>25350</v>
      </c>
      <c r="U42" s="47">
        <f>K42+T42</f>
        <v>25350</v>
      </c>
    </row>
    <row r="43" spans="1:21" s="8" customFormat="1" ht="24" customHeight="1">
      <c r="A43" s="12" t="s">
        <v>19</v>
      </c>
      <c r="B43" s="48" t="s">
        <v>88</v>
      </c>
      <c r="C43" s="17">
        <f>C44+C49</f>
        <v>0</v>
      </c>
      <c r="D43" s="17">
        <f aca="true" t="shared" si="18" ref="D43:U43">D44+D49</f>
        <v>0</v>
      </c>
      <c r="E43" s="17">
        <f t="shared" si="18"/>
        <v>12550</v>
      </c>
      <c r="F43" s="17">
        <f t="shared" si="18"/>
        <v>8301</v>
      </c>
      <c r="G43" s="17">
        <f t="shared" si="18"/>
        <v>20851</v>
      </c>
      <c r="H43" s="17">
        <f t="shared" si="18"/>
        <v>0</v>
      </c>
      <c r="I43" s="17">
        <f t="shared" si="18"/>
        <v>0</v>
      </c>
      <c r="J43" s="17">
        <f t="shared" si="18"/>
        <v>0</v>
      </c>
      <c r="K43" s="17">
        <f t="shared" si="18"/>
        <v>20851</v>
      </c>
      <c r="L43" s="17">
        <f t="shared" si="18"/>
        <v>0</v>
      </c>
      <c r="M43" s="17">
        <f t="shared" si="18"/>
        <v>0</v>
      </c>
      <c r="N43" s="17">
        <f t="shared" si="18"/>
        <v>0</v>
      </c>
      <c r="O43" s="17">
        <f t="shared" si="18"/>
        <v>20749</v>
      </c>
      <c r="P43" s="17">
        <f t="shared" si="18"/>
        <v>20749</v>
      </c>
      <c r="Q43" s="17">
        <f t="shared" si="18"/>
        <v>0</v>
      </c>
      <c r="R43" s="17">
        <f t="shared" si="18"/>
        <v>0</v>
      </c>
      <c r="S43" s="17">
        <f t="shared" si="18"/>
        <v>0</v>
      </c>
      <c r="T43" s="17">
        <f t="shared" si="18"/>
        <v>20749</v>
      </c>
      <c r="U43" s="17">
        <f t="shared" si="18"/>
        <v>41600</v>
      </c>
    </row>
    <row r="44" spans="1:21" ht="12" customHeight="1">
      <c r="A44" s="13" t="s">
        <v>20</v>
      </c>
      <c r="B44" s="14" t="s">
        <v>89</v>
      </c>
      <c r="C44" s="15">
        <f>C45+C46+C47+C48</f>
        <v>0</v>
      </c>
      <c r="D44" s="15">
        <f aca="true" t="shared" si="19" ref="D44:U44">D45+D46+D47+D48</f>
        <v>0</v>
      </c>
      <c r="E44" s="15">
        <f t="shared" si="19"/>
        <v>6000</v>
      </c>
      <c r="F44" s="15">
        <f t="shared" si="19"/>
        <v>6301</v>
      </c>
      <c r="G44" s="47">
        <f t="shared" si="19"/>
        <v>12301</v>
      </c>
      <c r="H44" s="15">
        <f t="shared" si="19"/>
        <v>0</v>
      </c>
      <c r="I44" s="15">
        <f t="shared" si="19"/>
        <v>0</v>
      </c>
      <c r="J44" s="47">
        <f t="shared" si="19"/>
        <v>0</v>
      </c>
      <c r="K44" s="17">
        <f t="shared" si="19"/>
        <v>12301</v>
      </c>
      <c r="L44" s="15">
        <f t="shared" si="19"/>
        <v>0</v>
      </c>
      <c r="M44" s="15">
        <f t="shared" si="19"/>
        <v>0</v>
      </c>
      <c r="N44" s="15">
        <f t="shared" si="19"/>
        <v>0</v>
      </c>
      <c r="O44" s="15">
        <f t="shared" si="19"/>
        <v>20749</v>
      </c>
      <c r="P44" s="47">
        <f t="shared" si="19"/>
        <v>20749</v>
      </c>
      <c r="Q44" s="15">
        <f t="shared" si="19"/>
        <v>0</v>
      </c>
      <c r="R44" s="15">
        <f t="shared" si="19"/>
        <v>0</v>
      </c>
      <c r="S44" s="47">
        <f t="shared" si="19"/>
        <v>0</v>
      </c>
      <c r="T44" s="17">
        <f t="shared" si="19"/>
        <v>20749</v>
      </c>
      <c r="U44" s="47">
        <f t="shared" si="19"/>
        <v>33050</v>
      </c>
    </row>
    <row r="45" spans="1:21" ht="12" customHeight="1">
      <c r="A45" s="13"/>
      <c r="B45" s="14" t="s">
        <v>12</v>
      </c>
      <c r="C45" s="15"/>
      <c r="D45" s="15"/>
      <c r="E45" s="15">
        <v>1000</v>
      </c>
      <c r="F45" s="16"/>
      <c r="G45" s="47">
        <f>SUM(E45:F45)</f>
        <v>1000</v>
      </c>
      <c r="H45" s="16"/>
      <c r="I45" s="16"/>
      <c r="J45" s="47"/>
      <c r="K45" s="17">
        <f>G45+J45</f>
        <v>1000</v>
      </c>
      <c r="L45" s="16"/>
      <c r="M45" s="16"/>
      <c r="N45" s="16"/>
      <c r="O45" s="16">
        <v>20000</v>
      </c>
      <c r="P45" s="53">
        <f>SUM(O45:O45)</f>
        <v>20000</v>
      </c>
      <c r="Q45" s="16"/>
      <c r="R45" s="16"/>
      <c r="S45" s="47"/>
      <c r="T45" s="17">
        <f>P45+S45</f>
        <v>20000</v>
      </c>
      <c r="U45" s="47">
        <f>K45+T45</f>
        <v>21000</v>
      </c>
    </row>
    <row r="46" spans="1:21" ht="24" customHeight="1">
      <c r="A46" s="13"/>
      <c r="B46" s="14" t="s">
        <v>13</v>
      </c>
      <c r="C46" s="15"/>
      <c r="D46" s="15"/>
      <c r="E46" s="15"/>
      <c r="F46" s="16">
        <v>6301</v>
      </c>
      <c r="G46" s="47">
        <f>SUM(E46:F46)</f>
        <v>6301</v>
      </c>
      <c r="H46" s="16"/>
      <c r="I46" s="16"/>
      <c r="J46" s="47"/>
      <c r="K46" s="17">
        <f>G46+J46</f>
        <v>6301</v>
      </c>
      <c r="L46" s="16"/>
      <c r="M46" s="16"/>
      <c r="N46" s="16"/>
      <c r="O46" s="16">
        <v>749</v>
      </c>
      <c r="P46" s="53">
        <f>SUM(O46:O46)</f>
        <v>749</v>
      </c>
      <c r="Q46" s="16"/>
      <c r="R46" s="16"/>
      <c r="S46" s="47"/>
      <c r="T46" s="17">
        <f>P46+S46</f>
        <v>749</v>
      </c>
      <c r="U46" s="47">
        <f>K46+T46</f>
        <v>7050</v>
      </c>
    </row>
    <row r="47" spans="1:21" ht="24" customHeight="1">
      <c r="A47" s="13"/>
      <c r="B47" s="14" t="s">
        <v>91</v>
      </c>
      <c r="C47" s="15"/>
      <c r="D47" s="15"/>
      <c r="E47" s="15">
        <v>3000</v>
      </c>
      <c r="F47" s="16"/>
      <c r="G47" s="47">
        <f>SUM(E47:F47)</f>
        <v>3000</v>
      </c>
      <c r="H47" s="16"/>
      <c r="I47" s="16"/>
      <c r="J47" s="47"/>
      <c r="K47" s="17">
        <f>G47+J47</f>
        <v>3000</v>
      </c>
      <c r="L47" s="16"/>
      <c r="M47" s="16"/>
      <c r="N47" s="16"/>
      <c r="O47" s="16"/>
      <c r="P47" s="53"/>
      <c r="Q47" s="16"/>
      <c r="R47" s="16"/>
      <c r="S47" s="47"/>
      <c r="T47" s="17">
        <f>P47+S47</f>
        <v>0</v>
      </c>
      <c r="U47" s="47">
        <f>K47+T47</f>
        <v>3000</v>
      </c>
    </row>
    <row r="48" spans="1:21" ht="12" customHeight="1">
      <c r="A48" s="13"/>
      <c r="B48" s="14" t="s">
        <v>92</v>
      </c>
      <c r="C48" s="15"/>
      <c r="D48" s="15"/>
      <c r="E48" s="15">
        <v>2000</v>
      </c>
      <c r="F48" s="16"/>
      <c r="G48" s="47">
        <f>SUM(E48:F48)</f>
        <v>2000</v>
      </c>
      <c r="H48" s="16"/>
      <c r="I48" s="16"/>
      <c r="J48" s="47"/>
      <c r="K48" s="17">
        <f>G48+J48</f>
        <v>2000</v>
      </c>
      <c r="L48" s="16"/>
      <c r="M48" s="16"/>
      <c r="N48" s="16"/>
      <c r="O48" s="16"/>
      <c r="P48" s="53"/>
      <c r="Q48" s="16"/>
      <c r="R48" s="16"/>
      <c r="S48" s="47"/>
      <c r="T48" s="17">
        <f>P48+S48</f>
        <v>0</v>
      </c>
      <c r="U48" s="47">
        <f>K48+T48</f>
        <v>2000</v>
      </c>
    </row>
    <row r="49" spans="1:21" ht="12" customHeight="1">
      <c r="A49" s="13" t="s">
        <v>21</v>
      </c>
      <c r="B49" s="14" t="s">
        <v>90</v>
      </c>
      <c r="C49" s="15">
        <f>C50+C51+C52</f>
        <v>0</v>
      </c>
      <c r="D49" s="15">
        <f aca="true" t="shared" si="20" ref="D49:U49">D50+D51+D52</f>
        <v>0</v>
      </c>
      <c r="E49" s="15">
        <f t="shared" si="20"/>
        <v>6550</v>
      </c>
      <c r="F49" s="15">
        <f t="shared" si="20"/>
        <v>2000</v>
      </c>
      <c r="G49" s="47">
        <f t="shared" si="20"/>
        <v>8550</v>
      </c>
      <c r="H49" s="15">
        <f t="shared" si="20"/>
        <v>0</v>
      </c>
      <c r="I49" s="15">
        <f t="shared" si="20"/>
        <v>0</v>
      </c>
      <c r="J49" s="47">
        <f t="shared" si="20"/>
        <v>0</v>
      </c>
      <c r="K49" s="17">
        <f t="shared" si="20"/>
        <v>8550</v>
      </c>
      <c r="L49" s="15">
        <f t="shared" si="20"/>
        <v>0</v>
      </c>
      <c r="M49" s="15">
        <f t="shared" si="20"/>
        <v>0</v>
      </c>
      <c r="N49" s="15">
        <f t="shared" si="20"/>
        <v>0</v>
      </c>
      <c r="O49" s="15">
        <f t="shared" si="20"/>
        <v>0</v>
      </c>
      <c r="P49" s="47">
        <f t="shared" si="20"/>
        <v>0</v>
      </c>
      <c r="Q49" s="15">
        <f t="shared" si="20"/>
        <v>0</v>
      </c>
      <c r="R49" s="15">
        <f t="shared" si="20"/>
        <v>0</v>
      </c>
      <c r="S49" s="47">
        <f t="shared" si="20"/>
        <v>0</v>
      </c>
      <c r="T49" s="17">
        <f t="shared" si="20"/>
        <v>0</v>
      </c>
      <c r="U49" s="47">
        <f t="shared" si="20"/>
        <v>8550</v>
      </c>
    </row>
    <row r="50" spans="1:21" ht="24" customHeight="1">
      <c r="A50" s="13"/>
      <c r="B50" s="14" t="s">
        <v>93</v>
      </c>
      <c r="C50" s="15"/>
      <c r="D50" s="15"/>
      <c r="E50" s="15">
        <v>2050</v>
      </c>
      <c r="F50" s="16"/>
      <c r="G50" s="47">
        <f>SUM(E50:F50)</f>
        <v>2050</v>
      </c>
      <c r="H50" s="16"/>
      <c r="I50" s="16"/>
      <c r="J50" s="47"/>
      <c r="K50" s="17">
        <f>G50+J50</f>
        <v>2050</v>
      </c>
      <c r="L50" s="16"/>
      <c r="M50" s="16"/>
      <c r="N50" s="16"/>
      <c r="O50" s="16"/>
      <c r="P50" s="47"/>
      <c r="Q50" s="16"/>
      <c r="R50" s="16"/>
      <c r="S50" s="47"/>
      <c r="T50" s="17">
        <f>P50+S50</f>
        <v>0</v>
      </c>
      <c r="U50" s="47">
        <f>K50+T50</f>
        <v>2050</v>
      </c>
    </row>
    <row r="51" spans="1:21" ht="24" customHeight="1">
      <c r="A51" s="13"/>
      <c r="B51" s="14" t="s">
        <v>94</v>
      </c>
      <c r="C51" s="15"/>
      <c r="D51" s="15"/>
      <c r="E51" s="15">
        <v>2000</v>
      </c>
      <c r="F51" s="16"/>
      <c r="G51" s="47">
        <f>SUM(E51:F51)</f>
        <v>2000</v>
      </c>
      <c r="H51" s="16"/>
      <c r="I51" s="16"/>
      <c r="J51" s="47"/>
      <c r="K51" s="17">
        <f>G51+J51</f>
        <v>2000</v>
      </c>
      <c r="L51" s="16"/>
      <c r="M51" s="16"/>
      <c r="N51" s="16"/>
      <c r="O51" s="16"/>
      <c r="P51" s="47"/>
      <c r="Q51" s="16"/>
      <c r="R51" s="16"/>
      <c r="S51" s="47"/>
      <c r="T51" s="17">
        <f>P51+S51</f>
        <v>0</v>
      </c>
      <c r="U51" s="47">
        <f>K51+T51</f>
        <v>2000</v>
      </c>
    </row>
    <row r="52" spans="1:21" ht="24" customHeight="1">
      <c r="A52" s="13"/>
      <c r="B52" s="14" t="s">
        <v>95</v>
      </c>
      <c r="C52" s="15"/>
      <c r="D52" s="15"/>
      <c r="E52" s="15">
        <v>2500</v>
      </c>
      <c r="F52" s="16">
        <v>2000</v>
      </c>
      <c r="G52" s="47">
        <f>SUM(E52:F52)</f>
        <v>4500</v>
      </c>
      <c r="H52" s="16"/>
      <c r="I52" s="16"/>
      <c r="J52" s="47"/>
      <c r="K52" s="17">
        <f>G52+J52</f>
        <v>4500</v>
      </c>
      <c r="L52" s="16"/>
      <c r="M52" s="16"/>
      <c r="N52" s="16"/>
      <c r="O52" s="16"/>
      <c r="P52" s="47"/>
      <c r="Q52" s="16"/>
      <c r="R52" s="16"/>
      <c r="S52" s="47"/>
      <c r="T52" s="17">
        <f>P52+S52</f>
        <v>0</v>
      </c>
      <c r="U52" s="47">
        <f>K52+T52</f>
        <v>4500</v>
      </c>
    </row>
    <row r="53" spans="1:21" ht="12" customHeight="1">
      <c r="A53" s="52"/>
      <c r="B53" s="50" t="s">
        <v>80</v>
      </c>
      <c r="C53" s="51">
        <f>C6-C36-C37-C38</f>
        <v>0</v>
      </c>
      <c r="D53" s="51">
        <f aca="true" t="shared" si="21" ref="D53:U53">D6-D36-D37-D38</f>
        <v>0</v>
      </c>
      <c r="E53" s="51">
        <f t="shared" si="21"/>
        <v>20550</v>
      </c>
      <c r="F53" s="51">
        <f t="shared" si="21"/>
        <v>199301</v>
      </c>
      <c r="G53" s="51">
        <f t="shared" si="21"/>
        <v>219851</v>
      </c>
      <c r="H53" s="51">
        <f t="shared" si="21"/>
        <v>0</v>
      </c>
      <c r="I53" s="51">
        <f t="shared" si="21"/>
        <v>0</v>
      </c>
      <c r="J53" s="51">
        <f t="shared" si="21"/>
        <v>0</v>
      </c>
      <c r="K53" s="51">
        <f t="shared" si="21"/>
        <v>219851</v>
      </c>
      <c r="L53" s="51">
        <f t="shared" si="21"/>
        <v>0</v>
      </c>
      <c r="M53" s="51">
        <f t="shared" si="21"/>
        <v>0</v>
      </c>
      <c r="N53" s="51">
        <f t="shared" si="21"/>
        <v>0</v>
      </c>
      <c r="O53" s="51">
        <f t="shared" si="21"/>
        <v>424250</v>
      </c>
      <c r="P53" s="51">
        <f t="shared" si="21"/>
        <v>424250</v>
      </c>
      <c r="Q53" s="51">
        <f t="shared" si="21"/>
        <v>0</v>
      </c>
      <c r="R53" s="51">
        <f t="shared" si="21"/>
        <v>150750</v>
      </c>
      <c r="S53" s="51">
        <f t="shared" si="21"/>
        <v>150750</v>
      </c>
      <c r="T53" s="51">
        <f t="shared" si="21"/>
        <v>575000</v>
      </c>
      <c r="U53" s="51">
        <f t="shared" si="21"/>
        <v>794851</v>
      </c>
    </row>
  </sheetData>
  <mergeCells count="27">
    <mergeCell ref="N4:N5"/>
    <mergeCell ref="D4:D5"/>
    <mergeCell ref="E4:E5"/>
    <mergeCell ref="C1:K1"/>
    <mergeCell ref="C2:G2"/>
    <mergeCell ref="J3:J5"/>
    <mergeCell ref="C4:C5"/>
    <mergeCell ref="U1:U5"/>
    <mergeCell ref="H2:J2"/>
    <mergeCell ref="I4:I5"/>
    <mergeCell ref="Q4:Q5"/>
    <mergeCell ref="R4:R5"/>
    <mergeCell ref="S3:S5"/>
    <mergeCell ref="Q2:S2"/>
    <mergeCell ref="K2:K5"/>
    <mergeCell ref="L4:L5"/>
    <mergeCell ref="T2:T5"/>
    <mergeCell ref="A1:A5"/>
    <mergeCell ref="B1:B5"/>
    <mergeCell ref="M4:M5"/>
    <mergeCell ref="P3:P5"/>
    <mergeCell ref="F4:F5"/>
    <mergeCell ref="G3:G5"/>
    <mergeCell ref="H4:H5"/>
    <mergeCell ref="O4:O5"/>
    <mergeCell ref="L1:T1"/>
    <mergeCell ref="L2:P2"/>
  </mergeCells>
  <printOptions/>
  <pageMargins left="0.7874015748031497" right="0.1968503937007874" top="0.7874015748031497" bottom="0.1968503937007874" header="0.31496062992125984" footer="0.5118110236220472"/>
  <pageSetup horizontalDpi="600" verticalDpi="600" orientation="landscape" paperSize="9" r:id="rId1"/>
  <headerFooter alignWithMargins="0">
    <oddHeader>&amp;L&amp;"Arial CE,Tučné"&amp;8Rozdelenie finančných prostriedkov na Národný program rozvoja športu v SR v roku 2003&amp;C
&amp;P&amp;RPríloha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SR</dc:creator>
  <cp:keywords/>
  <dc:description/>
  <cp:lastModifiedBy>MS SR</cp:lastModifiedBy>
  <cp:lastPrinted>2003-04-07T06:50:51Z</cp:lastPrinted>
  <dcterms:created xsi:type="dcterms:W3CDTF">2001-06-28T05:55:55Z</dcterms:created>
  <dcterms:modified xsi:type="dcterms:W3CDTF">2003-02-26T08:19:26Z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