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VS 2007-200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<sst xmlns="http://schemas.openxmlformats.org/spreadsheetml/2006/main" count="64" uniqueCount="48">
  <si>
    <t>Rozdiel</t>
  </si>
  <si>
    <t xml:space="preserve">     (mil. Sk)</t>
  </si>
  <si>
    <t>Prebytok(+)</t>
  </si>
  <si>
    <t>Schodok(-)</t>
  </si>
  <si>
    <t>A. Štátny rozpočet</t>
  </si>
  <si>
    <t xml:space="preserve">    Obce </t>
  </si>
  <si>
    <t xml:space="preserve">    Vyššie územné celky</t>
  </si>
  <si>
    <t xml:space="preserve">    Zdravotné poisťovne</t>
  </si>
  <si>
    <t xml:space="preserve">    Štátny fond rozvoja bývania</t>
  </si>
  <si>
    <t xml:space="preserve">    Štátny fond likvidácie jadrovoenerg. zariad. a.. </t>
  </si>
  <si>
    <t xml:space="preserve">    Fond národného majetku SR</t>
  </si>
  <si>
    <t xml:space="preserve">    Slovenský pozemkový fond</t>
  </si>
  <si>
    <t xml:space="preserve">    Verejné vysoké školy</t>
  </si>
  <si>
    <t xml:space="preserve">    Príspevkové organizácie spolu</t>
  </si>
  <si>
    <t>HDP v  b. c. v mld Sk</t>
  </si>
  <si>
    <t xml:space="preserve">Subjekty rozpočtu verejnej správy </t>
  </si>
  <si>
    <t>B. Ostatné subjekty rozpočtu verejnej správy spolu</t>
  </si>
  <si>
    <t xml:space="preserve">Rozpočet verejnej správy spolu </t>
  </si>
  <si>
    <t xml:space="preserve">(údaje v metodike ESA 95) </t>
  </si>
  <si>
    <t xml:space="preserve">Vplyv akrualizácie ŠR </t>
  </si>
  <si>
    <t>A. Schodok ŠR na hot. princípe</t>
  </si>
  <si>
    <t>B. Modifikujúce faktory, z toho:</t>
  </si>
  <si>
    <t xml:space="preserve">    Saldo rozp. operácíí ŠFA bez FO</t>
  </si>
  <si>
    <t xml:space="preserve">    Časové rozlíšenie daň. príjmov</t>
  </si>
  <si>
    <t>A.+ B. Schodok ŠR (ESA 95)</t>
  </si>
  <si>
    <t xml:space="preserve">    Vplyv časového rozl.platených úrokov</t>
  </si>
  <si>
    <t xml:space="preserve">    Medziročná zmena stavu pohľadávok EÚ</t>
  </si>
  <si>
    <t xml:space="preserve">Podiel rozpočtu verejnej správy v % na HDP </t>
  </si>
  <si>
    <t xml:space="preserve">    Medziročná zmena nečerpania výdavkov</t>
  </si>
  <si>
    <t xml:space="preserve">nový dopad </t>
  </si>
  <si>
    <t xml:space="preserve">starý dopad </t>
  </si>
  <si>
    <t>nové HDP</t>
  </si>
  <si>
    <t>staré HDP</t>
  </si>
  <si>
    <t xml:space="preserve">deficit nový bez vplyvu II.p. </t>
  </si>
  <si>
    <t>deficit s vplyvom II.p.</t>
  </si>
  <si>
    <t>dopad II.p. % HDP</t>
  </si>
  <si>
    <t xml:space="preserve">deficit nový bez vplyvu II.p. % HDP </t>
  </si>
  <si>
    <t>Fiškálny rámec rozpočtu verejnej správy na roky 2007 až 2009</t>
  </si>
  <si>
    <t>Skutočnosť</t>
  </si>
  <si>
    <t xml:space="preserve">    Environmentálny fond </t>
  </si>
  <si>
    <t xml:space="preserve">    Úrad pre dohľad nad ZS </t>
  </si>
  <si>
    <t xml:space="preserve">    Sociálna poisťovňa</t>
  </si>
  <si>
    <t xml:space="preserve">Schválený rozpočet VS (R) </t>
  </si>
  <si>
    <t>Aktualizácia rozpočtu VS (FR)</t>
  </si>
  <si>
    <t>FR-R</t>
  </si>
  <si>
    <t>Schválený ŠR (R)</t>
  </si>
  <si>
    <t>Aktualizácia ŠR (FR)</t>
  </si>
  <si>
    <t>Príloha 1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</si>
</sst>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  <numFmt numFmtId="168" formatCode="#,##0.0"/>
    <numFmt numFmtId="169" formatCode="0.0"/>
    <numFmt numFmtId="170" formatCode="#,##0.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00\ 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#,##0.000000000000000"/>
    <numFmt numFmtId="190" formatCode="#,##0.0000000000000000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u val="single"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0"/>
    </font>
    <font>
      <sz val="10"/>
      <name val="Arial CE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168" fontId="5" fillId="0" borderId="1" xfId="0" applyNumberFormat="1" applyFont="1" applyFill="1" applyBorder="1" applyAlignment="1">
      <alignment vertical="center"/>
    </xf>
    <xf numFmtId="168" fontId="5" fillId="0" borderId="2" xfId="0" applyNumberFormat="1" applyFont="1" applyFill="1" applyBorder="1" applyAlignment="1">
      <alignment vertical="center"/>
    </xf>
    <xf numFmtId="168" fontId="5" fillId="0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68" fontId="6" fillId="0" borderId="1" xfId="0" applyNumberFormat="1" applyFont="1" applyFill="1" applyBorder="1" applyAlignment="1">
      <alignment/>
    </xf>
    <xf numFmtId="168" fontId="5" fillId="0" borderId="4" xfId="0" applyNumberFormat="1" applyFont="1" applyFill="1" applyBorder="1" applyAlignment="1">
      <alignment vertical="center"/>
    </xf>
    <xf numFmtId="168" fontId="5" fillId="0" borderId="5" xfId="0" applyNumberFormat="1" applyFont="1" applyFill="1" applyBorder="1" applyAlignment="1">
      <alignment vertical="center"/>
    </xf>
    <xf numFmtId="168" fontId="5" fillId="0" borderId="6" xfId="0" applyNumberFormat="1" applyFont="1" applyFill="1" applyBorder="1" applyAlignment="1">
      <alignment vertical="center"/>
    </xf>
    <xf numFmtId="168" fontId="5" fillId="0" borderId="7" xfId="0" applyNumberFormat="1" applyFont="1" applyFill="1" applyBorder="1" applyAlignment="1">
      <alignment vertical="center"/>
    </xf>
    <xf numFmtId="168" fontId="5" fillId="0" borderId="8" xfId="0" applyNumberFormat="1" applyFont="1" applyFill="1" applyBorder="1" applyAlignment="1">
      <alignment vertical="center"/>
    </xf>
    <xf numFmtId="168" fontId="5" fillId="0" borderId="9" xfId="0" applyNumberFormat="1" applyFont="1" applyFill="1" applyBorder="1" applyAlignment="1">
      <alignment vertical="center"/>
    </xf>
    <xf numFmtId="168" fontId="5" fillId="0" borderId="10" xfId="0" applyNumberFormat="1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168" fontId="5" fillId="0" borderId="12" xfId="0" applyNumberFormat="1" applyFont="1" applyFill="1" applyBorder="1" applyAlignment="1">
      <alignment vertical="center"/>
    </xf>
    <xf numFmtId="168" fontId="6" fillId="0" borderId="13" xfId="0" applyNumberFormat="1" applyFont="1" applyFill="1" applyBorder="1" applyAlignment="1">
      <alignment vertical="center"/>
    </xf>
    <xf numFmtId="168" fontId="5" fillId="0" borderId="13" xfId="0" applyNumberFormat="1" applyFont="1" applyFill="1" applyBorder="1" applyAlignment="1">
      <alignment vertical="center"/>
    </xf>
    <xf numFmtId="168" fontId="5" fillId="0" borderId="14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8" fontId="6" fillId="0" borderId="4" xfId="0" applyNumberFormat="1" applyFont="1" applyFill="1" applyBorder="1" applyAlignment="1">
      <alignment/>
    </xf>
    <xf numFmtId="168" fontId="6" fillId="0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68" fontId="6" fillId="0" borderId="22" xfId="0" applyNumberFormat="1" applyFont="1" applyFill="1" applyBorder="1" applyAlignment="1">
      <alignment/>
    </xf>
    <xf numFmtId="168" fontId="6" fillId="0" borderId="24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68" fontId="5" fillId="0" borderId="25" xfId="0" applyNumberFormat="1" applyFont="1" applyFill="1" applyBorder="1" applyAlignment="1">
      <alignment vertical="center"/>
    </xf>
    <xf numFmtId="168" fontId="6" fillId="0" borderId="26" xfId="0" applyNumberFormat="1" applyFont="1" applyFill="1" applyBorder="1" applyAlignment="1">
      <alignment vertical="center"/>
    </xf>
    <xf numFmtId="168" fontId="5" fillId="0" borderId="26" xfId="0" applyNumberFormat="1" applyFont="1" applyFill="1" applyBorder="1" applyAlignment="1">
      <alignment vertical="center"/>
    </xf>
    <xf numFmtId="168" fontId="5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68" fontId="5" fillId="0" borderId="20" xfId="0" applyNumberFormat="1" applyFont="1" applyFill="1" applyBorder="1" applyAlignment="1">
      <alignment vertical="center"/>
    </xf>
    <xf numFmtId="168" fontId="5" fillId="0" borderId="29" xfId="0" applyNumberFormat="1" applyFont="1" applyFill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168" fontId="6" fillId="0" borderId="26" xfId="0" applyNumberFormat="1" applyFont="1" applyFill="1" applyBorder="1" applyAlignment="1">
      <alignment/>
    </xf>
    <xf numFmtId="168" fontId="5" fillId="0" borderId="31" xfId="0" applyNumberFormat="1" applyFont="1" applyFill="1" applyBorder="1" applyAlignment="1">
      <alignment vertical="center"/>
    </xf>
    <xf numFmtId="168" fontId="5" fillId="0" borderId="32" xfId="0" applyNumberFormat="1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68" fontId="5" fillId="0" borderId="17" xfId="0" applyNumberFormat="1" applyFont="1" applyFill="1" applyBorder="1" applyAlignment="1">
      <alignment vertical="center"/>
    </xf>
    <xf numFmtId="168" fontId="5" fillId="0" borderId="18" xfId="0" applyNumberFormat="1" applyFont="1" applyFill="1" applyBorder="1" applyAlignment="1">
      <alignment vertical="center"/>
    </xf>
    <xf numFmtId="168" fontId="5" fillId="0" borderId="28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6" fontId="6" fillId="0" borderId="14" xfId="0" applyNumberFormat="1" applyFont="1" applyFill="1" applyBorder="1" applyAlignment="1">
      <alignment horizontal="center" vertical="center"/>
    </xf>
    <xf numFmtId="168" fontId="5" fillId="0" borderId="28" xfId="0" applyNumberFormat="1" applyFont="1" applyFill="1" applyBorder="1" applyAlignment="1">
      <alignment/>
    </xf>
    <xf numFmtId="168" fontId="6" fillId="0" borderId="38" xfId="0" applyNumberFormat="1" applyFont="1" applyFill="1" applyBorder="1" applyAlignment="1">
      <alignment vertical="center"/>
    </xf>
    <xf numFmtId="168" fontId="6" fillId="0" borderId="39" xfId="0" applyNumberFormat="1" applyFont="1" applyFill="1" applyBorder="1" applyAlignment="1">
      <alignment vertical="center"/>
    </xf>
    <xf numFmtId="168" fontId="6" fillId="0" borderId="15" xfId="0" applyNumberFormat="1" applyFont="1" applyFill="1" applyBorder="1" applyAlignment="1">
      <alignment vertical="center"/>
    </xf>
    <xf numFmtId="168" fontId="6" fillId="0" borderId="40" xfId="0" applyNumberFormat="1" applyFont="1" applyFill="1" applyBorder="1" applyAlignment="1">
      <alignment vertical="center"/>
    </xf>
    <xf numFmtId="168" fontId="6" fillId="0" borderId="41" xfId="0" applyNumberFormat="1" applyFont="1" applyFill="1" applyBorder="1" applyAlignment="1">
      <alignment vertical="center"/>
    </xf>
    <xf numFmtId="168" fontId="6" fillId="0" borderId="42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6" fontId="6" fillId="0" borderId="25" xfId="0" applyNumberFormat="1" applyFont="1" applyFill="1" applyBorder="1" applyAlignment="1">
      <alignment horizontal="center" vertical="center"/>
    </xf>
    <xf numFmtId="168" fontId="6" fillId="0" borderId="43" xfId="0" applyNumberFormat="1" applyFont="1" applyFill="1" applyBorder="1" applyAlignment="1">
      <alignment vertical="center"/>
    </xf>
    <xf numFmtId="168" fontId="5" fillId="0" borderId="44" xfId="0" applyNumberFormat="1" applyFont="1" applyFill="1" applyBorder="1" applyAlignment="1">
      <alignment vertical="center"/>
    </xf>
    <xf numFmtId="168" fontId="5" fillId="0" borderId="45" xfId="0" applyNumberFormat="1" applyFont="1" applyFill="1" applyBorder="1" applyAlignment="1">
      <alignment vertical="center"/>
    </xf>
    <xf numFmtId="168" fontId="5" fillId="0" borderId="4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68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168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9" fontId="6" fillId="0" borderId="1" xfId="20" applyNumberFormat="1" applyFont="1" applyFill="1" applyBorder="1">
      <alignment/>
      <protection/>
    </xf>
    <xf numFmtId="0" fontId="6" fillId="0" borderId="1" xfId="0" applyFont="1" applyFill="1" applyBorder="1" applyAlignment="1">
      <alignment horizontal="left" vertical="center" indent="2"/>
    </xf>
    <xf numFmtId="1" fontId="6" fillId="0" borderId="1" xfId="0" applyNumberFormat="1" applyFont="1" applyFill="1" applyBorder="1" applyAlignment="1">
      <alignment horizontal="left" vertical="center" indent="2"/>
    </xf>
    <xf numFmtId="176" fontId="6" fillId="2" borderId="1" xfId="20" applyNumberFormat="1" applyFont="1" applyFill="1" applyBorder="1">
      <alignment/>
      <protection/>
    </xf>
    <xf numFmtId="168" fontId="6" fillId="0" borderId="31" xfId="0" applyNumberFormat="1" applyFont="1" applyFill="1" applyBorder="1" applyAlignment="1">
      <alignment vertical="center"/>
    </xf>
    <xf numFmtId="168" fontId="6" fillId="0" borderId="25" xfId="0" applyNumberFormat="1" applyFont="1" applyFill="1" applyBorder="1" applyAlignment="1">
      <alignment vertical="center"/>
    </xf>
    <xf numFmtId="168" fontId="6" fillId="0" borderId="31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168" fontId="5" fillId="0" borderId="50" xfId="0" applyNumberFormat="1" applyFont="1" applyFill="1" applyBorder="1" applyAlignment="1">
      <alignment vertical="center"/>
    </xf>
    <xf numFmtId="168" fontId="5" fillId="0" borderId="51" xfId="0" applyNumberFormat="1" applyFont="1" applyFill="1" applyBorder="1" applyAlignment="1">
      <alignment vertical="center"/>
    </xf>
    <xf numFmtId="168" fontId="5" fillId="0" borderId="48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/>
    </xf>
    <xf numFmtId="169" fontId="2" fillId="0" borderId="0" xfId="0" applyNumberFormat="1" applyFont="1" applyAlignment="1">
      <alignment/>
    </xf>
    <xf numFmtId="168" fontId="5" fillId="0" borderId="52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168" fontId="6" fillId="0" borderId="27" xfId="0" applyNumberFormat="1" applyFont="1" applyFill="1" applyBorder="1" applyAlignment="1">
      <alignment vertical="center"/>
    </xf>
    <xf numFmtId="168" fontId="6" fillId="0" borderId="14" xfId="0" applyNumberFormat="1" applyFont="1" applyFill="1" applyBorder="1" applyAlignment="1">
      <alignment vertical="center"/>
    </xf>
    <xf numFmtId="168" fontId="6" fillId="0" borderId="27" xfId="0" applyNumberFormat="1" applyFont="1" applyFill="1" applyBorder="1" applyAlignment="1">
      <alignment/>
    </xf>
    <xf numFmtId="168" fontId="6" fillId="0" borderId="12" xfId="0" applyNumberFormat="1" applyFont="1" applyFill="1" applyBorder="1" applyAlignment="1">
      <alignment/>
    </xf>
    <xf numFmtId="168" fontId="6" fillId="0" borderId="53" xfId="0" applyNumberFormat="1" applyFont="1" applyFill="1" applyBorder="1" applyAlignment="1">
      <alignment vertical="center"/>
    </xf>
    <xf numFmtId="168" fontId="5" fillId="0" borderId="54" xfId="0" applyNumberFormat="1" applyFont="1" applyFill="1" applyBorder="1" applyAlignment="1">
      <alignment vertical="center"/>
    </xf>
    <xf numFmtId="168" fontId="5" fillId="0" borderId="55" xfId="0" applyNumberFormat="1" applyFont="1" applyFill="1" applyBorder="1" applyAlignment="1">
      <alignment vertical="center"/>
    </xf>
    <xf numFmtId="168" fontId="5" fillId="0" borderId="56" xfId="0" applyNumberFormat="1" applyFont="1" applyFill="1" applyBorder="1" applyAlignment="1">
      <alignment vertical="center"/>
    </xf>
    <xf numFmtId="168" fontId="5" fillId="0" borderId="57" xfId="0" applyNumberFormat="1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6" fillId="0" borderId="37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IFP-MV-25.1.2006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L57"/>
  <sheetViews>
    <sheetView showGridLines="0" tabSelected="1" zoomScale="90" zoomScaleNormal="90" workbookViewId="0" topLeftCell="A1">
      <selection activeCell="J2" sqref="J2"/>
    </sheetView>
  </sheetViews>
  <sheetFormatPr defaultColWidth="9.140625" defaultRowHeight="12.75"/>
  <cols>
    <col min="1" max="1" width="51.140625" style="1" customWidth="1"/>
    <col min="2" max="2" width="11.7109375" style="1" hidden="1" customWidth="1"/>
    <col min="3" max="3" width="13.140625" style="1" customWidth="1"/>
    <col min="4" max="4" width="14.140625" style="1" customWidth="1"/>
    <col min="5" max="5" width="12.57421875" style="1" customWidth="1"/>
    <col min="6" max="6" width="13.57421875" style="1" customWidth="1"/>
    <col min="7" max="7" width="12.7109375" style="1" customWidth="1"/>
    <col min="8" max="9" width="9.7109375" style="1" customWidth="1"/>
    <col min="10" max="16384" width="9.140625" style="1" customWidth="1"/>
  </cols>
  <sheetData>
    <row r="1" spans="1:9" ht="22.5" customHeight="1">
      <c r="A1" s="127" t="s">
        <v>37</v>
      </c>
      <c r="B1" s="127"/>
      <c r="C1" s="128"/>
      <c r="D1" s="129"/>
      <c r="E1" s="3"/>
      <c r="F1" s="3"/>
      <c r="G1" s="3"/>
      <c r="H1" s="3"/>
      <c r="I1" s="121" t="s">
        <v>47</v>
      </c>
    </row>
    <row r="2" spans="1:9" ht="12.75">
      <c r="A2" s="3" t="s">
        <v>18</v>
      </c>
      <c r="B2" s="3"/>
      <c r="C2" s="3"/>
      <c r="D2" s="3"/>
      <c r="E2" s="3"/>
      <c r="F2" s="3"/>
      <c r="G2" s="3"/>
      <c r="H2" s="3"/>
      <c r="I2" s="3"/>
    </row>
    <row r="3" spans="1:9" ht="13.5" thickBot="1">
      <c r="A3" s="3"/>
      <c r="B3" s="3"/>
      <c r="C3" s="3"/>
      <c r="D3" s="3"/>
      <c r="E3" s="3"/>
      <c r="F3" s="3"/>
      <c r="G3" s="3"/>
      <c r="H3" s="3"/>
      <c r="I3" s="8" t="s">
        <v>1</v>
      </c>
    </row>
    <row r="4" spans="1:9" ht="15" customHeight="1">
      <c r="A4" s="35"/>
      <c r="B4" s="101" t="s">
        <v>38</v>
      </c>
      <c r="C4" s="132" t="s">
        <v>42</v>
      </c>
      <c r="D4" s="133"/>
      <c r="E4" s="141" t="s">
        <v>43</v>
      </c>
      <c r="F4" s="142"/>
      <c r="G4" s="143"/>
      <c r="H4" s="139" t="s">
        <v>0</v>
      </c>
      <c r="I4" s="140"/>
    </row>
    <row r="5" spans="1:9" ht="15" customHeight="1">
      <c r="A5" s="36" t="s">
        <v>15</v>
      </c>
      <c r="B5" s="102">
        <v>2005</v>
      </c>
      <c r="C5" s="25">
        <v>2007</v>
      </c>
      <c r="D5" s="30">
        <v>2008</v>
      </c>
      <c r="E5" s="42">
        <v>2007</v>
      </c>
      <c r="F5" s="25">
        <v>2008</v>
      </c>
      <c r="G5" s="46">
        <v>2009</v>
      </c>
      <c r="H5" s="50">
        <v>2007</v>
      </c>
      <c r="I5" s="30">
        <v>2008</v>
      </c>
    </row>
    <row r="6" spans="1:9" ht="15" customHeight="1">
      <c r="A6" s="37"/>
      <c r="B6" s="103" t="s">
        <v>2</v>
      </c>
      <c r="C6" s="28" t="s">
        <v>2</v>
      </c>
      <c r="D6" s="111" t="s">
        <v>2</v>
      </c>
      <c r="E6" s="43" t="s">
        <v>2</v>
      </c>
      <c r="F6" s="28" t="s">
        <v>2</v>
      </c>
      <c r="G6" s="47" t="s">
        <v>2</v>
      </c>
      <c r="H6" s="144" t="s">
        <v>44</v>
      </c>
      <c r="I6" s="146" t="s">
        <v>44</v>
      </c>
    </row>
    <row r="7" spans="1:9" ht="15" customHeight="1" thickBot="1">
      <c r="A7" s="62"/>
      <c r="B7" s="104" t="s">
        <v>3</v>
      </c>
      <c r="C7" s="64" t="s">
        <v>3</v>
      </c>
      <c r="D7" s="66" t="s">
        <v>3</v>
      </c>
      <c r="E7" s="63" t="s">
        <v>3</v>
      </c>
      <c r="F7" s="64" t="s">
        <v>3</v>
      </c>
      <c r="G7" s="65" t="s">
        <v>3</v>
      </c>
      <c r="H7" s="145"/>
      <c r="I7" s="122"/>
    </row>
    <row r="8" spans="1:9" s="2" customFormat="1" ht="15" customHeight="1">
      <c r="A8" s="67" t="s">
        <v>4</v>
      </c>
      <c r="B8" s="97"/>
      <c r="C8" s="52">
        <v>-55265.2</v>
      </c>
      <c r="D8" s="112">
        <v>-53854.2</v>
      </c>
      <c r="E8" s="52">
        <f>E22-E9</f>
        <v>-57378.799999999996</v>
      </c>
      <c r="F8" s="52">
        <f>F22-F9</f>
        <v>-51392.2</v>
      </c>
      <c r="G8" s="52">
        <f>G22-G9</f>
        <v>-44185.6</v>
      </c>
      <c r="H8" s="60">
        <f aca="true" t="shared" si="0" ref="H8:H24">E8-C8</f>
        <v>-2113.5999999999985</v>
      </c>
      <c r="I8" s="54">
        <f aca="true" t="shared" si="1" ref="I8:I24">F8-D8</f>
        <v>2462</v>
      </c>
    </row>
    <row r="9" spans="1:9" s="2" customFormat="1" ht="15" customHeight="1" thickBot="1">
      <c r="A9" s="68" t="s">
        <v>16</v>
      </c>
      <c r="B9" s="98" t="e">
        <f aca="true" t="shared" si="2" ref="B9:G9">SUM(B10:B21)</f>
        <v>#REF!</v>
      </c>
      <c r="C9" s="32">
        <f t="shared" si="2"/>
        <v>5819.999999999999</v>
      </c>
      <c r="D9" s="113">
        <f t="shared" si="2"/>
        <v>6128</v>
      </c>
      <c r="E9" s="45">
        <f t="shared" si="2"/>
        <v>6303.7999999999965</v>
      </c>
      <c r="F9" s="32">
        <f t="shared" si="2"/>
        <v>5847.2</v>
      </c>
      <c r="G9" s="32">
        <f t="shared" si="2"/>
        <v>5251.6</v>
      </c>
      <c r="H9" s="51">
        <f t="shared" si="0"/>
        <v>483.79999999999745</v>
      </c>
      <c r="I9" s="34">
        <f t="shared" si="1"/>
        <v>-280.8000000000002</v>
      </c>
    </row>
    <row r="10" spans="1:9" ht="15" customHeight="1">
      <c r="A10" s="38" t="s">
        <v>5</v>
      </c>
      <c r="B10" s="105" t="e">
        <f>#REF!</f>
        <v>#REF!</v>
      </c>
      <c r="C10" s="53">
        <v>680</v>
      </c>
      <c r="D10" s="19">
        <v>690</v>
      </c>
      <c r="E10" s="69">
        <v>0</v>
      </c>
      <c r="F10" s="53">
        <v>0</v>
      </c>
      <c r="G10" s="19">
        <v>0</v>
      </c>
      <c r="H10" s="22">
        <f t="shared" si="0"/>
        <v>-680</v>
      </c>
      <c r="I10" s="61">
        <f t="shared" si="1"/>
        <v>-690</v>
      </c>
    </row>
    <row r="11" spans="1:9" ht="15" customHeight="1">
      <c r="A11" s="39" t="s">
        <v>6</v>
      </c>
      <c r="B11" s="106" t="e">
        <f>#REF!</f>
        <v>#REF!</v>
      </c>
      <c r="C11" s="4">
        <v>230</v>
      </c>
      <c r="D11" s="17">
        <v>230</v>
      </c>
      <c r="E11" s="70">
        <v>-3.637978807091713E-12</v>
      </c>
      <c r="F11" s="4">
        <v>0</v>
      </c>
      <c r="G11" s="17">
        <v>0</v>
      </c>
      <c r="H11" s="23">
        <f t="shared" si="0"/>
        <v>-230.00000000000364</v>
      </c>
      <c r="I11" s="31">
        <f t="shared" si="1"/>
        <v>-230</v>
      </c>
    </row>
    <row r="12" spans="1:9" ht="15" customHeight="1">
      <c r="A12" s="39" t="s">
        <v>41</v>
      </c>
      <c r="B12" s="106" t="e">
        <f>#REF!</f>
        <v>#REF!</v>
      </c>
      <c r="C12" s="4">
        <v>859.1</v>
      </c>
      <c r="D12" s="17">
        <v>983.3</v>
      </c>
      <c r="E12" s="70">
        <v>1080.3</v>
      </c>
      <c r="F12" s="4">
        <v>1071.9</v>
      </c>
      <c r="G12" s="17">
        <v>1164.6</v>
      </c>
      <c r="H12" s="23">
        <f t="shared" si="0"/>
        <v>221.19999999999993</v>
      </c>
      <c r="I12" s="31">
        <f t="shared" si="1"/>
        <v>88.60000000000014</v>
      </c>
    </row>
    <row r="13" spans="1:9" ht="15" customHeight="1">
      <c r="A13" s="39" t="s">
        <v>7</v>
      </c>
      <c r="B13" s="106" t="e">
        <f>#REF!</f>
        <v>#REF!</v>
      </c>
      <c r="C13" s="4">
        <v>278</v>
      </c>
      <c r="D13" s="17">
        <v>296</v>
      </c>
      <c r="E13" s="70">
        <v>325</v>
      </c>
      <c r="F13" s="4">
        <v>348</v>
      </c>
      <c r="G13" s="17">
        <v>372</v>
      </c>
      <c r="H13" s="23">
        <f t="shared" si="0"/>
        <v>47</v>
      </c>
      <c r="I13" s="31">
        <f t="shared" si="1"/>
        <v>52</v>
      </c>
    </row>
    <row r="14" spans="1:9" ht="15" customHeight="1">
      <c r="A14" s="39" t="s">
        <v>40</v>
      </c>
      <c r="B14" s="106" t="e">
        <f>#REF!</f>
        <v>#REF!</v>
      </c>
      <c r="C14" s="4">
        <v>18.7</v>
      </c>
      <c r="D14" s="17">
        <v>21.9</v>
      </c>
      <c r="E14" s="70">
        <v>18.7</v>
      </c>
      <c r="F14" s="4">
        <v>22.4</v>
      </c>
      <c r="G14" s="17">
        <v>26.4</v>
      </c>
      <c r="H14" s="23">
        <f t="shared" si="0"/>
        <v>0</v>
      </c>
      <c r="I14" s="31">
        <f t="shared" si="1"/>
        <v>0.5</v>
      </c>
    </row>
    <row r="15" spans="1:9" ht="15" customHeight="1">
      <c r="A15" s="39" t="s">
        <v>8</v>
      </c>
      <c r="B15" s="106" t="e">
        <f>#REF!</f>
        <v>#REF!</v>
      </c>
      <c r="C15" s="4">
        <v>3558.1</v>
      </c>
      <c r="D15" s="17">
        <v>3112.1</v>
      </c>
      <c r="E15" s="70">
        <v>3379.7</v>
      </c>
      <c r="F15" s="4">
        <v>2917.2</v>
      </c>
      <c r="G15" s="17">
        <v>2495.3</v>
      </c>
      <c r="H15" s="23">
        <f t="shared" si="0"/>
        <v>-178.4000000000001</v>
      </c>
      <c r="I15" s="31">
        <f t="shared" si="1"/>
        <v>-194.9000000000001</v>
      </c>
    </row>
    <row r="16" spans="1:9" ht="15" customHeight="1">
      <c r="A16" s="39" t="s">
        <v>9</v>
      </c>
      <c r="B16" s="106" t="e">
        <f>#REF!</f>
        <v>#REF!</v>
      </c>
      <c r="C16" s="4">
        <v>1334.4</v>
      </c>
      <c r="D16" s="17">
        <v>1185</v>
      </c>
      <c r="E16" s="70">
        <v>1334.4</v>
      </c>
      <c r="F16" s="4">
        <v>1185</v>
      </c>
      <c r="G16" s="17">
        <v>903.8</v>
      </c>
      <c r="H16" s="23">
        <f t="shared" si="0"/>
        <v>0</v>
      </c>
      <c r="I16" s="31">
        <f t="shared" si="1"/>
        <v>0</v>
      </c>
    </row>
    <row r="17" spans="1:9" ht="15" customHeight="1">
      <c r="A17" s="39" t="s">
        <v>39</v>
      </c>
      <c r="B17" s="106" t="e">
        <f>#REF!</f>
        <v>#REF!</v>
      </c>
      <c r="C17" s="4">
        <v>135</v>
      </c>
      <c r="D17" s="17">
        <v>135</v>
      </c>
      <c r="E17" s="70">
        <v>135</v>
      </c>
      <c r="F17" s="4">
        <v>173.6</v>
      </c>
      <c r="G17" s="17">
        <v>153.2</v>
      </c>
      <c r="H17" s="23">
        <f t="shared" si="0"/>
        <v>0</v>
      </c>
      <c r="I17" s="31">
        <f t="shared" si="1"/>
        <v>38.599999999999994</v>
      </c>
    </row>
    <row r="18" spans="1:9" ht="15" customHeight="1">
      <c r="A18" s="39" t="s">
        <v>10</v>
      </c>
      <c r="B18" s="106" t="e">
        <f>#REF!</f>
        <v>#REF!</v>
      </c>
      <c r="C18" s="4">
        <v>-1666.9</v>
      </c>
      <c r="D18" s="17">
        <v>-945.2</v>
      </c>
      <c r="E18" s="70">
        <v>-372.8</v>
      </c>
      <c r="F18" s="4">
        <v>-290.8</v>
      </c>
      <c r="G18" s="17">
        <v>-279</v>
      </c>
      <c r="H18" s="23">
        <f t="shared" si="0"/>
        <v>1294.1000000000001</v>
      </c>
      <c r="I18" s="31">
        <f t="shared" si="1"/>
        <v>654.4000000000001</v>
      </c>
    </row>
    <row r="19" spans="1:9" ht="15" customHeight="1">
      <c r="A19" s="39" t="s">
        <v>11</v>
      </c>
      <c r="B19" s="106" t="e">
        <f>#REF!</f>
        <v>#REF!</v>
      </c>
      <c r="C19" s="4">
        <v>-13.1</v>
      </c>
      <c r="D19" s="17">
        <v>16</v>
      </c>
      <c r="E19" s="70">
        <v>-3.7</v>
      </c>
      <c r="F19" s="4">
        <v>9.9</v>
      </c>
      <c r="G19" s="17">
        <v>10.3</v>
      </c>
      <c r="H19" s="23">
        <f t="shared" si="0"/>
        <v>9.399999999999999</v>
      </c>
      <c r="I19" s="31">
        <f t="shared" si="1"/>
        <v>-6.1</v>
      </c>
    </row>
    <row r="20" spans="1:9" ht="15" customHeight="1">
      <c r="A20" s="39" t="s">
        <v>12</v>
      </c>
      <c r="B20" s="106" t="e">
        <f>#REF!</f>
        <v>#REF!</v>
      </c>
      <c r="C20" s="4">
        <v>0</v>
      </c>
      <c r="D20" s="17">
        <v>1.9</v>
      </c>
      <c r="E20" s="70">
        <v>0</v>
      </c>
      <c r="F20" s="4">
        <v>0</v>
      </c>
      <c r="G20" s="17">
        <v>0</v>
      </c>
      <c r="H20" s="23">
        <f t="shared" si="0"/>
        <v>0</v>
      </c>
      <c r="I20" s="31">
        <f t="shared" si="1"/>
        <v>-1.9</v>
      </c>
    </row>
    <row r="21" spans="1:9" ht="15" customHeight="1" thickBot="1">
      <c r="A21" s="55" t="s">
        <v>13</v>
      </c>
      <c r="B21" s="107" t="e">
        <f>#REF!</f>
        <v>#REF!</v>
      </c>
      <c r="C21" s="33">
        <v>406.7</v>
      </c>
      <c r="D21" s="56">
        <v>402</v>
      </c>
      <c r="E21" s="71">
        <v>407.2</v>
      </c>
      <c r="F21" s="33">
        <v>410</v>
      </c>
      <c r="G21" s="56">
        <v>405</v>
      </c>
      <c r="H21" s="20">
        <f t="shared" si="0"/>
        <v>0.5</v>
      </c>
      <c r="I21" s="57">
        <f t="shared" si="1"/>
        <v>8</v>
      </c>
    </row>
    <row r="22" spans="1:9" s="2" customFormat="1" ht="15" customHeight="1">
      <c r="A22" s="58" t="s">
        <v>17</v>
      </c>
      <c r="B22" s="99" t="e">
        <f>SUM(B8+B9)</f>
        <v>#REF!</v>
      </c>
      <c r="C22" s="59">
        <f>SUM(C8+C9)</f>
        <v>-49445.2</v>
      </c>
      <c r="D22" s="114">
        <f>SUM(D8+D9)</f>
        <v>-47726.2</v>
      </c>
      <c r="E22" s="59">
        <f>E23*E24*10</f>
        <v>-51075</v>
      </c>
      <c r="F22" s="59">
        <f>F23*F24*10</f>
        <v>-45545</v>
      </c>
      <c r="G22" s="59">
        <f>G23*G24*10</f>
        <v>-38934</v>
      </c>
      <c r="H22" s="60">
        <f t="shared" si="0"/>
        <v>-1629.800000000003</v>
      </c>
      <c r="I22" s="54">
        <f t="shared" si="1"/>
        <v>2181.199999999997</v>
      </c>
    </row>
    <row r="23" spans="1:9" ht="15" customHeight="1">
      <c r="A23" s="40" t="s">
        <v>27</v>
      </c>
      <c r="B23" s="100" t="e">
        <f>B22/B24/10</f>
        <v>#REF!</v>
      </c>
      <c r="C23" s="29">
        <v>-3</v>
      </c>
      <c r="D23" s="115">
        <v>-2.7</v>
      </c>
      <c r="E23" s="44">
        <v>-3</v>
      </c>
      <c r="F23" s="29">
        <v>-2.5</v>
      </c>
      <c r="G23" s="48">
        <v>-2</v>
      </c>
      <c r="H23" s="23">
        <f t="shared" si="0"/>
        <v>0</v>
      </c>
      <c r="I23" s="31">
        <f t="shared" si="1"/>
        <v>0.20000000000000018</v>
      </c>
    </row>
    <row r="24" spans="1:9" ht="15" customHeight="1" thickBot="1">
      <c r="A24" s="41" t="s">
        <v>14</v>
      </c>
      <c r="B24" s="98">
        <v>1437.6</v>
      </c>
      <c r="C24" s="32">
        <v>1648.2</v>
      </c>
      <c r="D24" s="113">
        <v>1767.7</v>
      </c>
      <c r="E24" s="45">
        <v>1702.5</v>
      </c>
      <c r="F24" s="32">
        <v>1821.8</v>
      </c>
      <c r="G24" s="49">
        <v>1946.7</v>
      </c>
      <c r="H24" s="51">
        <f t="shared" si="0"/>
        <v>54.299999999999955</v>
      </c>
      <c r="I24" s="34">
        <f t="shared" si="1"/>
        <v>54.09999999999991</v>
      </c>
    </row>
    <row r="25" spans="1:9" ht="15" customHeight="1">
      <c r="A25" s="12"/>
      <c r="B25" s="12"/>
      <c r="C25" s="10"/>
      <c r="D25" s="10"/>
      <c r="E25" s="10"/>
      <c r="F25" s="10"/>
      <c r="G25" s="10"/>
      <c r="H25" s="13"/>
      <c r="I25" s="13"/>
    </row>
    <row r="26" spans="1:9" ht="15" customHeight="1" hidden="1" thickBot="1">
      <c r="A26" s="26"/>
      <c r="B26" s="26"/>
      <c r="C26" s="11" t="e">
        <f>#REF!/C24/10</f>
        <v>#REF!</v>
      </c>
      <c r="D26" s="11" t="e">
        <f>#REF!/D24/10</f>
        <v>#REF!</v>
      </c>
      <c r="E26" s="11">
        <v>1.4</v>
      </c>
      <c r="F26" s="11" t="e">
        <f>#REF!/F24/10</f>
        <v>#REF!</v>
      </c>
      <c r="G26" s="11">
        <v>1.5</v>
      </c>
      <c r="H26" s="13"/>
      <c r="I26" s="13"/>
    </row>
    <row r="27" spans="1:10" s="2" customFormat="1" ht="15" customHeight="1" hidden="1">
      <c r="A27" s="27"/>
      <c r="B27" s="27"/>
      <c r="C27" s="10"/>
      <c r="D27" s="10"/>
      <c r="E27" s="108" t="e">
        <f>#REF!/C36/10</f>
        <v>#REF!</v>
      </c>
      <c r="F27" s="11"/>
      <c r="G27" s="11"/>
      <c r="H27" s="13"/>
      <c r="I27" s="13"/>
      <c r="J27" s="14"/>
    </row>
    <row r="28" spans="1:10" s="2" customFormat="1" ht="15" customHeight="1" hidden="1">
      <c r="A28" s="94"/>
      <c r="B28" s="94"/>
      <c r="C28" s="95">
        <v>2007</v>
      </c>
      <c r="D28" s="95">
        <v>2008</v>
      </c>
      <c r="E28" s="95">
        <v>2009</v>
      </c>
      <c r="F28" s="11"/>
      <c r="G28" s="11"/>
      <c r="H28" s="13"/>
      <c r="I28" s="13"/>
      <c r="J28" s="14"/>
    </row>
    <row r="29" spans="1:10" s="2" customFormat="1" ht="15" customHeight="1" hidden="1">
      <c r="A29" s="87" t="s">
        <v>34</v>
      </c>
      <c r="B29" s="87"/>
      <c r="C29" s="88">
        <f>(C32+C34)*C35*10</f>
        <v>-51074.05468473381</v>
      </c>
      <c r="D29" s="88">
        <f>(D32+D34)*D35*10</f>
        <v>-47367.859158376465</v>
      </c>
      <c r="E29" s="88">
        <f>(E32+E34)*E35*10</f>
        <v>-35184.37102967501</v>
      </c>
      <c r="F29" s="11"/>
      <c r="G29" s="11"/>
      <c r="H29" s="13"/>
      <c r="I29" s="13"/>
      <c r="J29" s="14"/>
    </row>
    <row r="30" spans="1:10" s="2" customFormat="1" ht="15" customHeight="1" hidden="1">
      <c r="A30" s="90" t="s">
        <v>29</v>
      </c>
      <c r="B30" s="90"/>
      <c r="C30" s="91">
        <f>C32*C35*10</f>
        <v>-23834.558852875776</v>
      </c>
      <c r="D30" s="91">
        <f>D32*D35*10</f>
        <v>-25505.77031604887</v>
      </c>
      <c r="E30" s="91">
        <f>E32*E35*10</f>
        <v>-29199.870468299552</v>
      </c>
      <c r="F30" s="11"/>
      <c r="G30" s="11"/>
      <c r="H30" s="13"/>
      <c r="I30" s="13"/>
      <c r="J30" s="14"/>
    </row>
    <row r="31" spans="1:10" s="2" customFormat="1" ht="15" customHeight="1" hidden="1">
      <c r="A31" s="87" t="s">
        <v>30</v>
      </c>
      <c r="B31" s="87"/>
      <c r="C31" s="88">
        <v>-22936.2</v>
      </c>
      <c r="D31" s="88">
        <v>-25408.5</v>
      </c>
      <c r="E31" s="16">
        <v>-28144</v>
      </c>
      <c r="F31" s="11">
        <v>-28144.3</v>
      </c>
      <c r="G31" s="11"/>
      <c r="H31" s="13"/>
      <c r="I31" s="13"/>
      <c r="J31" s="14"/>
    </row>
    <row r="32" spans="1:10" s="2" customFormat="1" ht="15" customHeight="1" hidden="1">
      <c r="A32" s="87" t="s">
        <v>35</v>
      </c>
      <c r="B32" s="87"/>
      <c r="C32" s="88">
        <v>-1.4</v>
      </c>
      <c r="D32" s="88">
        <v>-1.4</v>
      </c>
      <c r="E32" s="16">
        <v>-1.5</v>
      </c>
      <c r="F32" s="11"/>
      <c r="G32" s="11"/>
      <c r="H32" s="13"/>
      <c r="I32" s="13"/>
      <c r="J32" s="14"/>
    </row>
    <row r="33" spans="1:10" s="2" customFormat="1" ht="15" customHeight="1" hidden="1">
      <c r="A33" s="90" t="s">
        <v>33</v>
      </c>
      <c r="B33" s="90"/>
      <c r="C33" s="91">
        <f>C34*C35*10</f>
        <v>-27239.495831858036</v>
      </c>
      <c r="D33" s="91">
        <f>D34*D35*10</f>
        <v>-21862.088842327605</v>
      </c>
      <c r="E33" s="91">
        <f>E34*E35*10</f>
        <v>-5984.500561375451</v>
      </c>
      <c r="F33" s="11"/>
      <c r="G33" s="11"/>
      <c r="H33" s="13"/>
      <c r="I33" s="13"/>
      <c r="J33" s="14"/>
    </row>
    <row r="34" spans="1:10" s="2" customFormat="1" ht="15" customHeight="1" hidden="1">
      <c r="A34" s="87" t="s">
        <v>36</v>
      </c>
      <c r="B34" s="87"/>
      <c r="C34" s="93">
        <v>-1.6</v>
      </c>
      <c r="D34" s="93">
        <v>-1.2</v>
      </c>
      <c r="E34" s="93">
        <v>-0.3074243377828907</v>
      </c>
      <c r="F34" s="11"/>
      <c r="G34" s="11"/>
      <c r="H34" s="13"/>
      <c r="I34" s="13"/>
      <c r="J34" s="14"/>
    </row>
    <row r="35" spans="1:10" ht="15" customHeight="1" hidden="1">
      <c r="A35" s="92" t="s">
        <v>31</v>
      </c>
      <c r="B35" s="92"/>
      <c r="C35" s="96">
        <v>1702.468489491127</v>
      </c>
      <c r="D35" s="96">
        <v>1821.8407368606336</v>
      </c>
      <c r="E35" s="96">
        <v>1946.65803121997</v>
      </c>
      <c r="F35" s="11"/>
      <c r="G35" s="11"/>
      <c r="H35" s="13"/>
      <c r="I35" s="13"/>
      <c r="J35" s="15"/>
    </row>
    <row r="36" spans="1:10" s="2" customFormat="1" ht="15" customHeight="1" hidden="1">
      <c r="A36" s="89" t="s">
        <v>32</v>
      </c>
      <c r="B36" s="89"/>
      <c r="C36" s="88">
        <v>1648.2</v>
      </c>
      <c r="D36" s="88">
        <v>1767.7</v>
      </c>
      <c r="E36" s="88"/>
      <c r="F36" s="10"/>
      <c r="G36" s="10"/>
      <c r="H36" s="13"/>
      <c r="I36" s="13"/>
      <c r="J36" s="14"/>
    </row>
    <row r="37" spans="1:10" s="2" customFormat="1" ht="15" customHeight="1" hidden="1">
      <c r="A37" s="12"/>
      <c r="B37" s="12"/>
      <c r="C37" s="10"/>
      <c r="D37" s="10"/>
      <c r="E37" s="10"/>
      <c r="F37" s="10"/>
      <c r="G37" s="10"/>
      <c r="H37" s="13"/>
      <c r="I37" s="13"/>
      <c r="J37" s="14"/>
    </row>
    <row r="38" spans="1:9" ht="15" customHeight="1">
      <c r="A38" s="130"/>
      <c r="B38" s="130"/>
      <c r="C38" s="131"/>
      <c r="D38" s="131"/>
      <c r="E38" s="3"/>
      <c r="F38" s="3"/>
      <c r="G38" s="3"/>
      <c r="H38" s="3"/>
      <c r="I38" s="3"/>
    </row>
    <row r="39" spans="1:9" ht="15" customHeight="1">
      <c r="A39" s="9"/>
      <c r="B39" s="9"/>
      <c r="C39" s="3"/>
      <c r="D39" s="3"/>
      <c r="E39" s="3"/>
      <c r="F39" s="3"/>
      <c r="G39" s="3"/>
      <c r="H39" s="7"/>
      <c r="I39" s="7"/>
    </row>
    <row r="40" spans="1:9" ht="15" customHeight="1">
      <c r="A40" s="138" t="s">
        <v>19</v>
      </c>
      <c r="B40" s="138"/>
      <c r="C40" s="138"/>
      <c r="D40" s="138"/>
      <c r="E40" s="138"/>
      <c r="F40" s="138"/>
      <c r="G40" s="138"/>
      <c r="H40" s="138"/>
      <c r="I40" s="138"/>
    </row>
    <row r="41" spans="1:9" ht="15" customHeight="1" thickBot="1">
      <c r="A41" s="3"/>
      <c r="B41" s="3"/>
      <c r="C41" s="3"/>
      <c r="D41" s="3"/>
      <c r="E41" s="3"/>
      <c r="F41" s="3"/>
      <c r="G41" s="3"/>
      <c r="H41" s="3"/>
      <c r="I41" s="8" t="s">
        <v>1</v>
      </c>
    </row>
    <row r="42" spans="1:9" ht="15" customHeight="1">
      <c r="A42" s="123"/>
      <c r="B42" s="101" t="s">
        <v>38</v>
      </c>
      <c r="C42" s="132" t="s">
        <v>45</v>
      </c>
      <c r="D42" s="133"/>
      <c r="E42" s="141" t="s">
        <v>46</v>
      </c>
      <c r="F42" s="142"/>
      <c r="G42" s="143"/>
      <c r="H42" s="139" t="s">
        <v>0</v>
      </c>
      <c r="I42" s="140"/>
    </row>
    <row r="43" spans="1:9" ht="15" customHeight="1">
      <c r="A43" s="124"/>
      <c r="B43" s="136">
        <v>2005</v>
      </c>
      <c r="C43" s="126">
        <v>2007</v>
      </c>
      <c r="D43" s="134">
        <v>2008</v>
      </c>
      <c r="E43" s="150">
        <v>2007</v>
      </c>
      <c r="F43" s="126">
        <v>2008</v>
      </c>
      <c r="G43" s="148">
        <v>2009</v>
      </c>
      <c r="H43" s="81">
        <v>2007</v>
      </c>
      <c r="I43" s="72">
        <v>2008</v>
      </c>
    </row>
    <row r="44" spans="1:9" ht="15" customHeight="1" thickBot="1">
      <c r="A44" s="125"/>
      <c r="B44" s="137"/>
      <c r="C44" s="147"/>
      <c r="D44" s="135"/>
      <c r="E44" s="151"/>
      <c r="F44" s="147"/>
      <c r="G44" s="149"/>
      <c r="H44" s="82" t="s">
        <v>44</v>
      </c>
      <c r="I44" s="73" t="s">
        <v>44</v>
      </c>
    </row>
    <row r="45" spans="1:12" ht="15" customHeight="1" thickBot="1">
      <c r="A45" s="77" t="s">
        <v>20</v>
      </c>
      <c r="B45" s="77" t="e">
        <f aca="true" t="shared" si="3" ref="B45:G45">B52-B46</f>
        <v>#REF!</v>
      </c>
      <c r="C45" s="79">
        <f t="shared" si="3"/>
        <v>-40202.5</v>
      </c>
      <c r="D45" s="78">
        <f t="shared" si="3"/>
        <v>-36641.5</v>
      </c>
      <c r="E45" s="77">
        <f t="shared" si="3"/>
        <v>-40366.799999999996</v>
      </c>
      <c r="F45" s="79">
        <f t="shared" si="3"/>
        <v>-26861.899999999998</v>
      </c>
      <c r="G45" s="78">
        <f t="shared" si="3"/>
        <v>-26056.6</v>
      </c>
      <c r="H45" s="24">
        <f aca="true" t="shared" si="4" ref="H45:I52">E45-C45</f>
        <v>-164.29999999999563</v>
      </c>
      <c r="I45" s="85">
        <f t="shared" si="4"/>
        <v>9779.600000000002</v>
      </c>
      <c r="J45" s="10"/>
      <c r="K45" s="15"/>
      <c r="L45" s="15"/>
    </row>
    <row r="46" spans="1:12" ht="15" customHeight="1" thickBot="1">
      <c r="A46" s="75" t="s">
        <v>21</v>
      </c>
      <c r="B46" s="75" t="e">
        <f aca="true" t="shared" si="5" ref="B46:G46">SUM(B47:B51)</f>
        <v>#REF!</v>
      </c>
      <c r="C46" s="80">
        <f t="shared" si="5"/>
        <v>-15062.7</v>
      </c>
      <c r="D46" s="116">
        <f t="shared" si="5"/>
        <v>-17212.7</v>
      </c>
      <c r="E46" s="75">
        <f t="shared" si="5"/>
        <v>-17012</v>
      </c>
      <c r="F46" s="80">
        <f t="shared" si="5"/>
        <v>-24530.3</v>
      </c>
      <c r="G46" s="83">
        <f t="shared" si="5"/>
        <v>-18129</v>
      </c>
      <c r="H46" s="21">
        <f t="shared" si="4"/>
        <v>-1949.2999999999993</v>
      </c>
      <c r="I46" s="86">
        <f t="shared" si="4"/>
        <v>-7317.5999999999985</v>
      </c>
      <c r="J46" s="10"/>
      <c r="K46" s="15"/>
      <c r="L46" s="15"/>
    </row>
    <row r="47" spans="1:12" ht="15" customHeight="1">
      <c r="A47" s="69" t="s">
        <v>22</v>
      </c>
      <c r="B47" s="69" t="e">
        <f>#REF!</f>
        <v>#REF!</v>
      </c>
      <c r="C47" s="117">
        <v>-16622.9</v>
      </c>
      <c r="D47" s="118">
        <v>-21609.4</v>
      </c>
      <c r="E47" s="110">
        <v>-16939.8</v>
      </c>
      <c r="F47" s="53">
        <v>-20116</v>
      </c>
      <c r="G47" s="18">
        <v>-16914.5</v>
      </c>
      <c r="H47" s="22">
        <f t="shared" si="4"/>
        <v>-316.8999999999978</v>
      </c>
      <c r="I47" s="61">
        <f t="shared" si="4"/>
        <v>1493.4000000000015</v>
      </c>
      <c r="J47" s="15"/>
      <c r="K47" s="15"/>
      <c r="L47" s="15"/>
    </row>
    <row r="48" spans="1:12" ht="15" customHeight="1">
      <c r="A48" s="70" t="s">
        <v>25</v>
      </c>
      <c r="B48" s="70"/>
      <c r="C48" s="4">
        <v>1263.9</v>
      </c>
      <c r="D48" s="119">
        <v>-1983.3</v>
      </c>
      <c r="E48" s="4">
        <v>791.3</v>
      </c>
      <c r="F48" s="5">
        <v>-5112.2</v>
      </c>
      <c r="G48" s="31">
        <v>-3321.8</v>
      </c>
      <c r="H48" s="23">
        <f t="shared" si="4"/>
        <v>-472.60000000000014</v>
      </c>
      <c r="I48" s="31">
        <f t="shared" si="4"/>
        <v>-3128.8999999999996</v>
      </c>
      <c r="J48" s="15"/>
      <c r="K48" s="15"/>
      <c r="L48" s="15"/>
    </row>
    <row r="49" spans="1:12" ht="15" customHeight="1">
      <c r="A49" s="70" t="s">
        <v>26</v>
      </c>
      <c r="B49" s="70"/>
      <c r="C49" s="4">
        <v>-3462.7</v>
      </c>
      <c r="D49" s="119">
        <v>3136</v>
      </c>
      <c r="E49" s="4">
        <v>1109.5</v>
      </c>
      <c r="F49" s="5">
        <v>1906.9</v>
      </c>
      <c r="G49" s="31">
        <v>1417.3</v>
      </c>
      <c r="H49" s="23">
        <f t="shared" si="4"/>
        <v>4572.2</v>
      </c>
      <c r="I49" s="31">
        <f t="shared" si="4"/>
        <v>-1229.1</v>
      </c>
      <c r="J49" s="15"/>
      <c r="K49" s="15"/>
      <c r="L49" s="15"/>
    </row>
    <row r="50" spans="1:12" ht="15" customHeight="1">
      <c r="A50" s="70" t="s">
        <v>23</v>
      </c>
      <c r="B50" s="70"/>
      <c r="C50" s="4">
        <v>2759</v>
      </c>
      <c r="D50" s="119">
        <v>2244</v>
      </c>
      <c r="E50" s="4">
        <v>-1973</v>
      </c>
      <c r="F50" s="5">
        <v>-1209</v>
      </c>
      <c r="G50" s="57">
        <v>690</v>
      </c>
      <c r="H50" s="23">
        <f t="shared" si="4"/>
        <v>-4732</v>
      </c>
      <c r="I50" s="31">
        <f t="shared" si="4"/>
        <v>-3453</v>
      </c>
      <c r="J50" s="15"/>
      <c r="K50" s="15"/>
      <c r="L50" s="15"/>
    </row>
    <row r="51" spans="1:12" ht="15" customHeight="1" thickBot="1">
      <c r="A51" s="74" t="s">
        <v>28</v>
      </c>
      <c r="B51" s="71"/>
      <c r="C51" s="6">
        <v>1000</v>
      </c>
      <c r="D51" s="120">
        <v>1000</v>
      </c>
      <c r="E51" s="6">
        <v>0</v>
      </c>
      <c r="F51" s="84">
        <v>0</v>
      </c>
      <c r="G51" s="34">
        <v>0</v>
      </c>
      <c r="H51" s="20">
        <f t="shared" si="4"/>
        <v>-1000</v>
      </c>
      <c r="I51" s="57">
        <f t="shared" si="4"/>
        <v>-1000</v>
      </c>
      <c r="J51" s="15"/>
      <c r="K51" s="15"/>
      <c r="L51" s="15"/>
    </row>
    <row r="52" spans="1:12" s="2" customFormat="1" ht="15" customHeight="1" thickBot="1">
      <c r="A52" s="75" t="s">
        <v>24</v>
      </c>
      <c r="B52" s="75">
        <f aca="true" t="shared" si="6" ref="B52:G52">B8</f>
        <v>0</v>
      </c>
      <c r="C52" s="80">
        <f t="shared" si="6"/>
        <v>-55265.2</v>
      </c>
      <c r="D52" s="76">
        <f t="shared" si="6"/>
        <v>-53854.2</v>
      </c>
      <c r="E52" s="75">
        <f t="shared" si="6"/>
        <v>-57378.799999999996</v>
      </c>
      <c r="F52" s="80">
        <f t="shared" si="6"/>
        <v>-51392.2</v>
      </c>
      <c r="G52" s="76">
        <f t="shared" si="6"/>
        <v>-44185.6</v>
      </c>
      <c r="H52" s="21">
        <f t="shared" si="4"/>
        <v>-2113.5999999999985</v>
      </c>
      <c r="I52" s="86">
        <f t="shared" si="4"/>
        <v>2462</v>
      </c>
      <c r="J52" s="14"/>
      <c r="K52" s="14"/>
      <c r="L52" s="14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3:10" s="2" customFormat="1" ht="12.75">
      <c r="C54" s="1"/>
      <c r="D54" s="1"/>
      <c r="E54" s="1"/>
      <c r="F54" s="1"/>
      <c r="G54" s="1"/>
      <c r="J54" s="1"/>
    </row>
    <row r="55" spans="3:10" ht="12.75">
      <c r="C55" s="2"/>
      <c r="D55" s="2"/>
      <c r="E55" s="109"/>
      <c r="F55" s="2"/>
      <c r="G55" s="2"/>
      <c r="J55" s="2"/>
    </row>
    <row r="56" spans="3:10" s="2" customFormat="1" ht="12.75">
      <c r="C56" s="1"/>
      <c r="D56" s="1"/>
      <c r="E56" s="1"/>
      <c r="F56" s="1"/>
      <c r="G56" s="1"/>
      <c r="J56" s="1"/>
    </row>
    <row r="57" spans="3:10" ht="12.75">
      <c r="C57" s="2"/>
      <c r="D57" s="2"/>
      <c r="E57" s="2"/>
      <c r="F57" s="2"/>
      <c r="G57" s="2"/>
      <c r="J57" s="2"/>
    </row>
    <row r="61" ht="14.25" customHeight="1"/>
    <row r="73" ht="12.75" customHeight="1"/>
  </sheetData>
  <mergeCells count="18">
    <mergeCell ref="H6:H7"/>
    <mergeCell ref="I6:I7"/>
    <mergeCell ref="A42:A44"/>
    <mergeCell ref="F43:F44"/>
    <mergeCell ref="G43:G44"/>
    <mergeCell ref="E43:E44"/>
    <mergeCell ref="C43:C44"/>
    <mergeCell ref="E42:G42"/>
    <mergeCell ref="A1:D1"/>
    <mergeCell ref="A38:D38"/>
    <mergeCell ref="C4:D4"/>
    <mergeCell ref="D43:D44"/>
    <mergeCell ref="B43:B44"/>
    <mergeCell ref="C42:D42"/>
    <mergeCell ref="A40:I40"/>
    <mergeCell ref="H42:I42"/>
    <mergeCell ref="H4:I4"/>
    <mergeCell ref="E4:G4"/>
  </mergeCells>
  <printOptions horizontalCentered="1"/>
  <pageMargins left="0.5905511811023623" right="0.5905511811023623" top="0.5905511811023623" bottom="1.1811023622047245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idrozd</dc:creator>
  <cp:keywords/>
  <dc:description/>
  <cp:lastModifiedBy>rmajersky</cp:lastModifiedBy>
  <cp:lastPrinted>2006-03-13T11:25:58Z</cp:lastPrinted>
  <dcterms:created xsi:type="dcterms:W3CDTF">2005-01-21T10:06:04Z</dcterms:created>
  <dcterms:modified xsi:type="dcterms:W3CDTF">2006-03-23T07:13:48Z</dcterms:modified>
  <cp:category/>
  <cp:version/>
  <cp:contentType/>
  <cp:contentStatus/>
</cp:coreProperties>
</file>