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nenie" sheetId="1" r:id="rId1"/>
    <sheet name="Súvaha" sheetId="2" r:id="rId2"/>
  </sheets>
  <definedNames/>
  <calcPr fullCalcOnLoad="1"/>
</workbook>
</file>

<file path=xl/sharedStrings.xml><?xml version="1.0" encoding="utf-8"?>
<sst xmlns="http://schemas.openxmlformats.org/spreadsheetml/2006/main" count="425" uniqueCount="164">
  <si>
    <t>Slovenský pozemkový fond, Bratislava</t>
  </si>
  <si>
    <t>Analytický prehľad plnenia rozpočtu SPF za rok 2003,</t>
  </si>
  <si>
    <t>návrhu korekcie už schváleného rozpočtu na rok 2004</t>
  </si>
  <si>
    <t xml:space="preserve">        a rozpočtu SPF na roky 2006 a 2007</t>
  </si>
  <si>
    <t>Údaje v tis. Sk</t>
  </si>
  <si>
    <t>Kap.</t>
  </si>
  <si>
    <t>Položková skladba rozpočtu</t>
  </si>
  <si>
    <t>Rok 2003</t>
  </si>
  <si>
    <t>Rok 2004</t>
  </si>
  <si>
    <t>Rok 2005</t>
  </si>
  <si>
    <t>Návrh rozpočtu</t>
  </si>
  <si>
    <t>Schválený</t>
  </si>
  <si>
    <t>Skutočné</t>
  </si>
  <si>
    <t>Plnenie</t>
  </si>
  <si>
    <t>Návrh</t>
  </si>
  <si>
    <t>Rozdiel</t>
  </si>
  <si>
    <t>Index</t>
  </si>
  <si>
    <t>Na rok</t>
  </si>
  <si>
    <t xml:space="preserve">rozpočet </t>
  </si>
  <si>
    <t>plnenie k</t>
  </si>
  <si>
    <t>v %</t>
  </si>
  <si>
    <t>rozpočet</t>
  </si>
  <si>
    <t>korekcie</t>
  </si>
  <si>
    <t>+</t>
  </si>
  <si>
    <t xml:space="preserve">uzn.vlády </t>
  </si>
  <si>
    <t xml:space="preserve"> 31.12.2003</t>
  </si>
  <si>
    <t>uzn.vlády</t>
  </si>
  <si>
    <t>rozpočtu</t>
  </si>
  <si>
    <t>-</t>
  </si>
  <si>
    <t>č.409/2003</t>
  </si>
  <si>
    <t>na rok</t>
  </si>
  <si>
    <t>na r.2003</t>
  </si>
  <si>
    <t>na r.2004</t>
  </si>
  <si>
    <t>na r.2005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</si>
  <si>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</si>
  <si>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</si>
  <si>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</si>
  <si>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</si>
  <si>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</si>
  <si>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</si>
  <si>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</si>
  <si>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</si>
  <si>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</si>
  <si>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</si>
  <si>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</si>
  <si>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</si>
  <si>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</si>
  <si>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</si>
  <si>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I.</t>
  </si>
  <si>
    <t>A.</t>
  </si>
  <si>
    <r>
      <t>PRÍJMY</t>
    </r>
    <r>
      <rPr>
        <sz val="10"/>
        <rFont val="Times New Roman CE"/>
        <family val="1"/>
      </rPr>
      <t xml:space="preserve"> Z VÝNOSOV PRI PRE- </t>
    </r>
  </si>
  <si>
    <t>VODE MAJ. ŠTÁTU NA PRIVAT.</t>
  </si>
  <si>
    <t>SUBJEKT v zmysle zák.č.92/1991 Zb.</t>
  </si>
  <si>
    <t>v znení doplnkov</t>
  </si>
  <si>
    <t>v   t o m :</t>
  </si>
  <si>
    <t xml:space="preserve">1. Z privatizácie ŠM </t>
  </si>
  <si>
    <t>2. Z privatizácie STS</t>
  </si>
  <si>
    <t>3. Z predaja nehnuteľného majetku</t>
  </si>
  <si>
    <t xml:space="preserve">    podľa § 45, § 47 písm. b/</t>
  </si>
  <si>
    <t xml:space="preserve">    zák č. 92/1991 Zb.v znení doplnkov</t>
  </si>
  <si>
    <t>4. Z predaja akcií SPF</t>
  </si>
  <si>
    <t>5. Z predaja dlhopisov FNM</t>
  </si>
  <si>
    <t>6. Z výnosov za podielové listy v PPSS a.s.</t>
  </si>
  <si>
    <t>B.</t>
  </si>
  <si>
    <r>
      <t>PRÍJMY</t>
    </r>
    <r>
      <rPr>
        <sz val="10"/>
        <rFont val="Times New Roman CE"/>
        <family val="1"/>
      </rPr>
      <t xml:space="preserve"> Z VÝNOSOV PRI SPRÁVE </t>
    </r>
  </si>
  <si>
    <t>MAJETKU ŠTÁTU v zmysle zák. číslo</t>
  </si>
  <si>
    <t>229/91 a 330/91 v znení doplnkov</t>
  </si>
  <si>
    <t>1. Za prenájom poľnohosp. pôdy</t>
  </si>
  <si>
    <t>2. Za prenájom výkonu poľov. práva</t>
  </si>
  <si>
    <t>3. Za prenájom nehnuteľností</t>
  </si>
  <si>
    <t xml:space="preserve">    v správe SPF - budovy</t>
  </si>
  <si>
    <t>4. Za predaný hmotný majetok SPF</t>
  </si>
  <si>
    <t>5. Za prenájom lesných pozemkov</t>
  </si>
  <si>
    <t>6. Za predaj pozemkov</t>
  </si>
  <si>
    <t xml:space="preserve">7. Za predaj nehnuteľného </t>
  </si>
  <si>
    <t xml:space="preserve">    majetku SPF ( byty )</t>
  </si>
  <si>
    <t>8. Za iné príjmy a účastnícke</t>
  </si>
  <si>
    <t xml:space="preserve">    poplatky</t>
  </si>
  <si>
    <t>9. Za prenájom nehnuteľností</t>
  </si>
  <si>
    <t xml:space="preserve">    v správe SPF ( daň )</t>
  </si>
  <si>
    <t>C.</t>
  </si>
  <si>
    <r>
      <t>PRÍJMY</t>
    </r>
    <r>
      <rPr>
        <sz val="10"/>
        <rFont val="Times New Roman CE"/>
        <family val="1"/>
      </rPr>
      <t xml:space="preserve"> z kapitálových</t>
    </r>
  </si>
  <si>
    <t xml:space="preserve">a ostatných finančných výnosov </t>
  </si>
  <si>
    <t xml:space="preserve">P R Í J M Y </t>
  </si>
  <si>
    <t>S P O L U ( A + B + C )</t>
  </si>
  <si>
    <t>II.</t>
  </si>
  <si>
    <r>
      <t>INVESTIČNÉ VÝDAVKY</t>
    </r>
    <r>
      <rPr>
        <sz val="10"/>
        <rFont val="Times New Roman CE"/>
        <family val="1"/>
      </rPr>
      <t xml:space="preserve">  spolu:</t>
    </r>
  </si>
  <si>
    <t>1. Na nákup investičného majetku</t>
  </si>
  <si>
    <t xml:space="preserve">    pre SPF</t>
  </si>
  <si>
    <t>2. Na výkup pozemkov podľa</t>
  </si>
  <si>
    <t xml:space="preserve">     zákona 180/1995 Z.z. </t>
  </si>
  <si>
    <t>3. Na investičnú rekonštrukciu</t>
  </si>
  <si>
    <t xml:space="preserve">    budov slúžiacich pre činn. SPF</t>
  </si>
  <si>
    <r>
      <t>NEINVESTIČNÉ VÝDAVKY</t>
    </r>
    <r>
      <rPr>
        <sz val="10"/>
        <rFont val="Times New Roman CE"/>
        <family val="1"/>
      </rPr>
      <t xml:space="preserve">  spolu:</t>
    </r>
  </si>
  <si>
    <t>1. Hmotné výdavky vrátane</t>
  </si>
  <si>
    <t xml:space="preserve">    odpisov investič. majetku</t>
  </si>
  <si>
    <t>a) 501 - spotreba materiálu</t>
  </si>
  <si>
    <t>b) 502 - spotreba energie</t>
  </si>
  <si>
    <t>c) 551 - odpisy investič. majetku</t>
  </si>
  <si>
    <t>d) 552 - zostatková cena</t>
  </si>
  <si>
    <t xml:space="preserve">    predaného (vyradeného) IM</t>
  </si>
  <si>
    <t>e) 511 - opravy a údržba</t>
  </si>
  <si>
    <r>
      <t xml:space="preserve">2. </t>
    </r>
    <r>
      <rPr>
        <b/>
        <sz val="10"/>
        <rFont val="Times New Roman CE"/>
        <family val="1"/>
      </rPr>
      <t xml:space="preserve">Osobné výdavky </t>
    </r>
    <r>
      <rPr>
        <sz val="10"/>
        <rFont val="Times New Roman CE"/>
        <family val="1"/>
      </rPr>
      <t>spolu:</t>
    </r>
  </si>
  <si>
    <t>a) 521 - mzdové náklady</t>
  </si>
  <si>
    <t>b) 524 - zákonné poistné fondy</t>
  </si>
  <si>
    <t>c) 512 - cestovné náhrady</t>
  </si>
  <si>
    <t>d) 513 - reprezentačné</t>
  </si>
  <si>
    <t>e) 549 - ostatné finanč. náklady</t>
  </si>
  <si>
    <t xml:space="preserve">   (zákonné poistenie,1,5 % soc.fond,</t>
  </si>
  <si>
    <t xml:space="preserve">    3 % DDP)</t>
  </si>
  <si>
    <r>
      <t xml:space="preserve">3. </t>
    </r>
    <r>
      <rPr>
        <b/>
        <sz val="10"/>
        <rFont val="Times New Roman CE"/>
        <family val="1"/>
      </rPr>
      <t>Služby spolu:</t>
    </r>
  </si>
  <si>
    <t xml:space="preserve">a) 518 - ostatné služby pre </t>
  </si>
  <si>
    <t xml:space="preserve">     potreby SPF</t>
  </si>
  <si>
    <t>b) 518 - privatizácia, geodet. práce,</t>
  </si>
  <si>
    <t xml:space="preserve">     geometric. plány, inzercia,ortomapy,</t>
  </si>
  <si>
    <t xml:space="preserve">     záhradkové osady a pod.</t>
  </si>
  <si>
    <r>
      <t xml:space="preserve">4. </t>
    </r>
    <r>
      <rPr>
        <b/>
        <sz val="10"/>
        <rFont val="Times New Roman CE"/>
        <family val="1"/>
      </rPr>
      <t>Finančné náklady</t>
    </r>
    <r>
      <rPr>
        <sz val="10"/>
        <rFont val="Times New Roman CE"/>
        <family val="1"/>
      </rPr>
      <t xml:space="preserve"> spolu:</t>
    </r>
  </si>
  <si>
    <t>a) 548 - manká a škody(92/91 Zb.a iné)</t>
  </si>
  <si>
    <t>b) 549 - rešt.náhr.pre opráv.osoby</t>
  </si>
  <si>
    <t>c) 518 - náklady na likvid.neupotr.</t>
  </si>
  <si>
    <t xml:space="preserve">    majetku HMZ a nehnuteľ.majet.</t>
  </si>
  <si>
    <t xml:space="preserve">    vybratého na reštitúcie</t>
  </si>
  <si>
    <t>d) náklady na uspor.pozem.vlast-</t>
  </si>
  <si>
    <t xml:space="preserve">     níctva zákon 180/95 Z.z.</t>
  </si>
  <si>
    <t>e) 53 - dane a poplatky</t>
  </si>
  <si>
    <t>VÝDAVKY</t>
  </si>
  <si>
    <t>spolu ( A + B )</t>
  </si>
  <si>
    <t>III.</t>
  </si>
  <si>
    <t>SALDO rozpočtu</t>
  </si>
  <si>
    <t>I. PRÍJMY</t>
  </si>
  <si>
    <t xml:space="preserve">   s p o l u :</t>
  </si>
  <si>
    <t>II. VÝDAVKY</t>
  </si>
  <si>
    <t xml:space="preserve">    s p o l u :</t>
  </si>
  <si>
    <t>R O Z D I E L    +  - :</t>
  </si>
  <si>
    <t xml:space="preserve">  S Ú V A H A   S P F </t>
  </si>
  <si>
    <t xml:space="preserve">      k   31. 12. 2003 </t>
  </si>
  <si>
    <t>A K T Í V A</t>
  </si>
  <si>
    <t>P A S Í V A</t>
  </si>
  <si>
    <t>Stav</t>
  </si>
  <si>
    <t xml:space="preserve">                  S t a v :</t>
  </si>
  <si>
    <t>k</t>
  </si>
  <si>
    <t xml:space="preserve">         P A S Í V A</t>
  </si>
  <si>
    <t xml:space="preserve">                 S t a v :</t>
  </si>
  <si>
    <t xml:space="preserve"> 1. Stále aktíva </t>
  </si>
  <si>
    <t>1.  Majetkové fondy</t>
  </si>
  <si>
    <t xml:space="preserve"> 2. Peňažné a platobné prostriedky</t>
  </si>
  <si>
    <t>2.  Finančné fondy</t>
  </si>
  <si>
    <t xml:space="preserve"> 3. Pohľadávky</t>
  </si>
  <si>
    <t>3.  Záväzky</t>
  </si>
  <si>
    <t xml:space="preserve"> 4.  Zásoby</t>
  </si>
  <si>
    <t>4.  Hospodársky výsledok</t>
  </si>
  <si>
    <t xml:space="preserve">     bežného roku</t>
  </si>
  <si>
    <t xml:space="preserve"> 5.  Náklady budúcich</t>
  </si>
  <si>
    <t>5.  Nerozdelený zisk</t>
  </si>
  <si>
    <t xml:space="preserve">      období</t>
  </si>
  <si>
    <t xml:space="preserve">     z minulých rokov</t>
  </si>
  <si>
    <t xml:space="preserve"> 6.  Dohadné účty aktívne</t>
  </si>
  <si>
    <t xml:space="preserve">6.  Dohadné účty pasívne  </t>
  </si>
  <si>
    <t>7.  Výnosy budúcich období</t>
  </si>
  <si>
    <t xml:space="preserve">     S P O L U   a k t í v a :</t>
  </si>
  <si>
    <t>S P O L U   p a s í v a :</t>
  </si>
  <si>
    <t xml:space="preserve">S P O L U   p a s í v a : </t>
  </si>
  <si>
    <t>Vypracovala: Ing. Májeková</t>
  </si>
  <si>
    <t>Bratislava dňa 21. 01. 2004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</si>
</sst>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6/5&quot;"/>
    <numFmt numFmtId="165" formatCode="&quot;6/3&quot;"/>
    <numFmt numFmtId="166" formatCode="&quot;11/10&quot;"/>
    <numFmt numFmtId="167" formatCode="&quot;13/11&quot;"/>
    <numFmt numFmtId="168" formatCode="&quot;11/13&quot;"/>
    <numFmt numFmtId="169" formatCode="dd/mm/yy"/>
    <numFmt numFmtId="170" formatCode="&quot;6:3&quot;"/>
    <numFmt numFmtId="171" formatCode="&quot;6:5&quot;"/>
    <numFmt numFmtId="172" formatCode="&quot;9:6&quot;"/>
    <numFmt numFmtId="173" formatCode="&quot;11:9&quot;"/>
    <numFmt numFmtId="174" formatCode="#,##0.0"/>
  </numFmts>
  <fonts count="11">
    <font>
      <sz val="10"/>
      <name val="Arial"/>
      <family val="0"/>
    </font>
    <font>
      <b/>
      <i/>
      <sz val="9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10"/>
      <color indexed="11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9" fontId="5" fillId="0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171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173" fontId="5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 horizontal="right"/>
    </xf>
    <xf numFmtId="174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174" fontId="2" fillId="0" borderId="6" xfId="0" applyNumberFormat="1" applyFont="1" applyBorder="1" applyAlignment="1">
      <alignment/>
    </xf>
    <xf numFmtId="174" fontId="3" fillId="0" borderId="6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174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174" fontId="7" fillId="0" borderId="7" xfId="0" applyNumberFormat="1" applyFont="1" applyBorder="1" applyAlignment="1">
      <alignment/>
    </xf>
    <xf numFmtId="174" fontId="7" fillId="0" borderId="6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74" fontId="7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/>
    </xf>
    <xf numFmtId="174" fontId="2" fillId="0" borderId="6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 horizontal="center"/>
    </xf>
    <xf numFmtId="174" fontId="2" fillId="0" borderId="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174" fontId="2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 horizontal="right"/>
    </xf>
    <xf numFmtId="174" fontId="2" fillId="0" borderId="8" xfId="0" applyNumberFormat="1" applyFont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/>
    </xf>
    <xf numFmtId="174" fontId="2" fillId="0" borderId="14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74" fontId="7" fillId="0" borderId="7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174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74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/>
    </xf>
    <xf numFmtId="174" fontId="2" fillId="0" borderId="3" xfId="0" applyNumberFormat="1" applyFont="1" applyFill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7" fillId="0" borderId="6" xfId="0" applyFont="1" applyBorder="1" applyAlignment="1">
      <alignment/>
    </xf>
    <xf numFmtId="174" fontId="7" fillId="0" borderId="6" xfId="0" applyNumberFormat="1" applyFont="1" applyBorder="1" applyAlignment="1">
      <alignment/>
    </xf>
    <xf numFmtId="174" fontId="2" fillId="0" borderId="6" xfId="0" applyNumberFormat="1" applyFont="1" applyBorder="1" applyAlignment="1">
      <alignment/>
    </xf>
    <xf numFmtId="174" fontId="2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174" fontId="7" fillId="0" borderId="6" xfId="0" applyNumberFormat="1" applyFont="1" applyFill="1" applyBorder="1" applyAlignment="1">
      <alignment horizontal="right"/>
    </xf>
    <xf numFmtId="174" fontId="7" fillId="0" borderId="6" xfId="0" applyNumberFormat="1" applyFont="1" applyFill="1" applyBorder="1" applyAlignment="1">
      <alignment/>
    </xf>
    <xf numFmtId="174" fontId="2" fillId="0" borderId="6" xfId="0" applyNumberFormat="1" applyFont="1" applyFill="1" applyBorder="1" applyAlignment="1">
      <alignment horizontal="right"/>
    </xf>
    <xf numFmtId="174" fontId="2" fillId="0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174" fontId="2" fillId="0" borderId="8" xfId="0" applyNumberFormat="1" applyFont="1" applyFill="1" applyBorder="1" applyAlignment="1">
      <alignment horizontal="right"/>
    </xf>
    <xf numFmtId="174" fontId="2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74" fontId="7" fillId="0" borderId="1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4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7" fillId="0" borderId="9" xfId="0" applyFont="1" applyBorder="1" applyAlignment="1">
      <alignment/>
    </xf>
    <xf numFmtId="174" fontId="2" fillId="0" borderId="9" xfId="0" applyNumberFormat="1" applyFont="1" applyBorder="1" applyAlignment="1">
      <alignment horizontal="center"/>
    </xf>
    <xf numFmtId="174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174" fontId="2" fillId="0" borderId="9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74" fontId="2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174" fontId="7" fillId="0" borderId="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 horizontal="center"/>
    </xf>
    <xf numFmtId="174" fontId="7" fillId="0" borderId="6" xfId="0" applyNumberFormat="1" applyFont="1" applyFill="1" applyBorder="1" applyAlignment="1">
      <alignment horizontal="center"/>
    </xf>
    <xf numFmtId="174" fontId="7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8" xfId="0" applyFont="1" applyBorder="1" applyAlignment="1">
      <alignment/>
    </xf>
    <xf numFmtId="1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174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174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center"/>
    </xf>
    <xf numFmtId="174" fontId="8" fillId="0" borderId="8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3" fontId="8" fillId="0" borderId="8" xfId="0" applyNumberFormat="1" applyFont="1" applyBorder="1" applyAlignment="1">
      <alignment horizontal="center"/>
    </xf>
    <xf numFmtId="174" fontId="8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74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174" fontId="10" fillId="0" borderId="1" xfId="0" applyNumberFormat="1" applyFont="1" applyBorder="1" applyAlignment="1">
      <alignment/>
    </xf>
    <xf numFmtId="3" fontId="8" fillId="0" borderId="8" xfId="0" applyNumberFormat="1" applyFont="1" applyBorder="1" applyAlignment="1">
      <alignment horizontal="left"/>
    </xf>
    <xf numFmtId="174" fontId="8" fillId="0" borderId="8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57421875" style="3" customWidth="1"/>
    <col min="2" max="2" width="32.140625" style="2" customWidth="1"/>
    <col min="3" max="4" width="10.140625" style="2" customWidth="1"/>
    <col min="5" max="5" width="7.140625" style="3" customWidth="1"/>
    <col min="6" max="6" width="9.8515625" style="3" customWidth="1"/>
    <col min="7" max="7" width="8.28125" style="3" customWidth="1"/>
    <col min="8" max="9" width="7.57421875" style="3" customWidth="1"/>
    <col min="10" max="10" width="7.140625" style="3" customWidth="1"/>
    <col min="11" max="11" width="9.421875" style="4" customWidth="1"/>
    <col min="12" max="12" width="7.7109375" style="3" customWidth="1"/>
    <col min="13" max="13" width="6.8515625" style="3" customWidth="1"/>
    <col min="14" max="14" width="7.421875" style="3" customWidth="1"/>
    <col min="15" max="15" width="7.00390625" style="3" customWidth="1"/>
  </cols>
  <sheetData>
    <row r="1" spans="1:12" ht="12.75">
      <c r="A1" s="1" t="s">
        <v>0</v>
      </c>
      <c r="L1" s="5"/>
    </row>
    <row r="2" spans="1:12" ht="15.75">
      <c r="A2" s="6"/>
      <c r="B2" s="7"/>
      <c r="C2" s="8" t="s">
        <v>1</v>
      </c>
      <c r="D2" s="8"/>
      <c r="E2" s="9"/>
      <c r="F2" s="9"/>
      <c r="G2" s="9"/>
      <c r="H2" s="9"/>
      <c r="I2" s="9"/>
      <c r="J2" s="9"/>
      <c r="K2" s="10"/>
      <c r="L2" s="9"/>
    </row>
    <row r="3" spans="1:12" ht="15.75">
      <c r="A3" s="9"/>
      <c r="B3" s="11"/>
      <c r="C3" s="11" t="s">
        <v>2</v>
      </c>
      <c r="D3" s="11"/>
      <c r="E3" s="9"/>
      <c r="F3" s="9"/>
      <c r="G3" s="9"/>
      <c r="H3" s="9"/>
      <c r="I3" s="9"/>
      <c r="J3" s="9"/>
      <c r="K3" s="10"/>
      <c r="L3" s="9"/>
    </row>
    <row r="4" spans="2:13" ht="15.75">
      <c r="B4" s="12"/>
      <c r="C4" s="11" t="s">
        <v>3</v>
      </c>
      <c r="D4" s="7"/>
      <c r="E4" s="9"/>
      <c r="F4" s="9"/>
      <c r="G4" s="9"/>
      <c r="H4" s="13"/>
      <c r="J4" s="14"/>
      <c r="K4" s="15"/>
      <c r="L4" s="14"/>
      <c r="M4" s="14"/>
    </row>
    <row r="5" spans="2:15" ht="15.75">
      <c r="B5" s="12"/>
      <c r="C5" s="16"/>
      <c r="D5" s="12"/>
      <c r="H5" s="14"/>
      <c r="J5" s="14"/>
      <c r="K5" s="15"/>
      <c r="L5" s="14"/>
      <c r="M5" s="14"/>
      <c r="N5" s="14"/>
      <c r="O5" s="14" t="s">
        <v>4</v>
      </c>
    </row>
    <row r="6" spans="1:15" ht="13.5">
      <c r="A6" s="17" t="s">
        <v>5</v>
      </c>
      <c r="B6" s="18" t="s">
        <v>6</v>
      </c>
      <c r="C6" s="19"/>
      <c r="D6" s="20" t="s">
        <v>7</v>
      </c>
      <c r="E6" s="21"/>
      <c r="F6" s="22"/>
      <c r="G6" s="23"/>
      <c r="H6" s="21" t="s">
        <v>8</v>
      </c>
      <c r="I6" s="21"/>
      <c r="J6" s="24"/>
      <c r="K6" s="25" t="s">
        <v>9</v>
      </c>
      <c r="L6" s="22"/>
      <c r="M6" s="26" t="s">
        <v>10</v>
      </c>
      <c r="N6" s="21"/>
      <c r="O6" s="27"/>
    </row>
    <row r="7" spans="1:15" ht="13.5">
      <c r="A7" s="28"/>
      <c r="B7" s="29"/>
      <c r="C7" s="17" t="s">
        <v>11</v>
      </c>
      <c r="D7" s="17" t="s">
        <v>12</v>
      </c>
      <c r="E7" s="30" t="s">
        <v>13</v>
      </c>
      <c r="F7" s="30" t="s">
        <v>11</v>
      </c>
      <c r="G7" s="30" t="s">
        <v>14</v>
      </c>
      <c r="H7" s="30" t="s">
        <v>15</v>
      </c>
      <c r="I7" s="30" t="s">
        <v>16</v>
      </c>
      <c r="J7" s="30" t="s">
        <v>16</v>
      </c>
      <c r="K7" s="31" t="s">
        <v>11</v>
      </c>
      <c r="L7" s="30" t="s">
        <v>17</v>
      </c>
      <c r="M7" s="30" t="s">
        <v>16</v>
      </c>
      <c r="N7" s="30" t="s">
        <v>17</v>
      </c>
      <c r="O7" s="30" t="s">
        <v>16</v>
      </c>
    </row>
    <row r="8" spans="1:15" ht="13.5">
      <c r="A8" s="28"/>
      <c r="B8" s="29"/>
      <c r="C8" s="28" t="s">
        <v>18</v>
      </c>
      <c r="D8" s="28" t="s">
        <v>19</v>
      </c>
      <c r="E8" s="32" t="s">
        <v>20</v>
      </c>
      <c r="F8" s="32" t="s">
        <v>21</v>
      </c>
      <c r="G8" s="33" t="s">
        <v>22</v>
      </c>
      <c r="H8" s="32" t="s">
        <v>23</v>
      </c>
      <c r="I8" s="34">
        <v>37747</v>
      </c>
      <c r="J8" s="35">
        <v>37686</v>
      </c>
      <c r="K8" s="36" t="s">
        <v>21</v>
      </c>
      <c r="L8" s="32">
        <v>2006</v>
      </c>
      <c r="M8" s="37">
        <v>37782</v>
      </c>
      <c r="N8" s="32">
        <v>2007</v>
      </c>
      <c r="O8" s="38">
        <v>37906</v>
      </c>
    </row>
    <row r="9" spans="1:15" ht="13.5">
      <c r="A9" s="28"/>
      <c r="B9" s="29"/>
      <c r="C9" s="28" t="s">
        <v>24</v>
      </c>
      <c r="D9" s="28" t="s">
        <v>25</v>
      </c>
      <c r="E9" s="32"/>
      <c r="F9" s="32" t="s">
        <v>26</v>
      </c>
      <c r="G9" s="32" t="s">
        <v>27</v>
      </c>
      <c r="H9" s="32" t="s">
        <v>28</v>
      </c>
      <c r="I9" s="32"/>
      <c r="J9" s="32"/>
      <c r="K9" s="36" t="s">
        <v>26</v>
      </c>
      <c r="L9" s="32"/>
      <c r="M9" s="32"/>
      <c r="N9" s="32"/>
      <c r="O9" s="32"/>
    </row>
    <row r="10" spans="1:15" ht="13.5">
      <c r="A10" s="28"/>
      <c r="B10" s="29"/>
      <c r="C10" s="28" t="s">
        <v>29</v>
      </c>
      <c r="D10" s="28"/>
      <c r="E10" s="32"/>
      <c r="F10" s="32" t="s">
        <v>29</v>
      </c>
      <c r="G10" s="32" t="s">
        <v>30</v>
      </c>
      <c r="H10" s="39"/>
      <c r="I10" s="40"/>
      <c r="J10" s="40"/>
      <c r="K10" s="36" t="s">
        <v>29</v>
      </c>
      <c r="L10" s="40"/>
      <c r="M10" s="32"/>
      <c r="N10" s="32"/>
      <c r="O10" s="32"/>
    </row>
    <row r="11" spans="1:15" ht="13.5">
      <c r="A11" s="28"/>
      <c r="B11" s="29"/>
      <c r="C11" s="41" t="s">
        <v>31</v>
      </c>
      <c r="D11" s="42"/>
      <c r="E11" s="43"/>
      <c r="F11" s="43" t="s">
        <v>32</v>
      </c>
      <c r="G11" s="43">
        <v>2004</v>
      </c>
      <c r="H11" s="44"/>
      <c r="I11" s="45"/>
      <c r="J11" s="43"/>
      <c r="K11" s="46" t="s">
        <v>33</v>
      </c>
      <c r="L11" s="47"/>
      <c r="M11" s="43"/>
      <c r="N11" s="48"/>
      <c r="O11" s="43"/>
    </row>
    <row r="12" spans="1:15" ht="12.75">
      <c r="A12" s="49"/>
      <c r="B12" s="50" t="s">
        <v>34</v>
      </c>
      <c r="C12" s="50" t="s">
        <v>35</v>
      </c>
      <c r="D12" s="50" t="s">
        <v>36</v>
      </c>
      <c r="E12" s="51" t="s">
        <v>37</v>
      </c>
      <c r="F12" s="51" t="s">
        <v>38</v>
      </c>
      <c r="G12" s="51" t="s">
        <v>39</v>
      </c>
      <c r="H12" s="51" t="s">
        <v>40</v>
      </c>
      <c r="I12" s="51" t="s">
        <v>41</v>
      </c>
      <c r="J12" s="51" t="s">
        <v>42</v>
      </c>
      <c r="K12" s="52" t="s">
        <v>43</v>
      </c>
      <c r="L12" s="51" t="s">
        <v>44</v>
      </c>
      <c r="M12" s="51" t="s">
        <v>45</v>
      </c>
      <c r="N12" s="50" t="s">
        <v>46</v>
      </c>
      <c r="O12" s="51" t="s">
        <v>47</v>
      </c>
    </row>
    <row r="13" spans="1:15" ht="12.75">
      <c r="A13" s="53" t="s">
        <v>48</v>
      </c>
      <c r="B13" s="54"/>
      <c r="C13" s="55"/>
      <c r="D13" s="55"/>
      <c r="E13" s="56"/>
      <c r="F13" s="57"/>
      <c r="G13" s="57"/>
      <c r="H13" s="57"/>
      <c r="I13" s="58"/>
      <c r="J13" s="57"/>
      <c r="K13" s="59"/>
      <c r="L13" s="56"/>
      <c r="M13" s="57"/>
      <c r="N13" s="55"/>
      <c r="O13" s="57"/>
    </row>
    <row r="14" spans="1:15" ht="13.5">
      <c r="A14" s="60" t="s">
        <v>49</v>
      </c>
      <c r="B14" s="61" t="s">
        <v>50</v>
      </c>
      <c r="C14" s="31"/>
      <c r="D14" s="62"/>
      <c r="E14" s="63"/>
      <c r="F14" s="31"/>
      <c r="G14" s="31"/>
      <c r="H14" s="64"/>
      <c r="I14" s="65"/>
      <c r="J14" s="66"/>
      <c r="K14" s="66"/>
      <c r="L14" s="67"/>
      <c r="M14" s="68"/>
      <c r="N14" s="68"/>
      <c r="O14" s="69"/>
    </row>
    <row r="15" spans="1:15" ht="12.75">
      <c r="A15" s="70"/>
      <c r="B15" s="71" t="s">
        <v>51</v>
      </c>
      <c r="C15" s="72"/>
      <c r="D15" s="73"/>
      <c r="E15" s="74"/>
      <c r="F15" s="72"/>
      <c r="G15" s="72"/>
      <c r="H15" s="75"/>
      <c r="I15" s="76"/>
      <c r="J15" s="77"/>
      <c r="K15" s="77"/>
      <c r="L15" s="78"/>
      <c r="M15" s="79"/>
      <c r="N15" s="79"/>
      <c r="O15" s="80"/>
    </row>
    <row r="16" spans="1:15" ht="12.75">
      <c r="A16" s="70"/>
      <c r="B16" s="71" t="s">
        <v>52</v>
      </c>
      <c r="C16" s="81"/>
      <c r="D16" s="73"/>
      <c r="E16" s="74"/>
      <c r="F16" s="81"/>
      <c r="G16" s="81"/>
      <c r="H16" s="79"/>
      <c r="I16" s="76"/>
      <c r="J16" s="77"/>
      <c r="K16" s="77"/>
      <c r="L16" s="78"/>
      <c r="M16" s="79"/>
      <c r="N16" s="79"/>
      <c r="O16" s="80"/>
    </row>
    <row r="17" spans="1:15" ht="12.75">
      <c r="A17" s="70"/>
      <c r="B17" s="71" t="s">
        <v>53</v>
      </c>
      <c r="C17" s="82">
        <f>SUM(C18:C26)</f>
        <v>94150</v>
      </c>
      <c r="D17" s="83">
        <f>SUM(D18:D26)</f>
        <v>124799</v>
      </c>
      <c r="E17" s="84">
        <f>D17/C17*100</f>
        <v>132.55337227827934</v>
      </c>
      <c r="F17" s="82">
        <f>SUM(F18:F26)</f>
        <v>42000</v>
      </c>
      <c r="G17" s="82">
        <f>SUM(G18:G26)</f>
        <v>44400</v>
      </c>
      <c r="H17" s="85">
        <f>G17-F17</f>
        <v>2400</v>
      </c>
      <c r="I17" s="86">
        <f>G17/F17*100</f>
        <v>105.71428571428572</v>
      </c>
      <c r="J17" s="87">
        <f>G17/D17*100</f>
        <v>35.57720815070633</v>
      </c>
      <c r="K17" s="85">
        <f>SUM(K18:K26)</f>
        <v>38000</v>
      </c>
      <c r="L17" s="88">
        <f>SUM(L18:L26)</f>
        <v>40400</v>
      </c>
      <c r="M17" s="89">
        <f>L17/K17*100</f>
        <v>106.3157894736842</v>
      </c>
      <c r="N17" s="85">
        <f>SUM(N18:N26)</f>
        <v>42400</v>
      </c>
      <c r="O17" s="87">
        <f>N17/L17*100</f>
        <v>104.95049504950495</v>
      </c>
    </row>
    <row r="18" spans="1:15" ht="12.75">
      <c r="A18" s="70"/>
      <c r="B18" s="71" t="s">
        <v>54</v>
      </c>
      <c r="C18" s="81"/>
      <c r="D18" s="73"/>
      <c r="E18" s="74"/>
      <c r="F18" s="81"/>
      <c r="G18" s="81"/>
      <c r="H18" s="77"/>
      <c r="I18" s="77"/>
      <c r="J18" s="77"/>
      <c r="K18" s="77"/>
      <c r="L18" s="90"/>
      <c r="M18" s="91"/>
      <c r="N18" s="77"/>
      <c r="O18" s="77"/>
    </row>
    <row r="19" spans="1:15" ht="12.75">
      <c r="A19" s="70"/>
      <c r="B19" s="71" t="s">
        <v>55</v>
      </c>
      <c r="C19" s="81">
        <v>45000</v>
      </c>
      <c r="D19" s="73">
        <v>64797</v>
      </c>
      <c r="E19" s="74">
        <f>D19/C19*100</f>
        <v>143.99333333333334</v>
      </c>
      <c r="F19" s="81">
        <v>40000</v>
      </c>
      <c r="G19" s="81">
        <v>40000</v>
      </c>
      <c r="H19" s="77">
        <f>G19-F19</f>
        <v>0</v>
      </c>
      <c r="I19" s="76">
        <f>G19/F19*100</f>
        <v>100</v>
      </c>
      <c r="J19" s="79">
        <f>G19/D19*100</f>
        <v>61.73125299010756</v>
      </c>
      <c r="K19" s="77">
        <v>36000</v>
      </c>
      <c r="L19" s="90">
        <v>36000</v>
      </c>
      <c r="M19" s="91">
        <f>L19/K19*100</f>
        <v>100</v>
      </c>
      <c r="N19" s="77">
        <v>38000</v>
      </c>
      <c r="O19" s="79">
        <f>N19/L19*100</f>
        <v>105.55555555555556</v>
      </c>
    </row>
    <row r="20" spans="1:15" ht="12.75">
      <c r="A20" s="70"/>
      <c r="B20" s="71" t="s">
        <v>56</v>
      </c>
      <c r="C20" s="81">
        <v>1000</v>
      </c>
      <c r="D20" s="73">
        <v>4035</v>
      </c>
      <c r="E20" s="74">
        <f>D20/C20*100</f>
        <v>403.5</v>
      </c>
      <c r="F20" s="92" t="s">
        <v>28</v>
      </c>
      <c r="G20" s="92" t="s">
        <v>28</v>
      </c>
      <c r="H20" s="92" t="s">
        <v>28</v>
      </c>
      <c r="I20" s="92" t="s">
        <v>28</v>
      </c>
      <c r="J20" s="92" t="s">
        <v>28</v>
      </c>
      <c r="K20" s="92" t="s">
        <v>28</v>
      </c>
      <c r="L20" s="59" t="s">
        <v>28</v>
      </c>
      <c r="M20" s="92" t="s">
        <v>28</v>
      </c>
      <c r="N20" s="92" t="s">
        <v>28</v>
      </c>
      <c r="O20" s="92" t="s">
        <v>28</v>
      </c>
    </row>
    <row r="21" spans="1:15" ht="12.75">
      <c r="A21" s="70"/>
      <c r="B21" s="71" t="s">
        <v>57</v>
      </c>
      <c r="C21" s="81"/>
      <c r="D21" s="73"/>
      <c r="E21" s="74"/>
      <c r="F21" s="81"/>
      <c r="G21" s="81"/>
      <c r="H21" s="77"/>
      <c r="I21" s="76"/>
      <c r="J21" s="79"/>
      <c r="K21" s="77"/>
      <c r="L21" s="90"/>
      <c r="M21" s="91"/>
      <c r="N21" s="77"/>
      <c r="O21" s="79"/>
    </row>
    <row r="22" spans="1:15" ht="12.75">
      <c r="A22" s="70"/>
      <c r="B22" s="71" t="s">
        <v>58</v>
      </c>
      <c r="C22" s="81"/>
      <c r="D22" s="73"/>
      <c r="E22" s="74"/>
      <c r="F22" s="81"/>
      <c r="G22" s="81"/>
      <c r="H22" s="77"/>
      <c r="I22" s="76"/>
      <c r="J22" s="79"/>
      <c r="K22" s="77"/>
      <c r="L22" s="90"/>
      <c r="M22" s="91"/>
      <c r="N22" s="77"/>
      <c r="O22" s="79"/>
    </row>
    <row r="23" spans="1:15" ht="12.75">
      <c r="A23" s="70"/>
      <c r="B23" s="71" t="s">
        <v>59</v>
      </c>
      <c r="C23" s="81">
        <v>2000</v>
      </c>
      <c r="D23" s="77">
        <v>4017</v>
      </c>
      <c r="E23" s="74">
        <f>D23/C23*100</f>
        <v>200.85000000000002</v>
      </c>
      <c r="F23" s="81">
        <v>2000</v>
      </c>
      <c r="G23" s="81">
        <v>2000</v>
      </c>
      <c r="H23" s="77">
        <f>G23-F23</f>
        <v>0</v>
      </c>
      <c r="I23" s="76">
        <f>G23/F23*100</f>
        <v>100</v>
      </c>
      <c r="J23" s="79">
        <f>G23/D23*100</f>
        <v>49.78839930296241</v>
      </c>
      <c r="K23" s="77">
        <v>2000</v>
      </c>
      <c r="L23" s="90">
        <v>2000</v>
      </c>
      <c r="M23" s="91">
        <f>L23/K23*100</f>
        <v>100</v>
      </c>
      <c r="N23" s="77">
        <v>2000</v>
      </c>
      <c r="O23" s="79">
        <f>N23/L23*100</f>
        <v>100</v>
      </c>
    </row>
    <row r="24" spans="1:15" ht="12.75">
      <c r="A24" s="70"/>
      <c r="B24" s="71" t="s">
        <v>60</v>
      </c>
      <c r="C24" s="92" t="s">
        <v>28</v>
      </c>
      <c r="D24" s="77">
        <v>5800</v>
      </c>
      <c r="E24" s="93" t="s">
        <v>28</v>
      </c>
      <c r="F24" s="93" t="s">
        <v>28</v>
      </c>
      <c r="G24" s="93" t="s">
        <v>28</v>
      </c>
      <c r="H24" s="93" t="s">
        <v>28</v>
      </c>
      <c r="I24" s="93" t="s">
        <v>28</v>
      </c>
      <c r="J24" s="93" t="s">
        <v>28</v>
      </c>
      <c r="K24" s="93" t="s">
        <v>28</v>
      </c>
      <c r="L24" s="94" t="s">
        <v>28</v>
      </c>
      <c r="M24" s="93" t="s">
        <v>28</v>
      </c>
      <c r="N24" s="93" t="s">
        <v>28</v>
      </c>
      <c r="O24" s="93" t="s">
        <v>28</v>
      </c>
    </row>
    <row r="25" spans="1:15" ht="12.75">
      <c r="A25" s="70"/>
      <c r="B25" s="71" t="s">
        <v>61</v>
      </c>
      <c r="C25" s="81">
        <v>46150</v>
      </c>
      <c r="D25" s="77">
        <v>46150</v>
      </c>
      <c r="E25" s="74">
        <f>D25/C25*100</f>
        <v>100</v>
      </c>
      <c r="F25" s="93" t="s">
        <v>28</v>
      </c>
      <c r="G25" s="93" t="s">
        <v>28</v>
      </c>
      <c r="H25" s="93" t="s">
        <v>28</v>
      </c>
      <c r="I25" s="93" t="s">
        <v>28</v>
      </c>
      <c r="J25" s="93" t="s">
        <v>28</v>
      </c>
      <c r="K25" s="93" t="s">
        <v>28</v>
      </c>
      <c r="L25" s="94" t="s">
        <v>28</v>
      </c>
      <c r="M25" s="93" t="s">
        <v>28</v>
      </c>
      <c r="N25" s="93" t="s">
        <v>28</v>
      </c>
      <c r="O25" s="93" t="s">
        <v>28</v>
      </c>
    </row>
    <row r="26" spans="1:15" ht="12.75">
      <c r="A26" s="95"/>
      <c r="B26" s="96" t="s">
        <v>62</v>
      </c>
      <c r="C26" s="97" t="s">
        <v>28</v>
      </c>
      <c r="D26" s="97" t="s">
        <v>28</v>
      </c>
      <c r="E26" s="97" t="s">
        <v>28</v>
      </c>
      <c r="F26" s="98">
        <v>0</v>
      </c>
      <c r="G26" s="99">
        <v>2400</v>
      </c>
      <c r="H26" s="77">
        <f>G26-F26</f>
        <v>2400</v>
      </c>
      <c r="I26" s="100" t="s">
        <v>28</v>
      </c>
      <c r="J26" s="101" t="s">
        <v>28</v>
      </c>
      <c r="K26" s="101" t="s">
        <v>28</v>
      </c>
      <c r="L26" s="102">
        <v>2400</v>
      </c>
      <c r="M26" s="103" t="s">
        <v>28</v>
      </c>
      <c r="N26" s="99">
        <v>2400</v>
      </c>
      <c r="O26" s="79">
        <f>N26/L26*100</f>
        <v>100</v>
      </c>
    </row>
    <row r="27" spans="1:15" ht="12.75">
      <c r="A27" s="104" t="s">
        <v>63</v>
      </c>
      <c r="B27" s="61" t="s">
        <v>64</v>
      </c>
      <c r="C27" s="105"/>
      <c r="D27" s="62"/>
      <c r="E27" s="63"/>
      <c r="F27" s="105"/>
      <c r="G27" s="105"/>
      <c r="H27" s="66"/>
      <c r="I27" s="63"/>
      <c r="J27" s="79"/>
      <c r="K27" s="77"/>
      <c r="L27" s="66"/>
      <c r="M27" s="106"/>
      <c r="N27" s="66"/>
      <c r="O27" s="68"/>
    </row>
    <row r="28" spans="1:15" ht="12.75">
      <c r="A28" s="70"/>
      <c r="B28" s="71" t="s">
        <v>65</v>
      </c>
      <c r="C28" s="81"/>
      <c r="D28" s="73"/>
      <c r="E28" s="74"/>
      <c r="F28" s="81"/>
      <c r="G28" s="81"/>
      <c r="H28" s="77"/>
      <c r="I28" s="74"/>
      <c r="J28" s="79"/>
      <c r="K28" s="77"/>
      <c r="L28" s="77"/>
      <c r="M28" s="91"/>
      <c r="N28" s="77"/>
      <c r="O28" s="79"/>
    </row>
    <row r="29" spans="1:15" ht="12.75">
      <c r="A29" s="70"/>
      <c r="B29" s="71" t="s">
        <v>66</v>
      </c>
      <c r="C29" s="82">
        <f>SUM(C30:C34,C43:C51)</f>
        <v>271750</v>
      </c>
      <c r="D29" s="83">
        <f>SUM(D31:D34)+SUM(D43:D51)</f>
        <v>452001</v>
      </c>
      <c r="E29" s="86">
        <f>D29/C29*100</f>
        <v>166.32971481140754</v>
      </c>
      <c r="F29" s="82">
        <f>SUM(F30:F34,F43:F51)</f>
        <v>268700</v>
      </c>
      <c r="G29" s="82">
        <f>SUM(G30:G34,G43:G51)</f>
        <v>314800</v>
      </c>
      <c r="H29" s="85">
        <f>G29-F29</f>
        <v>46100</v>
      </c>
      <c r="I29" s="84">
        <f aca="true" t="shared" si="0" ref="I29:I34">G29/F29*100</f>
        <v>117.1566803126163</v>
      </c>
      <c r="J29" s="87">
        <f>G29/D29*100</f>
        <v>69.64586361534599</v>
      </c>
      <c r="K29" s="82">
        <f>SUM(K30:K34,K43:K51)</f>
        <v>270900</v>
      </c>
      <c r="L29" s="85">
        <f>SUM(L30:L34)+SUM(L43:L51)</f>
        <v>295700</v>
      </c>
      <c r="M29" s="89">
        <f>L29/K29*100</f>
        <v>109.1546696197859</v>
      </c>
      <c r="N29" s="85">
        <f>SUM(N30:N34)+SUM(N43:N51)</f>
        <v>298170</v>
      </c>
      <c r="O29" s="87">
        <f>N29/L29*100</f>
        <v>100.83530605343253</v>
      </c>
    </row>
    <row r="30" spans="1:15" ht="12.75">
      <c r="A30" s="70"/>
      <c r="B30" s="71" t="s">
        <v>54</v>
      </c>
      <c r="C30" s="81"/>
      <c r="D30" s="73"/>
      <c r="E30" s="74"/>
      <c r="F30" s="81"/>
      <c r="G30" s="81"/>
      <c r="H30" s="77"/>
      <c r="I30" s="74"/>
      <c r="J30" s="79"/>
      <c r="K30" s="77"/>
      <c r="L30" s="77"/>
      <c r="M30" s="91"/>
      <c r="N30" s="77"/>
      <c r="O30" s="79"/>
    </row>
    <row r="31" spans="1:15" ht="12.75">
      <c r="A31" s="70"/>
      <c r="B31" s="71" t="s">
        <v>67</v>
      </c>
      <c r="C31" s="81">
        <v>170000</v>
      </c>
      <c r="D31" s="73">
        <v>214678</v>
      </c>
      <c r="E31" s="74">
        <f>D31/C31*100</f>
        <v>126.28117647058824</v>
      </c>
      <c r="F31" s="81">
        <v>175000</v>
      </c>
      <c r="G31" s="81">
        <v>224000</v>
      </c>
      <c r="H31" s="77">
        <f>G31-F31</f>
        <v>49000</v>
      </c>
      <c r="I31" s="74">
        <f t="shared" si="0"/>
        <v>128</v>
      </c>
      <c r="J31" s="79">
        <f>G31/D31*100</f>
        <v>104.34231733107258</v>
      </c>
      <c r="K31" s="77">
        <v>175000</v>
      </c>
      <c r="L31" s="77">
        <v>220000</v>
      </c>
      <c r="M31" s="91">
        <f>L31/K31*100</f>
        <v>125.71428571428571</v>
      </c>
      <c r="N31" s="77">
        <v>220000</v>
      </c>
      <c r="O31" s="79">
        <f>N31/L31*100</f>
        <v>100</v>
      </c>
    </row>
    <row r="32" spans="1:15" ht="12.75">
      <c r="A32" s="70"/>
      <c r="B32" s="71" t="s">
        <v>68</v>
      </c>
      <c r="C32" s="81">
        <v>5300</v>
      </c>
      <c r="D32" s="73">
        <v>5929</v>
      </c>
      <c r="E32" s="74">
        <f>D32/C32*100</f>
        <v>111.86792452830187</v>
      </c>
      <c r="F32" s="81">
        <v>5300</v>
      </c>
      <c r="G32" s="81">
        <v>6500</v>
      </c>
      <c r="H32" s="77">
        <f>G32-F32</f>
        <v>1200</v>
      </c>
      <c r="I32" s="74">
        <f t="shared" si="0"/>
        <v>122.64150943396226</v>
      </c>
      <c r="J32" s="79">
        <f>G32/D32*100</f>
        <v>109.63062911114858</v>
      </c>
      <c r="K32" s="77">
        <v>5000</v>
      </c>
      <c r="L32" s="77">
        <v>5000</v>
      </c>
      <c r="M32" s="91">
        <f>L32/K32*100</f>
        <v>100</v>
      </c>
      <c r="N32" s="77">
        <v>5000</v>
      </c>
      <c r="O32" s="79">
        <f>N32/L32*100</f>
        <v>100</v>
      </c>
    </row>
    <row r="33" spans="1:15" ht="12.75">
      <c r="A33" s="70"/>
      <c r="B33" s="71" t="s">
        <v>69</v>
      </c>
      <c r="C33" s="81"/>
      <c r="D33" s="73"/>
      <c r="E33" s="74"/>
      <c r="F33" s="81"/>
      <c r="G33" s="81"/>
      <c r="H33" s="77"/>
      <c r="I33" s="74"/>
      <c r="J33" s="79"/>
      <c r="K33" s="77"/>
      <c r="L33" s="77"/>
      <c r="M33" s="91"/>
      <c r="N33" s="77"/>
      <c r="O33" s="79"/>
    </row>
    <row r="34" spans="1:15" ht="12.75">
      <c r="A34" s="95"/>
      <c r="B34" s="96" t="s">
        <v>70</v>
      </c>
      <c r="C34" s="98">
        <v>2500</v>
      </c>
      <c r="D34" s="107">
        <v>863</v>
      </c>
      <c r="E34" s="108">
        <f>D34/C34*100</f>
        <v>34.52</v>
      </c>
      <c r="F34" s="98">
        <v>2000</v>
      </c>
      <c r="G34" s="98">
        <v>1000</v>
      </c>
      <c r="H34" s="99">
        <f>G34-F34</f>
        <v>-1000</v>
      </c>
      <c r="I34" s="108">
        <f t="shared" si="0"/>
        <v>50</v>
      </c>
      <c r="J34" s="109">
        <f>G34/D34*100</f>
        <v>115.87485515643105</v>
      </c>
      <c r="K34" s="99">
        <v>1500</v>
      </c>
      <c r="L34" s="99">
        <v>1000</v>
      </c>
      <c r="M34" s="110">
        <f>L34/K34*100</f>
        <v>66.66666666666666</v>
      </c>
      <c r="N34" s="99">
        <v>1000</v>
      </c>
      <c r="O34" s="109">
        <f>N34/L34*100</f>
        <v>100</v>
      </c>
    </row>
    <row r="35" spans="2:15" ht="15.75">
      <c r="B35" s="12"/>
      <c r="C35" s="16"/>
      <c r="D35" s="12"/>
      <c r="H35" s="14"/>
      <c r="J35" s="14"/>
      <c r="K35" s="15"/>
      <c r="L35" s="14"/>
      <c r="M35" s="14"/>
      <c r="N35" s="14"/>
      <c r="O35" s="14" t="s">
        <v>4</v>
      </c>
    </row>
    <row r="36" spans="1:15" ht="13.5">
      <c r="A36" s="17" t="s">
        <v>5</v>
      </c>
      <c r="B36" s="18" t="s">
        <v>6</v>
      </c>
      <c r="C36" s="19"/>
      <c r="D36" s="20" t="s">
        <v>7</v>
      </c>
      <c r="E36" s="21"/>
      <c r="F36" s="22"/>
      <c r="G36" s="23"/>
      <c r="H36" s="21" t="s">
        <v>8</v>
      </c>
      <c r="I36" s="21"/>
      <c r="J36" s="24"/>
      <c r="K36" s="25" t="s">
        <v>9</v>
      </c>
      <c r="L36" s="22"/>
      <c r="M36" s="26" t="s">
        <v>10</v>
      </c>
      <c r="N36" s="21"/>
      <c r="O36" s="27"/>
    </row>
    <row r="37" spans="1:15" ht="13.5">
      <c r="A37" s="28"/>
      <c r="B37" s="29"/>
      <c r="C37" s="17" t="s">
        <v>11</v>
      </c>
      <c r="D37" s="17" t="s">
        <v>12</v>
      </c>
      <c r="E37" s="30" t="s">
        <v>13</v>
      </c>
      <c r="F37" s="30" t="s">
        <v>11</v>
      </c>
      <c r="G37" s="30" t="s">
        <v>14</v>
      </c>
      <c r="H37" s="30" t="s">
        <v>15</v>
      </c>
      <c r="I37" s="30" t="s">
        <v>16</v>
      </c>
      <c r="J37" s="30" t="s">
        <v>16</v>
      </c>
      <c r="K37" s="31" t="s">
        <v>11</v>
      </c>
      <c r="L37" s="30" t="s">
        <v>17</v>
      </c>
      <c r="M37" s="30" t="s">
        <v>16</v>
      </c>
      <c r="N37" s="30" t="s">
        <v>17</v>
      </c>
      <c r="O37" s="30" t="s">
        <v>16</v>
      </c>
    </row>
    <row r="38" spans="1:15" ht="13.5">
      <c r="A38" s="28"/>
      <c r="B38" s="29"/>
      <c r="C38" s="28" t="s">
        <v>18</v>
      </c>
      <c r="D38" s="28" t="s">
        <v>19</v>
      </c>
      <c r="E38" s="32" t="s">
        <v>20</v>
      </c>
      <c r="F38" s="32" t="s">
        <v>21</v>
      </c>
      <c r="G38" s="33" t="s">
        <v>22</v>
      </c>
      <c r="H38" s="32" t="s">
        <v>23</v>
      </c>
      <c r="I38" s="34">
        <v>37747</v>
      </c>
      <c r="J38" s="35">
        <v>37686</v>
      </c>
      <c r="K38" s="36" t="s">
        <v>21</v>
      </c>
      <c r="L38" s="32">
        <v>2006</v>
      </c>
      <c r="M38" s="37">
        <v>37782</v>
      </c>
      <c r="N38" s="32">
        <v>2007</v>
      </c>
      <c r="O38" s="38">
        <v>37906</v>
      </c>
    </row>
    <row r="39" spans="1:15" ht="13.5">
      <c r="A39" s="28"/>
      <c r="B39" s="29"/>
      <c r="C39" s="28" t="s">
        <v>24</v>
      </c>
      <c r="D39" s="28" t="s">
        <v>25</v>
      </c>
      <c r="E39" s="32"/>
      <c r="F39" s="32" t="s">
        <v>26</v>
      </c>
      <c r="G39" s="32" t="s">
        <v>27</v>
      </c>
      <c r="H39" s="32" t="s">
        <v>28</v>
      </c>
      <c r="I39" s="32"/>
      <c r="J39" s="32"/>
      <c r="K39" s="36" t="s">
        <v>26</v>
      </c>
      <c r="L39" s="32"/>
      <c r="M39" s="32"/>
      <c r="N39" s="32"/>
      <c r="O39" s="32"/>
    </row>
    <row r="40" spans="1:15" ht="13.5">
      <c r="A40" s="28"/>
      <c r="B40" s="29"/>
      <c r="C40" s="28" t="s">
        <v>29</v>
      </c>
      <c r="D40" s="28"/>
      <c r="E40" s="32"/>
      <c r="F40" s="32" t="s">
        <v>29</v>
      </c>
      <c r="G40" s="32" t="s">
        <v>30</v>
      </c>
      <c r="H40" s="39"/>
      <c r="I40" s="40"/>
      <c r="J40" s="40"/>
      <c r="K40" s="36" t="s">
        <v>29</v>
      </c>
      <c r="L40" s="40"/>
      <c r="M40" s="32"/>
      <c r="N40" s="32"/>
      <c r="O40" s="32"/>
    </row>
    <row r="41" spans="1:15" ht="13.5">
      <c r="A41" s="28"/>
      <c r="B41" s="29"/>
      <c r="C41" s="41" t="s">
        <v>31</v>
      </c>
      <c r="D41" s="42"/>
      <c r="E41" s="43"/>
      <c r="F41" s="43" t="s">
        <v>32</v>
      </c>
      <c r="G41" s="43">
        <v>2004</v>
      </c>
      <c r="H41" s="44"/>
      <c r="I41" s="45"/>
      <c r="J41" s="43"/>
      <c r="K41" s="46" t="s">
        <v>33</v>
      </c>
      <c r="L41" s="47"/>
      <c r="M41" s="43"/>
      <c r="N41" s="48"/>
      <c r="O41" s="43"/>
    </row>
    <row r="42" spans="1:15" ht="12.75">
      <c r="A42" s="111" t="s">
        <v>48</v>
      </c>
      <c r="B42" s="50" t="s">
        <v>34</v>
      </c>
      <c r="C42" s="50" t="s">
        <v>35</v>
      </c>
      <c r="D42" s="50" t="s">
        <v>36</v>
      </c>
      <c r="E42" s="51" t="s">
        <v>37</v>
      </c>
      <c r="F42" s="51" t="s">
        <v>38</v>
      </c>
      <c r="G42" s="51" t="s">
        <v>39</v>
      </c>
      <c r="H42" s="51" t="s">
        <v>40</v>
      </c>
      <c r="I42" s="51" t="s">
        <v>41</v>
      </c>
      <c r="J42" s="51" t="s">
        <v>42</v>
      </c>
      <c r="K42" s="52" t="s">
        <v>43</v>
      </c>
      <c r="L42" s="51" t="s">
        <v>44</v>
      </c>
      <c r="M42" s="112" t="s">
        <v>45</v>
      </c>
      <c r="N42" s="50" t="s">
        <v>46</v>
      </c>
      <c r="O42" s="51" t="s">
        <v>47</v>
      </c>
    </row>
    <row r="43" spans="1:15" ht="12.75">
      <c r="A43" s="113"/>
      <c r="B43" s="114" t="s">
        <v>71</v>
      </c>
      <c r="C43" s="105">
        <v>1000</v>
      </c>
      <c r="D43" s="66">
        <v>752</v>
      </c>
      <c r="E43" s="68">
        <f>D43/C43*100</f>
        <v>75.2</v>
      </c>
      <c r="F43" s="105">
        <v>1000</v>
      </c>
      <c r="G43" s="115">
        <v>1000</v>
      </c>
      <c r="H43" s="66">
        <f>G43-F43</f>
        <v>0</v>
      </c>
      <c r="I43" s="68">
        <f>G43/F43*100</f>
        <v>100</v>
      </c>
      <c r="J43" s="63">
        <f>G43/D43*100</f>
        <v>132.9787234042553</v>
      </c>
      <c r="K43" s="62">
        <v>1000</v>
      </c>
      <c r="L43" s="116">
        <v>1000</v>
      </c>
      <c r="M43" s="68">
        <f>L43/K43*100</f>
        <v>100</v>
      </c>
      <c r="N43" s="117">
        <v>1000</v>
      </c>
      <c r="O43" s="68">
        <f>N43/L43*100</f>
        <v>100</v>
      </c>
    </row>
    <row r="44" spans="1:15" ht="12.75">
      <c r="A44" s="118"/>
      <c r="B44" s="71" t="s">
        <v>72</v>
      </c>
      <c r="C44" s="81">
        <v>5000</v>
      </c>
      <c r="D44" s="77">
        <v>6825</v>
      </c>
      <c r="E44" s="79">
        <f>D44/C44*100</f>
        <v>136.5</v>
      </c>
      <c r="F44" s="81">
        <v>5000</v>
      </c>
      <c r="G44" s="119">
        <v>4500</v>
      </c>
      <c r="H44" s="77">
        <f>G44-F44</f>
        <v>-500</v>
      </c>
      <c r="I44" s="79">
        <f aca="true" t="shared" si="1" ref="I44:I49">G44/F44*100</f>
        <v>90</v>
      </c>
      <c r="J44" s="74">
        <f>G44/D44*100</f>
        <v>65.93406593406593</v>
      </c>
      <c r="K44" s="73">
        <v>5000</v>
      </c>
      <c r="L44" s="120">
        <v>4000</v>
      </c>
      <c r="M44" s="79">
        <f aca="true" t="shared" si="2" ref="M44:M49">L44/K44*100</f>
        <v>80</v>
      </c>
      <c r="N44" s="90">
        <v>3500</v>
      </c>
      <c r="O44" s="79">
        <f>N44/L44*100</f>
        <v>87.5</v>
      </c>
    </row>
    <row r="45" spans="1:15" ht="12.75">
      <c r="A45" s="118"/>
      <c r="B45" s="71" t="s">
        <v>73</v>
      </c>
      <c r="C45" s="81">
        <v>72000</v>
      </c>
      <c r="D45" s="77">
        <v>168756</v>
      </c>
      <c r="E45" s="79">
        <f>D45/C45*100</f>
        <v>234.38333333333335</v>
      </c>
      <c r="F45" s="81">
        <v>75000</v>
      </c>
      <c r="G45" s="119">
        <v>72000</v>
      </c>
      <c r="H45" s="77">
        <f>G45-F45</f>
        <v>-3000</v>
      </c>
      <c r="I45" s="79">
        <f t="shared" si="1"/>
        <v>96</v>
      </c>
      <c r="J45" s="74">
        <f>G45/D45*100</f>
        <v>42.6651496835668</v>
      </c>
      <c r="K45" s="73">
        <v>78000</v>
      </c>
      <c r="L45" s="120">
        <v>62000</v>
      </c>
      <c r="M45" s="79">
        <f t="shared" si="2"/>
        <v>79.48717948717949</v>
      </c>
      <c r="N45" s="90">
        <v>65000</v>
      </c>
      <c r="O45" s="79">
        <f>N45/L45*100</f>
        <v>104.83870967741935</v>
      </c>
    </row>
    <row r="46" spans="1:15" ht="12.75">
      <c r="A46" s="118"/>
      <c r="B46" s="71" t="s">
        <v>74</v>
      </c>
      <c r="C46" s="81"/>
      <c r="D46" s="77"/>
      <c r="E46" s="79"/>
      <c r="F46" s="81"/>
      <c r="G46" s="119"/>
      <c r="H46" s="77"/>
      <c r="I46" s="79"/>
      <c r="J46" s="74"/>
      <c r="K46" s="73"/>
      <c r="L46" s="120"/>
      <c r="M46" s="79"/>
      <c r="N46" s="90"/>
      <c r="O46" s="79"/>
    </row>
    <row r="47" spans="1:15" ht="12.75">
      <c r="A47" s="118"/>
      <c r="B47" s="71" t="s">
        <v>75</v>
      </c>
      <c r="C47" s="81">
        <v>450</v>
      </c>
      <c r="D47" s="77">
        <v>620</v>
      </c>
      <c r="E47" s="79">
        <f>D47/C47*100</f>
        <v>137.77777777777777</v>
      </c>
      <c r="F47" s="81">
        <v>400</v>
      </c>
      <c r="G47" s="119">
        <v>400</v>
      </c>
      <c r="H47" s="77">
        <f>G47-F47</f>
        <v>0</v>
      </c>
      <c r="I47" s="79">
        <f t="shared" si="1"/>
        <v>100</v>
      </c>
      <c r="J47" s="74">
        <f>G47/D47*100</f>
        <v>64.51612903225806</v>
      </c>
      <c r="K47" s="73">
        <v>400</v>
      </c>
      <c r="L47" s="120">
        <v>400</v>
      </c>
      <c r="M47" s="79">
        <f t="shared" si="2"/>
        <v>100</v>
      </c>
      <c r="N47" s="90">
        <v>370</v>
      </c>
      <c r="O47" s="79">
        <f>N47/L47*100</f>
        <v>92.5</v>
      </c>
    </row>
    <row r="48" spans="1:15" ht="12.75">
      <c r="A48" s="118"/>
      <c r="B48" s="71" t="s">
        <v>76</v>
      </c>
      <c r="C48" s="81"/>
      <c r="D48" s="77"/>
      <c r="E48" s="79"/>
      <c r="F48" s="81"/>
      <c r="G48" s="119"/>
      <c r="H48" s="77"/>
      <c r="I48" s="79"/>
      <c r="J48" s="74"/>
      <c r="K48" s="73"/>
      <c r="L48" s="120"/>
      <c r="M48" s="79"/>
      <c r="N48" s="90"/>
      <c r="O48" s="79"/>
    </row>
    <row r="49" spans="1:15" ht="12.75">
      <c r="A49" s="118"/>
      <c r="B49" s="71" t="s">
        <v>77</v>
      </c>
      <c r="C49" s="81">
        <v>15000</v>
      </c>
      <c r="D49" s="77">
        <v>53016</v>
      </c>
      <c r="E49" s="79">
        <f>D49/C49*100</f>
        <v>353.44</v>
      </c>
      <c r="F49" s="81">
        <v>5000</v>
      </c>
      <c r="G49" s="119">
        <v>4900</v>
      </c>
      <c r="H49" s="77">
        <f>G49-F49</f>
        <v>-100</v>
      </c>
      <c r="I49" s="79">
        <f t="shared" si="1"/>
        <v>98</v>
      </c>
      <c r="J49" s="74">
        <f>G49/D49*100</f>
        <v>9.242492832352497</v>
      </c>
      <c r="K49" s="73">
        <v>5000</v>
      </c>
      <c r="L49" s="120">
        <v>2000</v>
      </c>
      <c r="M49" s="79">
        <f t="shared" si="2"/>
        <v>40</v>
      </c>
      <c r="N49" s="90">
        <v>2000</v>
      </c>
      <c r="O49" s="79">
        <f>N49/L49*100</f>
        <v>100</v>
      </c>
    </row>
    <row r="50" spans="1:15" ht="12.75">
      <c r="A50" s="118"/>
      <c r="B50" s="71" t="s">
        <v>78</v>
      </c>
      <c r="C50" s="81"/>
      <c r="D50" s="77"/>
      <c r="E50" s="79"/>
      <c r="F50" s="81"/>
      <c r="G50" s="119"/>
      <c r="H50" s="77"/>
      <c r="I50" s="79"/>
      <c r="J50" s="74"/>
      <c r="K50" s="73"/>
      <c r="L50" s="120"/>
      <c r="M50" s="79"/>
      <c r="N50" s="90"/>
      <c r="O50" s="79"/>
    </row>
    <row r="51" spans="1:15" ht="12.75">
      <c r="A51" s="118"/>
      <c r="B51" s="71" t="s">
        <v>79</v>
      </c>
      <c r="C51" s="81">
        <v>500</v>
      </c>
      <c r="D51" s="77">
        <v>562</v>
      </c>
      <c r="E51" s="79">
        <f>D51/C51*100</f>
        <v>112.4</v>
      </c>
      <c r="F51" s="77">
        <v>0</v>
      </c>
      <c r="G51" s="119">
        <v>500</v>
      </c>
      <c r="H51" s="99">
        <f>G51-F51</f>
        <v>500</v>
      </c>
      <c r="I51" s="101" t="s">
        <v>28</v>
      </c>
      <c r="J51" s="74">
        <f>G51/D51*100</f>
        <v>88.96797153024912</v>
      </c>
      <c r="K51" s="92" t="s">
        <v>28</v>
      </c>
      <c r="L51" s="120">
        <v>300</v>
      </c>
      <c r="M51" s="93" t="s">
        <v>28</v>
      </c>
      <c r="N51" s="90">
        <v>300</v>
      </c>
      <c r="O51" s="79">
        <f>N51/L51*100</f>
        <v>100</v>
      </c>
    </row>
    <row r="52" spans="1:15" ht="12.75">
      <c r="A52" s="113"/>
      <c r="B52" s="114"/>
      <c r="C52" s="105"/>
      <c r="D52" s="66"/>
      <c r="E52" s="68"/>
      <c r="F52" s="105"/>
      <c r="G52" s="115"/>
      <c r="H52" s="77"/>
      <c r="I52" s="121"/>
      <c r="J52" s="65"/>
      <c r="K52" s="62"/>
      <c r="L52" s="122"/>
      <c r="M52" s="68"/>
      <c r="N52" s="117"/>
      <c r="O52" s="68"/>
    </row>
    <row r="53" spans="1:15" ht="12.75">
      <c r="A53" s="123" t="s">
        <v>80</v>
      </c>
      <c r="B53" s="124" t="s">
        <v>81</v>
      </c>
      <c r="C53" s="81"/>
      <c r="D53" s="77"/>
      <c r="E53" s="79"/>
      <c r="F53" s="81"/>
      <c r="G53" s="119"/>
      <c r="H53" s="77"/>
      <c r="I53" s="121"/>
      <c r="J53" s="76"/>
      <c r="K53" s="73"/>
      <c r="L53" s="125"/>
      <c r="M53" s="79"/>
      <c r="N53" s="90"/>
      <c r="O53" s="79"/>
    </row>
    <row r="54" spans="1:15" ht="12.75">
      <c r="A54" s="118"/>
      <c r="B54" s="71" t="s">
        <v>82</v>
      </c>
      <c r="C54" s="82">
        <v>32500</v>
      </c>
      <c r="D54" s="85">
        <v>41996</v>
      </c>
      <c r="E54" s="87">
        <f>D54/C54*100</f>
        <v>129.21846153846155</v>
      </c>
      <c r="F54" s="82">
        <v>32000</v>
      </c>
      <c r="G54" s="126">
        <v>30000</v>
      </c>
      <c r="H54" s="85">
        <f>G54-F54</f>
        <v>-2000</v>
      </c>
      <c r="I54" s="127">
        <f>G54/F54*100</f>
        <v>93.75</v>
      </c>
      <c r="J54" s="86">
        <f>G54/D54*100</f>
        <v>71.43537479759978</v>
      </c>
      <c r="K54" s="128">
        <v>32000</v>
      </c>
      <c r="L54" s="129">
        <v>29000</v>
      </c>
      <c r="M54" s="89">
        <f>L54/K54*100</f>
        <v>90.625</v>
      </c>
      <c r="N54" s="88">
        <v>29000</v>
      </c>
      <c r="O54" s="87">
        <f>N54/L54*100</f>
        <v>100</v>
      </c>
    </row>
    <row r="55" spans="1:15" ht="12.75">
      <c r="A55" s="118"/>
      <c r="B55" s="71"/>
      <c r="C55" s="81"/>
      <c r="D55" s="77"/>
      <c r="E55" s="79"/>
      <c r="F55" s="81"/>
      <c r="G55" s="119"/>
      <c r="H55" s="77"/>
      <c r="I55" s="121"/>
      <c r="J55" s="76"/>
      <c r="K55" s="107"/>
      <c r="L55" s="125"/>
      <c r="M55" s="109"/>
      <c r="N55" s="90"/>
      <c r="O55" s="79"/>
    </row>
    <row r="56" spans="1:15" ht="12.75">
      <c r="A56" s="130" t="s">
        <v>48</v>
      </c>
      <c r="B56" s="131"/>
      <c r="C56" s="132"/>
      <c r="D56" s="133"/>
      <c r="E56" s="134"/>
      <c r="F56" s="132"/>
      <c r="G56" s="132"/>
      <c r="H56" s="133"/>
      <c r="I56" s="134"/>
      <c r="J56" s="135"/>
      <c r="K56" s="107"/>
      <c r="L56" s="133"/>
      <c r="M56" s="79"/>
      <c r="N56" s="133"/>
      <c r="O56" s="134"/>
    </row>
    <row r="57" spans="1:15" ht="12.75">
      <c r="A57" s="113"/>
      <c r="B57" s="114"/>
      <c r="C57" s="105"/>
      <c r="D57" s="66"/>
      <c r="E57" s="68"/>
      <c r="F57" s="105"/>
      <c r="G57" s="115"/>
      <c r="H57" s="66"/>
      <c r="I57" s="136"/>
      <c r="J57" s="63"/>
      <c r="K57" s="62"/>
      <c r="L57" s="122"/>
      <c r="M57" s="68"/>
      <c r="N57" s="117"/>
      <c r="O57" s="68"/>
    </row>
    <row r="58" spans="1:15" ht="12.75">
      <c r="A58" s="123"/>
      <c r="B58" s="124" t="s">
        <v>83</v>
      </c>
      <c r="C58" s="81"/>
      <c r="D58" s="77"/>
      <c r="E58" s="79"/>
      <c r="F58" s="81"/>
      <c r="G58" s="119"/>
      <c r="H58" s="77"/>
      <c r="I58" s="121"/>
      <c r="J58" s="74"/>
      <c r="K58" s="73"/>
      <c r="L58" s="125"/>
      <c r="M58" s="79"/>
      <c r="N58" s="90"/>
      <c r="O58" s="79"/>
    </row>
    <row r="59" spans="1:15" ht="12.75">
      <c r="A59" s="118"/>
      <c r="B59" s="124" t="s">
        <v>84</v>
      </c>
      <c r="C59" s="85">
        <f>C17+C29+C54</f>
        <v>398400</v>
      </c>
      <c r="D59" s="137">
        <f>D17+D29+D54</f>
        <v>618796</v>
      </c>
      <c r="E59" s="138">
        <f>D59/C59*100</f>
        <v>155.320281124498</v>
      </c>
      <c r="F59" s="85">
        <f>F17+F29+F54</f>
        <v>342700</v>
      </c>
      <c r="G59" s="129">
        <f>G17+G29+G54</f>
        <v>389200</v>
      </c>
      <c r="H59" s="85">
        <f>G59-F59</f>
        <v>46500</v>
      </c>
      <c r="I59" s="127">
        <f>G59/F59*100</f>
        <v>113.5687189962066</v>
      </c>
      <c r="J59" s="84">
        <f>G59/D59*100</f>
        <v>62.896334171520174</v>
      </c>
      <c r="K59" s="85">
        <f>K17+K29+K54</f>
        <v>340900</v>
      </c>
      <c r="L59" s="129">
        <f>L17+L29+L54</f>
        <v>365100</v>
      </c>
      <c r="M59" s="89">
        <f>L59/K59*100</f>
        <v>107.09885596949252</v>
      </c>
      <c r="N59" s="88">
        <f>N17+N29+N54</f>
        <v>369570</v>
      </c>
      <c r="O59" s="87">
        <f>N59/L59*100</f>
        <v>101.22432210353327</v>
      </c>
    </row>
    <row r="60" spans="1:15" ht="12.75">
      <c r="A60" s="139"/>
      <c r="B60" s="96"/>
      <c r="C60" s="98"/>
      <c r="D60" s="99"/>
      <c r="E60" s="109"/>
      <c r="F60" s="98"/>
      <c r="G60" s="140"/>
      <c r="H60" s="99"/>
      <c r="I60" s="141"/>
      <c r="J60" s="108"/>
      <c r="K60" s="107"/>
      <c r="L60" s="142"/>
      <c r="M60" s="79"/>
      <c r="N60" s="102"/>
      <c r="O60" s="109"/>
    </row>
    <row r="61" spans="1:15" ht="12.75">
      <c r="A61" s="143" t="s">
        <v>85</v>
      </c>
      <c r="B61" s="144"/>
      <c r="C61" s="52"/>
      <c r="D61" s="145"/>
      <c r="E61" s="146"/>
      <c r="F61" s="52"/>
      <c r="G61" s="52"/>
      <c r="H61" s="133"/>
      <c r="I61" s="146"/>
      <c r="J61" s="147"/>
      <c r="K61" s="147"/>
      <c r="L61" s="148"/>
      <c r="M61" s="134"/>
      <c r="N61" s="149"/>
      <c r="O61" s="150"/>
    </row>
    <row r="62" spans="1:15" ht="12.75">
      <c r="A62" s="151" t="s">
        <v>49</v>
      </c>
      <c r="B62" s="124" t="s">
        <v>86</v>
      </c>
      <c r="C62" s="82">
        <f>SUM(C63:C69)</f>
        <v>22000</v>
      </c>
      <c r="D62" s="82">
        <f>SUM(D63:D70)</f>
        <v>9400</v>
      </c>
      <c r="E62" s="152">
        <f>D62/C62*100</f>
        <v>42.72727272727273</v>
      </c>
      <c r="F62" s="82">
        <f>SUM(F63:F69)</f>
        <v>22000</v>
      </c>
      <c r="G62" s="82">
        <f>SUM(G63:G69)</f>
        <v>32400</v>
      </c>
      <c r="H62" s="85">
        <f>G62-F62</f>
        <v>10400</v>
      </c>
      <c r="I62" s="152">
        <f>G62/F62*100</f>
        <v>147.27272727272725</v>
      </c>
      <c r="J62" s="84">
        <f>G62/D62*100</f>
        <v>344.6808510638298</v>
      </c>
      <c r="K62" s="82">
        <f>SUM(K63:K69)</f>
        <v>23000</v>
      </c>
      <c r="L62" s="137">
        <f>SUM(L63:L69)</f>
        <v>23200</v>
      </c>
      <c r="M62" s="89">
        <f aca="true" t="shared" si="3" ref="M62:M69">L62/K62*100</f>
        <v>100.8695652173913</v>
      </c>
      <c r="N62" s="88">
        <f>SUM(N63:N69)</f>
        <v>24000</v>
      </c>
      <c r="O62" s="87">
        <f>N62/L62*100</f>
        <v>103.44827586206897</v>
      </c>
    </row>
    <row r="63" spans="1:15" ht="12.75">
      <c r="A63" s="70"/>
      <c r="B63" s="71" t="s">
        <v>54</v>
      </c>
      <c r="C63" s="81"/>
      <c r="D63" s="81"/>
      <c r="E63" s="153"/>
      <c r="F63" s="81"/>
      <c r="G63" s="81"/>
      <c r="H63" s="77"/>
      <c r="I63" s="153"/>
      <c r="J63" s="74"/>
      <c r="K63" s="73"/>
      <c r="L63" s="120"/>
      <c r="M63" s="79"/>
      <c r="N63" s="90"/>
      <c r="O63" s="79"/>
    </row>
    <row r="64" spans="1:15" ht="12.75">
      <c r="A64" s="70"/>
      <c r="B64" s="71" t="s">
        <v>87</v>
      </c>
      <c r="C64" s="81"/>
      <c r="D64" s="81"/>
      <c r="E64" s="153"/>
      <c r="F64" s="81"/>
      <c r="G64" s="81"/>
      <c r="H64" s="77"/>
      <c r="I64" s="153"/>
      <c r="J64" s="74"/>
      <c r="K64" s="73"/>
      <c r="L64" s="120"/>
      <c r="M64" s="79"/>
      <c r="N64" s="90"/>
      <c r="O64" s="79"/>
    </row>
    <row r="65" spans="1:15" ht="12.75">
      <c r="A65" s="70"/>
      <c r="B65" s="71" t="s">
        <v>88</v>
      </c>
      <c r="C65" s="81">
        <v>17500</v>
      </c>
      <c r="D65" s="81">
        <v>8381</v>
      </c>
      <c r="E65" s="153">
        <f>D65/C65*100</f>
        <v>47.89142857142858</v>
      </c>
      <c r="F65" s="81">
        <v>17000</v>
      </c>
      <c r="G65" s="81">
        <v>29000</v>
      </c>
      <c r="H65" s="77">
        <f>G65-F65</f>
        <v>12000</v>
      </c>
      <c r="I65" s="153">
        <f>G65/F65*100</f>
        <v>170.58823529411765</v>
      </c>
      <c r="J65" s="74">
        <f>G65/D65*100</f>
        <v>346.02076124567475</v>
      </c>
      <c r="K65" s="73">
        <v>18000</v>
      </c>
      <c r="L65" s="120">
        <v>18500</v>
      </c>
      <c r="M65" s="79">
        <f t="shared" si="3"/>
        <v>102.77777777777777</v>
      </c>
      <c r="N65" s="90">
        <v>19000</v>
      </c>
      <c r="O65" s="79">
        <f>N65/L65*100</f>
        <v>102.7027027027027</v>
      </c>
    </row>
    <row r="66" spans="1:15" ht="12.75">
      <c r="A66" s="70"/>
      <c r="B66" s="71" t="s">
        <v>89</v>
      </c>
      <c r="C66" s="81"/>
      <c r="D66" s="81"/>
      <c r="E66" s="153"/>
      <c r="F66" s="81"/>
      <c r="G66" s="81"/>
      <c r="H66" s="77"/>
      <c r="I66" s="153"/>
      <c r="J66" s="74"/>
      <c r="K66" s="73"/>
      <c r="L66" s="120"/>
      <c r="M66" s="79"/>
      <c r="N66" s="90"/>
      <c r="O66" s="79"/>
    </row>
    <row r="67" spans="1:15" ht="12.75">
      <c r="A67" s="70"/>
      <c r="B67" s="71" t="s">
        <v>90</v>
      </c>
      <c r="C67" s="81">
        <v>1000</v>
      </c>
      <c r="D67" s="92" t="s">
        <v>28</v>
      </c>
      <c r="E67" s="92" t="s">
        <v>28</v>
      </c>
      <c r="F67" s="81">
        <v>3000</v>
      </c>
      <c r="G67" s="81">
        <v>1000</v>
      </c>
      <c r="H67" s="77">
        <f>G67-F67</f>
        <v>-2000</v>
      </c>
      <c r="I67" s="153">
        <f>G67/F67*100</f>
        <v>33.33333333333333</v>
      </c>
      <c r="J67" s="93" t="s">
        <v>28</v>
      </c>
      <c r="K67" s="77">
        <v>3000</v>
      </c>
      <c r="L67" s="120">
        <v>3000</v>
      </c>
      <c r="M67" s="79">
        <f t="shared" si="3"/>
        <v>100</v>
      </c>
      <c r="N67" s="90">
        <v>3000</v>
      </c>
      <c r="O67" s="79">
        <f>N67/L67*100</f>
        <v>100</v>
      </c>
    </row>
    <row r="68" spans="1:15" ht="12.75">
      <c r="A68" s="70"/>
      <c r="B68" s="71" t="s">
        <v>91</v>
      </c>
      <c r="C68" s="81"/>
      <c r="D68" s="81"/>
      <c r="E68" s="153"/>
      <c r="F68" s="81"/>
      <c r="G68" s="81"/>
      <c r="H68" s="77"/>
      <c r="I68" s="153"/>
      <c r="J68" s="74"/>
      <c r="K68" s="73"/>
      <c r="L68" s="120"/>
      <c r="M68" s="79"/>
      <c r="N68" s="90"/>
      <c r="O68" s="79"/>
    </row>
    <row r="69" spans="1:15" ht="12.75">
      <c r="A69" s="95"/>
      <c r="B69" s="96" t="s">
        <v>92</v>
      </c>
      <c r="C69" s="98">
        <v>3500</v>
      </c>
      <c r="D69" s="99">
        <v>1019</v>
      </c>
      <c r="E69" s="154">
        <f>D69/C69*100</f>
        <v>29.114285714285714</v>
      </c>
      <c r="F69" s="98">
        <v>2000</v>
      </c>
      <c r="G69" s="98">
        <v>2400</v>
      </c>
      <c r="H69" s="99">
        <f>G69-F69</f>
        <v>400</v>
      </c>
      <c r="I69" s="154">
        <f>G69/F69*100</f>
        <v>120</v>
      </c>
      <c r="J69" s="108">
        <f>G69/D69*100</f>
        <v>235.5250245338567</v>
      </c>
      <c r="K69" s="107">
        <v>2000</v>
      </c>
      <c r="L69" s="155">
        <v>1700</v>
      </c>
      <c r="M69" s="109">
        <f t="shared" si="3"/>
        <v>85</v>
      </c>
      <c r="N69" s="102">
        <v>2000</v>
      </c>
      <c r="O69" s="109">
        <f>N69/L69*100</f>
        <v>117.64705882352942</v>
      </c>
    </row>
    <row r="70" spans="2:15" ht="15.75">
      <c r="B70" s="12"/>
      <c r="C70" s="16"/>
      <c r="D70" s="12"/>
      <c r="H70" s="14"/>
      <c r="J70" s="14"/>
      <c r="K70" s="15"/>
      <c r="L70" s="14"/>
      <c r="M70" s="14"/>
      <c r="N70" s="14"/>
      <c r="O70" s="14" t="s">
        <v>4</v>
      </c>
    </row>
    <row r="71" spans="1:15" ht="13.5">
      <c r="A71" s="17" t="s">
        <v>5</v>
      </c>
      <c r="B71" s="18" t="s">
        <v>6</v>
      </c>
      <c r="C71" s="19"/>
      <c r="D71" s="20" t="s">
        <v>7</v>
      </c>
      <c r="E71" s="21"/>
      <c r="F71" s="22"/>
      <c r="G71" s="23"/>
      <c r="H71" s="21" t="s">
        <v>8</v>
      </c>
      <c r="I71" s="21"/>
      <c r="J71" s="24"/>
      <c r="K71" s="25" t="s">
        <v>9</v>
      </c>
      <c r="L71" s="22"/>
      <c r="M71" s="26" t="s">
        <v>10</v>
      </c>
      <c r="N71" s="21"/>
      <c r="O71" s="27"/>
    </row>
    <row r="72" spans="1:15" ht="13.5">
      <c r="A72" s="28"/>
      <c r="B72" s="29"/>
      <c r="C72" s="17" t="s">
        <v>11</v>
      </c>
      <c r="D72" s="17" t="s">
        <v>12</v>
      </c>
      <c r="E72" s="30" t="s">
        <v>13</v>
      </c>
      <c r="F72" s="30" t="s">
        <v>11</v>
      </c>
      <c r="G72" s="30" t="s">
        <v>14</v>
      </c>
      <c r="H72" s="30" t="s">
        <v>15</v>
      </c>
      <c r="I72" s="30" t="s">
        <v>16</v>
      </c>
      <c r="J72" s="30" t="s">
        <v>16</v>
      </c>
      <c r="K72" s="31" t="s">
        <v>11</v>
      </c>
      <c r="L72" s="30" t="s">
        <v>17</v>
      </c>
      <c r="M72" s="30" t="s">
        <v>16</v>
      </c>
      <c r="N72" s="30" t="s">
        <v>17</v>
      </c>
      <c r="O72" s="30" t="s">
        <v>16</v>
      </c>
    </row>
    <row r="73" spans="1:15" ht="13.5">
      <c r="A73" s="28"/>
      <c r="B73" s="29"/>
      <c r="C73" s="28" t="s">
        <v>18</v>
      </c>
      <c r="D73" s="28" t="s">
        <v>19</v>
      </c>
      <c r="E73" s="32" t="s">
        <v>20</v>
      </c>
      <c r="F73" s="32" t="s">
        <v>21</v>
      </c>
      <c r="G73" s="33" t="s">
        <v>22</v>
      </c>
      <c r="H73" s="32" t="s">
        <v>23</v>
      </c>
      <c r="I73" s="34">
        <v>37747</v>
      </c>
      <c r="J73" s="35">
        <v>37686</v>
      </c>
      <c r="K73" s="36" t="s">
        <v>21</v>
      </c>
      <c r="L73" s="32">
        <v>2006</v>
      </c>
      <c r="M73" s="37">
        <v>37782</v>
      </c>
      <c r="N73" s="32">
        <v>2007</v>
      </c>
      <c r="O73" s="38">
        <v>37906</v>
      </c>
    </row>
    <row r="74" spans="1:15" ht="13.5">
      <c r="A74" s="28"/>
      <c r="B74" s="29"/>
      <c r="C74" s="28" t="s">
        <v>24</v>
      </c>
      <c r="D74" s="28" t="s">
        <v>25</v>
      </c>
      <c r="E74" s="32"/>
      <c r="F74" s="32" t="s">
        <v>26</v>
      </c>
      <c r="G74" s="32" t="s">
        <v>27</v>
      </c>
      <c r="H74" s="32" t="s">
        <v>28</v>
      </c>
      <c r="I74" s="32"/>
      <c r="J74" s="32"/>
      <c r="K74" s="36" t="s">
        <v>26</v>
      </c>
      <c r="L74" s="32"/>
      <c r="M74" s="32"/>
      <c r="N74" s="32"/>
      <c r="O74" s="32"/>
    </row>
    <row r="75" spans="1:15" ht="13.5">
      <c r="A75" s="28"/>
      <c r="B75" s="29"/>
      <c r="C75" s="28" t="s">
        <v>29</v>
      </c>
      <c r="D75" s="28"/>
      <c r="E75" s="32"/>
      <c r="F75" s="32" t="s">
        <v>29</v>
      </c>
      <c r="G75" s="32" t="s">
        <v>30</v>
      </c>
      <c r="H75" s="39"/>
      <c r="I75" s="40"/>
      <c r="J75" s="40"/>
      <c r="K75" s="36" t="s">
        <v>29</v>
      </c>
      <c r="L75" s="40"/>
      <c r="M75" s="32"/>
      <c r="N75" s="32"/>
      <c r="O75" s="32"/>
    </row>
    <row r="76" spans="1:15" ht="13.5">
      <c r="A76" s="28"/>
      <c r="B76" s="29"/>
      <c r="C76" s="41" t="s">
        <v>31</v>
      </c>
      <c r="D76" s="42"/>
      <c r="E76" s="43"/>
      <c r="F76" s="43" t="s">
        <v>32</v>
      </c>
      <c r="G76" s="43">
        <v>2004</v>
      </c>
      <c r="H76" s="44"/>
      <c r="I76" s="45"/>
      <c r="J76" s="43"/>
      <c r="K76" s="46" t="s">
        <v>33</v>
      </c>
      <c r="L76" s="47"/>
      <c r="M76" s="43"/>
      <c r="N76" s="48"/>
      <c r="O76" s="43"/>
    </row>
    <row r="77" spans="1:15" ht="12.75">
      <c r="A77" s="111" t="s">
        <v>85</v>
      </c>
      <c r="B77" s="50" t="s">
        <v>34</v>
      </c>
      <c r="C77" s="50" t="s">
        <v>35</v>
      </c>
      <c r="D77" s="50" t="s">
        <v>36</v>
      </c>
      <c r="E77" s="51" t="s">
        <v>37</v>
      </c>
      <c r="F77" s="51" t="s">
        <v>38</v>
      </c>
      <c r="G77" s="51" t="s">
        <v>39</v>
      </c>
      <c r="H77" s="51" t="s">
        <v>40</v>
      </c>
      <c r="I77" s="51" t="s">
        <v>41</v>
      </c>
      <c r="J77" s="51" t="s">
        <v>42</v>
      </c>
      <c r="K77" s="52" t="s">
        <v>43</v>
      </c>
      <c r="L77" s="51" t="s">
        <v>44</v>
      </c>
      <c r="M77" s="51" t="s">
        <v>45</v>
      </c>
      <c r="N77" s="50" t="s">
        <v>46</v>
      </c>
      <c r="O77" s="51" t="s">
        <v>47</v>
      </c>
    </row>
    <row r="78" spans="1:15" ht="12.75">
      <c r="A78" s="123" t="s">
        <v>63</v>
      </c>
      <c r="B78" s="124" t="s">
        <v>93</v>
      </c>
      <c r="C78" s="156">
        <f>C81+C89+C98+C113</f>
        <v>376400</v>
      </c>
      <c r="D78" s="82">
        <f>D81+D89+D98+D113</f>
        <v>329214</v>
      </c>
      <c r="E78" s="152">
        <f>D78/C78*100</f>
        <v>87.46386822529225</v>
      </c>
      <c r="F78" s="82">
        <f>F81+F89+F98+F113</f>
        <v>320700</v>
      </c>
      <c r="G78" s="82">
        <f>G81+G89+G98+G113</f>
        <v>356800</v>
      </c>
      <c r="H78" s="85">
        <f>G78-F78</f>
        <v>36100</v>
      </c>
      <c r="I78" s="152">
        <f>G78/F78*100</f>
        <v>111.25662613033988</v>
      </c>
      <c r="J78" s="84">
        <f>G78/D78*100</f>
        <v>108.37935203241659</v>
      </c>
      <c r="K78" s="156">
        <f>K81+K89+K98+K113</f>
        <v>317900</v>
      </c>
      <c r="L78" s="85">
        <f>L81+L89+L98+L113</f>
        <v>341900</v>
      </c>
      <c r="M78" s="91">
        <f>L78/K78*100</f>
        <v>107.54954388172382</v>
      </c>
      <c r="N78" s="85">
        <f>N81+N89+N98+N113</f>
        <v>345570</v>
      </c>
      <c r="O78" s="87">
        <f>N78/L78*100</f>
        <v>101.07341327873647</v>
      </c>
    </row>
    <row r="79" spans="1:15" ht="12.75">
      <c r="A79" s="118"/>
      <c r="B79" s="71" t="s">
        <v>54</v>
      </c>
      <c r="C79" s="157"/>
      <c r="D79" s="81"/>
      <c r="E79" s="153"/>
      <c r="F79" s="81"/>
      <c r="G79" s="81"/>
      <c r="H79" s="77"/>
      <c r="I79" s="153"/>
      <c r="J79" s="74"/>
      <c r="K79" s="73"/>
      <c r="L79" s="77"/>
      <c r="M79" s="79"/>
      <c r="N79" s="77"/>
      <c r="O79" s="79"/>
    </row>
    <row r="80" spans="1:15" ht="12.75">
      <c r="A80" s="118"/>
      <c r="B80" s="71" t="s">
        <v>94</v>
      </c>
      <c r="C80" s="157"/>
      <c r="D80" s="81"/>
      <c r="E80" s="153"/>
      <c r="F80" s="81"/>
      <c r="G80" s="81"/>
      <c r="H80" s="77"/>
      <c r="I80" s="153"/>
      <c r="J80" s="74"/>
      <c r="K80" s="73"/>
      <c r="L80" s="77"/>
      <c r="M80" s="79"/>
      <c r="N80" s="77"/>
      <c r="O80" s="79"/>
    </row>
    <row r="81" spans="1:15" ht="12.75">
      <c r="A81" s="118"/>
      <c r="B81" s="71" t="s">
        <v>95</v>
      </c>
      <c r="C81" s="156">
        <f>SUM(C82:C87)</f>
        <v>62500</v>
      </c>
      <c r="D81" s="82">
        <f>SUM(D82:D87)</f>
        <v>37857</v>
      </c>
      <c r="E81" s="152">
        <f>D81/C81*100</f>
        <v>60.571200000000005</v>
      </c>
      <c r="F81" s="82">
        <f>SUM(F82:F87)</f>
        <v>63500</v>
      </c>
      <c r="G81" s="82">
        <f>SUM(G82:G87)</f>
        <v>65200</v>
      </c>
      <c r="H81" s="85">
        <f>G81-F81</f>
        <v>1700</v>
      </c>
      <c r="I81" s="152">
        <f>G81/F81*100</f>
        <v>102.67716535433071</v>
      </c>
      <c r="J81" s="84">
        <f>G81/D81*100</f>
        <v>172.22706500779248</v>
      </c>
      <c r="K81" s="156">
        <f>SUM(K82:K87)</f>
        <v>64500</v>
      </c>
      <c r="L81" s="85">
        <f>SUM(L82:L87)</f>
        <v>66150</v>
      </c>
      <c r="M81" s="89">
        <f aca="true" t="shared" si="4" ref="M81:M103">L81/K81*100</f>
        <v>102.55813953488374</v>
      </c>
      <c r="N81" s="85">
        <f>SUM(N82:N87)</f>
        <v>66450</v>
      </c>
      <c r="O81" s="87">
        <f>N81/L81*100</f>
        <v>100.45351473922904</v>
      </c>
    </row>
    <row r="82" spans="1:15" ht="12.75">
      <c r="A82" s="118"/>
      <c r="B82" s="71" t="s">
        <v>96</v>
      </c>
      <c r="C82" s="157">
        <v>22000</v>
      </c>
      <c r="D82" s="81">
        <v>11195</v>
      </c>
      <c r="E82" s="153">
        <f>D82/C82*100</f>
        <v>50.88636363636364</v>
      </c>
      <c r="F82" s="81">
        <v>22000</v>
      </c>
      <c r="G82" s="81">
        <v>22500</v>
      </c>
      <c r="H82" s="77">
        <f>G82-F82</f>
        <v>500</v>
      </c>
      <c r="I82" s="153">
        <f>G82/F82*100</f>
        <v>102.27272727272727</v>
      </c>
      <c r="J82" s="74">
        <f>G82/D82*100</f>
        <v>200.9825815096025</v>
      </c>
      <c r="K82" s="73">
        <v>22500</v>
      </c>
      <c r="L82" s="77">
        <v>22000</v>
      </c>
      <c r="M82" s="91">
        <f t="shared" si="4"/>
        <v>97.77777777777777</v>
      </c>
      <c r="N82" s="77">
        <v>22200</v>
      </c>
      <c r="O82" s="79">
        <f>N82/L82*100</f>
        <v>100.9090909090909</v>
      </c>
    </row>
    <row r="83" spans="1:15" ht="12.75">
      <c r="A83" s="118"/>
      <c r="B83" s="71" t="s">
        <v>97</v>
      </c>
      <c r="C83" s="157">
        <v>8000</v>
      </c>
      <c r="D83" s="81">
        <v>2767</v>
      </c>
      <c r="E83" s="153">
        <f>D83/C83*100</f>
        <v>34.5875</v>
      </c>
      <c r="F83" s="81">
        <v>8500</v>
      </c>
      <c r="G83" s="81">
        <v>8600</v>
      </c>
      <c r="H83" s="77">
        <f>G83-F83</f>
        <v>100</v>
      </c>
      <c r="I83" s="153">
        <f>G83/F83*100</f>
        <v>101.17647058823529</v>
      </c>
      <c r="J83" s="74">
        <f>G83/D83*100</f>
        <v>310.80592699674736</v>
      </c>
      <c r="K83" s="73">
        <v>8700</v>
      </c>
      <c r="L83" s="77">
        <v>8800</v>
      </c>
      <c r="M83" s="91">
        <f t="shared" si="4"/>
        <v>101.14942528735634</v>
      </c>
      <c r="N83" s="77">
        <v>8900</v>
      </c>
      <c r="O83" s="79">
        <f>N83/L83*100</f>
        <v>101.13636363636364</v>
      </c>
    </row>
    <row r="84" spans="1:15" ht="12.75">
      <c r="A84" s="118"/>
      <c r="B84" s="71" t="s">
        <v>98</v>
      </c>
      <c r="C84" s="157">
        <v>20000</v>
      </c>
      <c r="D84" s="81">
        <v>17127</v>
      </c>
      <c r="E84" s="153">
        <f>D84/C84*100</f>
        <v>85.63499999999999</v>
      </c>
      <c r="F84" s="81">
        <v>20000</v>
      </c>
      <c r="G84" s="81">
        <v>21000</v>
      </c>
      <c r="H84" s="77">
        <f>G84-F84</f>
        <v>1000</v>
      </c>
      <c r="I84" s="153">
        <f>G84/F84*100</f>
        <v>105</v>
      </c>
      <c r="J84" s="74">
        <f>G84/D84*100</f>
        <v>122.61341741110527</v>
      </c>
      <c r="K84" s="73">
        <v>20000</v>
      </c>
      <c r="L84" s="77">
        <v>22000</v>
      </c>
      <c r="M84" s="91">
        <f t="shared" si="4"/>
        <v>110.00000000000001</v>
      </c>
      <c r="N84" s="77">
        <v>22000</v>
      </c>
      <c r="O84" s="79">
        <f>N84/L84*100</f>
        <v>100</v>
      </c>
    </row>
    <row r="85" spans="1:15" ht="12.75">
      <c r="A85" s="118"/>
      <c r="B85" s="71" t="s">
        <v>99</v>
      </c>
      <c r="C85" s="157"/>
      <c r="D85" s="81"/>
      <c r="E85" s="153"/>
      <c r="F85" s="81"/>
      <c r="G85" s="81"/>
      <c r="H85" s="77"/>
      <c r="I85" s="153"/>
      <c r="J85" s="74"/>
      <c r="K85" s="73"/>
      <c r="L85" s="77"/>
      <c r="M85" s="91"/>
      <c r="N85" s="77"/>
      <c r="O85" s="79"/>
    </row>
    <row r="86" spans="1:15" ht="12.75">
      <c r="A86" s="118"/>
      <c r="B86" s="71" t="s">
        <v>100</v>
      </c>
      <c r="C86" s="157">
        <v>4500</v>
      </c>
      <c r="D86" s="92" t="s">
        <v>28</v>
      </c>
      <c r="E86" s="92" t="s">
        <v>28</v>
      </c>
      <c r="F86" s="81">
        <v>4800</v>
      </c>
      <c r="G86" s="81">
        <v>4800</v>
      </c>
      <c r="H86" s="92" t="s">
        <v>28</v>
      </c>
      <c r="I86" s="153">
        <f>G86/F86*100</f>
        <v>100</v>
      </c>
      <c r="J86" s="93" t="s">
        <v>28</v>
      </c>
      <c r="K86" s="73">
        <v>5000</v>
      </c>
      <c r="L86" s="77">
        <v>4850</v>
      </c>
      <c r="M86" s="91">
        <f t="shared" si="4"/>
        <v>97</v>
      </c>
      <c r="N86" s="77">
        <v>4850</v>
      </c>
      <c r="O86" s="79">
        <f>N86/L86*100</f>
        <v>100</v>
      </c>
    </row>
    <row r="87" spans="1:15" ht="12.75">
      <c r="A87" s="118"/>
      <c r="B87" s="71" t="s">
        <v>101</v>
      </c>
      <c r="C87" s="157">
        <v>8000</v>
      </c>
      <c r="D87" s="81">
        <v>6768</v>
      </c>
      <c r="E87" s="153">
        <f>D87/C87*100</f>
        <v>84.6</v>
      </c>
      <c r="F87" s="81">
        <v>8200</v>
      </c>
      <c r="G87" s="81">
        <v>8300</v>
      </c>
      <c r="H87" s="77">
        <f>G87-F87</f>
        <v>100</v>
      </c>
      <c r="I87" s="153">
        <f>G87/F87*100</f>
        <v>101.21951219512195</v>
      </c>
      <c r="J87" s="74">
        <f>G87/D87*100</f>
        <v>122.63593380614657</v>
      </c>
      <c r="K87" s="73">
        <v>8300</v>
      </c>
      <c r="L87" s="77">
        <v>8500</v>
      </c>
      <c r="M87" s="91">
        <f t="shared" si="4"/>
        <v>102.40963855421687</v>
      </c>
      <c r="N87" s="77">
        <v>8500</v>
      </c>
      <c r="O87" s="79">
        <f>N87/L87*100</f>
        <v>100</v>
      </c>
    </row>
    <row r="88" spans="1:15" ht="12.75">
      <c r="A88" s="118"/>
      <c r="B88" s="71"/>
      <c r="C88" s="71"/>
      <c r="D88" s="158"/>
      <c r="E88" s="70"/>
      <c r="F88" s="70"/>
      <c r="G88" s="70"/>
      <c r="H88" s="70"/>
      <c r="I88" s="70"/>
      <c r="J88" s="81"/>
      <c r="K88" s="81"/>
      <c r="L88" s="81"/>
      <c r="M88" s="91"/>
      <c r="N88" s="70"/>
      <c r="O88" s="70"/>
    </row>
    <row r="89" spans="1:15" ht="12.75">
      <c r="A89" s="58"/>
      <c r="B89" s="159" t="s">
        <v>102</v>
      </c>
      <c r="C89" s="156">
        <f>SUM(C90:C96)</f>
        <v>114889</v>
      </c>
      <c r="D89" s="160">
        <f>SUM(D90:D96)</f>
        <v>110732</v>
      </c>
      <c r="E89" s="161">
        <f>D89/C89*100</f>
        <v>96.38172496931821</v>
      </c>
      <c r="F89" s="82">
        <f>SUM(F90:F96)</f>
        <v>123030</v>
      </c>
      <c r="G89" s="82">
        <f>SUM(G90:G96)</f>
        <v>125404</v>
      </c>
      <c r="H89" s="85">
        <f>G89-F89</f>
        <v>2374</v>
      </c>
      <c r="I89" s="161">
        <f>G89/F89*100</f>
        <v>101.92961066406568</v>
      </c>
      <c r="J89" s="162">
        <f>G89/D89*100</f>
        <v>113.25000903081313</v>
      </c>
      <c r="K89" s="156">
        <f>SUM(K90:K96)</f>
        <v>131922</v>
      </c>
      <c r="L89" s="160">
        <f>SUM(L90:L96)</f>
        <v>141650</v>
      </c>
      <c r="M89" s="89">
        <f t="shared" si="4"/>
        <v>107.37405436545838</v>
      </c>
      <c r="N89" s="160">
        <f>SUM(N90:N96)</f>
        <v>150020</v>
      </c>
      <c r="O89" s="87">
        <f>N89/L89*100</f>
        <v>105.90893046240734</v>
      </c>
    </row>
    <row r="90" spans="1:15" ht="12.75">
      <c r="A90" s="118"/>
      <c r="B90" s="71" t="s">
        <v>103</v>
      </c>
      <c r="C90" s="157">
        <v>74739</v>
      </c>
      <c r="D90" s="81">
        <v>74729</v>
      </c>
      <c r="E90" s="163">
        <f>D90/C90*100</f>
        <v>99.98662010463079</v>
      </c>
      <c r="F90" s="81">
        <v>81526</v>
      </c>
      <c r="G90" s="81">
        <v>83100</v>
      </c>
      <c r="H90" s="77">
        <f>G90-F90</f>
        <v>1574</v>
      </c>
      <c r="I90" s="163">
        <f>G90/F90*100</f>
        <v>101.93067242352134</v>
      </c>
      <c r="J90" s="164">
        <f>G90/D90*100</f>
        <v>111.2018092039235</v>
      </c>
      <c r="K90" s="165">
        <v>88842</v>
      </c>
      <c r="L90" s="166">
        <v>98000</v>
      </c>
      <c r="M90" s="91">
        <f t="shared" si="4"/>
        <v>110.30818756894263</v>
      </c>
      <c r="N90" s="77">
        <v>106000</v>
      </c>
      <c r="O90" s="79">
        <f>N90/L90*100</f>
        <v>108.16326530612245</v>
      </c>
    </row>
    <row r="91" spans="1:15" ht="12.75">
      <c r="A91" s="118"/>
      <c r="B91" s="71" t="s">
        <v>104</v>
      </c>
      <c r="C91" s="157">
        <v>30000</v>
      </c>
      <c r="D91" s="81">
        <v>30836</v>
      </c>
      <c r="E91" s="163">
        <f>D91/C91*100</f>
        <v>102.78666666666668</v>
      </c>
      <c r="F91" s="81">
        <v>31000</v>
      </c>
      <c r="G91" s="81">
        <v>31500</v>
      </c>
      <c r="H91" s="77">
        <f>G91-F91</f>
        <v>500</v>
      </c>
      <c r="I91" s="163">
        <f>G91/F91*100</f>
        <v>101.61290322580645</v>
      </c>
      <c r="J91" s="164">
        <f>G91/D91*100</f>
        <v>102.15332727980282</v>
      </c>
      <c r="K91" s="165">
        <v>32000</v>
      </c>
      <c r="L91" s="166">
        <v>32500</v>
      </c>
      <c r="M91" s="91">
        <f t="shared" si="4"/>
        <v>101.5625</v>
      </c>
      <c r="N91" s="77">
        <v>32800</v>
      </c>
      <c r="O91" s="79">
        <f>N91/L91*100</f>
        <v>100.92307692307692</v>
      </c>
    </row>
    <row r="92" spans="1:15" ht="12.75">
      <c r="A92" s="118"/>
      <c r="B92" s="71" t="s">
        <v>105</v>
      </c>
      <c r="C92" s="157">
        <v>3200</v>
      </c>
      <c r="D92" s="81">
        <v>1475</v>
      </c>
      <c r="E92" s="163">
        <f>D92/C92*100</f>
        <v>46.09375</v>
      </c>
      <c r="F92" s="81">
        <v>3400</v>
      </c>
      <c r="G92" s="81">
        <v>3400</v>
      </c>
      <c r="H92" s="77">
        <f>G92-F92</f>
        <v>0</v>
      </c>
      <c r="I92" s="163">
        <f>G92/F92*100</f>
        <v>100</v>
      </c>
      <c r="J92" s="164">
        <f>G92/D92*100</f>
        <v>230.5084745762712</v>
      </c>
      <c r="K92" s="165">
        <v>3580</v>
      </c>
      <c r="L92" s="166">
        <v>3580</v>
      </c>
      <c r="M92" s="91">
        <f t="shared" si="4"/>
        <v>100</v>
      </c>
      <c r="N92" s="77">
        <v>3600</v>
      </c>
      <c r="O92" s="79">
        <f>N92/L92*100</f>
        <v>100.5586592178771</v>
      </c>
    </row>
    <row r="93" spans="1:15" ht="12.75">
      <c r="A93" s="118"/>
      <c r="B93" s="71" t="s">
        <v>106</v>
      </c>
      <c r="C93" s="157">
        <v>250</v>
      </c>
      <c r="D93" s="81">
        <v>200</v>
      </c>
      <c r="E93" s="163">
        <f>D93/C93*100</f>
        <v>80</v>
      </c>
      <c r="F93" s="81">
        <v>280</v>
      </c>
      <c r="G93" s="81">
        <v>280</v>
      </c>
      <c r="H93" s="77">
        <f>G93-F93</f>
        <v>0</v>
      </c>
      <c r="I93" s="163">
        <f>G93/F93*100</f>
        <v>100</v>
      </c>
      <c r="J93" s="164">
        <f>G93/D93*100</f>
        <v>140</v>
      </c>
      <c r="K93" s="165">
        <v>300</v>
      </c>
      <c r="L93" s="166">
        <v>320</v>
      </c>
      <c r="M93" s="91">
        <f t="shared" si="4"/>
        <v>106.66666666666667</v>
      </c>
      <c r="N93" s="77">
        <v>330</v>
      </c>
      <c r="O93" s="79">
        <f>N93/L93*100</f>
        <v>103.125</v>
      </c>
    </row>
    <row r="94" spans="1:15" ht="12.75">
      <c r="A94" s="118"/>
      <c r="B94" s="71" t="s">
        <v>107</v>
      </c>
      <c r="C94" s="157"/>
      <c r="D94" s="81"/>
      <c r="E94" s="163"/>
      <c r="F94" s="81"/>
      <c r="G94" s="81"/>
      <c r="H94" s="77"/>
      <c r="I94" s="163"/>
      <c r="J94" s="164"/>
      <c r="K94" s="165"/>
      <c r="L94" s="166"/>
      <c r="M94" s="91"/>
      <c r="N94" s="77"/>
      <c r="O94" s="79"/>
    </row>
    <row r="95" spans="1:15" ht="12.75">
      <c r="A95" s="118"/>
      <c r="B95" s="71" t="s">
        <v>108</v>
      </c>
      <c r="C95" s="157"/>
      <c r="D95" s="81"/>
      <c r="E95" s="163"/>
      <c r="F95" s="81"/>
      <c r="G95" s="81"/>
      <c r="H95" s="77"/>
      <c r="I95" s="163"/>
      <c r="J95" s="164"/>
      <c r="K95" s="165"/>
      <c r="L95" s="166"/>
      <c r="M95" s="91"/>
      <c r="N95" s="77"/>
      <c r="O95" s="79"/>
    </row>
    <row r="96" spans="1:15" ht="12.75">
      <c r="A96" s="118"/>
      <c r="B96" s="71" t="s">
        <v>109</v>
      </c>
      <c r="C96" s="157">
        <v>6700</v>
      </c>
      <c r="D96" s="81">
        <v>3492</v>
      </c>
      <c r="E96" s="163">
        <f>D96/C96*100</f>
        <v>52.11940298507463</v>
      </c>
      <c r="F96" s="81">
        <v>6824</v>
      </c>
      <c r="G96" s="81">
        <v>7124</v>
      </c>
      <c r="H96" s="77">
        <f>G96-F96</f>
        <v>300</v>
      </c>
      <c r="I96" s="163">
        <f>G96/F96*100</f>
        <v>104.39624853458382</v>
      </c>
      <c r="J96" s="164">
        <f>G96/D96*100</f>
        <v>204.0091638029782</v>
      </c>
      <c r="K96" s="165">
        <v>7200</v>
      </c>
      <c r="L96" s="166">
        <v>7250</v>
      </c>
      <c r="M96" s="91">
        <f t="shared" si="4"/>
        <v>100.69444444444444</v>
      </c>
      <c r="N96" s="77">
        <v>7290</v>
      </c>
      <c r="O96" s="79">
        <f>N96/L96*100</f>
        <v>100.55172413793103</v>
      </c>
    </row>
    <row r="97" spans="1:15" ht="12.75">
      <c r="A97" s="118"/>
      <c r="B97" s="71"/>
      <c r="C97" s="157"/>
      <c r="D97" s="81"/>
      <c r="E97" s="163"/>
      <c r="F97" s="81"/>
      <c r="G97" s="81"/>
      <c r="H97" s="77"/>
      <c r="I97" s="163"/>
      <c r="J97" s="164"/>
      <c r="K97" s="165"/>
      <c r="L97" s="166"/>
      <c r="M97" s="91"/>
      <c r="N97" s="77"/>
      <c r="O97" s="79"/>
    </row>
    <row r="98" spans="1:15" ht="12.75">
      <c r="A98" s="118"/>
      <c r="B98" s="71" t="s">
        <v>110</v>
      </c>
      <c r="C98" s="156">
        <f>SUM(C99:C104)</f>
        <v>73321</v>
      </c>
      <c r="D98" s="82">
        <f>SUM(D99:D104)</f>
        <v>85988</v>
      </c>
      <c r="E98" s="161">
        <f>D98/C98*100</f>
        <v>117.27608734196207</v>
      </c>
      <c r="F98" s="82">
        <f>SUM(F99:F104)</f>
        <v>55000</v>
      </c>
      <c r="G98" s="82">
        <f>SUM(G99:G104)</f>
        <v>70000</v>
      </c>
      <c r="H98" s="85">
        <f>G98-F98</f>
        <v>15000</v>
      </c>
      <c r="I98" s="161">
        <f>G98/F98*100</f>
        <v>127.27272727272727</v>
      </c>
      <c r="J98" s="162">
        <f>G98/D98*100</f>
        <v>81.40670791273202</v>
      </c>
      <c r="K98" s="156">
        <f>SUM(K99:K104)</f>
        <v>54500</v>
      </c>
      <c r="L98" s="160">
        <f>SUM(L99:L104)</f>
        <v>56500</v>
      </c>
      <c r="M98" s="89">
        <f t="shared" si="4"/>
        <v>103.6697247706422</v>
      </c>
      <c r="N98" s="160">
        <f>SUM(N99:N104)</f>
        <v>51500</v>
      </c>
      <c r="O98" s="87">
        <f>N98/L98*100</f>
        <v>91.1504424778761</v>
      </c>
    </row>
    <row r="99" spans="1:15" ht="12.75">
      <c r="A99" s="118"/>
      <c r="B99" s="71" t="s">
        <v>111</v>
      </c>
      <c r="C99" s="157"/>
      <c r="D99" s="81"/>
      <c r="E99" s="163"/>
      <c r="F99" s="81"/>
      <c r="G99" s="81"/>
      <c r="H99" s="77"/>
      <c r="I99" s="163"/>
      <c r="J99" s="164"/>
      <c r="K99" s="165"/>
      <c r="L99" s="166"/>
      <c r="M99" s="91"/>
      <c r="N99" s="77"/>
      <c r="O99" s="79"/>
    </row>
    <row r="100" spans="1:15" ht="12.75">
      <c r="A100" s="118"/>
      <c r="B100" s="71" t="s">
        <v>112</v>
      </c>
      <c r="C100" s="157">
        <v>23321</v>
      </c>
      <c r="D100" s="81">
        <v>38162</v>
      </c>
      <c r="E100" s="163">
        <f>D100/C100*100</f>
        <v>163.6379229021054</v>
      </c>
      <c r="F100" s="81">
        <v>25000</v>
      </c>
      <c r="G100" s="81">
        <v>25000</v>
      </c>
      <c r="H100" s="77">
        <f>G100-F100</f>
        <v>0</v>
      </c>
      <c r="I100" s="163">
        <f>G100/F100*100</f>
        <v>100</v>
      </c>
      <c r="J100" s="164">
        <f>G100/D100*100</f>
        <v>65.51019338609088</v>
      </c>
      <c r="K100" s="165">
        <v>26500</v>
      </c>
      <c r="L100" s="166">
        <v>26500</v>
      </c>
      <c r="M100" s="91">
        <f t="shared" si="4"/>
        <v>100</v>
      </c>
      <c r="N100" s="77">
        <v>26500</v>
      </c>
      <c r="O100" s="79">
        <f>N100/L100*100</f>
        <v>100</v>
      </c>
    </row>
    <row r="101" spans="1:15" ht="12.75">
      <c r="A101" s="118"/>
      <c r="B101" s="71" t="s">
        <v>113</v>
      </c>
      <c r="C101" s="157"/>
      <c r="D101" s="81"/>
      <c r="E101" s="163"/>
      <c r="F101" s="81"/>
      <c r="G101" s="81"/>
      <c r="H101" s="77"/>
      <c r="I101" s="163"/>
      <c r="J101" s="164"/>
      <c r="K101" s="165"/>
      <c r="L101" s="166"/>
      <c r="M101" s="91"/>
      <c r="N101" s="77"/>
      <c r="O101" s="79"/>
    </row>
    <row r="102" spans="1:15" ht="12.75">
      <c r="A102" s="118"/>
      <c r="B102" s="71" t="s">
        <v>114</v>
      </c>
      <c r="C102" s="157"/>
      <c r="D102" s="81"/>
      <c r="E102" s="163"/>
      <c r="F102" s="81"/>
      <c r="G102" s="81"/>
      <c r="H102" s="77"/>
      <c r="I102" s="163"/>
      <c r="J102" s="164"/>
      <c r="K102" s="165"/>
      <c r="L102" s="166"/>
      <c r="M102" s="91"/>
      <c r="N102" s="77"/>
      <c r="O102" s="79"/>
    </row>
    <row r="103" spans="1:15" ht="12.75">
      <c r="A103" s="118"/>
      <c r="B103" s="71" t="s">
        <v>115</v>
      </c>
      <c r="C103" s="157">
        <v>50000</v>
      </c>
      <c r="D103" s="81">
        <v>47826</v>
      </c>
      <c r="E103" s="163">
        <f>D103/C103*100</f>
        <v>95.652</v>
      </c>
      <c r="F103" s="81">
        <v>30000</v>
      </c>
      <c r="G103" s="81">
        <v>45000</v>
      </c>
      <c r="H103" s="77">
        <f>G103-F103</f>
        <v>15000</v>
      </c>
      <c r="I103" s="163">
        <f>G103/F103*100</f>
        <v>150</v>
      </c>
      <c r="J103" s="164">
        <f>G103/D103*100</f>
        <v>94.0910801656003</v>
      </c>
      <c r="K103" s="165">
        <v>28000</v>
      </c>
      <c r="L103" s="166">
        <v>30000</v>
      </c>
      <c r="M103" s="91">
        <f t="shared" si="4"/>
        <v>107.14285714285714</v>
      </c>
      <c r="N103" s="77">
        <v>25000</v>
      </c>
      <c r="O103" s="79">
        <f>N103/L103*100</f>
        <v>83.33333333333334</v>
      </c>
    </row>
    <row r="104" spans="1:15" ht="12.75">
      <c r="A104" s="139"/>
      <c r="B104" s="96"/>
      <c r="C104" s="167"/>
      <c r="D104" s="98"/>
      <c r="E104" s="168"/>
      <c r="F104" s="98"/>
      <c r="G104" s="98"/>
      <c r="H104" s="99"/>
      <c r="I104" s="168"/>
      <c r="J104" s="169"/>
      <c r="K104" s="170"/>
      <c r="L104" s="171"/>
      <c r="M104" s="168"/>
      <c r="N104" s="99"/>
      <c r="O104" s="109"/>
    </row>
    <row r="105" spans="2:15" ht="15.75">
      <c r="B105" s="12"/>
      <c r="C105" s="16"/>
      <c r="D105" s="12"/>
      <c r="H105" s="14"/>
      <c r="J105" s="14"/>
      <c r="K105" s="15"/>
      <c r="L105" s="14"/>
      <c r="M105" s="14"/>
      <c r="N105" s="14"/>
      <c r="O105" s="14" t="s">
        <v>4</v>
      </c>
    </row>
    <row r="106" spans="1:15" ht="13.5">
      <c r="A106" s="17" t="s">
        <v>5</v>
      </c>
      <c r="B106" s="18" t="s">
        <v>6</v>
      </c>
      <c r="C106" s="19"/>
      <c r="D106" s="20" t="s">
        <v>7</v>
      </c>
      <c r="E106" s="21"/>
      <c r="F106" s="22"/>
      <c r="G106" s="23"/>
      <c r="H106" s="21" t="s">
        <v>8</v>
      </c>
      <c r="I106" s="21"/>
      <c r="J106" s="24"/>
      <c r="K106" s="25" t="s">
        <v>9</v>
      </c>
      <c r="L106" s="22"/>
      <c r="M106" s="26" t="s">
        <v>10</v>
      </c>
      <c r="N106" s="21"/>
      <c r="O106" s="27"/>
    </row>
    <row r="107" spans="1:15" ht="13.5">
      <c r="A107" s="28"/>
      <c r="B107" s="29"/>
      <c r="C107" s="17" t="s">
        <v>11</v>
      </c>
      <c r="D107" s="17" t="s">
        <v>12</v>
      </c>
      <c r="E107" s="30" t="s">
        <v>13</v>
      </c>
      <c r="F107" s="30" t="s">
        <v>11</v>
      </c>
      <c r="G107" s="30" t="s">
        <v>14</v>
      </c>
      <c r="H107" s="30" t="s">
        <v>15</v>
      </c>
      <c r="I107" s="30" t="s">
        <v>16</v>
      </c>
      <c r="J107" s="30" t="s">
        <v>16</v>
      </c>
      <c r="K107" s="31" t="s">
        <v>11</v>
      </c>
      <c r="L107" s="30" t="s">
        <v>17</v>
      </c>
      <c r="M107" s="30" t="s">
        <v>16</v>
      </c>
      <c r="N107" s="30" t="s">
        <v>17</v>
      </c>
      <c r="O107" s="30" t="s">
        <v>16</v>
      </c>
    </row>
    <row r="108" spans="1:15" ht="13.5">
      <c r="A108" s="28"/>
      <c r="B108" s="29"/>
      <c r="C108" s="28" t="s">
        <v>18</v>
      </c>
      <c r="D108" s="28" t="s">
        <v>19</v>
      </c>
      <c r="E108" s="32" t="s">
        <v>20</v>
      </c>
      <c r="F108" s="32" t="s">
        <v>21</v>
      </c>
      <c r="G108" s="33" t="s">
        <v>22</v>
      </c>
      <c r="H108" s="32" t="s">
        <v>23</v>
      </c>
      <c r="I108" s="34">
        <v>37747</v>
      </c>
      <c r="J108" s="35">
        <v>37686</v>
      </c>
      <c r="K108" s="36" t="s">
        <v>21</v>
      </c>
      <c r="L108" s="32">
        <v>2006</v>
      </c>
      <c r="M108" s="37">
        <v>37782</v>
      </c>
      <c r="N108" s="32">
        <v>2007</v>
      </c>
      <c r="O108" s="38">
        <v>37906</v>
      </c>
    </row>
    <row r="109" spans="1:15" ht="13.5">
      <c r="A109" s="28"/>
      <c r="B109" s="29"/>
      <c r="C109" s="28" t="s">
        <v>24</v>
      </c>
      <c r="D109" s="28" t="s">
        <v>25</v>
      </c>
      <c r="E109" s="32"/>
      <c r="F109" s="32" t="s">
        <v>26</v>
      </c>
      <c r="G109" s="32" t="s">
        <v>27</v>
      </c>
      <c r="H109" s="32" t="s">
        <v>28</v>
      </c>
      <c r="I109" s="32"/>
      <c r="J109" s="32"/>
      <c r="K109" s="36" t="s">
        <v>26</v>
      </c>
      <c r="L109" s="32"/>
      <c r="M109" s="32"/>
      <c r="N109" s="32"/>
      <c r="O109" s="32"/>
    </row>
    <row r="110" spans="1:15" ht="13.5">
      <c r="A110" s="28"/>
      <c r="B110" s="29"/>
      <c r="C110" s="28" t="s">
        <v>29</v>
      </c>
      <c r="D110" s="28"/>
      <c r="E110" s="32"/>
      <c r="F110" s="32" t="s">
        <v>29</v>
      </c>
      <c r="G110" s="32" t="s">
        <v>30</v>
      </c>
      <c r="H110" s="39"/>
      <c r="I110" s="40"/>
      <c r="J110" s="40"/>
      <c r="K110" s="36" t="s">
        <v>29</v>
      </c>
      <c r="L110" s="40"/>
      <c r="M110" s="32"/>
      <c r="N110" s="32"/>
      <c r="O110" s="32"/>
    </row>
    <row r="111" spans="1:15" ht="13.5">
      <c r="A111" s="28"/>
      <c r="B111" s="29"/>
      <c r="C111" s="41" t="s">
        <v>31</v>
      </c>
      <c r="D111" s="42"/>
      <c r="E111" s="43"/>
      <c r="F111" s="43" t="s">
        <v>32</v>
      </c>
      <c r="G111" s="43">
        <v>2004</v>
      </c>
      <c r="H111" s="44"/>
      <c r="I111" s="45"/>
      <c r="J111" s="43"/>
      <c r="K111" s="46" t="s">
        <v>33</v>
      </c>
      <c r="L111" s="47"/>
      <c r="M111" s="43"/>
      <c r="N111" s="48"/>
      <c r="O111" s="43"/>
    </row>
    <row r="112" spans="1:15" ht="12.75">
      <c r="A112" s="111" t="s">
        <v>85</v>
      </c>
      <c r="B112" s="50" t="s">
        <v>34</v>
      </c>
      <c r="C112" s="50" t="s">
        <v>35</v>
      </c>
      <c r="D112" s="50" t="s">
        <v>36</v>
      </c>
      <c r="E112" s="51" t="s">
        <v>37</v>
      </c>
      <c r="F112" s="51" t="s">
        <v>38</v>
      </c>
      <c r="G112" s="51" t="s">
        <v>39</v>
      </c>
      <c r="H112" s="51" t="s">
        <v>40</v>
      </c>
      <c r="I112" s="51" t="s">
        <v>41</v>
      </c>
      <c r="J112" s="51" t="s">
        <v>42</v>
      </c>
      <c r="K112" s="52" t="s">
        <v>43</v>
      </c>
      <c r="L112" s="51" t="s">
        <v>44</v>
      </c>
      <c r="M112" s="51" t="s">
        <v>45</v>
      </c>
      <c r="N112" s="50" t="s">
        <v>46</v>
      </c>
      <c r="O112" s="51" t="s">
        <v>47</v>
      </c>
    </row>
    <row r="113" spans="1:15" ht="12.75">
      <c r="A113" s="118"/>
      <c r="B113" s="71" t="s">
        <v>116</v>
      </c>
      <c r="C113" s="82">
        <f>SUM(C114:C121)</f>
        <v>125690</v>
      </c>
      <c r="D113" s="82">
        <f>SUM(D114:D121)</f>
        <v>94637</v>
      </c>
      <c r="E113" s="161">
        <f>D113/C113*100</f>
        <v>75.29397724560425</v>
      </c>
      <c r="F113" s="82">
        <f>SUM(F114:F121)</f>
        <v>79170</v>
      </c>
      <c r="G113" s="126">
        <f>SUM(G114:G121)</f>
        <v>96196</v>
      </c>
      <c r="H113" s="85">
        <f>G113-F113</f>
        <v>17026</v>
      </c>
      <c r="I113" s="172">
        <f>G113/F113*100</f>
        <v>121.50562081596566</v>
      </c>
      <c r="J113" s="162">
        <f>G113/D113*100</f>
        <v>101.64734723205511</v>
      </c>
      <c r="K113" s="173">
        <f>SUM(K114:K121)</f>
        <v>66978</v>
      </c>
      <c r="L113" s="174">
        <f>SUM(L114:L121)</f>
        <v>77600</v>
      </c>
      <c r="M113" s="175">
        <f>L113/K113*100</f>
        <v>115.85893875600944</v>
      </c>
      <c r="N113" s="174">
        <f>SUM(N114:N121)</f>
        <v>77600</v>
      </c>
      <c r="O113" s="87">
        <f>N113/L113*100</f>
        <v>100</v>
      </c>
    </row>
    <row r="114" spans="1:15" ht="12.75">
      <c r="A114" s="118"/>
      <c r="B114" s="71" t="s">
        <v>117</v>
      </c>
      <c r="C114" s="81">
        <v>3000</v>
      </c>
      <c r="D114" s="81">
        <v>9134</v>
      </c>
      <c r="E114" s="163">
        <f>D114/C114*100</f>
        <v>304.46666666666664</v>
      </c>
      <c r="F114" s="81">
        <v>1300</v>
      </c>
      <c r="G114" s="119">
        <v>1800</v>
      </c>
      <c r="H114" s="77">
        <f>G114-F114</f>
        <v>500</v>
      </c>
      <c r="I114" s="176">
        <f>G114/F114*100</f>
        <v>138.46153846153845</v>
      </c>
      <c r="J114" s="164">
        <f>G114/D114*100</f>
        <v>19.706590759798555</v>
      </c>
      <c r="K114" s="165">
        <v>1000</v>
      </c>
      <c r="L114" s="177">
        <v>2300</v>
      </c>
      <c r="M114" s="91">
        <f>L114/K114*100</f>
        <v>229.99999999999997</v>
      </c>
      <c r="N114" s="125">
        <v>2300</v>
      </c>
      <c r="O114" s="79">
        <f>N114/L114*100</f>
        <v>100</v>
      </c>
    </row>
    <row r="115" spans="1:15" ht="12.75">
      <c r="A115" s="118"/>
      <c r="B115" s="71" t="s">
        <v>118</v>
      </c>
      <c r="C115" s="81">
        <v>64600</v>
      </c>
      <c r="D115" s="81">
        <v>52969</v>
      </c>
      <c r="E115" s="163">
        <f>D115/C115*100</f>
        <v>81.9953560371517</v>
      </c>
      <c r="F115" s="81">
        <v>50000</v>
      </c>
      <c r="G115" s="119">
        <v>50000</v>
      </c>
      <c r="H115" s="77">
        <f>G115-F115</f>
        <v>0</v>
      </c>
      <c r="I115" s="176">
        <f>G115/F115*100</f>
        <v>100</v>
      </c>
      <c r="J115" s="164">
        <f>G115/D115*100</f>
        <v>94.39483471464442</v>
      </c>
      <c r="K115" s="165">
        <v>40000</v>
      </c>
      <c r="L115" s="177">
        <v>40000</v>
      </c>
      <c r="M115" s="91">
        <f>L115/K115*100</f>
        <v>100</v>
      </c>
      <c r="N115" s="125">
        <v>40000</v>
      </c>
      <c r="O115" s="79">
        <f>N115/L115*100</f>
        <v>100</v>
      </c>
    </row>
    <row r="116" spans="1:15" ht="12.75">
      <c r="A116" s="118"/>
      <c r="B116" s="71" t="s">
        <v>119</v>
      </c>
      <c r="C116" s="81"/>
      <c r="D116" s="81"/>
      <c r="E116" s="163"/>
      <c r="F116" s="81"/>
      <c r="G116" s="119"/>
      <c r="H116" s="77"/>
      <c r="I116" s="176"/>
      <c r="J116" s="164"/>
      <c r="K116" s="165"/>
      <c r="L116" s="177"/>
      <c r="M116" s="91"/>
      <c r="N116" s="125"/>
      <c r="O116" s="79"/>
    </row>
    <row r="117" spans="1:15" ht="12.75">
      <c r="A117" s="118"/>
      <c r="B117" s="71" t="s">
        <v>120</v>
      </c>
      <c r="C117" s="81"/>
      <c r="D117" s="81"/>
      <c r="E117" s="163"/>
      <c r="F117" s="81"/>
      <c r="G117" s="119"/>
      <c r="H117" s="77"/>
      <c r="I117" s="176"/>
      <c r="J117" s="164"/>
      <c r="K117" s="165"/>
      <c r="L117" s="177"/>
      <c r="M117" s="91"/>
      <c r="N117" s="125"/>
      <c r="O117" s="79"/>
    </row>
    <row r="118" spans="1:15" ht="12.75">
      <c r="A118" s="118"/>
      <c r="B118" s="71" t="s">
        <v>121</v>
      </c>
      <c r="C118" s="81">
        <v>5500</v>
      </c>
      <c r="D118" s="81">
        <v>526</v>
      </c>
      <c r="E118" s="163">
        <f>D118/C118*100</f>
        <v>9.563636363636363</v>
      </c>
      <c r="F118" s="81">
        <v>1300</v>
      </c>
      <c r="G118" s="119">
        <v>5000</v>
      </c>
      <c r="H118" s="77">
        <f>G118-F118</f>
        <v>3700</v>
      </c>
      <c r="I118" s="176">
        <f>G118/F118*100</f>
        <v>384.61538461538464</v>
      </c>
      <c r="J118" s="164">
        <f>G118/D118*100</f>
        <v>950.5703422053232</v>
      </c>
      <c r="K118" s="165">
        <v>1300</v>
      </c>
      <c r="L118" s="177">
        <v>5000</v>
      </c>
      <c r="M118" s="91">
        <f>L118/K118*100</f>
        <v>384.61538461538464</v>
      </c>
      <c r="N118" s="125">
        <v>5000</v>
      </c>
      <c r="O118" s="79">
        <f>N118/L118*100</f>
        <v>100</v>
      </c>
    </row>
    <row r="119" spans="1:15" ht="12.75">
      <c r="A119" s="118"/>
      <c r="B119" s="71" t="s">
        <v>122</v>
      </c>
      <c r="C119" s="81"/>
      <c r="D119" s="81"/>
      <c r="E119" s="163"/>
      <c r="F119" s="81"/>
      <c r="G119" s="119"/>
      <c r="H119" s="77"/>
      <c r="I119" s="176"/>
      <c r="J119" s="164"/>
      <c r="K119" s="165"/>
      <c r="L119" s="177"/>
      <c r="M119" s="91"/>
      <c r="N119" s="125"/>
      <c r="O119" s="79"/>
    </row>
    <row r="120" spans="1:15" ht="12.75">
      <c r="A120" s="118"/>
      <c r="B120" s="71" t="s">
        <v>123</v>
      </c>
      <c r="C120" s="81">
        <v>52340</v>
      </c>
      <c r="D120" s="81">
        <v>31751</v>
      </c>
      <c r="E120" s="163">
        <f>D120/C120*100</f>
        <v>60.66297286969813</v>
      </c>
      <c r="F120" s="81">
        <v>26300</v>
      </c>
      <c r="G120" s="119">
        <v>39126</v>
      </c>
      <c r="H120" s="77">
        <f>G120-F120</f>
        <v>12826</v>
      </c>
      <c r="I120" s="176">
        <f>G120/F120*100</f>
        <v>148.7680608365019</v>
      </c>
      <c r="J120" s="164">
        <f>G120/D120*100</f>
        <v>123.22761487827154</v>
      </c>
      <c r="K120" s="165">
        <v>24400</v>
      </c>
      <c r="L120" s="177">
        <v>30000</v>
      </c>
      <c r="M120" s="91">
        <f>L120/K120*100</f>
        <v>122.95081967213115</v>
      </c>
      <c r="N120" s="125">
        <v>30000</v>
      </c>
      <c r="O120" s="79">
        <f>N120/L120*100</f>
        <v>100</v>
      </c>
    </row>
    <row r="121" spans="1:15" ht="12.75">
      <c r="A121" s="139"/>
      <c r="B121" s="96" t="s">
        <v>124</v>
      </c>
      <c r="C121" s="98">
        <v>250</v>
      </c>
      <c r="D121" s="98">
        <v>257</v>
      </c>
      <c r="E121" s="168">
        <f>D121/C121*100</f>
        <v>102.8</v>
      </c>
      <c r="F121" s="98">
        <v>270</v>
      </c>
      <c r="G121" s="140">
        <v>270</v>
      </c>
      <c r="H121" s="99">
        <f>G121-F121</f>
        <v>0</v>
      </c>
      <c r="I121" s="178">
        <f>G121/F121*100</f>
        <v>100</v>
      </c>
      <c r="J121" s="169">
        <f>G121/D121*100</f>
        <v>105.05836575875487</v>
      </c>
      <c r="K121" s="170">
        <v>278</v>
      </c>
      <c r="L121" s="179">
        <v>300</v>
      </c>
      <c r="M121" s="110">
        <f>L121/K121*100</f>
        <v>107.91366906474819</v>
      </c>
      <c r="N121" s="142">
        <v>300</v>
      </c>
      <c r="O121" s="109">
        <f>N121/L121*100</f>
        <v>100</v>
      </c>
    </row>
    <row r="122" spans="1:15" ht="12.75">
      <c r="A122" s="180" t="s">
        <v>85</v>
      </c>
      <c r="B122" s="131"/>
      <c r="C122" s="181"/>
      <c r="D122" s="52"/>
      <c r="E122" s="181"/>
      <c r="F122" s="181"/>
      <c r="G122" s="181"/>
      <c r="H122" s="52"/>
      <c r="I122" s="134"/>
      <c r="J122" s="134"/>
      <c r="K122" s="133"/>
      <c r="L122" s="147"/>
      <c r="M122" s="182"/>
      <c r="N122" s="133"/>
      <c r="O122" s="134"/>
    </row>
    <row r="123" spans="1:15" ht="12.75">
      <c r="A123" s="70"/>
      <c r="B123" s="71"/>
      <c r="C123" s="157"/>
      <c r="D123" s="183"/>
      <c r="E123" s="163"/>
      <c r="F123" s="81"/>
      <c r="G123" s="157"/>
      <c r="H123" s="184"/>
      <c r="I123" s="79"/>
      <c r="J123" s="78"/>
      <c r="K123" s="66"/>
      <c r="L123" s="177"/>
      <c r="M123" s="106"/>
      <c r="N123" s="125"/>
      <c r="O123" s="68"/>
    </row>
    <row r="124" spans="1:15" ht="12.75">
      <c r="A124" s="151"/>
      <c r="B124" s="124" t="s">
        <v>125</v>
      </c>
      <c r="C124" s="157"/>
      <c r="D124" s="183"/>
      <c r="E124" s="163"/>
      <c r="F124" s="81"/>
      <c r="G124" s="157"/>
      <c r="H124" s="92"/>
      <c r="I124" s="79"/>
      <c r="J124" s="78"/>
      <c r="K124" s="77"/>
      <c r="L124" s="177"/>
      <c r="M124" s="91"/>
      <c r="N124" s="125"/>
      <c r="O124" s="79"/>
    </row>
    <row r="125" spans="1:15" ht="12.75">
      <c r="A125" s="70"/>
      <c r="B125" s="124" t="s">
        <v>126</v>
      </c>
      <c r="C125" s="156">
        <f>C62+C78</f>
        <v>398400</v>
      </c>
      <c r="D125" s="156">
        <f>D62+D78</f>
        <v>338614</v>
      </c>
      <c r="E125" s="161">
        <f>D125/C125*100</f>
        <v>84.99347389558233</v>
      </c>
      <c r="F125" s="156">
        <f>F62+F78</f>
        <v>342700</v>
      </c>
      <c r="G125" s="156">
        <f>G62+G78</f>
        <v>389200</v>
      </c>
      <c r="H125" s="85">
        <f>G125-F125</f>
        <v>46500</v>
      </c>
      <c r="I125" s="87">
        <f>G125/F125*100</f>
        <v>113.5687189962066</v>
      </c>
      <c r="J125" s="185">
        <f>G125/D125*100</f>
        <v>114.93913423544213</v>
      </c>
      <c r="K125" s="156">
        <f>K62+K78</f>
        <v>340900</v>
      </c>
      <c r="L125" s="156">
        <f>L62+L78</f>
        <v>365100</v>
      </c>
      <c r="M125" s="89">
        <f>L125/K125*100</f>
        <v>107.09885596949252</v>
      </c>
      <c r="N125" s="156">
        <f>N62+N78</f>
        <v>369570</v>
      </c>
      <c r="O125" s="87">
        <f>N125/L125*100</f>
        <v>101.22432210353327</v>
      </c>
    </row>
    <row r="126" spans="1:15" ht="12.75">
      <c r="A126" s="70"/>
      <c r="B126" s="71"/>
      <c r="C126" s="157"/>
      <c r="D126" s="183"/>
      <c r="E126" s="163"/>
      <c r="F126" s="81"/>
      <c r="G126" s="157"/>
      <c r="H126" s="97"/>
      <c r="I126" s="79"/>
      <c r="J126" s="78"/>
      <c r="K126" s="99"/>
      <c r="L126" s="177"/>
      <c r="M126" s="110"/>
      <c r="N126" s="125"/>
      <c r="O126" s="109"/>
    </row>
    <row r="127" spans="1:15" ht="12.75">
      <c r="A127" s="180" t="s">
        <v>127</v>
      </c>
      <c r="B127" s="131"/>
      <c r="C127" s="132"/>
      <c r="D127" s="186"/>
      <c r="E127" s="187"/>
      <c r="F127" s="132"/>
      <c r="G127" s="132"/>
      <c r="H127" s="133"/>
      <c r="I127" s="134"/>
      <c r="J127" s="134"/>
      <c r="K127" s="133"/>
      <c r="L127" s="147"/>
      <c r="M127" s="182"/>
      <c r="N127" s="133"/>
      <c r="O127" s="134"/>
    </row>
    <row r="128" spans="1:15" ht="12.75">
      <c r="A128" s="151"/>
      <c r="B128" s="124" t="s">
        <v>128</v>
      </c>
      <c r="C128" s="157"/>
      <c r="D128" s="183"/>
      <c r="E128" s="163"/>
      <c r="F128" s="105"/>
      <c r="G128" s="157"/>
      <c r="H128" s="120"/>
      <c r="I128" s="79"/>
      <c r="J128" s="78"/>
      <c r="K128" s="66"/>
      <c r="L128" s="177"/>
      <c r="M128" s="106"/>
      <c r="N128" s="125"/>
      <c r="O128" s="68"/>
    </row>
    <row r="129" spans="1:15" ht="12.75">
      <c r="A129" s="70"/>
      <c r="B129" s="71"/>
      <c r="C129" s="157"/>
      <c r="D129" s="183"/>
      <c r="E129" s="163"/>
      <c r="F129" s="81"/>
      <c r="G129" s="157"/>
      <c r="H129" s="120"/>
      <c r="I129" s="79"/>
      <c r="J129" s="78"/>
      <c r="K129" s="77"/>
      <c r="L129" s="177"/>
      <c r="M129" s="91"/>
      <c r="N129" s="125"/>
      <c r="O129" s="79"/>
    </row>
    <row r="130" spans="1:15" ht="12.75">
      <c r="A130" s="70"/>
      <c r="B130" s="124" t="s">
        <v>129</v>
      </c>
      <c r="C130" s="83">
        <f>C59</f>
        <v>398400</v>
      </c>
      <c r="D130" s="83">
        <f>D59</f>
        <v>618796</v>
      </c>
      <c r="E130" s="161">
        <f>D130/C130*100</f>
        <v>155.320281124498</v>
      </c>
      <c r="F130" s="128">
        <f>F59</f>
        <v>342700</v>
      </c>
      <c r="G130" s="83">
        <f>G59</f>
        <v>389200</v>
      </c>
      <c r="H130" s="137">
        <f>G130-F130</f>
        <v>46500</v>
      </c>
      <c r="I130" s="87">
        <f>G130/F130*100</f>
        <v>113.5687189962066</v>
      </c>
      <c r="J130" s="185">
        <f>G130/D130*100</f>
        <v>62.896334171520174</v>
      </c>
      <c r="K130" s="128">
        <f>K59</f>
        <v>340900</v>
      </c>
      <c r="L130" s="174">
        <f>L59</f>
        <v>365100</v>
      </c>
      <c r="M130" s="89">
        <f>L130/K130*100</f>
        <v>107.09885596949252</v>
      </c>
      <c r="N130" s="174">
        <f>N59</f>
        <v>369570</v>
      </c>
      <c r="O130" s="87">
        <f>N130/L130*100</f>
        <v>101.22432210353327</v>
      </c>
    </row>
    <row r="131" spans="1:15" ht="12.75">
      <c r="A131" s="70"/>
      <c r="B131" s="71" t="s">
        <v>130</v>
      </c>
      <c r="C131" s="157"/>
      <c r="D131" s="183"/>
      <c r="E131" s="163"/>
      <c r="F131" s="81"/>
      <c r="G131" s="157"/>
      <c r="H131" s="120"/>
      <c r="I131" s="79"/>
      <c r="J131" s="78"/>
      <c r="K131" s="77"/>
      <c r="L131" s="177"/>
      <c r="M131" s="91"/>
      <c r="N131" s="125"/>
      <c r="O131" s="79"/>
    </row>
    <row r="132" spans="1:15" ht="12.75">
      <c r="A132" s="70"/>
      <c r="B132" s="71"/>
      <c r="C132" s="157"/>
      <c r="D132" s="183"/>
      <c r="E132" s="163"/>
      <c r="F132" s="81"/>
      <c r="G132" s="157"/>
      <c r="H132" s="120"/>
      <c r="I132" s="79"/>
      <c r="J132" s="78"/>
      <c r="K132" s="77"/>
      <c r="L132" s="177"/>
      <c r="M132" s="91"/>
      <c r="N132" s="125"/>
      <c r="O132" s="79"/>
    </row>
    <row r="133" spans="1:15" ht="12.75">
      <c r="A133" s="70"/>
      <c r="B133" s="124" t="s">
        <v>131</v>
      </c>
      <c r="C133" s="83">
        <f>C125</f>
        <v>398400</v>
      </c>
      <c r="D133" s="83">
        <f>D125</f>
        <v>338614</v>
      </c>
      <c r="E133" s="161">
        <f>D133/C133*100</f>
        <v>84.99347389558233</v>
      </c>
      <c r="F133" s="128">
        <f>F125</f>
        <v>342700</v>
      </c>
      <c r="G133" s="83">
        <f>G125</f>
        <v>389200</v>
      </c>
      <c r="H133" s="137">
        <f>G133-F133</f>
        <v>46500</v>
      </c>
      <c r="I133" s="87">
        <f>G133/F133*100</f>
        <v>113.5687189962066</v>
      </c>
      <c r="J133" s="185">
        <f>G133/D133*100</f>
        <v>114.93913423544213</v>
      </c>
      <c r="K133" s="128">
        <f>K125</f>
        <v>340900</v>
      </c>
      <c r="L133" s="174">
        <f>L125</f>
        <v>365100</v>
      </c>
      <c r="M133" s="89">
        <f>L133/K133*100</f>
        <v>107.09885596949252</v>
      </c>
      <c r="N133" s="174">
        <f>N125</f>
        <v>369570</v>
      </c>
      <c r="O133" s="87">
        <f>N133/L133*100</f>
        <v>101.22432210353327</v>
      </c>
    </row>
    <row r="134" spans="1:15" ht="12.75">
      <c r="A134" s="70"/>
      <c r="B134" s="71" t="s">
        <v>132</v>
      </c>
      <c r="C134" s="167"/>
      <c r="D134" s="188"/>
      <c r="E134" s="161"/>
      <c r="F134" s="189"/>
      <c r="G134" s="167"/>
      <c r="H134" s="155"/>
      <c r="I134" s="109"/>
      <c r="J134" s="190"/>
      <c r="K134" s="99"/>
      <c r="L134" s="179"/>
      <c r="M134" s="110"/>
      <c r="N134" s="142"/>
      <c r="O134" s="109"/>
    </row>
    <row r="135" spans="1:15" ht="12.75">
      <c r="A135" s="191"/>
      <c r="B135" s="114"/>
      <c r="C135" s="157"/>
      <c r="D135" s="192"/>
      <c r="E135" s="193"/>
      <c r="F135" s="83"/>
      <c r="G135" s="120"/>
      <c r="H135" s="116"/>
      <c r="I135" s="68"/>
      <c r="J135" s="67"/>
      <c r="K135" s="66"/>
      <c r="L135" s="194"/>
      <c r="M135" s="106"/>
      <c r="N135" s="122"/>
      <c r="O135" s="68"/>
    </row>
    <row r="136" spans="1:15" ht="12.75">
      <c r="A136" s="70"/>
      <c r="B136" s="124" t="s">
        <v>133</v>
      </c>
      <c r="C136" s="195" t="s">
        <v>28</v>
      </c>
      <c r="D136" s="137">
        <f>D130-D133</f>
        <v>280182</v>
      </c>
      <c r="E136" s="196" t="s">
        <v>28</v>
      </c>
      <c r="F136" s="196" t="s">
        <v>28</v>
      </c>
      <c r="G136" s="196" t="s">
        <v>28</v>
      </c>
      <c r="H136" s="196" t="s">
        <v>28</v>
      </c>
      <c r="I136" s="196" t="s">
        <v>28</v>
      </c>
      <c r="J136" s="196" t="s">
        <v>28</v>
      </c>
      <c r="K136" s="196" t="s">
        <v>28</v>
      </c>
      <c r="L136" s="196" t="s">
        <v>28</v>
      </c>
      <c r="M136" s="196" t="s">
        <v>28</v>
      </c>
      <c r="N136" s="196" t="s">
        <v>28</v>
      </c>
      <c r="O136" s="196" t="s">
        <v>28</v>
      </c>
    </row>
    <row r="137" spans="1:15" ht="12.75">
      <c r="A137" s="95"/>
      <c r="B137" s="96"/>
      <c r="C137" s="167"/>
      <c r="D137" s="188"/>
      <c r="E137" s="197"/>
      <c r="F137" s="98"/>
      <c r="G137" s="155"/>
      <c r="H137" s="155"/>
      <c r="I137" s="109"/>
      <c r="J137" s="190"/>
      <c r="K137" s="99"/>
      <c r="L137" s="179"/>
      <c r="M137" s="110"/>
      <c r="N137" s="142"/>
      <c r="O137" s="109"/>
    </row>
    <row r="140" ht="12.75">
      <c r="B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198"/>
      <c r="C145" s="198"/>
      <c r="D145" s="198"/>
    </row>
    <row r="146" spans="2:4" ht="12.75">
      <c r="B146" s="198"/>
      <c r="C146" s="198"/>
      <c r="D146" s="198"/>
    </row>
    <row r="147" spans="2:4" ht="12.75">
      <c r="B147" s="198"/>
      <c r="C147" s="198"/>
      <c r="D147" s="198"/>
    </row>
    <row r="148" spans="2:4" ht="12.75">
      <c r="B148" s="198"/>
      <c r="C148" s="198"/>
      <c r="D148" s="198"/>
    </row>
    <row r="149" spans="2:4" ht="12.75">
      <c r="B149" s="199"/>
      <c r="C149" s="199"/>
      <c r="D149" s="199"/>
    </row>
    <row r="150" spans="2:4" ht="12.75">
      <c r="B150" s="199"/>
      <c r="C150" s="199"/>
      <c r="D150" s="199"/>
    </row>
    <row r="151" spans="2:4" ht="12.75">
      <c r="B151" s="199"/>
      <c r="C151" s="199"/>
      <c r="D151" s="199"/>
    </row>
    <row r="152" spans="2:4" ht="12.75">
      <c r="B152" s="199"/>
      <c r="C152" s="199"/>
      <c r="D152" s="199"/>
    </row>
    <row r="153" spans="2:4" ht="12.75">
      <c r="B153" s="199"/>
      <c r="C153" s="199"/>
      <c r="D153" s="199"/>
    </row>
    <row r="154" spans="2:4" ht="12.75">
      <c r="B154" s="199"/>
      <c r="C154" s="199"/>
      <c r="D154" s="199"/>
    </row>
    <row r="155" spans="2:4" ht="12.75">
      <c r="B155" s="199"/>
      <c r="C155" s="199"/>
      <c r="D155" s="199"/>
    </row>
    <row r="156" spans="2:4" ht="12.75">
      <c r="B156" s="199"/>
      <c r="C156" s="199"/>
      <c r="D156" s="199"/>
    </row>
    <row r="157" spans="2:4" ht="12.75">
      <c r="B157" s="199"/>
      <c r="C157" s="199"/>
      <c r="D157" s="199"/>
    </row>
    <row r="158" spans="2:4" ht="12.75">
      <c r="B158" s="199"/>
      <c r="C158" s="199"/>
      <c r="D158" s="199"/>
    </row>
    <row r="159" spans="2:4" ht="12.75">
      <c r="B159" s="199"/>
      <c r="C159" s="199"/>
      <c r="D159" s="199"/>
    </row>
    <row r="160" spans="2:4" ht="12.75">
      <c r="B160" s="199"/>
      <c r="C160" s="199"/>
      <c r="D160" s="199"/>
    </row>
    <row r="161" spans="2:4" ht="12.75">
      <c r="B161" s="199"/>
      <c r="C161" s="199"/>
      <c r="D161" s="199"/>
    </row>
    <row r="162" spans="2:4" ht="12.75">
      <c r="B162" s="199"/>
      <c r="C162" s="199"/>
      <c r="D162" s="199"/>
    </row>
    <row r="163" spans="2:4" ht="12.75">
      <c r="B163" s="199"/>
      <c r="C163" s="199"/>
      <c r="D163" s="199"/>
    </row>
    <row r="164" spans="2:4" ht="12.75">
      <c r="B164" s="199"/>
      <c r="C164" s="199"/>
      <c r="D164" s="199"/>
    </row>
    <row r="165" spans="2:4" ht="12.75">
      <c r="B165" s="199"/>
      <c r="C165" s="199"/>
      <c r="D165" s="199"/>
    </row>
    <row r="166" spans="2:4" ht="12.75">
      <c r="B166" s="199"/>
      <c r="C166" s="199"/>
      <c r="D166" s="199"/>
    </row>
    <row r="167" spans="2:4" ht="12.75">
      <c r="B167" s="198"/>
      <c r="C167" s="198"/>
      <c r="D167" s="198"/>
    </row>
    <row r="168" spans="2:4" ht="12.75">
      <c r="B168" s="198"/>
      <c r="C168" s="198"/>
      <c r="D168" s="198"/>
    </row>
    <row r="169" spans="2:4" ht="12.75">
      <c r="B169" s="198"/>
      <c r="C169" s="198"/>
      <c r="D169" s="198"/>
    </row>
    <row r="170" spans="2:4" ht="12.75">
      <c r="B170" s="199"/>
      <c r="C170" s="199"/>
      <c r="D170" s="199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25" sqref="A25"/>
    </sheetView>
  </sheetViews>
  <sheetFormatPr defaultColWidth="9.140625" defaultRowHeight="12.75"/>
  <cols>
    <col min="1" max="1" width="31.7109375" style="200" customWidth="1"/>
    <col min="2" max="3" width="0" style="200" hidden="1" customWidth="1"/>
    <col min="4" max="4" width="8.7109375" style="200" hidden="1" customWidth="1"/>
    <col min="5" max="5" width="0.2890625" style="200" hidden="1" customWidth="1"/>
    <col min="6" max="7" width="12.421875" style="200" customWidth="1"/>
    <col min="8" max="8" width="0" style="200" hidden="1" customWidth="1"/>
    <col min="9" max="9" width="12.00390625" style="200" customWidth="1"/>
    <col min="10" max="10" width="0" style="200" hidden="1" customWidth="1"/>
    <col min="11" max="11" width="0.5625" style="200" hidden="1" customWidth="1"/>
    <col min="12" max="12" width="9.00390625" style="200" hidden="1" customWidth="1"/>
    <col min="13" max="13" width="0" style="200" hidden="1" customWidth="1"/>
    <col min="14" max="14" width="27.7109375" style="200" customWidth="1"/>
    <col min="15" max="15" width="11.8515625" style="200" customWidth="1"/>
    <col min="16" max="16" width="12.00390625" style="200" customWidth="1"/>
    <col min="17" max="17" width="11.140625" style="200" customWidth="1"/>
  </cols>
  <sheetData>
    <row r="1" spans="7:9" ht="15.75">
      <c r="G1" s="201"/>
      <c r="H1" s="202"/>
      <c r="I1" s="201" t="s">
        <v>134</v>
      </c>
    </row>
    <row r="2" spans="7:9" ht="15.75">
      <c r="G2" s="203"/>
      <c r="H2" s="202"/>
      <c r="I2" s="203" t="s">
        <v>135</v>
      </c>
    </row>
    <row r="3" spans="7:17" ht="15.75">
      <c r="G3" s="204"/>
      <c r="H3" s="204"/>
      <c r="I3" s="204"/>
      <c r="N3" s="205"/>
      <c r="Q3" s="206" t="s">
        <v>4</v>
      </c>
    </row>
    <row r="4" spans="1:17" ht="15.75">
      <c r="A4" s="207"/>
      <c r="B4" s="208"/>
      <c r="C4" s="208"/>
      <c r="D4" s="208"/>
      <c r="E4" s="208"/>
      <c r="F4" s="209" t="s">
        <v>136</v>
      </c>
      <c r="G4" s="210"/>
      <c r="H4" s="210"/>
      <c r="I4" s="211"/>
      <c r="J4" s="208"/>
      <c r="K4" s="208"/>
      <c r="L4" s="208"/>
      <c r="M4" s="208"/>
      <c r="N4" s="212"/>
      <c r="O4" s="213" t="s">
        <v>137</v>
      </c>
      <c r="P4" s="208"/>
      <c r="Q4" s="214"/>
    </row>
    <row r="5" spans="1:17" ht="15.75">
      <c r="A5" s="215"/>
      <c r="B5" s="216"/>
      <c r="C5" s="216"/>
      <c r="D5" s="216"/>
      <c r="E5" s="216"/>
      <c r="F5" s="217" t="s">
        <v>138</v>
      </c>
      <c r="G5" s="217" t="s">
        <v>138</v>
      </c>
      <c r="H5" s="216"/>
      <c r="I5" s="217" t="s">
        <v>16</v>
      </c>
      <c r="J5" s="216"/>
      <c r="K5" s="216"/>
      <c r="L5" s="216"/>
      <c r="M5" s="216"/>
      <c r="N5" s="215"/>
      <c r="O5" s="217" t="s">
        <v>138</v>
      </c>
      <c r="P5" s="217" t="s">
        <v>138</v>
      </c>
      <c r="Q5" s="217" t="s">
        <v>16</v>
      </c>
    </row>
    <row r="6" spans="1:17" ht="15.75">
      <c r="A6" s="218"/>
      <c r="B6" s="216"/>
      <c r="C6" s="216"/>
      <c r="D6" s="216"/>
      <c r="E6" s="216" t="s">
        <v>139</v>
      </c>
      <c r="F6" s="219" t="s">
        <v>140</v>
      </c>
      <c r="G6" s="219" t="s">
        <v>140</v>
      </c>
      <c r="H6" s="216"/>
      <c r="I6" s="219"/>
      <c r="J6" s="220" t="s">
        <v>141</v>
      </c>
      <c r="K6" s="216"/>
      <c r="L6" s="216"/>
      <c r="M6" s="216" t="s">
        <v>142</v>
      </c>
      <c r="N6" s="219"/>
      <c r="O6" s="219" t="s">
        <v>140</v>
      </c>
      <c r="P6" s="219" t="s">
        <v>140</v>
      </c>
      <c r="Q6" s="219"/>
    </row>
    <row r="7" spans="1:17" ht="15.75">
      <c r="A7" s="221"/>
      <c r="B7" s="216"/>
      <c r="C7" s="216"/>
      <c r="D7" s="216"/>
      <c r="E7" s="216"/>
      <c r="F7" s="222">
        <v>37621</v>
      </c>
      <c r="G7" s="222">
        <v>37986</v>
      </c>
      <c r="H7" s="216"/>
      <c r="I7" s="223"/>
      <c r="J7" s="216"/>
      <c r="K7" s="216"/>
      <c r="L7" s="216"/>
      <c r="M7" s="216"/>
      <c r="N7" s="221"/>
      <c r="O7" s="222">
        <v>37621</v>
      </c>
      <c r="P7" s="222">
        <v>37986</v>
      </c>
      <c r="Q7" s="223"/>
    </row>
    <row r="8" spans="1:17" ht="15.75">
      <c r="A8" s="224"/>
      <c r="B8" s="225"/>
      <c r="C8" s="225"/>
      <c r="D8" s="226"/>
      <c r="E8" s="227"/>
      <c r="F8" s="228"/>
      <c r="G8" s="229"/>
      <c r="H8" s="230"/>
      <c r="I8" s="231"/>
      <c r="J8" s="216"/>
      <c r="K8" s="216"/>
      <c r="L8" s="226"/>
      <c r="M8" s="227"/>
      <c r="N8" s="224"/>
      <c r="O8" s="232"/>
      <c r="P8" s="232"/>
      <c r="Q8" s="233"/>
    </row>
    <row r="9" spans="1:17" ht="15.75">
      <c r="A9" s="234" t="s">
        <v>143</v>
      </c>
      <c r="B9" s="225"/>
      <c r="C9" s="225"/>
      <c r="D9" s="226"/>
      <c r="E9" s="227"/>
      <c r="F9" s="235">
        <v>3392772</v>
      </c>
      <c r="G9" s="235">
        <v>4055811</v>
      </c>
      <c r="H9" s="230"/>
      <c r="I9" s="236">
        <f>G9/F9*100</f>
        <v>119.54269252398923</v>
      </c>
      <c r="J9" s="216"/>
      <c r="K9" s="216"/>
      <c r="L9" s="226"/>
      <c r="M9" s="227"/>
      <c r="N9" s="234" t="s">
        <v>144</v>
      </c>
      <c r="O9" s="237">
        <v>3346361</v>
      </c>
      <c r="P9" s="237">
        <v>4055809</v>
      </c>
      <c r="Q9" s="238">
        <f>P9/O9*100</f>
        <v>121.20058176628284</v>
      </c>
    </row>
    <row r="10" spans="1:17" ht="15.75">
      <c r="A10" s="234"/>
      <c r="B10" s="225"/>
      <c r="C10" s="225"/>
      <c r="D10" s="226"/>
      <c r="E10" s="227"/>
      <c r="F10" s="235"/>
      <c r="G10" s="235"/>
      <c r="H10" s="230"/>
      <c r="I10" s="236"/>
      <c r="J10" s="216"/>
      <c r="K10" s="216"/>
      <c r="L10" s="226"/>
      <c r="M10" s="227"/>
      <c r="N10" s="234"/>
      <c r="O10" s="237"/>
      <c r="P10" s="237"/>
      <c r="Q10" s="238"/>
    </row>
    <row r="11" spans="1:17" ht="15.75">
      <c r="A11" s="234" t="s">
        <v>145</v>
      </c>
      <c r="B11" s="225"/>
      <c r="C11" s="225"/>
      <c r="D11" s="226"/>
      <c r="E11" s="227"/>
      <c r="F11" s="235">
        <v>1106626</v>
      </c>
      <c r="G11" s="235">
        <v>1192955</v>
      </c>
      <c r="H11" s="230"/>
      <c r="I11" s="236">
        <f>G11/F11*100</f>
        <v>107.80109991993683</v>
      </c>
      <c r="J11" s="216"/>
      <c r="K11" s="216"/>
      <c r="L11" s="226"/>
      <c r="M11" s="227"/>
      <c r="N11" s="234" t="s">
        <v>146</v>
      </c>
      <c r="O11" s="237">
        <v>1953355</v>
      </c>
      <c r="P11" s="237">
        <v>1851204</v>
      </c>
      <c r="Q11" s="238">
        <f>P11/O11*100</f>
        <v>94.77048462773024</v>
      </c>
    </row>
    <row r="12" spans="1:17" ht="15.75">
      <c r="A12" s="234"/>
      <c r="B12" s="225"/>
      <c r="C12" s="225"/>
      <c r="D12" s="226"/>
      <c r="E12" s="227"/>
      <c r="F12" s="235"/>
      <c r="G12" s="235"/>
      <c r="H12" s="230"/>
      <c r="I12" s="236"/>
      <c r="J12" s="216"/>
      <c r="K12" s="216"/>
      <c r="L12" s="226"/>
      <c r="M12" s="227"/>
      <c r="N12" s="234"/>
      <c r="O12" s="237"/>
      <c r="P12" s="237"/>
      <c r="Q12" s="238"/>
    </row>
    <row r="13" spans="1:17" ht="15.75">
      <c r="A13" s="234" t="s">
        <v>147</v>
      </c>
      <c r="B13" s="225"/>
      <c r="C13" s="225"/>
      <c r="D13" s="226"/>
      <c r="E13" s="227"/>
      <c r="F13" s="235">
        <v>1006100</v>
      </c>
      <c r="G13" s="235">
        <v>889691</v>
      </c>
      <c r="H13" s="230"/>
      <c r="I13" s="236">
        <f>G13/F13*100</f>
        <v>88.42967895835405</v>
      </c>
      <c r="J13" s="216"/>
      <c r="K13" s="216"/>
      <c r="L13" s="226"/>
      <c r="M13" s="227"/>
      <c r="N13" s="234" t="s">
        <v>148</v>
      </c>
      <c r="O13" s="237">
        <v>16812</v>
      </c>
      <c r="P13" s="237">
        <v>44984</v>
      </c>
      <c r="Q13" s="238">
        <f>P13/O13*100</f>
        <v>267.5707827742089</v>
      </c>
    </row>
    <row r="14" spans="1:17" ht="15.75">
      <c r="A14" s="234"/>
      <c r="B14" s="225"/>
      <c r="C14" s="225"/>
      <c r="D14" s="226"/>
      <c r="E14" s="227"/>
      <c r="F14" s="235"/>
      <c r="G14" s="235"/>
      <c r="H14" s="230"/>
      <c r="I14" s="236"/>
      <c r="J14" s="216"/>
      <c r="K14" s="216"/>
      <c r="L14" s="226"/>
      <c r="M14" s="227"/>
      <c r="N14" s="234"/>
      <c r="O14" s="237"/>
      <c r="P14" s="237"/>
      <c r="Q14" s="238"/>
    </row>
    <row r="15" spans="1:17" ht="15.75">
      <c r="A15" s="234" t="s">
        <v>149</v>
      </c>
      <c r="B15" s="225"/>
      <c r="C15" s="225"/>
      <c r="D15" s="226"/>
      <c r="E15" s="227"/>
      <c r="F15" s="235">
        <v>992</v>
      </c>
      <c r="G15" s="235">
        <v>2158</v>
      </c>
      <c r="H15" s="230"/>
      <c r="I15" s="236">
        <f>G15/F15*100</f>
        <v>217.54032258064515</v>
      </c>
      <c r="J15" s="216"/>
      <c r="K15" s="216"/>
      <c r="L15" s="226"/>
      <c r="M15" s="227"/>
      <c r="N15" s="234" t="s">
        <v>150</v>
      </c>
      <c r="O15" s="237"/>
      <c r="P15" s="237"/>
      <c r="Q15" s="238"/>
    </row>
    <row r="16" spans="1:17" ht="15.75">
      <c r="A16" s="234"/>
      <c r="B16" s="225"/>
      <c r="C16" s="225"/>
      <c r="D16" s="226"/>
      <c r="E16" s="227"/>
      <c r="F16" s="235"/>
      <c r="G16" s="235"/>
      <c r="H16" s="230"/>
      <c r="I16" s="236"/>
      <c r="J16" s="216"/>
      <c r="K16" s="216"/>
      <c r="L16" s="226"/>
      <c r="M16" s="227"/>
      <c r="N16" s="234" t="s">
        <v>151</v>
      </c>
      <c r="O16" s="237">
        <v>188446</v>
      </c>
      <c r="P16" s="237">
        <v>184588</v>
      </c>
      <c r="Q16" s="238">
        <f>P16/O16*100</f>
        <v>97.95272916379228</v>
      </c>
    </row>
    <row r="17" spans="1:17" ht="15.75">
      <c r="A17" s="234"/>
      <c r="B17" s="225"/>
      <c r="C17" s="225"/>
      <c r="D17" s="226"/>
      <c r="E17" s="227"/>
      <c r="F17" s="235"/>
      <c r="G17" s="235"/>
      <c r="H17" s="230"/>
      <c r="I17" s="236"/>
      <c r="J17" s="216"/>
      <c r="K17" s="216"/>
      <c r="L17" s="226"/>
      <c r="M17" s="227"/>
      <c r="N17" s="234"/>
      <c r="O17" s="237"/>
      <c r="P17" s="237"/>
      <c r="Q17" s="238"/>
    </row>
    <row r="18" spans="1:17" ht="15.75">
      <c r="A18" s="234" t="s">
        <v>152</v>
      </c>
      <c r="B18" s="225"/>
      <c r="C18" s="225"/>
      <c r="D18" s="226"/>
      <c r="E18" s="227"/>
      <c r="F18" s="235"/>
      <c r="G18" s="235"/>
      <c r="H18" s="230"/>
      <c r="I18" s="236"/>
      <c r="J18" s="216"/>
      <c r="K18" s="216"/>
      <c r="L18" s="226"/>
      <c r="M18" s="227"/>
      <c r="N18" s="234" t="s">
        <v>153</v>
      </c>
      <c r="O18" s="237"/>
      <c r="P18" s="237"/>
      <c r="Q18" s="238"/>
    </row>
    <row r="19" spans="1:17" ht="15.75">
      <c r="A19" s="234" t="s">
        <v>154</v>
      </c>
      <c r="B19" s="225"/>
      <c r="C19" s="225"/>
      <c r="D19" s="226"/>
      <c r="E19" s="227"/>
      <c r="F19" s="235">
        <v>299</v>
      </c>
      <c r="G19" s="235">
        <v>895</v>
      </c>
      <c r="H19" s="230"/>
      <c r="I19" s="236">
        <f>G19/F19*100</f>
        <v>299.33110367892976</v>
      </c>
      <c r="J19" s="216"/>
      <c r="K19" s="216"/>
      <c r="L19" s="226"/>
      <c r="M19" s="227"/>
      <c r="N19" s="234" t="s">
        <v>155</v>
      </c>
      <c r="O19" s="239" t="s">
        <v>28</v>
      </c>
      <c r="P19" s="239" t="s">
        <v>28</v>
      </c>
      <c r="Q19" s="240" t="s">
        <v>28</v>
      </c>
    </row>
    <row r="20" spans="1:17" ht="15.75">
      <c r="A20" s="234"/>
      <c r="B20" s="225"/>
      <c r="C20" s="225"/>
      <c r="D20" s="226"/>
      <c r="E20" s="227"/>
      <c r="F20" s="235"/>
      <c r="G20" s="235"/>
      <c r="H20" s="230"/>
      <c r="I20" s="236"/>
      <c r="J20" s="216"/>
      <c r="K20" s="216"/>
      <c r="L20" s="226"/>
      <c r="M20" s="227"/>
      <c r="N20" s="234"/>
      <c r="O20" s="237"/>
      <c r="P20" s="237"/>
      <c r="Q20" s="238"/>
    </row>
    <row r="21" spans="1:17" ht="15.75">
      <c r="A21" s="234" t="s">
        <v>156</v>
      </c>
      <c r="B21" s="225"/>
      <c r="C21" s="225"/>
      <c r="D21" s="226"/>
      <c r="E21" s="227"/>
      <c r="F21" s="235">
        <v>1429</v>
      </c>
      <c r="G21" s="239" t="s">
        <v>28</v>
      </c>
      <c r="H21" s="230" t="s">
        <v>28</v>
      </c>
      <c r="I21" s="239" t="s">
        <v>28</v>
      </c>
      <c r="J21" s="216"/>
      <c r="K21" s="216"/>
      <c r="L21" s="226"/>
      <c r="M21" s="227"/>
      <c r="N21" s="234" t="s">
        <v>157</v>
      </c>
      <c r="O21" s="237">
        <v>3244</v>
      </c>
      <c r="P21" s="237">
        <v>4925</v>
      </c>
      <c r="Q21" s="238">
        <f>P21/O21*100</f>
        <v>151.81874229346485</v>
      </c>
    </row>
    <row r="22" spans="1:17" ht="15.75">
      <c r="A22" s="234"/>
      <c r="B22" s="225"/>
      <c r="C22" s="225"/>
      <c r="D22" s="216"/>
      <c r="E22" s="230"/>
      <c r="F22" s="235"/>
      <c r="G22" s="239"/>
      <c r="H22" s="230"/>
      <c r="I22" s="236"/>
      <c r="J22" s="216"/>
      <c r="K22" s="216"/>
      <c r="L22" s="216"/>
      <c r="M22" s="230"/>
      <c r="N22" s="234"/>
      <c r="O22" s="237"/>
      <c r="P22" s="237"/>
      <c r="Q22" s="238"/>
    </row>
    <row r="23" spans="1:17" ht="16.5" thickBot="1">
      <c r="A23" s="241"/>
      <c r="B23" s="242"/>
      <c r="C23" s="242"/>
      <c r="D23" s="243"/>
      <c r="E23" s="244"/>
      <c r="F23" s="245"/>
      <c r="G23" s="245"/>
      <c r="H23" s="246"/>
      <c r="I23" s="247"/>
      <c r="J23" s="248"/>
      <c r="K23" s="248"/>
      <c r="L23" s="243"/>
      <c r="M23" s="244"/>
      <c r="N23" s="241" t="s">
        <v>158</v>
      </c>
      <c r="O23" s="249" t="s">
        <v>28</v>
      </c>
      <c r="P23" s="249" t="s">
        <v>28</v>
      </c>
      <c r="Q23" s="250" t="s">
        <v>28</v>
      </c>
    </row>
    <row r="24" spans="1:17" ht="15.75">
      <c r="A24" s="251" t="s">
        <v>159</v>
      </c>
      <c r="B24" s="225"/>
      <c r="C24" s="225"/>
      <c r="D24" s="226"/>
      <c r="E24" s="227"/>
      <c r="F24" s="252">
        <f>SUM(F8:F23)</f>
        <v>5508218</v>
      </c>
      <c r="G24" s="252">
        <f>SUM(G8:G23)</f>
        <v>6141510</v>
      </c>
      <c r="H24" s="253"/>
      <c r="I24" s="254">
        <f>G24/F24*100</f>
        <v>111.49722106133055</v>
      </c>
      <c r="J24" s="220" t="s">
        <v>160</v>
      </c>
      <c r="K24" s="216"/>
      <c r="L24" s="226"/>
      <c r="M24" s="227"/>
      <c r="N24" s="255" t="s">
        <v>161</v>
      </c>
      <c r="O24" s="256">
        <f>SUM(O8:O23)</f>
        <v>5508218</v>
      </c>
      <c r="P24" s="256">
        <f>SUM(P8:P23)</f>
        <v>6141510</v>
      </c>
      <c r="Q24" s="257">
        <f>P24/O24*100</f>
        <v>111.49722106133055</v>
      </c>
    </row>
    <row r="25" spans="1:17" ht="16.5" thickBot="1">
      <c r="A25" s="241"/>
      <c r="B25" s="242"/>
      <c r="C25" s="242"/>
      <c r="D25" s="243"/>
      <c r="E25" s="244"/>
      <c r="F25" s="249"/>
      <c r="G25" s="258"/>
      <c r="H25" s="246"/>
      <c r="I25" s="247"/>
      <c r="J25" s="248"/>
      <c r="K25" s="248"/>
      <c r="L25" s="243"/>
      <c r="M25" s="244"/>
      <c r="N25" s="241"/>
      <c r="O25" s="221"/>
      <c r="P25" s="221"/>
      <c r="Q25" s="259"/>
    </row>
    <row r="26" spans="1:14" ht="15.75">
      <c r="A26" s="225"/>
      <c r="B26" s="225"/>
      <c r="C26" s="225"/>
      <c r="D26" s="216"/>
      <c r="E26" s="230"/>
      <c r="F26" s="230"/>
      <c r="G26" s="260"/>
      <c r="H26" s="230"/>
      <c r="I26" s="225"/>
      <c r="J26" s="216"/>
      <c r="K26" s="216"/>
      <c r="L26" s="216"/>
      <c r="M26" s="230"/>
      <c r="N26" s="260"/>
    </row>
    <row r="27" ht="15.75">
      <c r="A27" s="200" t="s">
        <v>162</v>
      </c>
    </row>
    <row r="28" ht="15.75">
      <c r="A28" s="200" t="s">
        <v>163</v>
      </c>
    </row>
    <row r="29" ht="15.75">
      <c r="A29" s="216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sulik</cp:lastModifiedBy>
  <cp:lastPrinted>2004-04-01T09:01:49Z</cp:lastPrinted>
  <dcterms:created xsi:type="dcterms:W3CDTF">2004-04-01T08:57:06Z</dcterms:created>
  <dcterms:modified xsi:type="dcterms:W3CDTF">2004-05-04T09:17:07Z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-369339081</vt:i4>
  </property>
  <property fmtid="{D5CDD505-2E9C-101B-9397-08002B2CF9AE}" pid="3" name="_EmailSubject">
    <vt:lpwstr>Účtovná závierka SPF ku dňu 31.12.2003,návrh rozdelenia výsledku hospodárenia SPF za rok 2003,návrh korekcie.....</vt:lpwstr>
  </property>
  <property fmtid="{D5CDD505-2E9C-101B-9397-08002B2CF9AE}" pid="4" name="_AuthorEmail">
    <vt:lpwstr>ludmila.tapusova@land.gov.sk</vt:lpwstr>
  </property>
  <property fmtid="{D5CDD505-2E9C-101B-9397-08002B2CF9AE}" pid="5" name="_AuthorEmailDisplayName">
    <vt:lpwstr>Ťapušová Ľudmila</vt:lpwstr>
  </property>
</Properties>
</file>