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11160" windowHeight="6435" activeTab="0"/>
  </bookViews>
  <sheets>
    <sheet name="PrehladInspekcii" sheetId="1" r:id="rId1"/>
  </sheets>
  <definedNames>
    <definedName name="_xlnm.Print_Area" localSheetId="0">'PrehladInspekcii'!$A$2:$K$74</definedName>
  </definedNames>
  <calcPr fullCalcOnLoad="1"/>
</workbook>
</file>

<file path=xl/sharedStrings.xml><?xml version="1.0" encoding="utf-8"?>
<sst xmlns="http://schemas.openxmlformats.org/spreadsheetml/2006/main" count="106" uniqueCount="36">
  <si>
    <t>Komplexné
inšpekcie</t>
  </si>
  <si>
    <t>Tematické inšpekcie</t>
  </si>
  <si>
    <t>Informatívne inšpekcie</t>
  </si>
  <si>
    <t>Čiastkové inšpekcie</t>
  </si>
  <si>
    <t>počet</t>
  </si>
  <si>
    <t>%</t>
  </si>
  <si>
    <t>ZŠ</t>
  </si>
  <si>
    <t>štátne</t>
  </si>
  <si>
    <t>cirkevné</t>
  </si>
  <si>
    <t>súkromné</t>
  </si>
  <si>
    <t>z toho VJN</t>
  </si>
  <si>
    <t>celkom</t>
  </si>
  <si>
    <t>spolu</t>
  </si>
  <si>
    <t xml:space="preserve"> </t>
  </si>
  <si>
    <t>SOŠ</t>
  </si>
  <si>
    <t>SOU
U</t>
  </si>
  <si>
    <t>SŠ</t>
  </si>
  <si>
    <t>MŠ</t>
  </si>
  <si>
    <t>DM</t>
  </si>
  <si>
    <t>CVČ</t>
  </si>
  <si>
    <t>JŠ</t>
  </si>
  <si>
    <t>ŠZ</t>
  </si>
  <si>
    <t>ŠZŠ</t>
  </si>
  <si>
    <t>ŠSŠ</t>
  </si>
  <si>
    <t>ŠVZ</t>
  </si>
  <si>
    <t>ŠŠ</t>
  </si>
  <si>
    <t>ZUŠ</t>
  </si>
  <si>
    <t>Spolu 
SR</t>
  </si>
  <si>
    <t>Druh 
školy</t>
  </si>
  <si>
    <t>G</t>
  </si>
  <si>
    <t>G 8 roč.</t>
  </si>
  <si>
    <t>G 4 roč.</t>
  </si>
  <si>
    <t>Príloha 2</t>
  </si>
  <si>
    <t xml:space="preserve">Spolu za SR </t>
  </si>
  <si>
    <t>2. Prehľad o počte inšpekcií v SR v školskom roku 2001/2002</t>
  </si>
  <si>
    <t>Spolu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</si>
</sst>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 CE"/>
      <family val="0"/>
    </font>
    <font>
      <b/>
      <i/>
      <sz val="8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2" xfId="0" applyFont="1" applyBorder="1" applyAlignment="1">
      <alignment horizontal="left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2" fontId="5" fillId="3" borderId="22" xfId="0" applyNumberFormat="1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2" fontId="5" fillId="3" borderId="24" xfId="0" applyNumberFormat="1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2" fontId="5" fillId="3" borderId="26" xfId="0" applyNumberFormat="1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center" vertical="center"/>
    </xf>
    <xf numFmtId="2" fontId="5" fillId="0" borderId="38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2" fontId="5" fillId="0" borderId="41" xfId="0" applyNumberFormat="1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3" fillId="0" borderId="47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2" fontId="5" fillId="0" borderId="49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2" fontId="6" fillId="0" borderId="54" xfId="0" applyNumberFormat="1" applyFont="1" applyBorder="1" applyAlignment="1">
      <alignment horizontal="center" vertical="center"/>
    </xf>
    <xf numFmtId="2" fontId="6" fillId="0" borderId="55" xfId="0" applyNumberFormat="1" applyFont="1" applyBorder="1" applyAlignment="1">
      <alignment horizontal="center" vertical="center"/>
    </xf>
    <xf numFmtId="2" fontId="5" fillId="0" borderId="29" xfId="0" applyNumberFormat="1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31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2" fontId="5" fillId="3" borderId="38" xfId="0" applyNumberFormat="1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2" fontId="5" fillId="3" borderId="41" xfId="0" applyNumberFormat="1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2" fontId="9" fillId="2" borderId="22" xfId="0" applyNumberFormat="1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2" fontId="9" fillId="2" borderId="49" xfId="0" applyNumberFormat="1" applyFont="1" applyFill="1" applyBorder="1" applyAlignment="1">
      <alignment horizontal="center" vertical="center"/>
    </xf>
    <xf numFmtId="1" fontId="9" fillId="2" borderId="2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2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7" xfId="0" applyFont="1" applyFill="1" applyBorder="1" applyAlignment="1">
      <alignment horizontal="center" vertical="center"/>
    </xf>
    <xf numFmtId="2" fontId="6" fillId="0" borderId="38" xfId="0" applyNumberFormat="1" applyFont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41" xfId="0" applyNumberFormat="1" applyFont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2" fontId="6" fillId="0" borderId="54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0" fontId="6" fillId="0" borderId="51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2" fontId="6" fillId="0" borderId="49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right" vertical="center"/>
    </xf>
    <xf numFmtId="0" fontId="5" fillId="0" borderId="48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right" vertical="center"/>
    </xf>
    <xf numFmtId="0" fontId="5" fillId="3" borderId="36" xfId="0" applyFont="1" applyFill="1" applyBorder="1" applyAlignment="1">
      <alignment horizontal="right" vertical="center"/>
    </xf>
    <xf numFmtId="0" fontId="5" fillId="0" borderId="49" xfId="0" applyFont="1" applyFill="1" applyBorder="1" applyAlignment="1">
      <alignment horizontal="right" vertical="center"/>
    </xf>
    <xf numFmtId="0" fontId="5" fillId="3" borderId="22" xfId="0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9" fillId="2" borderId="25" xfId="0" applyFont="1" applyFill="1" applyBorder="1" applyAlignment="1">
      <alignment horizontal="right" vertical="center"/>
    </xf>
    <xf numFmtId="0" fontId="9" fillId="2" borderId="26" xfId="0" applyFont="1" applyFill="1" applyBorder="1" applyAlignment="1">
      <alignment horizontal="right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/>
    </xf>
    <xf numFmtId="0" fontId="4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workbookViewId="0" topLeftCell="A1">
      <selection activeCell="L6" sqref="L6"/>
    </sheetView>
  </sheetViews>
  <sheetFormatPr defaultColWidth="9.00390625" defaultRowHeight="12.75"/>
  <cols>
    <col min="1" max="1" width="8.125" style="1" customWidth="1"/>
    <col min="2" max="2" width="9.875" style="1" customWidth="1"/>
    <col min="3" max="3" width="6.25390625" style="1" customWidth="1"/>
    <col min="4" max="4" width="7.00390625" style="1" customWidth="1"/>
    <col min="5" max="5" width="6.25390625" style="1" customWidth="1"/>
    <col min="6" max="6" width="7.00390625" style="1" customWidth="1"/>
    <col min="7" max="7" width="6.25390625" style="1" customWidth="1"/>
    <col min="8" max="8" width="7.00390625" style="1" customWidth="1"/>
    <col min="9" max="9" width="6.25390625" style="1" customWidth="1"/>
    <col min="10" max="10" width="7.00390625" style="1" customWidth="1"/>
    <col min="11" max="11" width="8.875" style="117" customWidth="1"/>
  </cols>
  <sheetData>
    <row r="1" spans="10:11" ht="13.5" thickBot="1">
      <c r="J1" s="184" t="s">
        <v>32</v>
      </c>
      <c r="K1" s="184"/>
    </row>
    <row r="2" spans="1:11" ht="17.25" customHeight="1" thickBot="1">
      <c r="A2" s="185" t="s">
        <v>34</v>
      </c>
      <c r="B2" s="186"/>
      <c r="C2" s="186"/>
      <c r="D2" s="186"/>
      <c r="E2" s="186"/>
      <c r="F2" s="186"/>
      <c r="G2" s="186"/>
      <c r="H2" s="186"/>
      <c r="I2" s="186"/>
      <c r="J2" s="186"/>
      <c r="K2" s="187"/>
    </row>
    <row r="3" ht="13.5" thickBot="1">
      <c r="K3" s="2"/>
    </row>
    <row r="4" spans="1:11" s="4" customFormat="1" ht="10.5" customHeight="1">
      <c r="A4" s="190" t="s">
        <v>28</v>
      </c>
      <c r="B4" s="191"/>
      <c r="C4" s="190" t="s">
        <v>0</v>
      </c>
      <c r="D4" s="191"/>
      <c r="E4" s="194" t="s">
        <v>1</v>
      </c>
      <c r="F4" s="194"/>
      <c r="G4" s="190" t="s">
        <v>2</v>
      </c>
      <c r="H4" s="191"/>
      <c r="I4" s="194" t="s">
        <v>3</v>
      </c>
      <c r="J4" s="194"/>
      <c r="K4" s="3" t="s">
        <v>35</v>
      </c>
    </row>
    <row r="5" spans="1:11" s="7" customFormat="1" ht="10.5" customHeight="1" thickBot="1">
      <c r="A5" s="192"/>
      <c r="B5" s="193"/>
      <c r="C5" s="5" t="s">
        <v>4</v>
      </c>
      <c r="D5" s="165" t="s">
        <v>5</v>
      </c>
      <c r="E5" s="166" t="s">
        <v>4</v>
      </c>
      <c r="F5" s="167" t="s">
        <v>5</v>
      </c>
      <c r="G5" s="168" t="s">
        <v>4</v>
      </c>
      <c r="H5" s="169" t="s">
        <v>5</v>
      </c>
      <c r="I5" s="166" t="s">
        <v>4</v>
      </c>
      <c r="J5" s="6" t="s">
        <v>5</v>
      </c>
      <c r="K5" s="170" t="s">
        <v>4</v>
      </c>
    </row>
    <row r="6" spans="1:11" s="15" customFormat="1" ht="9.75" customHeight="1">
      <c r="A6" s="171" t="s">
        <v>6</v>
      </c>
      <c r="B6" s="8" t="s">
        <v>7</v>
      </c>
      <c r="C6" s="9">
        <v>268</v>
      </c>
      <c r="D6" s="10">
        <v>45.11784511784512</v>
      </c>
      <c r="E6" s="11">
        <v>189</v>
      </c>
      <c r="F6" s="12">
        <v>31.818181818181817</v>
      </c>
      <c r="G6" s="9">
        <v>0</v>
      </c>
      <c r="H6" s="13">
        <v>0</v>
      </c>
      <c r="I6" s="11">
        <v>137</v>
      </c>
      <c r="J6" s="12">
        <v>23.063973063973062</v>
      </c>
      <c r="K6" s="14">
        <v>594</v>
      </c>
    </row>
    <row r="7" spans="1:11" s="15" customFormat="1" ht="9.75" customHeight="1">
      <c r="A7" s="172"/>
      <c r="B7" s="16" t="s">
        <v>8</v>
      </c>
      <c r="C7" s="9">
        <v>19</v>
      </c>
      <c r="D7" s="17">
        <v>51.351351351351354</v>
      </c>
      <c r="E7" s="11">
        <v>15</v>
      </c>
      <c r="F7" s="12">
        <v>40.54054054054054</v>
      </c>
      <c r="G7" s="9">
        <v>0</v>
      </c>
      <c r="H7" s="18">
        <v>0</v>
      </c>
      <c r="I7" s="11">
        <v>3</v>
      </c>
      <c r="J7" s="12">
        <v>8.108108108108109</v>
      </c>
      <c r="K7" s="19">
        <v>37</v>
      </c>
    </row>
    <row r="8" spans="1:11" s="15" customFormat="1" ht="9.75" customHeight="1" thickBot="1">
      <c r="A8" s="172"/>
      <c r="B8" s="20" t="s">
        <v>9</v>
      </c>
      <c r="C8" s="9">
        <v>1</v>
      </c>
      <c r="D8" s="17">
        <v>50</v>
      </c>
      <c r="E8" s="11">
        <v>0</v>
      </c>
      <c r="F8" s="12">
        <v>0</v>
      </c>
      <c r="G8" s="9">
        <v>0</v>
      </c>
      <c r="H8" s="18">
        <v>0</v>
      </c>
      <c r="I8" s="11">
        <v>1</v>
      </c>
      <c r="J8" s="12">
        <v>50</v>
      </c>
      <c r="K8" s="21">
        <v>2</v>
      </c>
    </row>
    <row r="9" spans="1:11" s="15" customFormat="1" ht="9.75" customHeight="1" thickBot="1">
      <c r="A9" s="173"/>
      <c r="B9" s="143" t="s">
        <v>10</v>
      </c>
      <c r="C9" s="144">
        <v>35</v>
      </c>
      <c r="D9" s="145">
        <v>61.40350877192982</v>
      </c>
      <c r="E9" s="146">
        <v>10</v>
      </c>
      <c r="F9" s="147">
        <v>17.54385964912281</v>
      </c>
      <c r="G9" s="144">
        <v>0</v>
      </c>
      <c r="H9" s="148">
        <v>0</v>
      </c>
      <c r="I9" s="146">
        <v>12</v>
      </c>
      <c r="J9" s="147">
        <v>21.05263157894737</v>
      </c>
      <c r="K9" s="68">
        <v>57</v>
      </c>
    </row>
    <row r="10" spans="1:11" s="32" customFormat="1" ht="9.75" customHeight="1" thickBot="1">
      <c r="A10" s="25" t="s">
        <v>6</v>
      </c>
      <c r="B10" s="164" t="s">
        <v>11</v>
      </c>
      <c r="C10" s="25">
        <f>C6+C7+C8</f>
        <v>288</v>
      </c>
      <c r="D10" s="26">
        <f>IF($K10=0,0,C10*100/$K$10)</f>
        <v>45.497630331753555</v>
      </c>
      <c r="E10" s="27">
        <f>E6+E7+E8</f>
        <v>204</v>
      </c>
      <c r="F10" s="28">
        <f>IF($K10=0,0,E10*100/$K$10)</f>
        <v>32.22748815165877</v>
      </c>
      <c r="G10" s="29">
        <f>G6+G7+G8</f>
        <v>0</v>
      </c>
      <c r="H10" s="30">
        <f>IF($K10=0,0,G10*100/$K$10)</f>
        <v>0</v>
      </c>
      <c r="I10" s="27">
        <f>I6+I7+I8</f>
        <v>141</v>
      </c>
      <c r="J10" s="28">
        <f>IF(K10=0,0,I10*100/$K$10)</f>
        <v>22.274881516587676</v>
      </c>
      <c r="K10" s="31">
        <f>C10+E10+G10+I10</f>
        <v>633</v>
      </c>
    </row>
    <row r="11" spans="1:11" s="15" customFormat="1" ht="9.75" customHeight="1">
      <c r="A11" s="177" t="s">
        <v>29</v>
      </c>
      <c r="B11" s="34" t="s">
        <v>30</v>
      </c>
      <c r="C11" s="35"/>
      <c r="D11" s="36"/>
      <c r="E11" s="37"/>
      <c r="F11" s="38"/>
      <c r="G11" s="39"/>
      <c r="H11" s="40"/>
      <c r="I11" s="37"/>
      <c r="J11" s="38"/>
      <c r="K11" s="41"/>
    </row>
    <row r="12" spans="1:11" s="15" customFormat="1" ht="9.75" customHeight="1">
      <c r="A12" s="177"/>
      <c r="B12" s="42" t="s">
        <v>7</v>
      </c>
      <c r="C12" s="43">
        <v>4</v>
      </c>
      <c r="D12" s="17">
        <v>3.7383177570093458</v>
      </c>
      <c r="E12" s="44">
        <v>81</v>
      </c>
      <c r="F12" s="12">
        <v>75.70093457943925</v>
      </c>
      <c r="G12" s="43">
        <v>19</v>
      </c>
      <c r="H12" s="18">
        <v>17.757009345794394</v>
      </c>
      <c r="I12" s="44">
        <v>3</v>
      </c>
      <c r="J12" s="12">
        <v>2.803738317757009</v>
      </c>
      <c r="K12" s="19">
        <v>107</v>
      </c>
    </row>
    <row r="13" spans="1:11" s="15" customFormat="1" ht="9.75" customHeight="1">
      <c r="A13" s="177"/>
      <c r="B13" s="42" t="s">
        <v>8</v>
      </c>
      <c r="C13" s="43">
        <v>1</v>
      </c>
      <c r="D13" s="17">
        <v>5.882352941176471</v>
      </c>
      <c r="E13" s="44">
        <v>13</v>
      </c>
      <c r="F13" s="12">
        <v>76.47058823529412</v>
      </c>
      <c r="G13" s="43">
        <v>3</v>
      </c>
      <c r="H13" s="18">
        <v>17.647058823529413</v>
      </c>
      <c r="I13" s="44">
        <v>0</v>
      </c>
      <c r="J13" s="12">
        <v>0</v>
      </c>
      <c r="K13" s="19">
        <v>17</v>
      </c>
    </row>
    <row r="14" spans="1:11" s="15" customFormat="1" ht="9.75" customHeight="1" thickBot="1">
      <c r="A14" s="177"/>
      <c r="B14" s="149" t="s">
        <v>9</v>
      </c>
      <c r="C14" s="43">
        <v>0</v>
      </c>
      <c r="D14" s="17">
        <v>0</v>
      </c>
      <c r="E14" s="44">
        <v>4</v>
      </c>
      <c r="F14" s="12">
        <v>66.66666666666667</v>
      </c>
      <c r="G14" s="43">
        <v>1</v>
      </c>
      <c r="H14" s="18">
        <v>16.666666666666668</v>
      </c>
      <c r="I14" s="44">
        <v>1</v>
      </c>
      <c r="J14" s="12">
        <v>16.666666666666668</v>
      </c>
      <c r="K14" s="21">
        <v>6</v>
      </c>
    </row>
    <row r="15" spans="1:11" s="15" customFormat="1" ht="9.75" customHeight="1" thickBot="1">
      <c r="A15" s="182"/>
      <c r="B15" s="143" t="s">
        <v>10</v>
      </c>
      <c r="C15" s="150">
        <v>3</v>
      </c>
      <c r="D15" s="145">
        <v>27.272727272727273</v>
      </c>
      <c r="E15" s="151">
        <v>5</v>
      </c>
      <c r="F15" s="147">
        <v>45.45454545454545</v>
      </c>
      <c r="G15" s="150">
        <v>3</v>
      </c>
      <c r="H15" s="148">
        <v>27.272727272727273</v>
      </c>
      <c r="I15" s="151">
        <v>0</v>
      </c>
      <c r="J15" s="147">
        <v>0</v>
      </c>
      <c r="K15" s="68">
        <v>11</v>
      </c>
    </row>
    <row r="16" spans="1:11" s="56" customFormat="1" ht="9.75" customHeight="1" thickBot="1">
      <c r="A16" s="182"/>
      <c r="B16" s="161" t="s">
        <v>12</v>
      </c>
      <c r="C16" s="49">
        <f>C12+C13+C14</f>
        <v>5</v>
      </c>
      <c r="D16" s="50">
        <f>IF($K16=0,0,C16*100/$K$16)</f>
        <v>3.8461538461538463</v>
      </c>
      <c r="E16" s="51">
        <f>E12+E13+E14</f>
        <v>98</v>
      </c>
      <c r="F16" s="52">
        <f>IF($K16=0,0,E16*100/$K$16)</f>
        <v>75.38461538461539</v>
      </c>
      <c r="G16" s="53">
        <f>G12+G13+G14</f>
        <v>23</v>
      </c>
      <c r="H16" s="54">
        <f>IF($K16=0,0,G16*100/$K$16)</f>
        <v>17.692307692307693</v>
      </c>
      <c r="I16" s="51">
        <f>I12+I13+I14</f>
        <v>4</v>
      </c>
      <c r="J16" s="52">
        <f>IF(K16=0,0,I16*100/$K$16)</f>
        <v>3.076923076923077</v>
      </c>
      <c r="K16" s="55">
        <f>C16+E16+G16+I16</f>
        <v>130</v>
      </c>
    </row>
    <row r="17" spans="1:11" s="15" customFormat="1" ht="9.75" customHeight="1">
      <c r="A17" s="177"/>
      <c r="B17" s="57" t="s">
        <v>31</v>
      </c>
      <c r="C17" s="58"/>
      <c r="D17" s="59"/>
      <c r="E17" s="60"/>
      <c r="F17" s="61"/>
      <c r="G17" s="62"/>
      <c r="H17" s="63"/>
      <c r="I17" s="60"/>
      <c r="J17" s="61"/>
      <c r="K17" s="64"/>
    </row>
    <row r="18" spans="1:11" s="15" customFormat="1" ht="9.75" customHeight="1">
      <c r="A18" s="177"/>
      <c r="B18" s="65" t="s">
        <v>7</v>
      </c>
      <c r="C18" s="43">
        <v>14</v>
      </c>
      <c r="D18" s="17">
        <v>9.655172413793103</v>
      </c>
      <c r="E18" s="44">
        <v>13</v>
      </c>
      <c r="F18" s="12">
        <v>8.96551724137931</v>
      </c>
      <c r="G18" s="43">
        <v>106</v>
      </c>
      <c r="H18" s="18">
        <v>73.10344827586206</v>
      </c>
      <c r="I18" s="44">
        <v>12</v>
      </c>
      <c r="J18" s="18">
        <v>8.275862068965518</v>
      </c>
      <c r="K18" s="19">
        <v>145</v>
      </c>
    </row>
    <row r="19" spans="1:11" s="15" customFormat="1" ht="9.75" customHeight="1">
      <c r="A19" s="177"/>
      <c r="B19" s="66" t="s">
        <v>8</v>
      </c>
      <c r="C19" s="43">
        <v>4</v>
      </c>
      <c r="D19" s="17">
        <v>14.814814814814815</v>
      </c>
      <c r="E19" s="44">
        <v>2</v>
      </c>
      <c r="F19" s="12">
        <v>7.407407407407407</v>
      </c>
      <c r="G19" s="43">
        <v>19</v>
      </c>
      <c r="H19" s="18">
        <v>70.37037037037037</v>
      </c>
      <c r="I19" s="44">
        <v>2</v>
      </c>
      <c r="J19" s="18">
        <v>7.407407407407407</v>
      </c>
      <c r="K19" s="19">
        <v>27</v>
      </c>
    </row>
    <row r="20" spans="1:11" s="15" customFormat="1" ht="9.75" customHeight="1" thickBot="1">
      <c r="A20" s="177"/>
      <c r="B20" s="152" t="s">
        <v>9</v>
      </c>
      <c r="C20" s="43">
        <v>0</v>
      </c>
      <c r="D20" s="17">
        <v>0</v>
      </c>
      <c r="E20" s="44">
        <v>0</v>
      </c>
      <c r="F20" s="12">
        <v>0</v>
      </c>
      <c r="G20" s="43">
        <v>8</v>
      </c>
      <c r="H20" s="18">
        <v>88.88888888888889</v>
      </c>
      <c r="I20" s="44">
        <v>1</v>
      </c>
      <c r="J20" s="18">
        <v>11.11111111111111</v>
      </c>
      <c r="K20" s="21">
        <v>9</v>
      </c>
    </row>
    <row r="21" spans="1:11" s="15" customFormat="1" ht="9.75" customHeight="1" thickBot="1">
      <c r="A21" s="177"/>
      <c r="B21" s="143" t="s">
        <v>10</v>
      </c>
      <c r="C21" s="150">
        <v>4</v>
      </c>
      <c r="D21" s="145">
        <v>36.36363636363637</v>
      </c>
      <c r="E21" s="151">
        <v>1</v>
      </c>
      <c r="F21" s="147">
        <v>9.090909090909092</v>
      </c>
      <c r="G21" s="150">
        <v>6</v>
      </c>
      <c r="H21" s="148">
        <v>54.54545454545455</v>
      </c>
      <c r="I21" s="151">
        <v>0</v>
      </c>
      <c r="J21" s="148">
        <v>0</v>
      </c>
      <c r="K21" s="68">
        <v>11</v>
      </c>
    </row>
    <row r="22" spans="1:13" s="56" customFormat="1" ht="9.75" customHeight="1" thickBot="1">
      <c r="A22" s="177"/>
      <c r="B22" s="67" t="s">
        <v>12</v>
      </c>
      <c r="C22" s="49">
        <f>C18+C19+C20</f>
        <v>18</v>
      </c>
      <c r="D22" s="50">
        <f>IF($K22=0,0,C22*100/$K$22)</f>
        <v>9.94475138121547</v>
      </c>
      <c r="E22" s="51">
        <f>E18+E19+E20</f>
        <v>15</v>
      </c>
      <c r="F22" s="52">
        <f>IF($K22=0,0,E22*100/$K$22)</f>
        <v>8.287292817679559</v>
      </c>
      <c r="G22" s="53">
        <f>G18+G19+G20</f>
        <v>133</v>
      </c>
      <c r="H22" s="54">
        <f>IF($K22=0,0,G22*100/$K$22)</f>
        <v>73.48066298342542</v>
      </c>
      <c r="I22" s="51">
        <f>I18+I19+I20</f>
        <v>15</v>
      </c>
      <c r="J22" s="54">
        <f>IF($K22=0,0,I22*100/$K$22)</f>
        <v>8.287292817679559</v>
      </c>
      <c r="K22" s="68">
        <f>C22+E22+G22+I22</f>
        <v>181</v>
      </c>
      <c r="M22" s="56" t="s">
        <v>13</v>
      </c>
    </row>
    <row r="23" spans="1:11" s="32" customFormat="1" ht="9.75" customHeight="1" thickBot="1">
      <c r="A23" s="69" t="s">
        <v>29</v>
      </c>
      <c r="B23" s="163" t="s">
        <v>12</v>
      </c>
      <c r="C23" s="69">
        <f>C16+C22</f>
        <v>23</v>
      </c>
      <c r="D23" s="70">
        <f>IF($K23=0,0,C23*100/$K$23)</f>
        <v>7.395498392282958</v>
      </c>
      <c r="E23" s="71">
        <f>E16+E22</f>
        <v>113</v>
      </c>
      <c r="F23" s="72">
        <f>IF($K23=0,0,E23*100/$K$23)</f>
        <v>36.334405144694536</v>
      </c>
      <c r="G23" s="73">
        <f>G16+G22</f>
        <v>156</v>
      </c>
      <c r="H23" s="74">
        <f>IF($K23=0,0,G23*100/$K$23)</f>
        <v>50.160771704180064</v>
      </c>
      <c r="I23" s="71">
        <f>I16+I22</f>
        <v>19</v>
      </c>
      <c r="J23" s="74">
        <f>IF($K23=0,0,I23*100/$K$23)</f>
        <v>6.109324758842444</v>
      </c>
      <c r="K23" s="68">
        <f>C23+E23+G23+I23</f>
        <v>311</v>
      </c>
    </row>
    <row r="24" spans="1:11" s="15" customFormat="1" ht="9.75" customHeight="1">
      <c r="A24" s="179" t="s">
        <v>14</v>
      </c>
      <c r="B24" s="65" t="s">
        <v>7</v>
      </c>
      <c r="C24" s="43">
        <v>26</v>
      </c>
      <c r="D24" s="17">
        <v>11.158798283261802</v>
      </c>
      <c r="E24" s="44">
        <v>15</v>
      </c>
      <c r="F24" s="12">
        <v>6.437768240343348</v>
      </c>
      <c r="G24" s="43">
        <v>170</v>
      </c>
      <c r="H24" s="18">
        <v>72.96137339055794</v>
      </c>
      <c r="I24" s="44">
        <v>22</v>
      </c>
      <c r="J24" s="18">
        <v>9.44206008583691</v>
      </c>
      <c r="K24" s="75">
        <v>233</v>
      </c>
    </row>
    <row r="25" spans="1:11" s="15" customFormat="1" ht="9.75" customHeight="1">
      <c r="A25" s="179"/>
      <c r="B25" s="66" t="s">
        <v>8</v>
      </c>
      <c r="C25" s="43">
        <v>0</v>
      </c>
      <c r="D25" s="17">
        <v>0</v>
      </c>
      <c r="E25" s="44">
        <v>0</v>
      </c>
      <c r="F25" s="12">
        <v>0</v>
      </c>
      <c r="G25" s="43">
        <v>4</v>
      </c>
      <c r="H25" s="18">
        <v>100</v>
      </c>
      <c r="I25" s="44">
        <v>0</v>
      </c>
      <c r="J25" s="18">
        <v>0</v>
      </c>
      <c r="K25" s="19">
        <v>4</v>
      </c>
    </row>
    <row r="26" spans="1:11" s="15" customFormat="1" ht="9.75" customHeight="1" thickBot="1">
      <c r="A26" s="179"/>
      <c r="B26" s="152" t="s">
        <v>9</v>
      </c>
      <c r="C26" s="43">
        <v>4</v>
      </c>
      <c r="D26" s="17">
        <v>33.333333333333336</v>
      </c>
      <c r="E26" s="44">
        <v>0</v>
      </c>
      <c r="F26" s="12">
        <v>0</v>
      </c>
      <c r="G26" s="43">
        <v>5</v>
      </c>
      <c r="H26" s="18">
        <v>41.666666666666664</v>
      </c>
      <c r="I26" s="44">
        <v>3</v>
      </c>
      <c r="J26" s="18">
        <v>25</v>
      </c>
      <c r="K26" s="21">
        <v>12</v>
      </c>
    </row>
    <row r="27" spans="1:11" s="15" customFormat="1" ht="9.75" customHeight="1" thickBot="1">
      <c r="A27" s="179"/>
      <c r="B27" s="143" t="s">
        <v>10</v>
      </c>
      <c r="C27" s="150">
        <v>1</v>
      </c>
      <c r="D27" s="145">
        <v>9.090909090909092</v>
      </c>
      <c r="E27" s="151">
        <v>0</v>
      </c>
      <c r="F27" s="147">
        <v>0</v>
      </c>
      <c r="G27" s="150">
        <v>10</v>
      </c>
      <c r="H27" s="148">
        <v>90.9090909090909</v>
      </c>
      <c r="I27" s="151">
        <v>0</v>
      </c>
      <c r="J27" s="148">
        <v>0</v>
      </c>
      <c r="K27" s="68">
        <v>11</v>
      </c>
    </row>
    <row r="28" spans="1:11" s="32" customFormat="1" ht="9.75" customHeight="1" thickBot="1">
      <c r="A28" s="179"/>
      <c r="B28" s="159" t="s">
        <v>12</v>
      </c>
      <c r="C28" s="76">
        <f>C24+C25+C26</f>
        <v>30</v>
      </c>
      <c r="D28" s="77">
        <f>IF($K28=0,0,C28*100/$K$28)</f>
        <v>12.048192771084338</v>
      </c>
      <c r="E28" s="78">
        <f>E24+E25+E26</f>
        <v>15</v>
      </c>
      <c r="F28" s="79">
        <f>IF($K28=0,0,E28*100/$K$28)</f>
        <v>6.024096385542169</v>
      </c>
      <c r="G28" s="80">
        <f>G24+G25+G26</f>
        <v>179</v>
      </c>
      <c r="H28" s="81">
        <f>IF($K28=0,0,G28*100/$K$28)</f>
        <v>71.88755020080322</v>
      </c>
      <c r="I28" s="78">
        <f>I24+I25+I26</f>
        <v>25</v>
      </c>
      <c r="J28" s="81">
        <f>IF($K28=0,0,I28*100/$K$28)</f>
        <v>10.040160642570282</v>
      </c>
      <c r="K28" s="21">
        <f>C28+E28+G28+I28</f>
        <v>249</v>
      </c>
    </row>
    <row r="29" spans="1:11" s="15" customFormat="1" ht="9.75" customHeight="1">
      <c r="A29" s="180" t="s">
        <v>15</v>
      </c>
      <c r="B29" s="82" t="s">
        <v>7</v>
      </c>
      <c r="C29" s="83">
        <v>27</v>
      </c>
      <c r="D29" s="10">
        <v>15.083798882681565</v>
      </c>
      <c r="E29" s="84">
        <v>28</v>
      </c>
      <c r="F29" s="85">
        <v>15.64245810055866</v>
      </c>
      <c r="G29" s="83">
        <v>108</v>
      </c>
      <c r="H29" s="86">
        <v>60.33519553072626</v>
      </c>
      <c r="I29" s="84">
        <v>16</v>
      </c>
      <c r="J29" s="13">
        <v>8.938547486033519</v>
      </c>
      <c r="K29" s="14">
        <v>179</v>
      </c>
    </row>
    <row r="30" spans="1:11" s="15" customFormat="1" ht="9.75" customHeight="1">
      <c r="A30" s="177"/>
      <c r="B30" s="66" t="s">
        <v>8</v>
      </c>
      <c r="C30" s="43">
        <v>0</v>
      </c>
      <c r="D30" s="17">
        <v>0</v>
      </c>
      <c r="E30" s="44">
        <v>0</v>
      </c>
      <c r="F30" s="12">
        <v>0</v>
      </c>
      <c r="G30" s="43">
        <v>1</v>
      </c>
      <c r="H30" s="18">
        <v>50</v>
      </c>
      <c r="I30" s="44">
        <v>1</v>
      </c>
      <c r="J30" s="18">
        <v>50</v>
      </c>
      <c r="K30" s="19">
        <v>2</v>
      </c>
    </row>
    <row r="31" spans="1:11" s="15" customFormat="1" ht="9.75" customHeight="1" thickBot="1">
      <c r="A31" s="177"/>
      <c r="B31" s="152" t="s">
        <v>9</v>
      </c>
      <c r="C31" s="43">
        <v>3</v>
      </c>
      <c r="D31" s="17">
        <v>50</v>
      </c>
      <c r="E31" s="44">
        <v>0</v>
      </c>
      <c r="F31" s="12">
        <v>0</v>
      </c>
      <c r="G31" s="43">
        <v>1</v>
      </c>
      <c r="H31" s="18">
        <v>16.666666666666668</v>
      </c>
      <c r="I31" s="44">
        <v>2</v>
      </c>
      <c r="J31" s="18">
        <v>33.333333333333336</v>
      </c>
      <c r="K31" s="21">
        <v>6</v>
      </c>
    </row>
    <row r="32" spans="1:11" s="15" customFormat="1" ht="9.75" customHeight="1" thickBot="1">
      <c r="A32" s="177"/>
      <c r="B32" s="143" t="s">
        <v>10</v>
      </c>
      <c r="C32" s="150">
        <v>4</v>
      </c>
      <c r="D32" s="145">
        <v>36.36363636363637</v>
      </c>
      <c r="E32" s="151">
        <v>1</v>
      </c>
      <c r="F32" s="147">
        <v>9.090909090909092</v>
      </c>
      <c r="G32" s="150">
        <v>2</v>
      </c>
      <c r="H32" s="148">
        <v>18.181818181818183</v>
      </c>
      <c r="I32" s="151">
        <v>4</v>
      </c>
      <c r="J32" s="148">
        <v>36.36363636363637</v>
      </c>
      <c r="K32" s="68">
        <v>11</v>
      </c>
    </row>
    <row r="33" spans="1:11" s="56" customFormat="1" ht="9.75" customHeight="1" thickBot="1">
      <c r="A33" s="178"/>
      <c r="B33" s="67" t="s">
        <v>12</v>
      </c>
      <c r="C33" s="76">
        <f>C31+C30+C29</f>
        <v>30</v>
      </c>
      <c r="D33" s="87">
        <f>IF($K33=0,0,C33*100/$K$33)</f>
        <v>16.0427807486631</v>
      </c>
      <c r="E33" s="88">
        <f>E31+E30+E29</f>
        <v>28</v>
      </c>
      <c r="F33" s="89">
        <f>IF($K33=0,0,E33*100/$K$33)</f>
        <v>14.973262032085561</v>
      </c>
      <c r="G33" s="35">
        <f>G31+G30+G29</f>
        <v>110</v>
      </c>
      <c r="H33" s="90">
        <f>IF($K33=0,0,G33*100/$K$33)</f>
        <v>58.8235294117647</v>
      </c>
      <c r="I33" s="88">
        <f>I31+I30+I29</f>
        <v>19</v>
      </c>
      <c r="J33" s="90">
        <f>IF($K33=0,0,I33*100/$K$33)</f>
        <v>10.16042780748663</v>
      </c>
      <c r="K33" s="91">
        <f>C33+E33+G33+I33</f>
        <v>187</v>
      </c>
    </row>
    <row r="34" spans="1:11" s="56" customFormat="1" ht="9.75" customHeight="1" thickBot="1">
      <c r="A34" s="25" t="s">
        <v>16</v>
      </c>
      <c r="B34" s="158" t="s">
        <v>11</v>
      </c>
      <c r="C34" s="25">
        <f>SUM(C23,C28,C33)</f>
        <v>83</v>
      </c>
      <c r="D34" s="26">
        <f>IF($K34=0,0,C34*100/$K$34)</f>
        <v>11.11111111111111</v>
      </c>
      <c r="E34" s="27">
        <f>SUM(E23,E28,E33)</f>
        <v>156</v>
      </c>
      <c r="F34" s="28">
        <f>IF($K34=0,0,E34*100/$K$34)</f>
        <v>20.883534136546185</v>
      </c>
      <c r="G34" s="29">
        <f>SUM(G23,G28,G33)</f>
        <v>445</v>
      </c>
      <c r="H34" s="30">
        <f>IF($K34=0,0,G34*100/$K$34)</f>
        <v>59.57161981258367</v>
      </c>
      <c r="I34" s="27">
        <f>SUM(I23,I28,I33)</f>
        <v>63</v>
      </c>
      <c r="J34" s="30">
        <f>IF($K34=0,0,I34*100/$K$34)</f>
        <v>8.433734939759036</v>
      </c>
      <c r="K34" s="31">
        <f>SUM(C34,E34,G34,I34)</f>
        <v>747</v>
      </c>
    </row>
    <row r="35" spans="1:11" s="15" customFormat="1" ht="9.75" customHeight="1">
      <c r="A35" s="181" t="s">
        <v>17</v>
      </c>
      <c r="B35" s="141" t="s">
        <v>7</v>
      </c>
      <c r="C35" s="131">
        <v>343</v>
      </c>
      <c r="D35" s="132">
        <v>77.25225225225225</v>
      </c>
      <c r="E35" s="133">
        <v>0</v>
      </c>
      <c r="F35" s="134">
        <v>0</v>
      </c>
      <c r="G35" s="131">
        <v>55</v>
      </c>
      <c r="H35" s="135">
        <v>12.387387387387387</v>
      </c>
      <c r="I35" s="133">
        <v>46</v>
      </c>
      <c r="J35" s="135">
        <v>10.36036036036036</v>
      </c>
      <c r="K35" s="154">
        <v>444</v>
      </c>
    </row>
    <row r="36" spans="1:11" s="15" customFormat="1" ht="9.75" customHeight="1">
      <c r="A36" s="182"/>
      <c r="B36" s="124" t="s">
        <v>8</v>
      </c>
      <c r="C36" s="119">
        <v>3</v>
      </c>
      <c r="D36" s="120">
        <v>75</v>
      </c>
      <c r="E36" s="121">
        <v>0</v>
      </c>
      <c r="F36" s="122">
        <v>0</v>
      </c>
      <c r="G36" s="119">
        <v>0</v>
      </c>
      <c r="H36" s="123">
        <v>0</v>
      </c>
      <c r="I36" s="121">
        <v>1</v>
      </c>
      <c r="J36" s="123">
        <v>25</v>
      </c>
      <c r="K36" s="155">
        <v>4</v>
      </c>
    </row>
    <row r="37" spans="1:11" s="15" customFormat="1" ht="9.75" customHeight="1" thickBot="1">
      <c r="A37" s="182"/>
      <c r="B37" s="142" t="s">
        <v>9</v>
      </c>
      <c r="C37" s="136">
        <v>2</v>
      </c>
      <c r="D37" s="137">
        <v>50</v>
      </c>
      <c r="E37" s="138">
        <v>0</v>
      </c>
      <c r="F37" s="139">
        <v>0</v>
      </c>
      <c r="G37" s="136">
        <v>0</v>
      </c>
      <c r="H37" s="140">
        <v>0</v>
      </c>
      <c r="I37" s="138">
        <v>2</v>
      </c>
      <c r="J37" s="140">
        <v>50</v>
      </c>
      <c r="K37" s="156">
        <v>4</v>
      </c>
    </row>
    <row r="38" spans="1:11" s="15" customFormat="1" ht="9.75" customHeight="1" thickBot="1">
      <c r="A38" s="177"/>
      <c r="B38" s="125" t="s">
        <v>10</v>
      </c>
      <c r="C38" s="126">
        <v>44</v>
      </c>
      <c r="D38" s="127">
        <v>84.61538461538461</v>
      </c>
      <c r="E38" s="128">
        <v>0</v>
      </c>
      <c r="F38" s="129">
        <v>0</v>
      </c>
      <c r="G38" s="126">
        <v>3</v>
      </c>
      <c r="H38" s="130">
        <v>5.769230769230769</v>
      </c>
      <c r="I38" s="128">
        <v>5</v>
      </c>
      <c r="J38" s="130">
        <v>9.615384615384615</v>
      </c>
      <c r="K38" s="55">
        <v>52</v>
      </c>
    </row>
    <row r="39" spans="1:11" s="56" customFormat="1" ht="9.75" customHeight="1" thickBot="1">
      <c r="A39" s="178"/>
      <c r="B39" s="162" t="s">
        <v>12</v>
      </c>
      <c r="C39" s="25">
        <f>C35+C36+C37</f>
        <v>348</v>
      </c>
      <c r="D39" s="92">
        <f>IF($K39=0,0,C39*100/$K$39)</f>
        <v>76.99115044247787</v>
      </c>
      <c r="E39" s="93">
        <f>E35+E36+E37</f>
        <v>0</v>
      </c>
      <c r="F39" s="94">
        <f>IF($K39=0,0,E39*100/$K$39)</f>
        <v>0</v>
      </c>
      <c r="G39" s="95">
        <f>G35+G36+G37</f>
        <v>55</v>
      </c>
      <c r="H39" s="96">
        <f>IF($K39=0,0,G39*100/$K$39)</f>
        <v>12.168141592920353</v>
      </c>
      <c r="I39" s="93">
        <f>I35+I36+I37</f>
        <v>49</v>
      </c>
      <c r="J39" s="96">
        <f>IF($K39=0,0,I39*100/$K$39)</f>
        <v>10.84070796460177</v>
      </c>
      <c r="K39" s="97">
        <f>I39+G39+E39+C39</f>
        <v>452</v>
      </c>
    </row>
    <row r="40" spans="1:11" s="15" customFormat="1" ht="9.75" customHeight="1">
      <c r="A40" s="177" t="s">
        <v>18</v>
      </c>
      <c r="B40" s="65" t="s">
        <v>7</v>
      </c>
      <c r="C40" s="98">
        <v>1</v>
      </c>
      <c r="D40" s="99">
        <v>100</v>
      </c>
      <c r="E40" s="100">
        <v>0</v>
      </c>
      <c r="F40" s="101">
        <v>0</v>
      </c>
      <c r="G40" s="98">
        <v>0</v>
      </c>
      <c r="H40" s="102">
        <v>0</v>
      </c>
      <c r="I40" s="100">
        <v>0</v>
      </c>
      <c r="J40" s="102">
        <v>0</v>
      </c>
      <c r="K40" s="75">
        <v>1</v>
      </c>
    </row>
    <row r="41" spans="1:11" s="15" customFormat="1" ht="9.75" customHeight="1">
      <c r="A41" s="177"/>
      <c r="B41" s="66" t="s">
        <v>8</v>
      </c>
      <c r="C41" s="43">
        <v>0</v>
      </c>
      <c r="D41" s="17">
        <v>0</v>
      </c>
      <c r="E41" s="44">
        <v>0</v>
      </c>
      <c r="F41" s="12">
        <v>0</v>
      </c>
      <c r="G41" s="43">
        <v>0</v>
      </c>
      <c r="H41" s="18">
        <v>0</v>
      </c>
      <c r="I41" s="44">
        <v>0</v>
      </c>
      <c r="J41" s="18">
        <v>0</v>
      </c>
      <c r="K41" s="19">
        <v>0</v>
      </c>
    </row>
    <row r="42" spans="1:11" s="15" customFormat="1" ht="9.75" customHeight="1" thickBot="1">
      <c r="A42" s="177"/>
      <c r="B42" s="103" t="s">
        <v>9</v>
      </c>
      <c r="C42" s="45">
        <v>0</v>
      </c>
      <c r="D42" s="22">
        <v>0</v>
      </c>
      <c r="E42" s="46">
        <v>1</v>
      </c>
      <c r="F42" s="23">
        <v>100</v>
      </c>
      <c r="G42" s="45">
        <v>0</v>
      </c>
      <c r="H42" s="24">
        <v>0</v>
      </c>
      <c r="I42" s="46">
        <v>0</v>
      </c>
      <c r="J42" s="24">
        <v>0</v>
      </c>
      <c r="K42" s="47">
        <v>1</v>
      </c>
    </row>
    <row r="43" spans="1:11" s="56" customFormat="1" ht="9.75" customHeight="1" thickBot="1">
      <c r="A43" s="177"/>
      <c r="B43" s="159" t="s">
        <v>12</v>
      </c>
      <c r="C43" s="69">
        <f>C40+C41+C42</f>
        <v>1</v>
      </c>
      <c r="D43" s="74">
        <f>IF($K43=0,0,C43*100/$K$43)</f>
        <v>50</v>
      </c>
      <c r="E43" s="88">
        <f>E40+E41+E42</f>
        <v>1</v>
      </c>
      <c r="F43" s="50">
        <f>IF($K43=0,0,E43*100/$K$43)</f>
        <v>50</v>
      </c>
      <c r="G43" s="35">
        <f>G40+G41+G42</f>
        <v>0</v>
      </c>
      <c r="H43" s="50">
        <f>IF($K43=0,0,G43*100/$K$43)</f>
        <v>0</v>
      </c>
      <c r="I43" s="88">
        <f>I40+I41+I42</f>
        <v>0</v>
      </c>
      <c r="J43" s="50">
        <f>IF($K43=0,0,I43*100/$K$43)</f>
        <v>0</v>
      </c>
      <c r="K43" s="104">
        <f>I43+G43+E43+C43</f>
        <v>2</v>
      </c>
    </row>
    <row r="44" spans="1:11" s="15" customFormat="1" ht="9.75" customHeight="1">
      <c r="A44" s="176" t="s">
        <v>19</v>
      </c>
      <c r="B44" s="82" t="s">
        <v>7</v>
      </c>
      <c r="C44" s="83">
        <v>1</v>
      </c>
      <c r="D44" s="10">
        <v>20</v>
      </c>
      <c r="E44" s="84">
        <v>3</v>
      </c>
      <c r="F44" s="85">
        <v>60</v>
      </c>
      <c r="G44" s="83">
        <v>0</v>
      </c>
      <c r="H44" s="13">
        <v>0</v>
      </c>
      <c r="I44" s="84">
        <v>1</v>
      </c>
      <c r="J44" s="13">
        <v>20</v>
      </c>
      <c r="K44" s="14">
        <v>5</v>
      </c>
    </row>
    <row r="45" spans="1:11" s="15" customFormat="1" ht="9.75" customHeight="1">
      <c r="A45" s="177"/>
      <c r="B45" s="66" t="s">
        <v>8</v>
      </c>
      <c r="C45" s="43">
        <v>0</v>
      </c>
      <c r="D45" s="17">
        <v>0</v>
      </c>
      <c r="E45" s="44">
        <v>0</v>
      </c>
      <c r="F45" s="12">
        <v>0</v>
      </c>
      <c r="G45" s="43">
        <v>0</v>
      </c>
      <c r="H45" s="18">
        <v>0</v>
      </c>
      <c r="I45" s="44">
        <v>0</v>
      </c>
      <c r="J45" s="18">
        <v>0</v>
      </c>
      <c r="K45" s="19">
        <v>0</v>
      </c>
    </row>
    <row r="46" spans="1:11" s="15" customFormat="1" ht="9.75" customHeight="1" thickBot="1">
      <c r="A46" s="177"/>
      <c r="B46" s="103" t="s">
        <v>9</v>
      </c>
      <c r="C46" s="45">
        <v>1</v>
      </c>
      <c r="D46" s="22">
        <v>25</v>
      </c>
      <c r="E46" s="46">
        <v>2</v>
      </c>
      <c r="F46" s="23">
        <v>50</v>
      </c>
      <c r="G46" s="45">
        <v>0</v>
      </c>
      <c r="H46" s="24">
        <v>0</v>
      </c>
      <c r="I46" s="46">
        <v>1</v>
      </c>
      <c r="J46" s="24">
        <v>25</v>
      </c>
      <c r="K46" s="47">
        <v>4</v>
      </c>
    </row>
    <row r="47" spans="1:11" s="15" customFormat="1" ht="9.75" customHeight="1" thickBot="1">
      <c r="A47" s="178"/>
      <c r="B47" s="161" t="s">
        <v>12</v>
      </c>
      <c r="C47" s="49">
        <f>C44+C45+C46</f>
        <v>2</v>
      </c>
      <c r="D47" s="74">
        <f>IF($K47=0,0,C47*100/$K$47)</f>
        <v>22.22222222222222</v>
      </c>
      <c r="E47" s="51">
        <f>E44+E45+E46</f>
        <v>5</v>
      </c>
      <c r="F47" s="74">
        <f>IF($K47=0,0,E47*100/$K$47)</f>
        <v>55.55555555555556</v>
      </c>
      <c r="G47" s="53">
        <f>G44+G45+G46</f>
        <v>0</v>
      </c>
      <c r="H47" s="70">
        <f>IF($K47=0,0,G47*100/$K$47)</f>
        <v>0</v>
      </c>
      <c r="I47" s="51">
        <f>I44+I45+I46</f>
        <v>2</v>
      </c>
      <c r="J47" s="74">
        <f>IF($K47=0,0,I47*100/$K$47)</f>
        <v>22.22222222222222</v>
      </c>
      <c r="K47" s="105">
        <f>I47+G47+E47+C47</f>
        <v>9</v>
      </c>
    </row>
    <row r="48" spans="1:11" s="15" customFormat="1" ht="9.75" customHeight="1">
      <c r="A48" s="177" t="s">
        <v>20</v>
      </c>
      <c r="B48" s="65" t="s">
        <v>7</v>
      </c>
      <c r="C48" s="98">
        <v>1</v>
      </c>
      <c r="D48" s="99">
        <v>20</v>
      </c>
      <c r="E48" s="100">
        <v>3</v>
      </c>
      <c r="F48" s="101">
        <v>60</v>
      </c>
      <c r="G48" s="98">
        <v>0</v>
      </c>
      <c r="H48" s="102">
        <v>0</v>
      </c>
      <c r="I48" s="100">
        <v>1</v>
      </c>
      <c r="J48" s="101">
        <v>20</v>
      </c>
      <c r="K48" s="75">
        <v>5</v>
      </c>
    </row>
    <row r="49" spans="1:11" s="15" customFormat="1" ht="9.75" customHeight="1">
      <c r="A49" s="177"/>
      <c r="B49" s="66" t="s">
        <v>8</v>
      </c>
      <c r="C49" s="43">
        <v>0</v>
      </c>
      <c r="D49" s="17">
        <v>0</v>
      </c>
      <c r="E49" s="44">
        <v>0</v>
      </c>
      <c r="F49" s="12">
        <v>0</v>
      </c>
      <c r="G49" s="43">
        <v>0</v>
      </c>
      <c r="H49" s="18">
        <v>0</v>
      </c>
      <c r="I49" s="44">
        <v>0</v>
      </c>
      <c r="J49" s="12">
        <v>0</v>
      </c>
      <c r="K49" s="19">
        <v>0</v>
      </c>
    </row>
    <row r="50" spans="1:11" s="15" customFormat="1" ht="9.75" customHeight="1" thickBot="1">
      <c r="A50" s="177"/>
      <c r="B50" s="103" t="s">
        <v>9</v>
      </c>
      <c r="C50" s="45">
        <v>1</v>
      </c>
      <c r="D50" s="22">
        <v>25</v>
      </c>
      <c r="E50" s="46">
        <v>2</v>
      </c>
      <c r="F50" s="23">
        <v>50</v>
      </c>
      <c r="G50" s="45">
        <v>0</v>
      </c>
      <c r="H50" s="24">
        <v>0</v>
      </c>
      <c r="I50" s="46">
        <v>1</v>
      </c>
      <c r="J50" s="23">
        <v>25</v>
      </c>
      <c r="K50" s="47">
        <v>4</v>
      </c>
    </row>
    <row r="51" spans="1:11" s="15" customFormat="1" ht="9.75" customHeight="1" thickBot="1">
      <c r="A51" s="183"/>
      <c r="B51" s="160" t="s">
        <v>12</v>
      </c>
      <c r="C51" s="69">
        <f>C48+C49+C50</f>
        <v>2</v>
      </c>
      <c r="D51" s="74">
        <f>IF($K51=0,0,C51*100/$K$51)</f>
        <v>22.22222222222222</v>
      </c>
      <c r="E51" s="71">
        <f>E48+E49+E50</f>
        <v>5</v>
      </c>
      <c r="F51" s="74">
        <f>IF($K51=0,0,E51*100/$K$51)</f>
        <v>55.55555555555556</v>
      </c>
      <c r="G51" s="73">
        <f>G48+G49+G50</f>
        <v>0</v>
      </c>
      <c r="H51" s="70">
        <f>IF($K51=0,0,G51*100/$K$51)</f>
        <v>0</v>
      </c>
      <c r="I51" s="71">
        <f>I48+I49+I50</f>
        <v>2</v>
      </c>
      <c r="J51" s="74">
        <f>IF($K51=0,0,I51*100/$K$51)</f>
        <v>22.22222222222222</v>
      </c>
      <c r="K51" s="118">
        <f>I51+G51+E51+C51</f>
        <v>9</v>
      </c>
    </row>
    <row r="52" spans="1:11" s="15" customFormat="1" ht="9.75" customHeight="1">
      <c r="A52" s="177" t="s">
        <v>24</v>
      </c>
      <c r="B52" s="65" t="s">
        <v>7</v>
      </c>
      <c r="C52" s="98">
        <v>3</v>
      </c>
      <c r="D52" s="99">
        <v>60</v>
      </c>
      <c r="E52" s="100">
        <v>2</v>
      </c>
      <c r="F52" s="101">
        <v>40</v>
      </c>
      <c r="G52" s="98">
        <v>0</v>
      </c>
      <c r="H52" s="102">
        <v>0</v>
      </c>
      <c r="I52" s="100">
        <v>0</v>
      </c>
      <c r="J52" s="101">
        <v>0</v>
      </c>
      <c r="K52" s="75">
        <v>5</v>
      </c>
    </row>
    <row r="53" spans="1:11" s="15" customFormat="1" ht="9.75" customHeight="1">
      <c r="A53" s="177"/>
      <c r="B53" s="66" t="s">
        <v>8</v>
      </c>
      <c r="C53" s="43">
        <v>0</v>
      </c>
      <c r="D53" s="17">
        <v>0</v>
      </c>
      <c r="E53" s="44">
        <v>0</v>
      </c>
      <c r="F53" s="12">
        <v>0</v>
      </c>
      <c r="G53" s="43">
        <v>0</v>
      </c>
      <c r="H53" s="18">
        <v>0</v>
      </c>
      <c r="I53" s="44">
        <v>0</v>
      </c>
      <c r="J53" s="12">
        <v>0</v>
      </c>
      <c r="K53" s="19">
        <v>0</v>
      </c>
    </row>
    <row r="54" spans="1:11" s="15" customFormat="1" ht="9.75" customHeight="1" thickBot="1">
      <c r="A54" s="177"/>
      <c r="B54" s="103" t="s">
        <v>9</v>
      </c>
      <c r="C54" s="45">
        <v>0</v>
      </c>
      <c r="D54" s="22">
        <v>0</v>
      </c>
      <c r="E54" s="46">
        <v>0</v>
      </c>
      <c r="F54" s="23">
        <v>0</v>
      </c>
      <c r="G54" s="45">
        <v>0</v>
      </c>
      <c r="H54" s="24">
        <v>0</v>
      </c>
      <c r="I54" s="46">
        <v>0</v>
      </c>
      <c r="J54" s="23">
        <v>0</v>
      </c>
      <c r="K54" s="47">
        <v>0</v>
      </c>
    </row>
    <row r="55" spans="1:11" s="15" customFormat="1" ht="9.75" customHeight="1" thickBot="1">
      <c r="A55" s="178"/>
      <c r="B55" s="67" t="s">
        <v>12</v>
      </c>
      <c r="C55" s="33">
        <v>3</v>
      </c>
      <c r="D55" s="87">
        <v>60</v>
      </c>
      <c r="E55" s="33">
        <v>2</v>
      </c>
      <c r="F55" s="87">
        <v>40</v>
      </c>
      <c r="G55" s="35">
        <v>0</v>
      </c>
      <c r="H55" s="87">
        <v>0</v>
      </c>
      <c r="I55" s="88">
        <v>0</v>
      </c>
      <c r="J55" s="87">
        <v>0</v>
      </c>
      <c r="K55" s="104">
        <v>5</v>
      </c>
    </row>
    <row r="56" spans="1:11" s="15" customFormat="1" ht="9.75" customHeight="1" thickBot="1">
      <c r="A56" s="25" t="s">
        <v>21</v>
      </c>
      <c r="B56" s="158" t="s">
        <v>11</v>
      </c>
      <c r="C56" s="25">
        <f>C39+C43+C47+C51+C55</f>
        <v>356</v>
      </c>
      <c r="D56" s="30">
        <f>IF($K56=0,0,C56*100/$K$56)</f>
        <v>74.63312368972747</v>
      </c>
      <c r="E56" s="25">
        <f>E39+E43+E47+E51+E55</f>
        <v>13</v>
      </c>
      <c r="F56" s="28">
        <f>IF($K56=0,0,E56*100/$K$56)</f>
        <v>2.7253668763102725</v>
      </c>
      <c r="G56" s="25">
        <f>G39+G43+G47+G51+G55</f>
        <v>55</v>
      </c>
      <c r="H56" s="26">
        <f>IF($K56=0,0,G56*100/$K$56)</f>
        <v>11.530398322851154</v>
      </c>
      <c r="I56" s="25">
        <f>I39+I43+I47+I51+I55</f>
        <v>53</v>
      </c>
      <c r="J56" s="28">
        <f>IF($K56=0,0,I56*100/$K$56)</f>
        <v>11.11111111111111</v>
      </c>
      <c r="K56" s="106">
        <f>K39+K43+K47+K51+K55</f>
        <v>477</v>
      </c>
    </row>
    <row r="57" spans="1:11" s="15" customFormat="1" ht="9.75" customHeight="1">
      <c r="A57" s="157" t="s">
        <v>22</v>
      </c>
      <c r="B57" s="66" t="s">
        <v>7</v>
      </c>
      <c r="C57" s="43">
        <v>56</v>
      </c>
      <c r="D57" s="17">
        <v>88.88888888888889</v>
      </c>
      <c r="E57" s="44">
        <v>0</v>
      </c>
      <c r="F57" s="17">
        <v>0</v>
      </c>
      <c r="G57" s="43">
        <v>0</v>
      </c>
      <c r="H57" s="17">
        <v>0</v>
      </c>
      <c r="I57" s="44">
        <v>7</v>
      </c>
      <c r="J57" s="17">
        <v>11.11111111111111</v>
      </c>
      <c r="K57" s="14">
        <v>63</v>
      </c>
    </row>
    <row r="58" spans="1:11" s="15" customFormat="1" ht="9.75" customHeight="1">
      <c r="A58" s="177"/>
      <c r="B58" s="66" t="s">
        <v>8</v>
      </c>
      <c r="C58" s="43">
        <v>2</v>
      </c>
      <c r="D58" s="17">
        <v>100</v>
      </c>
      <c r="E58" s="44">
        <v>0</v>
      </c>
      <c r="F58" s="12">
        <v>0</v>
      </c>
      <c r="G58" s="43">
        <v>0</v>
      </c>
      <c r="H58" s="18">
        <v>0</v>
      </c>
      <c r="I58" s="44">
        <v>0</v>
      </c>
      <c r="J58" s="12">
        <v>0</v>
      </c>
      <c r="K58" s="19">
        <v>2</v>
      </c>
    </row>
    <row r="59" spans="1:11" s="15" customFormat="1" ht="9.75" customHeight="1" thickBot="1">
      <c r="A59" s="177"/>
      <c r="B59" s="103" t="s">
        <v>9</v>
      </c>
      <c r="C59" s="45">
        <v>0</v>
      </c>
      <c r="D59" s="22">
        <v>0</v>
      </c>
      <c r="E59" s="46">
        <v>0</v>
      </c>
      <c r="F59" s="23">
        <v>0</v>
      </c>
      <c r="G59" s="45">
        <v>0</v>
      </c>
      <c r="H59" s="24">
        <v>0</v>
      </c>
      <c r="I59" s="46">
        <v>0</v>
      </c>
      <c r="J59" s="23">
        <v>0</v>
      </c>
      <c r="K59" s="47">
        <v>0</v>
      </c>
    </row>
    <row r="60" spans="1:11" s="15" customFormat="1" ht="9.75" customHeight="1" thickBot="1">
      <c r="A60" s="177"/>
      <c r="B60" s="159" t="s">
        <v>12</v>
      </c>
      <c r="C60" s="33">
        <f>SUM(C57:C59)</f>
        <v>58</v>
      </c>
      <c r="D60" s="74">
        <f>IF($K60=0,0,C60*100/$K$60)</f>
        <v>89.23076923076923</v>
      </c>
      <c r="E60" s="33">
        <f>SUM(E57:E59)</f>
        <v>0</v>
      </c>
      <c r="F60" s="74">
        <f>IF($K60=0,0,E60*100/$K$60)</f>
        <v>0</v>
      </c>
      <c r="G60" s="35">
        <f>SUM(G57:G59)</f>
        <v>0</v>
      </c>
      <c r="H60" s="74">
        <f>IF($K60=0,0,G60*100/$K$60)</f>
        <v>0</v>
      </c>
      <c r="I60" s="88">
        <f>I57+I58+I59</f>
        <v>7</v>
      </c>
      <c r="J60" s="74">
        <f>IF($K60=0,0,I60*100/$K$60)</f>
        <v>10.76923076923077</v>
      </c>
      <c r="K60" s="104">
        <f>I60+G60+E60+C60</f>
        <v>65</v>
      </c>
    </row>
    <row r="61" spans="1:11" s="15" customFormat="1" ht="9.75" customHeight="1">
      <c r="A61" s="176" t="s">
        <v>23</v>
      </c>
      <c r="B61" s="82" t="s">
        <v>7</v>
      </c>
      <c r="C61" s="83">
        <v>0</v>
      </c>
      <c r="D61" s="10">
        <v>0</v>
      </c>
      <c r="E61" s="84">
        <v>2</v>
      </c>
      <c r="F61" s="85">
        <v>25</v>
      </c>
      <c r="G61" s="83">
        <v>6</v>
      </c>
      <c r="H61" s="13">
        <v>75</v>
      </c>
      <c r="I61" s="84">
        <v>0</v>
      </c>
      <c r="J61" s="85">
        <v>0</v>
      </c>
      <c r="K61" s="14">
        <v>8</v>
      </c>
    </row>
    <row r="62" spans="1:11" s="15" customFormat="1" ht="9.75" customHeight="1">
      <c r="A62" s="177"/>
      <c r="B62" s="66" t="s">
        <v>8</v>
      </c>
      <c r="C62" s="43">
        <v>0</v>
      </c>
      <c r="D62" s="17">
        <v>0</v>
      </c>
      <c r="E62" s="44">
        <v>0</v>
      </c>
      <c r="F62" s="12">
        <v>0</v>
      </c>
      <c r="G62" s="43">
        <v>0</v>
      </c>
      <c r="H62" s="18">
        <v>0</v>
      </c>
      <c r="I62" s="44">
        <v>0</v>
      </c>
      <c r="J62" s="12">
        <v>0</v>
      </c>
      <c r="K62" s="19">
        <v>0</v>
      </c>
    </row>
    <row r="63" spans="1:11" s="15" customFormat="1" ht="9.75" customHeight="1" thickBot="1">
      <c r="A63" s="177"/>
      <c r="B63" s="103" t="s">
        <v>9</v>
      </c>
      <c r="C63" s="45">
        <v>0</v>
      </c>
      <c r="D63" s="22">
        <v>0</v>
      </c>
      <c r="E63" s="46">
        <v>0</v>
      </c>
      <c r="F63" s="23">
        <v>0</v>
      </c>
      <c r="G63" s="45">
        <v>0</v>
      </c>
      <c r="H63" s="24">
        <v>0</v>
      </c>
      <c r="I63" s="46">
        <v>0</v>
      </c>
      <c r="J63" s="23">
        <v>0</v>
      </c>
      <c r="K63" s="47">
        <v>0</v>
      </c>
    </row>
    <row r="64" spans="1:11" s="15" customFormat="1" ht="9.75" customHeight="1" thickBot="1">
      <c r="A64" s="178"/>
      <c r="B64" s="48" t="s">
        <v>12</v>
      </c>
      <c r="C64" s="49">
        <f>SUM(C61:C63)</f>
        <v>0</v>
      </c>
      <c r="D64" s="74">
        <f>IF($K64=0,0,C64*100/$K$64)</f>
        <v>0</v>
      </c>
      <c r="E64" s="51">
        <f>SUM(E61:E63)</f>
        <v>2</v>
      </c>
      <c r="F64" s="74">
        <f>IF($K64=0,0,E64*100/$K$64)</f>
        <v>25</v>
      </c>
      <c r="G64" s="53">
        <f>SUM(G61:G63)</f>
        <v>6</v>
      </c>
      <c r="H64" s="74">
        <f>IF($K64=0,0,G64*100/$K$64)</f>
        <v>75</v>
      </c>
      <c r="I64" s="51">
        <f>SUM(I61:I63)</f>
        <v>0</v>
      </c>
      <c r="J64" s="74">
        <f>IF($K64=0,0,I64*100/$K$64)</f>
        <v>0</v>
      </c>
      <c r="K64" s="105">
        <f>I64+G64+E64+C64</f>
        <v>8</v>
      </c>
    </row>
    <row r="65" spans="1:11" s="56" customFormat="1" ht="9.75" customHeight="1" thickBot="1">
      <c r="A65" s="25" t="s">
        <v>25</v>
      </c>
      <c r="B65" s="158" t="s">
        <v>11</v>
      </c>
      <c r="C65" s="25">
        <f>SUM(C60,C64)</f>
        <v>58</v>
      </c>
      <c r="D65" s="26">
        <f>IF($K65=0,0,C65*100/$K$65)</f>
        <v>79.45205479452055</v>
      </c>
      <c r="E65" s="25">
        <f>SUM(E60,E64)</f>
        <v>2</v>
      </c>
      <c r="F65" s="26">
        <f>IF($K65=0,0,E65*100/$K$65)</f>
        <v>2.73972602739726</v>
      </c>
      <c r="G65" s="25">
        <f>SUM(G60,G64)</f>
        <v>6</v>
      </c>
      <c r="H65" s="26">
        <f>IF($K65=0,0,G65*100/$K$65)</f>
        <v>8.219178082191782</v>
      </c>
      <c r="I65" s="25">
        <f>SUM(I60,I64)</f>
        <v>7</v>
      </c>
      <c r="J65" s="26">
        <f>IF($K65=0,0,I65*100/$K$65)</f>
        <v>9.58904109589041</v>
      </c>
      <c r="K65" s="106">
        <f>SUM(K60,K64)</f>
        <v>73</v>
      </c>
    </row>
    <row r="66" spans="1:11" s="15" customFormat="1" ht="9.75" customHeight="1">
      <c r="A66" s="171" t="s">
        <v>26</v>
      </c>
      <c r="B66" s="8" t="s">
        <v>7</v>
      </c>
      <c r="C66" s="9">
        <v>11</v>
      </c>
      <c r="D66" s="17">
        <v>47.82608695652174</v>
      </c>
      <c r="E66" s="11">
        <v>0</v>
      </c>
      <c r="F66" s="12">
        <v>0</v>
      </c>
      <c r="G66" s="9">
        <v>0</v>
      </c>
      <c r="H66" s="18">
        <v>0</v>
      </c>
      <c r="I66" s="11">
        <v>12</v>
      </c>
      <c r="J66" s="12">
        <v>52.17391304347826</v>
      </c>
      <c r="K66" s="75">
        <v>23</v>
      </c>
    </row>
    <row r="67" spans="1:11" s="15" customFormat="1" ht="9.75" customHeight="1">
      <c r="A67" s="172"/>
      <c r="B67" s="16" t="s">
        <v>8</v>
      </c>
      <c r="C67" s="9">
        <v>0</v>
      </c>
      <c r="D67" s="17">
        <v>0</v>
      </c>
      <c r="E67" s="11">
        <v>0</v>
      </c>
      <c r="F67" s="12">
        <v>0</v>
      </c>
      <c r="G67" s="9">
        <v>0</v>
      </c>
      <c r="H67" s="18">
        <v>0</v>
      </c>
      <c r="I67" s="11">
        <v>0</v>
      </c>
      <c r="J67" s="12">
        <v>0</v>
      </c>
      <c r="K67" s="19">
        <v>0</v>
      </c>
    </row>
    <row r="68" spans="1:11" s="15" customFormat="1" ht="9.75" customHeight="1" thickBot="1">
      <c r="A68" s="173"/>
      <c r="B68" s="20" t="s">
        <v>9</v>
      </c>
      <c r="C68" s="9">
        <v>0</v>
      </c>
      <c r="D68" s="17">
        <v>0</v>
      </c>
      <c r="E68" s="107">
        <v>0</v>
      </c>
      <c r="F68" s="12">
        <v>0</v>
      </c>
      <c r="G68" s="9">
        <v>0</v>
      </c>
      <c r="H68" s="18">
        <v>0</v>
      </c>
      <c r="I68" s="11">
        <v>1</v>
      </c>
      <c r="J68" s="12">
        <v>100</v>
      </c>
      <c r="K68" s="21">
        <v>1</v>
      </c>
    </row>
    <row r="69" spans="1:11" s="32" customFormat="1" ht="9.75" customHeight="1" thickBot="1">
      <c r="A69" s="25" t="s">
        <v>26</v>
      </c>
      <c r="B69" s="158" t="s">
        <v>11</v>
      </c>
      <c r="C69" s="25">
        <f>SUM(C66,C67,C68)</f>
        <v>11</v>
      </c>
      <c r="D69" s="26">
        <f>IF($K69=0,0,C69*100/$K$69)</f>
        <v>45.833333333333336</v>
      </c>
      <c r="E69" s="25">
        <f>SUM(E66:E68)</f>
        <v>0</v>
      </c>
      <c r="F69" s="28">
        <f>IF($K69=0,0,E69*100/$K$69)</f>
        <v>0</v>
      </c>
      <c r="G69" s="25">
        <f>SUM(G66,G67,G68)</f>
        <v>0</v>
      </c>
      <c r="H69" s="26">
        <f>IF($K69=0,0,G69*100/$K$69)</f>
        <v>0</v>
      </c>
      <c r="I69" s="25">
        <f>SUM(I66,I67,I68)</f>
        <v>13</v>
      </c>
      <c r="J69" s="28">
        <f>IF($K69=0,0,I69*100/$K$69)</f>
        <v>54.166666666666664</v>
      </c>
      <c r="K69" s="106">
        <f>I69+G69+E69+C69</f>
        <v>24</v>
      </c>
    </row>
    <row r="70" spans="1:11" s="110" customFormat="1" ht="9.75" customHeight="1">
      <c r="A70" s="180" t="s">
        <v>27</v>
      </c>
      <c r="B70" s="8" t="s">
        <v>7</v>
      </c>
      <c r="C70" s="9">
        <v>754</v>
      </c>
      <c r="D70" s="17">
        <v>41.65745856353591</v>
      </c>
      <c r="E70" s="108">
        <v>333</v>
      </c>
      <c r="F70" s="109">
        <v>18.39779005524862</v>
      </c>
      <c r="G70" s="9">
        <v>464</v>
      </c>
      <c r="H70" s="17">
        <v>25.635359116022098</v>
      </c>
      <c r="I70" s="11">
        <v>259</v>
      </c>
      <c r="J70" s="109">
        <v>14.30939226519337</v>
      </c>
      <c r="K70" s="75">
        <v>1810</v>
      </c>
    </row>
    <row r="71" spans="1:11" s="110" customFormat="1" ht="9.75" customHeight="1">
      <c r="A71" s="188"/>
      <c r="B71" s="16" t="s">
        <v>8</v>
      </c>
      <c r="C71" s="9">
        <v>29</v>
      </c>
      <c r="D71" s="17">
        <v>31.182795698924732</v>
      </c>
      <c r="E71" s="11">
        <v>30</v>
      </c>
      <c r="F71" s="109">
        <v>32.25806451612903</v>
      </c>
      <c r="G71" s="9">
        <v>27</v>
      </c>
      <c r="H71" s="17">
        <v>29.032258064516128</v>
      </c>
      <c r="I71" s="11">
        <v>7</v>
      </c>
      <c r="J71" s="109">
        <v>7.526881720430108</v>
      </c>
      <c r="K71" s="19">
        <v>93</v>
      </c>
    </row>
    <row r="72" spans="1:11" s="110" customFormat="1" ht="9.75" customHeight="1" thickBot="1">
      <c r="A72" s="188"/>
      <c r="B72" s="20" t="s">
        <v>9</v>
      </c>
      <c r="C72" s="9">
        <v>11</v>
      </c>
      <c r="D72" s="17">
        <v>24.444444444444443</v>
      </c>
      <c r="E72" s="11">
        <v>7</v>
      </c>
      <c r="F72" s="109">
        <v>15.555555555555555</v>
      </c>
      <c r="G72" s="9">
        <v>15</v>
      </c>
      <c r="H72" s="17">
        <v>33.333333333333336</v>
      </c>
      <c r="I72" s="11">
        <v>12</v>
      </c>
      <c r="J72" s="109">
        <v>26.666666666666668</v>
      </c>
      <c r="K72" s="21">
        <v>45</v>
      </c>
    </row>
    <row r="73" spans="1:11" s="110" customFormat="1" ht="9.75" customHeight="1" thickBot="1">
      <c r="A73" s="189"/>
      <c r="B73" s="143" t="s">
        <v>10</v>
      </c>
      <c r="C73" s="144">
        <v>91</v>
      </c>
      <c r="D73" s="145">
        <v>59.47712418300654</v>
      </c>
      <c r="E73" s="146">
        <v>17</v>
      </c>
      <c r="F73" s="153">
        <v>11.11111111111111</v>
      </c>
      <c r="G73" s="144">
        <v>24</v>
      </c>
      <c r="H73" s="145">
        <v>15.686274509803921</v>
      </c>
      <c r="I73" s="146">
        <v>21</v>
      </c>
      <c r="J73" s="153">
        <v>13.72549019607843</v>
      </c>
      <c r="K73" s="68">
        <v>153</v>
      </c>
    </row>
    <row r="74" spans="1:11" s="32" customFormat="1" ht="12" customHeight="1" thickBot="1">
      <c r="A74" s="174" t="s">
        <v>33</v>
      </c>
      <c r="B74" s="175"/>
      <c r="C74" s="112">
        <f>SUM(C70:C72)</f>
        <v>794</v>
      </c>
      <c r="D74" s="113">
        <f>IF($K74=0,0,C74*100/$K$74)</f>
        <v>40.75975359342916</v>
      </c>
      <c r="E74" s="114">
        <f>SUM(E70:E72)</f>
        <v>370</v>
      </c>
      <c r="F74" s="115">
        <f>IF($K74=0,0,E74*100/$K$74)</f>
        <v>18.993839835728952</v>
      </c>
      <c r="G74" s="111">
        <f>SUM(G70:G72)</f>
        <v>506</v>
      </c>
      <c r="H74" s="113">
        <f>IF($K74=0,0,G74*100/$K$74)</f>
        <v>25.975359342915812</v>
      </c>
      <c r="I74" s="114">
        <f>SUM(I70:I72)</f>
        <v>278</v>
      </c>
      <c r="J74" s="115">
        <f>IF($K74=0,0,I74*100/$K$74)</f>
        <v>14.271047227926077</v>
      </c>
      <c r="K74" s="116">
        <f>SUM(C74,E74,G74,I74)</f>
        <v>1948</v>
      </c>
    </row>
    <row r="75" ht="7.5" customHeight="1"/>
  </sheetData>
  <mergeCells count="21">
    <mergeCell ref="A44:A47"/>
    <mergeCell ref="A48:A51"/>
    <mergeCell ref="J1:K1"/>
    <mergeCell ref="A2:K2"/>
    <mergeCell ref="A70:A73"/>
    <mergeCell ref="A4:B5"/>
    <mergeCell ref="E4:F4"/>
    <mergeCell ref="G4:H4"/>
    <mergeCell ref="I4:J4"/>
    <mergeCell ref="C4:D4"/>
    <mergeCell ref="A11:A22"/>
    <mergeCell ref="A6:A9"/>
    <mergeCell ref="A74:B74"/>
    <mergeCell ref="A61:A64"/>
    <mergeCell ref="A24:A28"/>
    <mergeCell ref="A29:A33"/>
    <mergeCell ref="A35:A39"/>
    <mergeCell ref="A40:A43"/>
    <mergeCell ref="A57:A60"/>
    <mergeCell ref="A66:A68"/>
    <mergeCell ref="A52:A55"/>
  </mergeCells>
  <printOptions horizontalCentered="1"/>
  <pageMargins left="0.984251968503937" right="0.7874015748031497" top="0.7874015748031497" bottom="0.7874015748031497" header="0.4724409448818898" footer="0.4724409448818898"/>
  <pageSetup firstPageNumber="16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ŠŠI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Príloha VS</dc:title>
  <dc:subject>VS 2001/02</dc:subject>
  <dc:creator>Juraj Butaš</dc:creator>
  <cp:keywords/>
  <dc:description/>
  <cp:lastModifiedBy>uherekova</cp:lastModifiedBy>
  <cp:lastPrinted>2002-10-29T11:26:13Z</cp:lastPrinted>
  <dcterms:created xsi:type="dcterms:W3CDTF">2002-10-17T03:38:08Z</dcterms:created>
  <dcterms:modified xsi:type="dcterms:W3CDTF">2003-01-23T11:11:17Z</dcterms:modified>
  <cp:category/>
  <cp:version/>
  <cp:contentType/>
  <cp:contentStatus/>
</cp:coreProperties>
</file>