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7050" activeTab="0"/>
  </bookViews>
  <sheets>
    <sheet name="C" sheetId="1" r:id="rId1"/>
  </sheets>
  <definedNames>
    <definedName name="_xlnm.Print_Area" localSheetId="0">'C'!$A$2:$I$65</definedName>
    <definedName name="TA2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<sst xmlns="http://schemas.openxmlformats.org/spreadsheetml/2006/main" count="54" uniqueCount="44">
  <si>
    <t>Saldo</t>
  </si>
  <si>
    <t>mil. Sk</t>
  </si>
  <si>
    <t>mil. USD</t>
  </si>
  <si>
    <t>BEŽNÝ  ÚČET</t>
  </si>
  <si>
    <t>Poznámka : údaje sú predbežné</t>
  </si>
  <si>
    <t>Kurz USD=</t>
  </si>
  <si>
    <t>SKK</t>
  </si>
  <si>
    <t xml:space="preserve">                   Platobná bilancia  SR  za  január  až december  2002</t>
  </si>
  <si>
    <t>Inkasá / Kredit ( + )</t>
  </si>
  <si>
    <t>Platby / Debet  ( - )</t>
  </si>
  <si>
    <t xml:space="preserve">   TOVAR</t>
  </si>
  <si>
    <t xml:space="preserve">   SLUŽBY</t>
  </si>
  <si>
    <t xml:space="preserve">                    Doprava</t>
  </si>
  <si>
    <t xml:space="preserve">                    Cestovný ruch</t>
  </si>
  <si>
    <t xml:space="preserve">                    Iné služby celkom</t>
  </si>
  <si>
    <t xml:space="preserve">   VÝNOSY</t>
  </si>
  <si>
    <t xml:space="preserve">                    Kompenzácie pracovníkov</t>
  </si>
  <si>
    <t xml:space="preserve">                    Výnosy z investícii</t>
  </si>
  <si>
    <t xml:space="preserve">   BEŽNÉ TRANSFÉRY</t>
  </si>
  <si>
    <t xml:space="preserve">   KAPITÁLOVÝ ÚČET</t>
  </si>
  <si>
    <t xml:space="preserve">   FINANČNÝ ÚČET</t>
  </si>
  <si>
    <t xml:space="preserve">     PRIAME INVESTÍCIE</t>
  </si>
  <si>
    <t xml:space="preserve">        V zahraniči       (priamy investor = rezident)</t>
  </si>
  <si>
    <t xml:space="preserve">                Majetková účasť a reinvestovaný zisk</t>
  </si>
  <si>
    <t xml:space="preserve">                Ostatný kapitál</t>
  </si>
  <si>
    <t xml:space="preserve">        V  SR    (podnik priamej investície = rezident)</t>
  </si>
  <si>
    <t xml:space="preserve">     PORTFÓLIOVÉ INVESTÍCIE</t>
  </si>
  <si>
    <t xml:space="preserve">                Aktíva</t>
  </si>
  <si>
    <t xml:space="preserve">                Pasíva</t>
  </si>
  <si>
    <t xml:space="preserve">     OSTATNÉ INVESTÍCIE</t>
  </si>
  <si>
    <t xml:space="preserve">        Dlhodobé</t>
  </si>
  <si>
    <t xml:space="preserve">        Krátkodobé</t>
  </si>
  <si>
    <t xml:space="preserve"> KAPITÁLOVÝ  A FINANČNÝ  ÚČET</t>
  </si>
  <si>
    <t xml:space="preserve"> OSTATNÉ NEZAČLENENÉ POLOŽKY  </t>
  </si>
  <si>
    <t xml:space="preserve"> CELKOVÁ BILANCIA</t>
  </si>
  <si>
    <t xml:space="preserve">     MONETÁRNE ZLATO</t>
  </si>
  <si>
    <t xml:space="preserve">     SDR</t>
  </si>
  <si>
    <t xml:space="preserve">     DEVÍZOVÉ  AKTÍVA</t>
  </si>
  <si>
    <t xml:space="preserve">        Vklady</t>
  </si>
  <si>
    <t xml:space="preserve">        Cenné papiere</t>
  </si>
  <si>
    <t xml:space="preserve">                Obligácie a zmenky</t>
  </si>
  <si>
    <t xml:space="preserve">                Nástroje peňažného trhu a fin. deriváty</t>
  </si>
  <si>
    <t xml:space="preserve"> REZERVNÉ AKTÍVA</t>
  </si>
  <si>
    <t xml:space="preserve">              Príloha č. 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</si>
</sst>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\-mmm\-yy_)"/>
    <numFmt numFmtId="165" formatCode="hh:mm:ss\ AM/PM_)"/>
    <numFmt numFmtId="166" formatCode="#,##0.0&quot;Sk&quot;_);\(#,##0.0&quot;Sk&quot;\)"/>
    <numFmt numFmtId="167" formatCode="#,##0&quot;Sk&quot;_);\(#,##0&quot;Sk&quot;\)"/>
    <numFmt numFmtId="168" formatCode="#,##0.000&quot;Sk&quot;_);\(#,##0.000&quot;Sk&quot;\)"/>
    <numFmt numFmtId="169" formatCode="#,##0.0_);\(#,##0.0\)"/>
    <numFmt numFmtId="170" formatCode="#,##0.0"/>
    <numFmt numFmtId="171" formatCode="#,##0.000"/>
  </numFmts>
  <fonts count="11">
    <font>
      <sz val="12"/>
      <name val="Arial MT"/>
      <family val="0"/>
    </font>
    <font>
      <sz val="11"/>
      <name val="Times New Roman"/>
      <family val="0"/>
    </font>
    <font>
      <b/>
      <sz val="18"/>
      <name val="Times New Roman"/>
      <family val="0"/>
    </font>
    <font>
      <b/>
      <sz val="12"/>
      <name val="Arial MT"/>
      <family val="0"/>
    </font>
    <font>
      <b/>
      <sz val="12"/>
      <name val="TimesNewRomanPS"/>
      <family val="0"/>
    </font>
    <font>
      <sz val="12"/>
      <name val="TimesNewRomanPS"/>
      <family val="0"/>
    </font>
    <font>
      <i/>
      <sz val="12"/>
      <name val="TimesNewRomanP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5"/>
      <name val="Times New Roman"/>
      <family val="1"/>
    </font>
    <font>
      <sz val="14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167" fontId="5" fillId="0" borderId="2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/>
    </xf>
    <xf numFmtId="169" fontId="3" fillId="0" borderId="0" xfId="0" applyNumberFormat="1" applyFont="1" applyAlignment="1" applyProtection="1">
      <alignment/>
      <protection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170" fontId="8" fillId="0" borderId="7" xfId="0" applyNumberFormat="1" applyFont="1" applyBorder="1" applyAlignment="1">
      <alignment horizontal="centerContinuous"/>
    </xf>
    <xf numFmtId="170" fontId="7" fillId="0" borderId="8" xfId="0" applyNumberFormat="1" applyFont="1" applyBorder="1" applyAlignment="1" applyProtection="1">
      <alignment/>
      <protection/>
    </xf>
    <xf numFmtId="170" fontId="7" fillId="0" borderId="9" xfId="0" applyNumberFormat="1" applyFont="1" applyBorder="1" applyAlignment="1" applyProtection="1">
      <alignment/>
      <protection/>
    </xf>
    <xf numFmtId="170" fontId="7" fillId="0" borderId="10" xfId="0" applyNumberFormat="1" applyFont="1" applyBorder="1" applyAlignment="1" applyProtection="1">
      <alignment/>
      <protection/>
    </xf>
    <xf numFmtId="170" fontId="7" fillId="0" borderId="11" xfId="0" applyNumberFormat="1" applyFont="1" applyBorder="1" applyAlignment="1" applyProtection="1">
      <alignment/>
      <protection/>
    </xf>
    <xf numFmtId="170" fontId="7" fillId="0" borderId="12" xfId="0" applyNumberFormat="1" applyFont="1" applyBorder="1" applyAlignment="1" applyProtection="1">
      <alignment/>
      <protection/>
    </xf>
    <xf numFmtId="170" fontId="7" fillId="0" borderId="13" xfId="0" applyNumberFormat="1" applyFont="1" applyBorder="1" applyAlignment="1" applyProtection="1">
      <alignment/>
      <protection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 applyProtection="1">
      <alignment/>
      <protection/>
    </xf>
    <xf numFmtId="171" fontId="7" fillId="0" borderId="0" xfId="0" applyNumberFormat="1" applyFont="1" applyAlignment="1" applyProtection="1">
      <alignment/>
      <protection/>
    </xf>
    <xf numFmtId="170" fontId="8" fillId="0" borderId="14" xfId="0" applyNumberFormat="1" applyFont="1" applyBorder="1" applyAlignment="1">
      <alignment horizontal="centerContinuous"/>
    </xf>
    <xf numFmtId="170" fontId="8" fillId="0" borderId="15" xfId="0" applyNumberFormat="1" applyFont="1" applyBorder="1" applyAlignment="1">
      <alignment horizontal="centerContinuous"/>
    </xf>
    <xf numFmtId="170" fontId="7" fillId="0" borderId="15" xfId="0" applyNumberFormat="1" applyFont="1" applyBorder="1" applyAlignment="1">
      <alignment horizontal="centerContinuous"/>
    </xf>
    <xf numFmtId="170" fontId="8" fillId="0" borderId="16" xfId="0" applyNumberFormat="1" applyFont="1" applyBorder="1" applyAlignment="1">
      <alignment horizontal="centerContinuous"/>
    </xf>
    <xf numFmtId="170" fontId="7" fillId="0" borderId="8" xfId="0" applyNumberFormat="1" applyFont="1" applyBorder="1" applyAlignment="1">
      <alignment/>
    </xf>
    <xf numFmtId="170" fontId="7" fillId="0" borderId="9" xfId="0" applyNumberFormat="1" applyFont="1" applyBorder="1" applyAlignment="1">
      <alignment/>
    </xf>
    <xf numFmtId="170" fontId="9" fillId="2" borderId="8" xfId="0" applyNumberFormat="1" applyFont="1" applyFill="1" applyBorder="1" applyAlignment="1" applyProtection="1">
      <alignment/>
      <protection/>
    </xf>
    <xf numFmtId="170" fontId="9" fillId="2" borderId="9" xfId="0" applyNumberFormat="1" applyFont="1" applyFill="1" applyBorder="1" applyAlignment="1" applyProtection="1">
      <alignment/>
      <protection/>
    </xf>
    <xf numFmtId="170" fontId="7" fillId="0" borderId="17" xfId="0" applyNumberFormat="1" applyFont="1" applyBorder="1" applyAlignment="1" applyProtection="1">
      <alignment/>
      <protection/>
    </xf>
    <xf numFmtId="170" fontId="7" fillId="0" borderId="18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Q71"/>
  <sheetViews>
    <sheetView tabSelected="1" workbookViewId="0" topLeftCell="A1">
      <selection activeCell="B1" sqref="B1"/>
    </sheetView>
  </sheetViews>
  <sheetFormatPr defaultColWidth="9.77734375" defaultRowHeight="15"/>
  <cols>
    <col min="2" max="2" width="38.77734375" style="0" customWidth="1"/>
    <col min="3" max="8" width="9.88671875" style="0" bestFit="1" customWidth="1"/>
  </cols>
  <sheetData>
    <row r="2" ht="18">
      <c r="G2" s="40" t="s">
        <v>43</v>
      </c>
    </row>
    <row r="3" spans="2:3" ht="21.75" customHeight="1">
      <c r="B3" s="12" t="s">
        <v>7</v>
      </c>
      <c r="C3" s="12"/>
    </row>
    <row r="4" ht="15.75" thickBot="1"/>
    <row r="5" spans="2:8" ht="17.25" thickBot="1" thickTop="1">
      <c r="B5" s="3"/>
      <c r="C5" s="30" t="s">
        <v>8</v>
      </c>
      <c r="D5" s="31"/>
      <c r="E5" s="30" t="s">
        <v>9</v>
      </c>
      <c r="F5" s="31"/>
      <c r="G5" s="30" t="s">
        <v>0</v>
      </c>
      <c r="H5" s="32"/>
    </row>
    <row r="6" spans="2:8" ht="17.25" thickBot="1" thickTop="1">
      <c r="B6" s="9"/>
      <c r="C6" s="33" t="s">
        <v>1</v>
      </c>
      <c r="D6" s="20" t="s">
        <v>2</v>
      </c>
      <c r="E6" s="33" t="s">
        <v>1</v>
      </c>
      <c r="F6" s="20" t="s">
        <v>2</v>
      </c>
      <c r="G6" s="33" t="s">
        <v>1</v>
      </c>
      <c r="H6" s="20" t="s">
        <v>2</v>
      </c>
    </row>
    <row r="7" spans="2:8" ht="16.5" thickTop="1">
      <c r="B7" s="13"/>
      <c r="C7" s="34"/>
      <c r="D7" s="35"/>
      <c r="E7" s="34"/>
      <c r="F7" s="35"/>
      <c r="G7" s="34"/>
      <c r="H7" s="35"/>
    </row>
    <row r="8" spans="2:15" ht="15.75">
      <c r="B8" s="4" t="s">
        <v>10</v>
      </c>
      <c r="C8" s="21">
        <v>651256</v>
      </c>
      <c r="D8" s="22">
        <v>14365.41303628543</v>
      </c>
      <c r="E8" s="21">
        <v>747883</v>
      </c>
      <c r="F8" s="22">
        <v>16496.81261718319</v>
      </c>
      <c r="G8" s="21">
        <f>C8-E8</f>
        <v>-96627</v>
      </c>
      <c r="H8" s="22">
        <f>D8-F8</f>
        <v>-2131.3995808977597</v>
      </c>
      <c r="I8" s="1"/>
      <c r="J8" s="1"/>
      <c r="K8" s="1"/>
      <c r="L8" s="1"/>
      <c r="M8" s="1"/>
      <c r="N8" s="1"/>
      <c r="O8" s="1"/>
    </row>
    <row r="9" spans="2:15" ht="15.75">
      <c r="B9" s="6"/>
      <c r="C9" s="21"/>
      <c r="D9" s="22"/>
      <c r="E9" s="21"/>
      <c r="F9" s="22"/>
      <c r="G9" s="21"/>
      <c r="H9" s="22"/>
      <c r="I9" s="1"/>
      <c r="J9" s="1"/>
      <c r="K9" s="1"/>
      <c r="L9" s="1"/>
      <c r="M9" s="1"/>
      <c r="N9" s="1"/>
      <c r="O9" s="1"/>
    </row>
    <row r="10" spans="2:15" ht="15.75">
      <c r="B10" s="4" t="s">
        <v>11</v>
      </c>
      <c r="C10" s="21">
        <f aca="true" t="shared" si="0" ref="C10:H10">C11+C12+C13</f>
        <v>126289.70000000001</v>
      </c>
      <c r="D10" s="22">
        <f t="shared" si="0"/>
        <v>2785.699790448881</v>
      </c>
      <c r="E10" s="21">
        <f t="shared" si="0"/>
        <v>105638.1</v>
      </c>
      <c r="F10" s="22">
        <f t="shared" si="0"/>
        <v>2330.1665379949263</v>
      </c>
      <c r="G10" s="21">
        <f t="shared" si="0"/>
        <v>20651.600000000006</v>
      </c>
      <c r="H10" s="22">
        <f t="shared" si="0"/>
        <v>455.5332524539539</v>
      </c>
      <c r="I10" s="1"/>
      <c r="J10" s="1"/>
      <c r="K10" s="1"/>
      <c r="L10" s="1"/>
      <c r="M10" s="1"/>
      <c r="N10" s="1"/>
      <c r="O10" s="1"/>
    </row>
    <row r="11" spans="2:15" ht="15.75">
      <c r="B11" s="7" t="s">
        <v>12</v>
      </c>
      <c r="C11" s="21">
        <v>52588.9</v>
      </c>
      <c r="D11" s="22">
        <v>1160.0066174037718</v>
      </c>
      <c r="E11" s="21">
        <v>27093.8</v>
      </c>
      <c r="F11" s="22">
        <v>597.6353810521672</v>
      </c>
      <c r="G11" s="21">
        <f aca="true" t="shared" si="1" ref="G11:H13">C11-E11</f>
        <v>25495.100000000002</v>
      </c>
      <c r="H11" s="22">
        <f t="shared" si="1"/>
        <v>562.3712363516046</v>
      </c>
      <c r="I11" s="1"/>
      <c r="J11" s="1"/>
      <c r="K11" s="1"/>
      <c r="L11" s="1"/>
      <c r="M11" s="1"/>
      <c r="N11" s="1"/>
      <c r="O11" s="1"/>
    </row>
    <row r="12" spans="2:15" ht="15.75">
      <c r="B12" s="7" t="s">
        <v>13</v>
      </c>
      <c r="C12" s="21">
        <v>32820.3</v>
      </c>
      <c r="D12" s="22">
        <v>723.9505900518363</v>
      </c>
      <c r="E12" s="21">
        <v>20045.3</v>
      </c>
      <c r="F12" s="22">
        <v>442.1594794309033</v>
      </c>
      <c r="G12" s="21">
        <f t="shared" si="1"/>
        <v>12775.000000000004</v>
      </c>
      <c r="H12" s="22">
        <f t="shared" si="1"/>
        <v>281.79111062093307</v>
      </c>
      <c r="I12" s="1"/>
      <c r="J12" s="1"/>
      <c r="K12" s="1"/>
      <c r="L12" s="1"/>
      <c r="M12" s="1"/>
      <c r="N12" s="1"/>
      <c r="O12" s="1"/>
    </row>
    <row r="13" spans="2:15" ht="15.75">
      <c r="B13" s="7" t="s">
        <v>14</v>
      </c>
      <c r="C13" s="21">
        <v>40880.5</v>
      </c>
      <c r="D13" s="22">
        <v>901.7425829932724</v>
      </c>
      <c r="E13" s="21">
        <v>58499</v>
      </c>
      <c r="F13" s="22">
        <v>1290.3716775118562</v>
      </c>
      <c r="G13" s="21">
        <f t="shared" si="1"/>
        <v>-17618.5</v>
      </c>
      <c r="H13" s="22">
        <f t="shared" si="1"/>
        <v>-388.62909451858377</v>
      </c>
      <c r="I13" s="1"/>
      <c r="J13" s="1"/>
      <c r="K13" s="1"/>
      <c r="L13" s="1"/>
      <c r="M13" s="1"/>
      <c r="N13" s="1"/>
      <c r="O13" s="1"/>
    </row>
    <row r="14" spans="2:15" ht="15.75">
      <c r="B14" s="6"/>
      <c r="C14" s="21"/>
      <c r="D14" s="22"/>
      <c r="E14" s="21"/>
      <c r="F14" s="22"/>
      <c r="G14" s="21"/>
      <c r="H14" s="22"/>
      <c r="I14" s="1"/>
      <c r="J14" s="1"/>
      <c r="K14" s="1"/>
      <c r="L14" s="1"/>
      <c r="M14" s="1"/>
      <c r="N14" s="1"/>
      <c r="O14" s="1"/>
    </row>
    <row r="15" spans="2:15" ht="15.75">
      <c r="B15" s="4" t="s">
        <v>15</v>
      </c>
      <c r="C15" s="21">
        <f aca="true" t="shared" si="2" ref="C15:H15">C16+C17</f>
        <v>15556.6</v>
      </c>
      <c r="D15" s="22">
        <f t="shared" si="2"/>
        <v>343.14767839417675</v>
      </c>
      <c r="E15" s="21">
        <f t="shared" si="2"/>
        <v>36246.7</v>
      </c>
      <c r="F15" s="22">
        <f t="shared" si="2"/>
        <v>799.5301643321936</v>
      </c>
      <c r="G15" s="21">
        <f t="shared" si="2"/>
        <v>-20690.1</v>
      </c>
      <c r="H15" s="22">
        <f t="shared" si="2"/>
        <v>-456.3824859380169</v>
      </c>
      <c r="I15" s="1"/>
      <c r="J15" s="1"/>
      <c r="K15" s="1"/>
      <c r="L15" s="1"/>
      <c r="M15" s="1"/>
      <c r="N15" s="1"/>
      <c r="O15" s="1"/>
    </row>
    <row r="16" spans="2:15" ht="15.75">
      <c r="B16" s="6" t="s">
        <v>16</v>
      </c>
      <c r="C16" s="21">
        <v>1095.1</v>
      </c>
      <c r="D16" s="22">
        <v>24.155729568765853</v>
      </c>
      <c r="E16" s="21">
        <v>512.6</v>
      </c>
      <c r="F16" s="22">
        <v>11.30693724495423</v>
      </c>
      <c r="G16" s="21">
        <f>C16-E16</f>
        <v>582.4999999999999</v>
      </c>
      <c r="H16" s="22">
        <f>D16-F16</f>
        <v>12.848792323811622</v>
      </c>
      <c r="I16" s="1"/>
      <c r="J16" s="1"/>
      <c r="K16" s="1"/>
      <c r="L16" s="1"/>
      <c r="M16" s="1"/>
      <c r="N16" s="1"/>
      <c r="O16" s="1"/>
    </row>
    <row r="17" spans="2:15" ht="15.75">
      <c r="B17" s="6" t="s">
        <v>17</v>
      </c>
      <c r="C17" s="21">
        <v>14461.5</v>
      </c>
      <c r="D17" s="22">
        <v>318.9919488254109</v>
      </c>
      <c r="E17" s="21">
        <v>35734.1</v>
      </c>
      <c r="F17" s="22">
        <v>788.2232270872394</v>
      </c>
      <c r="G17" s="21">
        <f>C17-E17</f>
        <v>-21272.6</v>
      </c>
      <c r="H17" s="22">
        <f>D17-F17</f>
        <v>-469.2312782618285</v>
      </c>
      <c r="I17" s="1"/>
      <c r="J17" s="1"/>
      <c r="K17" s="1"/>
      <c r="L17" s="1"/>
      <c r="M17" s="1"/>
      <c r="N17" s="1"/>
      <c r="O17" s="1"/>
    </row>
    <row r="18" spans="2:15" ht="15.75">
      <c r="B18" s="6"/>
      <c r="C18" s="21"/>
      <c r="D18" s="22"/>
      <c r="E18" s="21"/>
      <c r="F18" s="22"/>
      <c r="G18" s="21"/>
      <c r="H18" s="22"/>
      <c r="I18" s="1"/>
      <c r="J18" s="1"/>
      <c r="K18" s="1"/>
      <c r="L18" s="1"/>
      <c r="M18" s="1"/>
      <c r="N18" s="1"/>
      <c r="O18" s="1"/>
    </row>
    <row r="19" spans="2:15" ht="15.75">
      <c r="B19" s="4" t="s">
        <v>18</v>
      </c>
      <c r="C19" s="21">
        <v>21568.9</v>
      </c>
      <c r="D19" s="22">
        <v>475.7670673872284</v>
      </c>
      <c r="E19" s="21">
        <v>12803.9</v>
      </c>
      <c r="F19" s="22">
        <v>282.4285871842947</v>
      </c>
      <c r="G19" s="21">
        <f>C19-E19</f>
        <v>8765.000000000002</v>
      </c>
      <c r="H19" s="22">
        <f>D19-F19</f>
        <v>193.33848020293368</v>
      </c>
      <c r="I19" s="1"/>
      <c r="J19" s="1"/>
      <c r="K19" s="1"/>
      <c r="L19" s="1"/>
      <c r="M19" s="1"/>
      <c r="N19" s="1"/>
      <c r="O19" s="1"/>
    </row>
    <row r="20" spans="2:15" ht="15.75">
      <c r="B20" s="6"/>
      <c r="C20" s="21"/>
      <c r="D20" s="22"/>
      <c r="E20" s="21"/>
      <c r="F20" s="22"/>
      <c r="G20" s="21"/>
      <c r="H20" s="22"/>
      <c r="I20" s="1"/>
      <c r="J20" s="1"/>
      <c r="K20" s="1"/>
      <c r="L20" s="1"/>
      <c r="M20" s="1"/>
      <c r="N20" s="1"/>
      <c r="O20" s="1"/>
    </row>
    <row r="21" spans="2:8" ht="15.75">
      <c r="B21" s="4" t="s">
        <v>3</v>
      </c>
      <c r="C21" s="21">
        <f aca="true" t="shared" si="3" ref="C21:H21">C8+C10+C15+C19</f>
        <v>814671.2</v>
      </c>
      <c r="D21" s="22">
        <f t="shared" si="3"/>
        <v>17970.027572515715</v>
      </c>
      <c r="E21" s="21">
        <f t="shared" si="3"/>
        <v>902571.7</v>
      </c>
      <c r="F21" s="22">
        <f t="shared" si="3"/>
        <v>19908.937906694606</v>
      </c>
      <c r="G21" s="21">
        <f t="shared" si="3"/>
        <v>-87900.5</v>
      </c>
      <c r="H21" s="22">
        <f t="shared" si="3"/>
        <v>-1938.9103341788891</v>
      </c>
    </row>
    <row r="22" spans="2:8" ht="15.75">
      <c r="B22" s="6"/>
      <c r="C22" s="21"/>
      <c r="D22" s="22"/>
      <c r="E22" s="21"/>
      <c r="F22" s="22"/>
      <c r="G22" s="21"/>
      <c r="H22" s="22"/>
    </row>
    <row r="23" spans="2:15" ht="15.75">
      <c r="B23" s="16" t="s">
        <v>19</v>
      </c>
      <c r="C23" s="23">
        <v>5794</v>
      </c>
      <c r="D23" s="24">
        <v>127.80412484835115</v>
      </c>
      <c r="E23" s="23">
        <v>929.1</v>
      </c>
      <c r="F23" s="24">
        <v>20.494099481636706</v>
      </c>
      <c r="G23" s="23">
        <f>C23-E23</f>
        <v>4864.9</v>
      </c>
      <c r="H23" s="24">
        <f>D23-F23</f>
        <v>107.31002536671444</v>
      </c>
      <c r="I23" s="1"/>
      <c r="J23" s="1"/>
      <c r="K23" s="1"/>
      <c r="L23" s="1"/>
      <c r="M23" s="1"/>
      <c r="N23" s="1"/>
      <c r="O23" s="1"/>
    </row>
    <row r="24" spans="2:15" ht="15.75">
      <c r="B24" s="6"/>
      <c r="C24" s="21"/>
      <c r="D24" s="22"/>
      <c r="E24" s="21"/>
      <c r="F24" s="22"/>
      <c r="G24" s="21"/>
      <c r="H24" s="22"/>
      <c r="I24" s="1"/>
      <c r="J24" s="1"/>
      <c r="K24" s="1"/>
      <c r="L24" s="1"/>
      <c r="M24" s="1"/>
      <c r="N24" s="1"/>
      <c r="O24" s="1"/>
    </row>
    <row r="25" spans="2:15" ht="15.75">
      <c r="B25" s="4" t="s">
        <v>20</v>
      </c>
      <c r="C25" s="21">
        <f aca="true" t="shared" si="4" ref="C25:H25">C27+C35+C39</f>
        <v>2568477.9</v>
      </c>
      <c r="D25" s="22">
        <f t="shared" si="4"/>
        <v>56636.82389985662</v>
      </c>
      <c r="E25" s="21">
        <f t="shared" si="4"/>
        <v>-2339033.9</v>
      </c>
      <c r="F25" s="22">
        <f t="shared" si="4"/>
        <v>-51568.8580677181</v>
      </c>
      <c r="G25" s="21">
        <f t="shared" si="4"/>
        <v>229444.00000000006</v>
      </c>
      <c r="H25" s="22">
        <f t="shared" si="4"/>
        <v>5067.9658321385195</v>
      </c>
      <c r="I25" s="1"/>
      <c r="J25" s="1"/>
      <c r="K25" s="1"/>
      <c r="L25" s="1"/>
      <c r="M25" s="1"/>
      <c r="N25" s="1"/>
      <c r="O25" s="1"/>
    </row>
    <row r="26" spans="2:15" ht="15.75">
      <c r="B26" s="4"/>
      <c r="C26" s="21"/>
      <c r="D26" s="22"/>
      <c r="E26" s="21"/>
      <c r="F26" s="22"/>
      <c r="G26" s="21"/>
      <c r="H26" s="22"/>
      <c r="I26" s="1"/>
      <c r="J26" s="1"/>
      <c r="K26" s="1"/>
      <c r="L26" s="1"/>
      <c r="M26" s="1"/>
      <c r="N26" s="1"/>
      <c r="O26" s="1"/>
    </row>
    <row r="27" spans="2:15" ht="15.75">
      <c r="B27" s="6" t="s">
        <v>21</v>
      </c>
      <c r="C27" s="21">
        <f aca="true" t="shared" si="5" ref="C27:H27">C28+C31</f>
        <v>483794.6</v>
      </c>
      <c r="D27" s="22">
        <f t="shared" si="5"/>
        <v>10671.547369582</v>
      </c>
      <c r="E27" s="21">
        <f t="shared" si="5"/>
        <v>-302127.9</v>
      </c>
      <c r="F27" s="22">
        <f t="shared" si="5"/>
        <v>-6664.3410168743785</v>
      </c>
      <c r="G27" s="21">
        <f t="shared" si="5"/>
        <v>181666.7</v>
      </c>
      <c r="H27" s="22">
        <f t="shared" si="5"/>
        <v>4007.206352707621</v>
      </c>
      <c r="I27" s="1"/>
      <c r="J27" s="1"/>
      <c r="K27" s="1"/>
      <c r="L27" s="1"/>
      <c r="M27" s="1"/>
      <c r="N27" s="1"/>
      <c r="O27" s="1"/>
    </row>
    <row r="28" spans="2:15" ht="15.75">
      <c r="B28" s="5" t="s">
        <v>22</v>
      </c>
      <c r="C28" s="21">
        <f aca="true" t="shared" si="6" ref="C28:H28">C29+C30</f>
        <v>17385</v>
      </c>
      <c r="D28" s="22">
        <f t="shared" si="6"/>
        <v>383.4785485827727</v>
      </c>
      <c r="E28" s="21">
        <f t="shared" si="6"/>
        <v>-17608</v>
      </c>
      <c r="F28" s="22">
        <f t="shared" si="6"/>
        <v>-388.39748538656664</v>
      </c>
      <c r="G28" s="21">
        <f t="shared" si="6"/>
        <v>-223</v>
      </c>
      <c r="H28" s="22">
        <f t="shared" si="6"/>
        <v>-4.918936803793969</v>
      </c>
      <c r="I28" s="1"/>
      <c r="J28" s="1"/>
      <c r="K28" s="1"/>
      <c r="L28" s="1"/>
      <c r="M28" s="1"/>
      <c r="N28" s="1"/>
      <c r="O28" s="1"/>
    </row>
    <row r="29" spans="2:15" ht="15.75">
      <c r="B29" s="6" t="s">
        <v>23</v>
      </c>
      <c r="C29" s="21">
        <v>2686</v>
      </c>
      <c r="D29" s="22">
        <v>59.24782177125841</v>
      </c>
      <c r="E29" s="21">
        <v>-2773</v>
      </c>
      <c r="F29" s="22">
        <v>-61.166868865115255</v>
      </c>
      <c r="G29" s="21">
        <f>C29+E29</f>
        <v>-87</v>
      </c>
      <c r="H29" s="22">
        <f>D29+F29</f>
        <v>-1.9190470938568467</v>
      </c>
      <c r="I29" s="1"/>
      <c r="J29" s="1"/>
      <c r="K29" s="1"/>
      <c r="L29" s="1"/>
      <c r="M29" s="1"/>
      <c r="N29" s="1"/>
      <c r="O29" s="1"/>
    </row>
    <row r="30" spans="2:15" ht="15.75">
      <c r="B30" s="6" t="s">
        <v>24</v>
      </c>
      <c r="C30" s="21">
        <v>14699</v>
      </c>
      <c r="D30" s="22">
        <v>324.2307268115143</v>
      </c>
      <c r="E30" s="21">
        <v>-14835</v>
      </c>
      <c r="F30" s="22">
        <v>-327.2306165214514</v>
      </c>
      <c r="G30" s="21">
        <f>C30+E30</f>
        <v>-136</v>
      </c>
      <c r="H30" s="22">
        <f>D30+F30</f>
        <v>-2.999889709937122</v>
      </c>
      <c r="I30" s="1"/>
      <c r="J30" s="1"/>
      <c r="K30" s="1"/>
      <c r="L30" s="1"/>
      <c r="M30" s="1"/>
      <c r="N30" s="1"/>
      <c r="O30" s="1"/>
    </row>
    <row r="31" spans="2:15" ht="15.75">
      <c r="B31" s="5" t="s">
        <v>25</v>
      </c>
      <c r="C31" s="21">
        <f aca="true" t="shared" si="7" ref="C31:H31">C32+C33</f>
        <v>466409.6</v>
      </c>
      <c r="D31" s="22">
        <f t="shared" si="7"/>
        <v>10288.068820999228</v>
      </c>
      <c r="E31" s="21">
        <f t="shared" si="7"/>
        <v>-284519.9</v>
      </c>
      <c r="F31" s="22">
        <f t="shared" si="7"/>
        <v>-6275.943531487812</v>
      </c>
      <c r="G31" s="21">
        <f t="shared" si="7"/>
        <v>181889.7</v>
      </c>
      <c r="H31" s="22">
        <f t="shared" si="7"/>
        <v>4012.1252895114153</v>
      </c>
      <c r="I31" s="1"/>
      <c r="J31" s="1"/>
      <c r="K31" s="1"/>
      <c r="L31" s="1"/>
      <c r="M31" s="1"/>
      <c r="N31" s="1"/>
      <c r="O31" s="1"/>
    </row>
    <row r="32" spans="2:15" ht="15.75">
      <c r="B32" s="6" t="s">
        <v>23</v>
      </c>
      <c r="C32" s="21">
        <v>191440.6</v>
      </c>
      <c r="D32" s="22">
        <v>4222.799161795522</v>
      </c>
      <c r="E32" s="21">
        <v>-11693.9</v>
      </c>
      <c r="F32" s="22">
        <v>-257.9441932281901</v>
      </c>
      <c r="G32" s="21">
        <f>C32+E32</f>
        <v>179746.7</v>
      </c>
      <c r="H32" s="22">
        <f>D32+F32</f>
        <v>3964.854968567332</v>
      </c>
      <c r="I32" s="1"/>
      <c r="J32" s="1"/>
      <c r="K32" s="1"/>
      <c r="L32" s="1"/>
      <c r="M32" s="1"/>
      <c r="N32" s="1"/>
      <c r="O32" s="1"/>
    </row>
    <row r="33" spans="2:15" ht="15.75">
      <c r="B33" s="6" t="s">
        <v>24</v>
      </c>
      <c r="C33" s="21">
        <v>274969</v>
      </c>
      <c r="D33" s="22">
        <v>6065.2696592037055</v>
      </c>
      <c r="E33" s="21">
        <v>-272826</v>
      </c>
      <c r="F33" s="22">
        <v>-6017.999338259622</v>
      </c>
      <c r="G33" s="21">
        <f>C33+E33</f>
        <v>2143</v>
      </c>
      <c r="H33" s="22">
        <f>D33+F33</f>
        <v>47.27032094408332</v>
      </c>
      <c r="I33" s="1"/>
      <c r="J33" s="1"/>
      <c r="K33" s="1"/>
      <c r="L33" s="1"/>
      <c r="M33" s="1"/>
      <c r="N33" s="1"/>
      <c r="O33" s="1"/>
    </row>
    <row r="34" spans="2:15" ht="15.75">
      <c r="B34" s="6"/>
      <c r="C34" s="21"/>
      <c r="D34" s="22"/>
      <c r="E34" s="21"/>
      <c r="F34" s="22"/>
      <c r="G34" s="21"/>
      <c r="H34" s="22"/>
      <c r="I34" s="1"/>
      <c r="J34" s="1"/>
      <c r="K34" s="1"/>
      <c r="L34" s="1"/>
      <c r="M34" s="1"/>
      <c r="N34" s="1"/>
      <c r="O34" s="1"/>
    </row>
    <row r="35" spans="2:15" ht="15.75">
      <c r="B35" s="6" t="s">
        <v>26</v>
      </c>
      <c r="C35" s="21">
        <f aca="true" t="shared" si="8" ref="C35:H35">C36+C37</f>
        <v>341962</v>
      </c>
      <c r="D35" s="22">
        <f t="shared" si="8"/>
        <v>7543.002095511194</v>
      </c>
      <c r="E35" s="21">
        <f t="shared" si="8"/>
        <v>-316836</v>
      </c>
      <c r="F35" s="22">
        <f t="shared" si="8"/>
        <v>-6988.772471600309</v>
      </c>
      <c r="G35" s="21">
        <f t="shared" si="8"/>
        <v>25126</v>
      </c>
      <c r="H35" s="22">
        <f t="shared" si="8"/>
        <v>554.2296239108855</v>
      </c>
      <c r="I35" s="1"/>
      <c r="J35" s="1"/>
      <c r="K35" s="1"/>
      <c r="L35" s="1"/>
      <c r="M35" s="1"/>
      <c r="N35" s="1"/>
      <c r="O35" s="1"/>
    </row>
    <row r="36" spans="2:15" ht="15.75">
      <c r="B36" s="6" t="s">
        <v>27</v>
      </c>
      <c r="C36" s="21">
        <v>176247.5</v>
      </c>
      <c r="D36" s="22">
        <v>3887.669570971655</v>
      </c>
      <c r="E36" s="21">
        <v>-163884.6</v>
      </c>
      <c r="F36" s="22">
        <v>-3614.968567332083</v>
      </c>
      <c r="G36" s="21">
        <f>C36+E36</f>
        <v>12362.899999999994</v>
      </c>
      <c r="H36" s="22">
        <f>D36+F36</f>
        <v>272.70100363957226</v>
      </c>
      <c r="I36" s="1"/>
      <c r="J36" s="1"/>
      <c r="K36" s="1"/>
      <c r="L36" s="1"/>
      <c r="M36" s="1"/>
      <c r="N36" s="1"/>
      <c r="O36" s="1"/>
    </row>
    <row r="37" spans="2:15" ht="15.75">
      <c r="B37" s="6" t="s">
        <v>28</v>
      </c>
      <c r="C37" s="21">
        <v>165714.5</v>
      </c>
      <c r="D37" s="22">
        <v>3655.3325245395386</v>
      </c>
      <c r="E37" s="21">
        <v>-152951.4</v>
      </c>
      <c r="F37" s="22">
        <v>-3373.8039042682253</v>
      </c>
      <c r="G37" s="21">
        <f>C37+E37</f>
        <v>12763.100000000006</v>
      </c>
      <c r="H37" s="22">
        <f>D37+F37</f>
        <v>281.52862027131323</v>
      </c>
      <c r="I37" s="1"/>
      <c r="J37" s="1"/>
      <c r="K37" s="1"/>
      <c r="L37" s="1"/>
      <c r="M37" s="1"/>
      <c r="N37" s="1"/>
      <c r="O37" s="1"/>
    </row>
    <row r="38" spans="2:15" ht="15.75">
      <c r="B38" s="6"/>
      <c r="C38" s="21"/>
      <c r="D38" s="22"/>
      <c r="E38" s="21"/>
      <c r="F38" s="22"/>
      <c r="G38" s="21"/>
      <c r="H38" s="22"/>
      <c r="I38" s="1"/>
      <c r="J38" s="1"/>
      <c r="K38" s="1"/>
      <c r="L38" s="1"/>
      <c r="M38" s="1"/>
      <c r="N38" s="1"/>
      <c r="O38" s="1"/>
    </row>
    <row r="39" spans="2:15" ht="15.75">
      <c r="B39" s="6" t="s">
        <v>29</v>
      </c>
      <c r="C39" s="21">
        <f>C40+C44</f>
        <v>1742721.3</v>
      </c>
      <c r="D39" s="22">
        <f>D40+D44</f>
        <v>38422.27443476343</v>
      </c>
      <c r="E39" s="21">
        <f>E40+E44</f>
        <v>-1720070</v>
      </c>
      <c r="F39" s="22">
        <f>F40+F44</f>
        <v>-37915.744579243416</v>
      </c>
      <c r="G39" s="21">
        <f aca="true" t="shared" si="9" ref="G39:H42">C39+E39</f>
        <v>22651.300000000047</v>
      </c>
      <c r="H39" s="22">
        <f t="shared" si="9"/>
        <v>506.52985552001337</v>
      </c>
      <c r="I39" s="1"/>
      <c r="J39" s="1"/>
      <c r="K39" s="1"/>
      <c r="L39" s="1"/>
      <c r="M39" s="1"/>
      <c r="N39" s="1"/>
      <c r="O39" s="1"/>
    </row>
    <row r="40" spans="2:15" ht="15.75">
      <c r="B40" s="5" t="s">
        <v>30</v>
      </c>
      <c r="C40" s="21">
        <f>C41+C42</f>
        <v>54671.5</v>
      </c>
      <c r="D40" s="22">
        <f>D41+D42</f>
        <v>1215.2327892356898</v>
      </c>
      <c r="E40" s="21">
        <f>E41+E42</f>
        <v>-59623.7</v>
      </c>
      <c r="F40" s="22">
        <f>F41+F42</f>
        <v>-1317.5359655895004</v>
      </c>
      <c r="G40" s="21">
        <f t="shared" si="9"/>
        <v>-4952.199999999997</v>
      </c>
      <c r="H40" s="22">
        <f t="shared" si="9"/>
        <v>-102.30317635381061</v>
      </c>
      <c r="I40" s="1"/>
      <c r="J40" s="1"/>
      <c r="K40" s="1"/>
      <c r="L40" s="1"/>
      <c r="M40" s="1"/>
      <c r="N40" s="1"/>
      <c r="O40" s="1"/>
    </row>
    <row r="41" spans="2:15" ht="15.75">
      <c r="B41" s="6" t="s">
        <v>27</v>
      </c>
      <c r="C41" s="21">
        <v>22502</v>
      </c>
      <c r="D41" s="22">
        <v>506.4174478879453</v>
      </c>
      <c r="E41" s="21">
        <v>-10028.2</v>
      </c>
      <c r="F41" s="22">
        <v>-221.20216168523217</v>
      </c>
      <c r="G41" s="21">
        <f t="shared" si="9"/>
        <v>12473.8</v>
      </c>
      <c r="H41" s="22">
        <f t="shared" si="9"/>
        <v>285.2152862027131</v>
      </c>
      <c r="I41" s="1"/>
      <c r="J41" s="1"/>
      <c r="K41" s="1"/>
      <c r="L41" s="1"/>
      <c r="M41" s="1"/>
      <c r="N41" s="1"/>
      <c r="O41" s="1"/>
    </row>
    <row r="42" spans="2:15" ht="15.75">
      <c r="B42" s="6" t="s">
        <v>28</v>
      </c>
      <c r="C42" s="21">
        <v>32169.5</v>
      </c>
      <c r="D42" s="22">
        <v>708.8153413477446</v>
      </c>
      <c r="E42" s="21">
        <v>-49595.5</v>
      </c>
      <c r="F42" s="22">
        <v>-1096.3338039042683</v>
      </c>
      <c r="G42" s="21">
        <f t="shared" si="9"/>
        <v>-17426</v>
      </c>
      <c r="H42" s="22">
        <f t="shared" si="9"/>
        <v>-387.5184625565237</v>
      </c>
      <c r="I42" s="1"/>
      <c r="J42" s="1"/>
      <c r="K42" s="1"/>
      <c r="L42" s="1"/>
      <c r="M42" s="1"/>
      <c r="N42" s="1"/>
      <c r="O42" s="1"/>
    </row>
    <row r="43" spans="2:9" ht="15.75">
      <c r="B43" s="6"/>
      <c r="C43" s="21"/>
      <c r="D43" s="22"/>
      <c r="E43" s="21"/>
      <c r="F43" s="22"/>
      <c r="G43" s="21"/>
      <c r="H43" s="22"/>
      <c r="I43" s="1"/>
    </row>
    <row r="44" spans="2:8" ht="15.75">
      <c r="B44" s="5" t="s">
        <v>31</v>
      </c>
      <c r="C44" s="21">
        <f>C45+C46</f>
        <v>1688049.8</v>
      </c>
      <c r="D44" s="22">
        <f>D45+D46</f>
        <v>37207.04164552774</v>
      </c>
      <c r="E44" s="21">
        <f>E45+E46</f>
        <v>-1660446.3</v>
      </c>
      <c r="F44" s="22">
        <f>F45+F46</f>
        <v>-36598.208613653915</v>
      </c>
      <c r="G44" s="21">
        <f aca="true" t="shared" si="10" ref="G44:H46">C44+E44</f>
        <v>27603.5</v>
      </c>
      <c r="H44" s="22">
        <f t="shared" si="10"/>
        <v>608.8330318738226</v>
      </c>
    </row>
    <row r="45" spans="2:9" ht="15.75">
      <c r="B45" s="6" t="s">
        <v>27</v>
      </c>
      <c r="C45" s="21">
        <v>1115881.5</v>
      </c>
      <c r="D45" s="22">
        <v>24614.12815705305</v>
      </c>
      <c r="E45" s="21">
        <v>-1096047.6</v>
      </c>
      <c r="F45" s="22">
        <v>-24176.631741480094</v>
      </c>
      <c r="G45" s="21">
        <f t="shared" si="10"/>
        <v>19833.899999999907</v>
      </c>
      <c r="H45" s="22">
        <f t="shared" si="10"/>
        <v>437.496415572954</v>
      </c>
      <c r="I45" s="1"/>
    </row>
    <row r="46" spans="2:13" ht="15.75">
      <c r="B46" s="14" t="s">
        <v>28</v>
      </c>
      <c r="C46" s="23">
        <v>572168.3</v>
      </c>
      <c r="D46" s="24">
        <v>12592.913488474689</v>
      </c>
      <c r="E46" s="23">
        <v>-564398.7</v>
      </c>
      <c r="F46" s="24">
        <v>-12421.576872173817</v>
      </c>
      <c r="G46" s="23">
        <f t="shared" si="10"/>
        <v>7769.600000000093</v>
      </c>
      <c r="H46" s="24">
        <f t="shared" si="10"/>
        <v>171.33661630087227</v>
      </c>
      <c r="I46" s="1"/>
      <c r="J46" s="1"/>
      <c r="K46" s="1"/>
      <c r="L46" s="1"/>
      <c r="M46" s="1"/>
    </row>
    <row r="47" spans="2:8" ht="15.75">
      <c r="B47" s="6"/>
      <c r="C47" s="21"/>
      <c r="D47" s="22"/>
      <c r="E47" s="21"/>
      <c r="F47" s="22"/>
      <c r="G47" s="21"/>
      <c r="H47" s="22"/>
    </row>
    <row r="48" spans="2:17" ht="15.75">
      <c r="B48" s="4" t="s">
        <v>32</v>
      </c>
      <c r="C48" s="21">
        <f>C23+C25</f>
        <v>2574271.9</v>
      </c>
      <c r="D48" s="22">
        <f>D23+D25</f>
        <v>56764.62802470497</v>
      </c>
      <c r="E48" s="21">
        <f>-E23+E25</f>
        <v>-2339963</v>
      </c>
      <c r="F48" s="22">
        <f>-F23+F25</f>
        <v>-51589.35216719974</v>
      </c>
      <c r="G48" s="21">
        <f>C48+E48</f>
        <v>234308.8999999999</v>
      </c>
      <c r="H48" s="22">
        <f>D48+F48</f>
        <v>5175.275857505236</v>
      </c>
      <c r="I48" s="2"/>
      <c r="J48" s="2"/>
      <c r="K48" s="17"/>
      <c r="L48" s="2"/>
      <c r="M48" s="2"/>
      <c r="N48" s="2"/>
      <c r="O48" s="2"/>
      <c r="P48" s="2"/>
      <c r="Q48" s="2"/>
    </row>
    <row r="49" spans="2:8" ht="15.75">
      <c r="B49" s="6"/>
      <c r="C49" s="21"/>
      <c r="D49" s="22"/>
      <c r="E49" s="21"/>
      <c r="F49" s="22"/>
      <c r="G49" s="21"/>
      <c r="H49" s="22"/>
    </row>
    <row r="50" spans="2:8" ht="15.75">
      <c r="B50" s="4" t="s">
        <v>33</v>
      </c>
      <c r="C50" s="36"/>
      <c r="D50" s="37"/>
      <c r="E50" s="36"/>
      <c r="F50" s="37"/>
      <c r="G50" s="21">
        <f>G52-(G21+G48)</f>
        <v>14187.600000000122</v>
      </c>
      <c r="H50" s="22">
        <f>H52-(H21+H48)</f>
        <v>409.33447667365317</v>
      </c>
    </row>
    <row r="51" spans="2:8" ht="15.75">
      <c r="B51" s="6"/>
      <c r="C51" s="21"/>
      <c r="D51" s="22"/>
      <c r="E51" s="21"/>
      <c r="F51" s="22"/>
      <c r="G51" s="21"/>
      <c r="H51" s="22"/>
    </row>
    <row r="52" spans="2:10" ht="16.5" thickBot="1">
      <c r="B52" s="18" t="s">
        <v>34</v>
      </c>
      <c r="C52" s="25">
        <f aca="true" t="shared" si="11" ref="C52:H52">-C62</f>
        <v>-10692.3</v>
      </c>
      <c r="D52" s="26">
        <f t="shared" si="11"/>
        <v>-242.5</v>
      </c>
      <c r="E52" s="25">
        <f t="shared" si="11"/>
        <v>171288.30000000002</v>
      </c>
      <c r="F52" s="26">
        <f t="shared" si="11"/>
        <v>3888.2</v>
      </c>
      <c r="G52" s="25">
        <f t="shared" si="11"/>
        <v>160596.00000000003</v>
      </c>
      <c r="H52" s="26">
        <f t="shared" si="11"/>
        <v>3645.7</v>
      </c>
      <c r="J52" s="1"/>
    </row>
    <row r="53" spans="2:10" ht="16.5" thickTop="1">
      <c r="B53" s="6"/>
      <c r="C53" s="21"/>
      <c r="D53" s="22"/>
      <c r="E53" s="21"/>
      <c r="F53" s="22"/>
      <c r="G53" s="21"/>
      <c r="H53" s="22"/>
      <c r="J53" s="1"/>
    </row>
    <row r="54" spans="2:8" ht="15.75">
      <c r="B54" s="6" t="s">
        <v>35</v>
      </c>
      <c r="C54" s="21">
        <v>0</v>
      </c>
      <c r="D54" s="22">
        <v>0</v>
      </c>
      <c r="E54" s="21">
        <v>0</v>
      </c>
      <c r="F54" s="22">
        <v>0</v>
      </c>
      <c r="G54" s="21">
        <f aca="true" t="shared" si="12" ref="G54:H60">C54+E54</f>
        <v>0</v>
      </c>
      <c r="H54" s="22">
        <f t="shared" si="12"/>
        <v>0</v>
      </c>
    </row>
    <row r="55" spans="2:8" ht="15.75">
      <c r="B55" s="6" t="s">
        <v>36</v>
      </c>
      <c r="C55" s="21">
        <v>0</v>
      </c>
      <c r="D55" s="22">
        <v>0</v>
      </c>
      <c r="E55" s="21">
        <v>-19.1</v>
      </c>
      <c r="F55" s="22">
        <v>-0.4</v>
      </c>
      <c r="G55" s="21">
        <f t="shared" si="12"/>
        <v>-19.1</v>
      </c>
      <c r="H55" s="22">
        <f t="shared" si="12"/>
        <v>-0.4</v>
      </c>
    </row>
    <row r="56" spans="2:8" ht="15.75">
      <c r="B56" s="6" t="s">
        <v>37</v>
      </c>
      <c r="C56" s="21">
        <f>C57+C58</f>
        <v>10692.3</v>
      </c>
      <c r="D56" s="22">
        <f>D57+D58</f>
        <v>242.5</v>
      </c>
      <c r="E56" s="21">
        <f>E57+E58</f>
        <v>-171269.2</v>
      </c>
      <c r="F56" s="22">
        <f>F57+F58</f>
        <v>-3887.7999999999997</v>
      </c>
      <c r="G56" s="21">
        <f t="shared" si="12"/>
        <v>-160576.90000000002</v>
      </c>
      <c r="H56" s="22">
        <f t="shared" si="12"/>
        <v>-3645.2999999999997</v>
      </c>
    </row>
    <row r="57" spans="2:8" ht="15.75">
      <c r="B57" s="5" t="s">
        <v>38</v>
      </c>
      <c r="C57" s="21">
        <v>10692.3</v>
      </c>
      <c r="D57" s="22">
        <v>242.5</v>
      </c>
      <c r="E57" s="21">
        <v>0</v>
      </c>
      <c r="F57" s="22">
        <v>0</v>
      </c>
      <c r="G57" s="21">
        <f t="shared" si="12"/>
        <v>10692.3</v>
      </c>
      <c r="H57" s="22">
        <f t="shared" si="12"/>
        <v>242.5</v>
      </c>
    </row>
    <row r="58" spans="2:8" ht="15.75">
      <c r="B58" s="5" t="s">
        <v>39</v>
      </c>
      <c r="C58" s="21">
        <f>C59+C60</f>
        <v>0</v>
      </c>
      <c r="D58" s="22">
        <f>D59+D60</f>
        <v>0</v>
      </c>
      <c r="E58" s="21">
        <f>E59+E60</f>
        <v>-171269.2</v>
      </c>
      <c r="F58" s="22">
        <f>F59+F60</f>
        <v>-3887.7999999999997</v>
      </c>
      <c r="G58" s="21">
        <f t="shared" si="12"/>
        <v>-171269.2</v>
      </c>
      <c r="H58" s="22">
        <f t="shared" si="12"/>
        <v>-3887.7999999999997</v>
      </c>
    </row>
    <row r="59" spans="2:8" ht="15.75">
      <c r="B59" s="6" t="s">
        <v>40</v>
      </c>
      <c r="C59" s="21">
        <v>0</v>
      </c>
      <c r="D59" s="22">
        <v>0</v>
      </c>
      <c r="E59" s="21">
        <v>-35695.7</v>
      </c>
      <c r="F59" s="22">
        <v>-810.6</v>
      </c>
      <c r="G59" s="21">
        <f t="shared" si="12"/>
        <v>-35695.7</v>
      </c>
      <c r="H59" s="22">
        <f t="shared" si="12"/>
        <v>-810.6</v>
      </c>
    </row>
    <row r="60" spans="2:8" ht="15.75">
      <c r="B60" s="6" t="s">
        <v>41</v>
      </c>
      <c r="C60" s="21">
        <v>0</v>
      </c>
      <c r="D60" s="22">
        <v>0</v>
      </c>
      <c r="E60" s="21">
        <v>-135573.5</v>
      </c>
      <c r="F60" s="22">
        <v>-3077.2</v>
      </c>
      <c r="G60" s="21">
        <f t="shared" si="12"/>
        <v>-135573.5</v>
      </c>
      <c r="H60" s="22">
        <f t="shared" si="12"/>
        <v>-3077.2</v>
      </c>
    </row>
    <row r="61" spans="2:8" ht="15.75">
      <c r="B61" s="19"/>
      <c r="C61" s="38"/>
      <c r="D61" s="39"/>
      <c r="E61" s="38"/>
      <c r="F61" s="39"/>
      <c r="G61" s="38"/>
      <c r="H61" s="39"/>
    </row>
    <row r="62" spans="2:8" ht="16.5" thickBot="1">
      <c r="B62" s="18" t="s">
        <v>42</v>
      </c>
      <c r="C62" s="25">
        <f>C54+C55+C56</f>
        <v>10692.3</v>
      </c>
      <c r="D62" s="26">
        <f>D54+D55+D56</f>
        <v>242.5</v>
      </c>
      <c r="E62" s="25">
        <f>E54+E55+E56</f>
        <v>-171288.30000000002</v>
      </c>
      <c r="F62" s="26">
        <f>F54+F55+F56</f>
        <v>-3888.2</v>
      </c>
      <c r="G62" s="25">
        <f>C62+E62</f>
        <v>-160596.00000000003</v>
      </c>
      <c r="H62" s="26">
        <f>D62+F62</f>
        <v>-3645.7</v>
      </c>
    </row>
    <row r="63" spans="2:8" ht="16.5" thickTop="1">
      <c r="B63" s="8"/>
      <c r="C63" s="27"/>
      <c r="D63" s="27"/>
      <c r="E63" s="27"/>
      <c r="F63" s="27"/>
      <c r="G63" s="27"/>
      <c r="H63" s="27"/>
    </row>
    <row r="64" spans="2:8" ht="15.75">
      <c r="B64" s="10" t="s">
        <v>4</v>
      </c>
      <c r="C64" s="28"/>
      <c r="D64" s="28"/>
      <c r="E64" s="28"/>
      <c r="F64" s="28"/>
      <c r="G64" s="28"/>
      <c r="H64" s="28"/>
    </row>
    <row r="65" spans="2:8" ht="15.75">
      <c r="B65" s="11" t="s">
        <v>5</v>
      </c>
      <c r="C65" s="29">
        <v>45.335</v>
      </c>
      <c r="D65" s="28" t="s">
        <v>6</v>
      </c>
      <c r="E65" s="28"/>
      <c r="F65" s="28"/>
      <c r="G65" s="28"/>
      <c r="H65" s="28"/>
    </row>
    <row r="66" spans="2:8" ht="15.75">
      <c r="B66" s="15"/>
      <c r="E66" s="1"/>
      <c r="F66" s="1"/>
      <c r="G66" s="1"/>
      <c r="H66" s="1"/>
    </row>
    <row r="67" spans="5:8" ht="15">
      <c r="E67" s="1"/>
      <c r="F67" s="1"/>
      <c r="G67" s="1"/>
      <c r="H67" s="1"/>
    </row>
    <row r="68" spans="3:8" ht="15">
      <c r="C68" s="1"/>
      <c r="E68" s="1"/>
      <c r="F68" s="1"/>
      <c r="G68" s="1"/>
      <c r="H68" s="1"/>
    </row>
    <row r="69" spans="5:8" ht="15">
      <c r="E69" s="1"/>
      <c r="F69" s="1"/>
      <c r="G69" s="1"/>
      <c r="H69" s="1"/>
    </row>
    <row r="70" spans="5:8" ht="15">
      <c r="E70" s="1"/>
      <c r="F70" s="1"/>
      <c r="G70" s="1"/>
      <c r="H70" s="1"/>
    </row>
    <row r="71" spans="5:8" ht="15">
      <c r="E71" s="1"/>
      <c r="F71" s="1"/>
      <c r="G71" s="1"/>
      <c r="H71" s="1"/>
    </row>
  </sheetData>
  <printOptions/>
  <pageMargins left="0.551" right="0.551" top="0.984" bottom="0.55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Skamlova</cp:lastModifiedBy>
  <dcterms:created xsi:type="dcterms:W3CDTF">2003-03-11T14:23:29Z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