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<sst xmlns="http://schemas.openxmlformats.org/spreadsheetml/2006/main" count="16" uniqueCount="14">
  <si>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Finančné prostriedky poskytnuté zo ŠFA SR</t>
  </si>
  <si>
    <t>Úver od PKB, a.s.</t>
  </si>
  <si>
    <t>suma 580 mil. Sk, 5% úrok, 15 rokov</t>
  </si>
  <si>
    <t>suma 700 mil. Sk, 10% úrok, 15 rokov</t>
  </si>
  <si>
    <t>s odkladom splátky istiny o 3 roky</t>
  </si>
  <si>
    <t>Celková ročná potreba</t>
  </si>
  <si>
    <t>Splátka istiny</t>
  </si>
  <si>
    <t>Splátka úroku</t>
  </si>
  <si>
    <t>Splátky</t>
  </si>
  <si>
    <t>Istina</t>
  </si>
  <si>
    <t>Celková splátky</t>
  </si>
  <si>
    <t>splátok ŠFA + PKB</t>
  </si>
  <si>
    <t>Roky</t>
  </si>
  <si>
    <t>Zostatok istiny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</si>
</sst>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4" sqref="B4"/>
    </sheetView>
  </sheetViews>
  <sheetFormatPr defaultColWidth="9.140625" defaultRowHeight="17.25" customHeight="1"/>
  <cols>
    <col min="1" max="1" width="6.140625" style="0" customWidth="1"/>
    <col min="2" max="2" width="13.8515625" style="0" bestFit="1" customWidth="1"/>
    <col min="3" max="3" width="14.421875" style="1" customWidth="1"/>
    <col min="4" max="4" width="13.8515625" style="1" customWidth="1"/>
    <col min="5" max="5" width="13.8515625" style="1" bestFit="1" customWidth="1"/>
    <col min="6" max="6" width="1.57421875" style="1" customWidth="1"/>
    <col min="7" max="7" width="11.140625" style="0" bestFit="1" customWidth="1"/>
    <col min="8" max="8" width="13.421875" style="3" customWidth="1"/>
    <col min="9" max="9" width="13.28125" style="3" bestFit="1" customWidth="1"/>
    <col min="10" max="10" width="15.421875" style="3" customWidth="1"/>
    <col min="11" max="11" width="1.57421875" style="3" customWidth="1"/>
    <col min="12" max="12" width="21.421875" style="0" customWidth="1"/>
    <col min="13" max="13" width="21.28125" style="1" customWidth="1"/>
  </cols>
  <sheetData>
    <row r="1" ht="17.25" customHeight="1">
      <c r="G1" s="2"/>
    </row>
    <row r="2" spans="3:13" s="5" customFormat="1" ht="17.25" customHeight="1">
      <c r="C2" s="4" t="s">
        <v>0</v>
      </c>
      <c r="D2" s="4"/>
      <c r="E2" s="4"/>
      <c r="F2" s="4"/>
      <c r="H2" s="6" t="s">
        <v>1</v>
      </c>
      <c r="I2" s="6"/>
      <c r="J2" s="6"/>
      <c r="K2" s="6"/>
      <c r="M2" s="4"/>
    </row>
    <row r="3" spans="3:13" s="5" customFormat="1" ht="17.25" customHeight="1">
      <c r="C3" s="7" t="s">
        <v>2</v>
      </c>
      <c r="D3" s="7"/>
      <c r="E3" s="7"/>
      <c r="F3" s="7"/>
      <c r="H3" s="6" t="s">
        <v>3</v>
      </c>
      <c r="I3" s="6"/>
      <c r="J3" s="6"/>
      <c r="K3" s="6"/>
      <c r="M3" s="4"/>
    </row>
    <row r="4" spans="3:13" s="5" customFormat="1" ht="17.25" customHeight="1" thickBot="1">
      <c r="C4" s="7" t="s">
        <v>4</v>
      </c>
      <c r="D4" s="7"/>
      <c r="E4" s="7"/>
      <c r="F4" s="7"/>
      <c r="H4" s="6"/>
      <c r="I4" s="6"/>
      <c r="J4" s="6"/>
      <c r="K4" s="6"/>
      <c r="M4" s="4"/>
    </row>
    <row r="5" spans="3:12" s="5" customFormat="1" ht="17.25" customHeight="1" thickBot="1">
      <c r="C5" s="7"/>
      <c r="D5" s="7"/>
      <c r="E5" s="7"/>
      <c r="F5" s="7"/>
      <c r="H5" s="6"/>
      <c r="I5" s="6"/>
      <c r="J5" s="6"/>
      <c r="K5" s="6"/>
      <c r="L5" s="8" t="s">
        <v>5</v>
      </c>
    </row>
    <row r="6" spans="1:12" s="5" customFormat="1" ht="17.25" customHeight="1" thickBot="1">
      <c r="A6" s="34" t="s">
        <v>12</v>
      </c>
      <c r="B6" s="35" t="s">
        <v>13</v>
      </c>
      <c r="C6" s="35" t="s">
        <v>6</v>
      </c>
      <c r="D6" s="35" t="s">
        <v>7</v>
      </c>
      <c r="E6" s="36" t="s">
        <v>8</v>
      </c>
      <c r="G6" s="11" t="s">
        <v>9</v>
      </c>
      <c r="H6" s="12" t="s">
        <v>7</v>
      </c>
      <c r="I6" s="13" t="s">
        <v>6</v>
      </c>
      <c r="J6" s="14" t="s">
        <v>10</v>
      </c>
      <c r="L6" s="15" t="s">
        <v>11</v>
      </c>
    </row>
    <row r="7" spans="1:13" ht="17.25" customHeight="1">
      <c r="A7" s="37">
        <v>2002</v>
      </c>
      <c r="B7" s="16">
        <v>580000000</v>
      </c>
      <c r="C7" s="16">
        <v>0</v>
      </c>
      <c r="D7" s="16">
        <f>580000000*0.05</f>
        <v>29000000</v>
      </c>
      <c r="E7" s="17">
        <f>D7</f>
        <v>29000000</v>
      </c>
      <c r="F7"/>
      <c r="G7" s="18">
        <v>700000000</v>
      </c>
      <c r="H7" s="19">
        <f>G7*0.1</f>
        <v>70000000</v>
      </c>
      <c r="I7" s="20">
        <v>46666666</v>
      </c>
      <c r="J7" s="21">
        <f>H7+I7</f>
        <v>116666666</v>
      </c>
      <c r="K7"/>
      <c r="L7" s="22">
        <f>J7+E7</f>
        <v>145666666</v>
      </c>
      <c r="M7"/>
    </row>
    <row r="8" spans="1:13" ht="17.25" customHeight="1">
      <c r="A8" s="38">
        <f>A7+1</f>
        <v>2003</v>
      </c>
      <c r="B8" s="23">
        <v>580000000</v>
      </c>
      <c r="C8" s="23">
        <v>0</v>
      </c>
      <c r="D8" s="23">
        <f>580000000*0.05</f>
        <v>29000000</v>
      </c>
      <c r="E8" s="26">
        <f>D8</f>
        <v>29000000</v>
      </c>
      <c r="F8"/>
      <c r="G8" s="24">
        <f>G7-I7</f>
        <v>653333334</v>
      </c>
      <c r="H8" s="19">
        <f aca="true" t="shared" si="0" ref="H8:H21">G8*0.1</f>
        <v>65333333.400000006</v>
      </c>
      <c r="I8" s="20">
        <v>46666666</v>
      </c>
      <c r="J8" s="21">
        <f aca="true" t="shared" si="1" ref="J8:J21">H8+I8</f>
        <v>111999999.4</v>
      </c>
      <c r="K8"/>
      <c r="L8" s="25">
        <f aca="true" t="shared" si="2" ref="L8:L21">J8+E8</f>
        <v>140999999.4</v>
      </c>
      <c r="M8"/>
    </row>
    <row r="9" spans="1:13" ht="17.25" customHeight="1">
      <c r="A9" s="38">
        <f aca="true" t="shared" si="3" ref="A9:A21">A8+1</f>
        <v>2004</v>
      </c>
      <c r="B9" s="23">
        <v>580000000</v>
      </c>
      <c r="C9" s="23">
        <v>0</v>
      </c>
      <c r="D9" s="23">
        <f>580000000*0.05</f>
        <v>29000000</v>
      </c>
      <c r="E9" s="26">
        <f>D9</f>
        <v>29000000</v>
      </c>
      <c r="F9"/>
      <c r="G9" s="24">
        <f>G8-I8</f>
        <v>606666668</v>
      </c>
      <c r="H9" s="19">
        <f t="shared" si="0"/>
        <v>60666666.800000004</v>
      </c>
      <c r="I9" s="20">
        <v>46666666</v>
      </c>
      <c r="J9" s="21">
        <f t="shared" si="1"/>
        <v>107333332.80000001</v>
      </c>
      <c r="K9"/>
      <c r="L9" s="25">
        <f t="shared" si="2"/>
        <v>136333332.8</v>
      </c>
      <c r="M9"/>
    </row>
    <row r="10" spans="1:13" ht="17.25" customHeight="1">
      <c r="A10" s="38">
        <f t="shared" si="3"/>
        <v>2005</v>
      </c>
      <c r="B10" s="23">
        <f>580000000-C10</f>
        <v>543561262.187927</v>
      </c>
      <c r="C10" s="23">
        <v>36438737.81207293</v>
      </c>
      <c r="D10" s="23">
        <f aca="true" t="shared" si="4" ref="D10:D21">B10*0.05</f>
        <v>27178063.109396353</v>
      </c>
      <c r="E10" s="26">
        <f aca="true" t="shared" si="5" ref="E10:E21">D10+C10</f>
        <v>63616800.921469286</v>
      </c>
      <c r="F10"/>
      <c r="G10" s="24">
        <f aca="true" t="shared" si="6" ref="G10:G21">G9-I9</f>
        <v>560000002</v>
      </c>
      <c r="H10" s="19">
        <f t="shared" si="0"/>
        <v>56000000.2</v>
      </c>
      <c r="I10" s="20">
        <v>46666666</v>
      </c>
      <c r="J10" s="21">
        <f t="shared" si="1"/>
        <v>102666666.2</v>
      </c>
      <c r="K10"/>
      <c r="L10" s="25">
        <f t="shared" si="2"/>
        <v>166283467.1214693</v>
      </c>
      <c r="M10"/>
    </row>
    <row r="11" spans="1:13" ht="17.25" customHeight="1">
      <c r="A11" s="38">
        <f t="shared" si="3"/>
        <v>2006</v>
      </c>
      <c r="B11" s="23">
        <f aca="true" t="shared" si="7" ref="B11:B21">B10-C11</f>
        <v>505300587.4852504</v>
      </c>
      <c r="C11" s="23">
        <v>38260674.70267658</v>
      </c>
      <c r="D11" s="23">
        <f t="shared" si="4"/>
        <v>25265029.374262523</v>
      </c>
      <c r="E11" s="26">
        <f t="shared" si="5"/>
        <v>63525704.076939106</v>
      </c>
      <c r="F11"/>
      <c r="G11" s="24">
        <f t="shared" si="6"/>
        <v>513333336</v>
      </c>
      <c r="H11" s="19">
        <f t="shared" si="0"/>
        <v>51333333.6</v>
      </c>
      <c r="I11" s="20">
        <v>46666666</v>
      </c>
      <c r="J11" s="21">
        <f t="shared" si="1"/>
        <v>97999999.6</v>
      </c>
      <c r="K11"/>
      <c r="L11" s="25">
        <f t="shared" si="2"/>
        <v>161525703.6769391</v>
      </c>
      <c r="M11"/>
    </row>
    <row r="12" spans="1:13" ht="17.25" customHeight="1">
      <c r="A12" s="38">
        <f t="shared" si="3"/>
        <v>2007</v>
      </c>
      <c r="B12" s="23">
        <f t="shared" si="7"/>
        <v>465126879.04744</v>
      </c>
      <c r="C12" s="23">
        <v>40173708.437810406</v>
      </c>
      <c r="D12" s="23">
        <f t="shared" si="4"/>
        <v>23256343.952372</v>
      </c>
      <c r="E12" s="26">
        <f t="shared" si="5"/>
        <v>63430052.390182406</v>
      </c>
      <c r="F12"/>
      <c r="G12" s="24">
        <f t="shared" si="6"/>
        <v>466666670</v>
      </c>
      <c r="H12" s="19">
        <f t="shared" si="0"/>
        <v>46666667</v>
      </c>
      <c r="I12" s="20">
        <v>46666666</v>
      </c>
      <c r="J12" s="21">
        <f t="shared" si="1"/>
        <v>93333333</v>
      </c>
      <c r="K12"/>
      <c r="L12" s="25">
        <f t="shared" si="2"/>
        <v>156763385.3901824</v>
      </c>
      <c r="M12"/>
    </row>
    <row r="13" spans="1:13" ht="17.25" customHeight="1">
      <c r="A13" s="38">
        <f t="shared" si="3"/>
        <v>2008</v>
      </c>
      <c r="B13" s="23">
        <f t="shared" si="7"/>
        <v>422944485.1877391</v>
      </c>
      <c r="C13" s="23">
        <v>42182393.85970093</v>
      </c>
      <c r="D13" s="23">
        <f t="shared" si="4"/>
        <v>21147224.259386957</v>
      </c>
      <c r="E13" s="26">
        <f t="shared" si="5"/>
        <v>63329618.11908789</v>
      </c>
      <c r="F13"/>
      <c r="G13" s="24">
        <f t="shared" si="6"/>
        <v>420000004</v>
      </c>
      <c r="H13" s="19">
        <f t="shared" si="0"/>
        <v>42000000.400000006</v>
      </c>
      <c r="I13" s="20">
        <v>46666666</v>
      </c>
      <c r="J13" s="21">
        <f t="shared" si="1"/>
        <v>88666666.4</v>
      </c>
      <c r="K13"/>
      <c r="L13" s="25">
        <f t="shared" si="2"/>
        <v>151996284.5190879</v>
      </c>
      <c r="M13"/>
    </row>
    <row r="14" spans="1:13" ht="17.25" customHeight="1">
      <c r="A14" s="38">
        <f t="shared" si="3"/>
        <v>2009</v>
      </c>
      <c r="B14" s="23">
        <f t="shared" si="7"/>
        <v>378652971.6350531</v>
      </c>
      <c r="C14" s="23">
        <v>44291513.552685976</v>
      </c>
      <c r="D14" s="23">
        <f t="shared" si="4"/>
        <v>18932648.581752654</v>
      </c>
      <c r="E14" s="26">
        <f t="shared" si="5"/>
        <v>63224162.134438634</v>
      </c>
      <c r="F14"/>
      <c r="G14" s="24">
        <f t="shared" si="6"/>
        <v>373333338</v>
      </c>
      <c r="H14" s="19">
        <f t="shared" si="0"/>
        <v>37333333.800000004</v>
      </c>
      <c r="I14" s="20">
        <v>46666666</v>
      </c>
      <c r="J14" s="21">
        <f t="shared" si="1"/>
        <v>83999999.80000001</v>
      </c>
      <c r="K14"/>
      <c r="L14" s="25">
        <f t="shared" si="2"/>
        <v>147224161.93443865</v>
      </c>
      <c r="M14"/>
    </row>
    <row r="15" spans="1:13" ht="17.25" customHeight="1">
      <c r="A15" s="38">
        <f t="shared" si="3"/>
        <v>2010</v>
      </c>
      <c r="B15" s="23">
        <f t="shared" si="7"/>
        <v>332146882.4047328</v>
      </c>
      <c r="C15" s="23">
        <v>46506089.230320275</v>
      </c>
      <c r="D15" s="23">
        <f t="shared" si="4"/>
        <v>16607344.120236643</v>
      </c>
      <c r="E15" s="26">
        <f t="shared" si="5"/>
        <v>63113433.35055692</v>
      </c>
      <c r="F15"/>
      <c r="G15" s="24">
        <f t="shared" si="6"/>
        <v>326666672</v>
      </c>
      <c r="H15" s="19">
        <f t="shared" si="0"/>
        <v>32666667.200000003</v>
      </c>
      <c r="I15" s="20">
        <v>46666666</v>
      </c>
      <c r="J15" s="21">
        <f t="shared" si="1"/>
        <v>79333333.2</v>
      </c>
      <c r="K15"/>
      <c r="L15" s="25">
        <f t="shared" si="2"/>
        <v>142446766.55055693</v>
      </c>
      <c r="M15"/>
    </row>
    <row r="16" spans="1:13" ht="17.25" customHeight="1">
      <c r="A16" s="38">
        <f t="shared" si="3"/>
        <v>2011</v>
      </c>
      <c r="B16" s="23">
        <f t="shared" si="7"/>
        <v>283315488.7128965</v>
      </c>
      <c r="C16" s="23">
        <v>48831393.69183628</v>
      </c>
      <c r="D16" s="23">
        <f t="shared" si="4"/>
        <v>14165774.435644828</v>
      </c>
      <c r="E16" s="26">
        <f t="shared" si="5"/>
        <v>62997168.12748111</v>
      </c>
      <c r="F16"/>
      <c r="G16" s="24">
        <f t="shared" si="6"/>
        <v>280000006</v>
      </c>
      <c r="H16" s="19">
        <f t="shared" si="0"/>
        <v>28000000.6</v>
      </c>
      <c r="I16" s="20">
        <v>46666666</v>
      </c>
      <c r="J16" s="21">
        <f t="shared" si="1"/>
        <v>74666666.6</v>
      </c>
      <c r="K16"/>
      <c r="L16" s="25">
        <f t="shared" si="2"/>
        <v>137663834.7274811</v>
      </c>
      <c r="M16"/>
    </row>
    <row r="17" spans="1:13" ht="17.25" customHeight="1">
      <c r="A17" s="38">
        <f t="shared" si="3"/>
        <v>2012</v>
      </c>
      <c r="B17" s="23">
        <f t="shared" si="7"/>
        <v>232042525.3364684</v>
      </c>
      <c r="C17" s="23">
        <v>51272963.37642811</v>
      </c>
      <c r="D17" s="23">
        <f t="shared" si="4"/>
        <v>11602126.26682342</v>
      </c>
      <c r="E17" s="26">
        <f t="shared" si="5"/>
        <v>62875089.64325153</v>
      </c>
      <c r="F17"/>
      <c r="G17" s="24">
        <f t="shared" si="6"/>
        <v>233333340</v>
      </c>
      <c r="H17" s="19">
        <f t="shared" si="0"/>
        <v>23333334</v>
      </c>
      <c r="I17" s="20">
        <v>46666666</v>
      </c>
      <c r="J17" s="21">
        <f t="shared" si="1"/>
        <v>70000000</v>
      </c>
      <c r="K17"/>
      <c r="L17" s="25">
        <f t="shared" si="2"/>
        <v>132875089.64325154</v>
      </c>
      <c r="M17"/>
    </row>
    <row r="18" spans="1:13" ht="17.25" customHeight="1">
      <c r="A18" s="38">
        <f t="shared" si="3"/>
        <v>2013</v>
      </c>
      <c r="B18" s="23">
        <f t="shared" si="7"/>
        <v>178205913.79121888</v>
      </c>
      <c r="C18" s="23">
        <v>53836611.54524951</v>
      </c>
      <c r="D18" s="23">
        <f t="shared" si="4"/>
        <v>8910295.689560944</v>
      </c>
      <c r="E18" s="26">
        <f t="shared" si="5"/>
        <v>62746907.23481045</v>
      </c>
      <c r="F18"/>
      <c r="G18" s="24">
        <f t="shared" si="6"/>
        <v>186666674</v>
      </c>
      <c r="H18" s="19">
        <f t="shared" si="0"/>
        <v>18666667.400000002</v>
      </c>
      <c r="I18" s="20">
        <v>46666666</v>
      </c>
      <c r="J18" s="21">
        <f t="shared" si="1"/>
        <v>65333333.400000006</v>
      </c>
      <c r="K18"/>
      <c r="L18" s="25">
        <f t="shared" si="2"/>
        <v>128080240.63481045</v>
      </c>
      <c r="M18"/>
    </row>
    <row r="19" spans="1:13" ht="17.25" customHeight="1">
      <c r="A19" s="38">
        <f t="shared" si="3"/>
        <v>2014</v>
      </c>
      <c r="B19" s="23">
        <f t="shared" si="7"/>
        <v>121677471.6687069</v>
      </c>
      <c r="C19" s="23">
        <v>56528442.12251199</v>
      </c>
      <c r="D19" s="23">
        <f t="shared" si="4"/>
        <v>6083873.583435345</v>
      </c>
      <c r="E19" s="26">
        <f t="shared" si="5"/>
        <v>62612315.70594734</v>
      </c>
      <c r="F19"/>
      <c r="G19" s="24">
        <f t="shared" si="6"/>
        <v>140000008</v>
      </c>
      <c r="H19" s="19">
        <f t="shared" si="0"/>
        <v>14000000.8</v>
      </c>
      <c r="I19" s="20">
        <v>46666666</v>
      </c>
      <c r="J19" s="21">
        <f t="shared" si="1"/>
        <v>60666666.8</v>
      </c>
      <c r="K19"/>
      <c r="L19" s="25">
        <f t="shared" si="2"/>
        <v>123278982.50594734</v>
      </c>
      <c r="M19"/>
    </row>
    <row r="20" spans="1:13" ht="17.25" customHeight="1">
      <c r="A20" s="38">
        <f t="shared" si="3"/>
        <v>2015</v>
      </c>
      <c r="B20" s="23">
        <f t="shared" si="7"/>
        <v>62322607.4400693</v>
      </c>
      <c r="C20" s="23">
        <v>59354864.22863759</v>
      </c>
      <c r="D20" s="23">
        <f t="shared" si="4"/>
        <v>3116130.3720034654</v>
      </c>
      <c r="E20" s="26">
        <f t="shared" si="5"/>
        <v>62470994.60064106</v>
      </c>
      <c r="F20"/>
      <c r="G20" s="24">
        <f t="shared" si="6"/>
        <v>93333342</v>
      </c>
      <c r="H20" s="19">
        <f t="shared" si="0"/>
        <v>9333334.200000001</v>
      </c>
      <c r="I20" s="20">
        <v>46666666</v>
      </c>
      <c r="J20" s="21">
        <f t="shared" si="1"/>
        <v>56000000.2</v>
      </c>
      <c r="K20"/>
      <c r="L20" s="25">
        <f t="shared" si="2"/>
        <v>118470994.80064106</v>
      </c>
      <c r="M20"/>
    </row>
    <row r="21" spans="1:13" ht="17.25" customHeight="1" thickBot="1">
      <c r="A21" s="39">
        <f t="shared" si="3"/>
        <v>2016</v>
      </c>
      <c r="B21" s="27">
        <f t="shared" si="7"/>
        <v>-1.7136335372924805E-07</v>
      </c>
      <c r="C21" s="27">
        <v>62322607.440069474</v>
      </c>
      <c r="D21" s="27">
        <f t="shared" si="4"/>
        <v>-8.568167686462403E-09</v>
      </c>
      <c r="E21" s="40">
        <f t="shared" si="5"/>
        <v>62322607.44006947</v>
      </c>
      <c r="F21"/>
      <c r="G21" s="24">
        <f t="shared" si="6"/>
        <v>46666676</v>
      </c>
      <c r="H21" s="19">
        <f t="shared" si="0"/>
        <v>4666667.600000001</v>
      </c>
      <c r="I21" s="20">
        <v>46666666</v>
      </c>
      <c r="J21" s="21">
        <f t="shared" si="1"/>
        <v>51333333.6</v>
      </c>
      <c r="K21"/>
      <c r="L21" s="28">
        <f t="shared" si="2"/>
        <v>113655941.04006946</v>
      </c>
      <c r="M21"/>
    </row>
    <row r="22" spans="1:12" s="5" customFormat="1" ht="17.25" customHeight="1" thickBot="1">
      <c r="A22" s="34"/>
      <c r="B22" s="9"/>
      <c r="C22" s="9">
        <f>SUM(C10:C21)</f>
        <v>580000000.0000001</v>
      </c>
      <c r="D22" s="9">
        <f>SUM(D7:D21)</f>
        <v>263264853.74487513</v>
      </c>
      <c r="E22" s="10">
        <v>860264853.7448752</v>
      </c>
      <c r="G22" s="29"/>
      <c r="H22" s="30">
        <f>SUM(H7:H21)</f>
        <v>560000007.0000001</v>
      </c>
      <c r="I22" s="31">
        <f>SUM(I7:I21)</f>
        <v>699999990</v>
      </c>
      <c r="J22" s="32">
        <f>SUM(J7:J21)</f>
        <v>1259999997</v>
      </c>
      <c r="L22" s="33">
        <f>SUM(L7:L21)</f>
        <v>2103264850.744875</v>
      </c>
    </row>
    <row r="24" ht="17.25" customHeight="1">
      <c r="F24" s="4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2002-01-24T12:43:26Z</dcterms:created>
  <dcterms:modified xsi:type="dcterms:W3CDTF">2002-01-25T12:21:56Z</dcterms:modified>
  <cp:category/>
  <cp:version/>
  <cp:contentType/>
  <cp:contentStatus/>
</cp:coreProperties>
</file>