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00" windowWidth="15135" windowHeight="9300" tabRatio="747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>#REF!</definedName>
    <definedName name="col1">#REF!</definedName>
    <definedName name="col116">#REF!</definedName>
    <definedName name="col15">#REF!</definedName>
    <definedName name="col2">#REF!</definedName>
    <definedName name="col22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datumK">#REF!</definedName>
    <definedName name="_xlnm.Print_Titles" localSheetId="10">'11'!$1:$6</definedName>
    <definedName name="_xlnm.Print_Titles" localSheetId="14">'15'!$A:$A</definedName>
    <definedName name="_xlnm.Print_Area" localSheetId="0">'1'!$A$1:$J$42</definedName>
    <definedName name="_xlnm.Print_Area" localSheetId="9">'10'!$A$1:$W$49</definedName>
    <definedName name="_xlnm.Print_Area" localSheetId="10">'11'!$A$1:$F$195</definedName>
    <definedName name="_xlnm.Print_Area" localSheetId="12">'13'!$A$1:$K$46</definedName>
    <definedName name="_xlnm.Print_Area" localSheetId="14">'15'!$A$1:$R$45</definedName>
    <definedName name="_xlnm.Print_Area" localSheetId="4">'5'!$A$1:$K$39</definedName>
    <definedName name="_xlnm.Print_Area" localSheetId="5">'6'!$A$1:$J$63</definedName>
    <definedName name="_xlnm.Print_Area" localSheetId="6">'7'!$A$1:$J$63</definedName>
    <definedName name="_xlnm.Print_Area" localSheetId="7">'8'!$A$1:$O$43</definedName>
    <definedName name="_xlnm.Print_Area" localSheetId="8">'9'!$A$1:$AB$51</definedName>
    <definedName name="obraz">#REF!</definedName>
    <definedName name="TableArea">#REF!</definedName>
    <definedName name="tabulky">#REF!</definedName>
  </definedNames>
  <calcPr fullCalcOnLoad="1"/>
</workbook>
</file>

<file path=xl/sharedStrings.xml><?xml version="1.0" encoding="utf-8"?>
<sst xmlns="http://schemas.openxmlformats.org/spreadsheetml/2006/main" count="815" uniqueCount="416">
  <si>
    <t>Pohľadávky poisťovne podľa druhov a podľa stavu k 31. decembru 2008 (v Sk)</t>
  </si>
  <si>
    <t xml:space="preserve">Druhy pohľadávok </t>
  </si>
  <si>
    <t>Číslo</t>
  </si>
  <si>
    <t>Pobočka</t>
  </si>
  <si>
    <t xml:space="preserve">pohľadávky na poistnom na základe výkazu, prihlášky evidované v účtovníctve (aj pred lehotou splatnosti) </t>
  </si>
  <si>
    <t>pohľadávky na základe rozhodnutia</t>
  </si>
  <si>
    <t>poistné</t>
  </si>
  <si>
    <t>penále</t>
  </si>
  <si>
    <t xml:space="preserve">pokuty </t>
  </si>
  <si>
    <t xml:space="preserve">poplatky  </t>
  </si>
  <si>
    <t>regresy</t>
  </si>
  <si>
    <t xml:space="preserve">preplatky na dávkach   </t>
  </si>
  <si>
    <t>Ostatné</t>
  </si>
  <si>
    <t>Banská Bystrica</t>
  </si>
  <si>
    <t>Bardejov</t>
  </si>
  <si>
    <t>Bratislava</t>
  </si>
  <si>
    <t>Bratislava-okolie</t>
  </si>
  <si>
    <t>Čadca</t>
  </si>
  <si>
    <t>Dolný Kubín</t>
  </si>
  <si>
    <t>Dunajská Streda</t>
  </si>
  <si>
    <t>Galanta</t>
  </si>
  <si>
    <t>Humenné</t>
  </si>
  <si>
    <t>Komárno</t>
  </si>
  <si>
    <t>Košice</t>
  </si>
  <si>
    <t>Košice-okolie</t>
  </si>
  <si>
    <t>Levice</t>
  </si>
  <si>
    <t xml:space="preserve">Liptovský Mikuláš 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</si>
  <si>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</si>
  <si>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</si>
  <si>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</si>
  <si>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</si>
  <si>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</si>
  <si>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</si>
  <si>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</si>
  <si>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</si>
  <si>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</si>
  <si>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</si>
  <si>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</si>
  <si>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Senica</t>
  </si>
  <si>
    <t>Spišská Nová Ves</t>
  </si>
  <si>
    <t>Stará Ľubovňa</t>
  </si>
  <si>
    <t xml:space="preserve">Svidník </t>
  </si>
  <si>
    <t>Topoľčany</t>
  </si>
  <si>
    <t>Trebišov</t>
  </si>
  <si>
    <t>Trenčín</t>
  </si>
  <si>
    <t>Trnava</t>
  </si>
  <si>
    <t xml:space="preserve">Veľký Krtíš </t>
  </si>
  <si>
    <t>Vranov n/T</t>
  </si>
  <si>
    <t>Zvolen</t>
  </si>
  <si>
    <t>Žiar nad Hronom</t>
  </si>
  <si>
    <t>Žilina</t>
  </si>
  <si>
    <t>SP pobočky</t>
  </si>
  <si>
    <t>Ústredie</t>
  </si>
  <si>
    <t>SP spolu</t>
  </si>
  <si>
    <t>Liptovský  Mikuláš</t>
  </si>
  <si>
    <t>Svidník</t>
  </si>
  <si>
    <t>Veľký Krtíš</t>
  </si>
  <si>
    <t>Vranov n.T.</t>
  </si>
  <si>
    <t>Spolu</t>
  </si>
  <si>
    <t>Pohľadávky pobočiek podľa spôsobov vymáhania k 31. decembru 2008 (v Sk)</t>
  </si>
  <si>
    <t>z toho</t>
  </si>
  <si>
    <t>súdny výkon rozhodnutia</t>
  </si>
  <si>
    <t xml:space="preserve">Pohľadávky vymáhané </t>
  </si>
  <si>
    <t xml:space="preserve">pohľadávky na základe rozhodnutí </t>
  </si>
  <si>
    <t>exekúcia</t>
  </si>
  <si>
    <t>konkurz</t>
  </si>
  <si>
    <t>vyrovnanie</t>
  </si>
  <si>
    <t>reštrukturalizácia</t>
  </si>
  <si>
    <t>likvidácia</t>
  </si>
  <si>
    <t>dedičské konanie</t>
  </si>
  <si>
    <t xml:space="preserve">povolené splátky dlžných súm </t>
  </si>
  <si>
    <t>prostredníctvom mandátnej správy</t>
  </si>
  <si>
    <t>iné spôsoby vymáhania</t>
  </si>
  <si>
    <t>Bratislava - okolie</t>
  </si>
  <si>
    <t>Košice - okolie</t>
  </si>
  <si>
    <t>Liptovský Mikuláš</t>
  </si>
  <si>
    <t>Vranov nad Topľou</t>
  </si>
  <si>
    <t>Pobočky SP spolu</t>
  </si>
  <si>
    <t>Spolu pohľadávky SP</t>
  </si>
  <si>
    <t xml:space="preserve">12_2001 </t>
  </si>
  <si>
    <t xml:space="preserve">12_2002 </t>
  </si>
  <si>
    <t>12_2003 NUP</t>
  </si>
  <si>
    <t>12_2003 SP+NUP</t>
  </si>
  <si>
    <t xml:space="preserve">12_2004 </t>
  </si>
  <si>
    <t xml:space="preserve">12_2005 </t>
  </si>
  <si>
    <t>12_2006</t>
  </si>
  <si>
    <t>12_2007</t>
  </si>
  <si>
    <t>12_2008</t>
  </si>
  <si>
    <t>Prírastky ( + ), úbytky ( - ) pohľadávok</t>
  </si>
  <si>
    <t>december 2008 - december 2007</t>
  </si>
  <si>
    <t>december 2008 - december 2006</t>
  </si>
  <si>
    <t>december 2008 - december 2005</t>
  </si>
  <si>
    <t>december 2008 - december 2004</t>
  </si>
  <si>
    <t>december 2008 - december 2003</t>
  </si>
  <si>
    <t>december 2008 - december 2002</t>
  </si>
  <si>
    <t>december 2008 - december 2001</t>
  </si>
  <si>
    <t>SP pobočky, spolu</t>
  </si>
  <si>
    <t>v tis. Sk</t>
  </si>
  <si>
    <t>Ukazovateľ</t>
  </si>
  <si>
    <t>Schválený rozpočet na rok 2008 */</t>
  </si>
  <si>
    <t xml:space="preserve">Rozpis rozpočtu na rok 2008 </t>
  </si>
  <si>
    <t>% plnenia stĺ. 3/1</t>
  </si>
  <si>
    <t>a</t>
  </si>
  <si>
    <t xml:space="preserve">Zdroje </t>
  </si>
  <si>
    <t>v tom:</t>
  </si>
  <si>
    <t>Príjmy v bežnom roku</t>
  </si>
  <si>
    <t>Príjmy na nemocenské poistenie</t>
  </si>
  <si>
    <t>a) poistné od  ekonomicky aktívneho obyvateľstva (EAO)</t>
  </si>
  <si>
    <t xml:space="preserve">    zamestnanec</t>
  </si>
  <si>
    <t xml:space="preserve">    zamestnávateľ</t>
  </si>
  <si>
    <t xml:space="preserve">    NÚP </t>
  </si>
  <si>
    <t>b) pokuty a penále</t>
  </si>
  <si>
    <t>c) dlžné poistné</t>
  </si>
  <si>
    <t>d) ostatné príjmy</t>
  </si>
  <si>
    <t>Príjmy na starobné poistenie</t>
  </si>
  <si>
    <t>a) poistné od EAO</t>
  </si>
  <si>
    <t xml:space="preserve">    povinne dôchodkovo poistená SZČO</t>
  </si>
  <si>
    <t>aa) poistné - dobrovoľný návrat do I. piliera z II. piliera</t>
  </si>
  <si>
    <t xml:space="preserve">b) štát </t>
  </si>
  <si>
    <t xml:space="preserve">c) Sociálna poisťovňa </t>
  </si>
  <si>
    <t>d) pokuty a penále</t>
  </si>
  <si>
    <t>e) dlžné poistné</t>
  </si>
  <si>
    <t>f) ostatné príjmy</t>
  </si>
  <si>
    <t>z toho prostriedky zo ŠFA</t>
  </si>
  <si>
    <t>Príjmy na invalidné poistenie</t>
  </si>
  <si>
    <t>b) štát</t>
  </si>
  <si>
    <t>c) pokuty a penále</t>
  </si>
  <si>
    <t>d) dlžné poistné</t>
  </si>
  <si>
    <t>e) ostatné príjmy</t>
  </si>
  <si>
    <t xml:space="preserve">Príjmy  na úrazové poistenie </t>
  </si>
  <si>
    <t>Príjmy na garančné poistenie</t>
  </si>
  <si>
    <t>e) príspevky na SDS zaplatené zamestnávateľom po uplynutí 60 dní</t>
  </si>
  <si>
    <t>Príjmy na poistenie v nezamestnanosti</t>
  </si>
  <si>
    <t>Príjmy z poistného do rezervného fondu solidarity</t>
  </si>
  <si>
    <t xml:space="preserve">    dobrovoľne  dôchodkovo poistená osoba </t>
  </si>
  <si>
    <t>Príjmy správneho fondu</t>
  </si>
  <si>
    <t xml:space="preserve"> - z príspevkov na SDS (EAO)</t>
  </si>
  <si>
    <t xml:space="preserve"> - z príspevkov na SDS (štát)</t>
  </si>
  <si>
    <t xml:space="preserve"> - z ostatných príjmov</t>
  </si>
  <si>
    <t xml:space="preserve"> - z Európskeho sociálneho fondu</t>
  </si>
  <si>
    <t>Príspevky na starobné dôchodkové sporenie</t>
  </si>
  <si>
    <t>a) príspevky</t>
  </si>
  <si>
    <t xml:space="preserve">    štát</t>
  </si>
  <si>
    <t xml:space="preserve">    Sociálna poisťovňa </t>
  </si>
  <si>
    <t>c) nezaplatené príspevky</t>
  </si>
  <si>
    <t>Príjmy  celkom</t>
  </si>
  <si>
    <t>c) Sociálna poisťovňa zo ZFIP a ZFÚP</t>
  </si>
  <si>
    <t>g) príspevky na SDS zaplatené zamestnávateľom po uplynutí 60 dní</t>
  </si>
  <si>
    <t>h) príjmy správneho fondu z príspevkov na SDS (EAO)</t>
  </si>
  <si>
    <t>i) príjmy správneho fondu z príspevkov na SDS  (štát)</t>
  </si>
  <si>
    <t>j) príjmy správneho fodnu z Európskeho sociálneho fondu</t>
  </si>
  <si>
    <t>Tvorba fondov v bežnom roku</t>
  </si>
  <si>
    <t>a) Základný fond nemocenského poistenia</t>
  </si>
  <si>
    <t>b) Základný fond starobného poistenia</t>
  </si>
  <si>
    <t>c) Základný fond invalidného poistenia</t>
  </si>
  <si>
    <t xml:space="preserve">     Dôchodkové poistenie spolu</t>
  </si>
  <si>
    <t>d) Základný fond úrazového poistenia</t>
  </si>
  <si>
    <t>e) Základný fond garančného poistenia</t>
  </si>
  <si>
    <t>f) Základný fond poistenia v nezamestnanosti</t>
  </si>
  <si>
    <t>g) Rezervný fond solidarity</t>
  </si>
  <si>
    <t>h) Základný fond príspevkov na starobné dôchodkové sporenie</t>
  </si>
  <si>
    <t>h) Správny fond</t>
  </si>
  <si>
    <t>v tom tvorba:</t>
  </si>
  <si>
    <t xml:space="preserve">z poistného </t>
  </si>
  <si>
    <t xml:space="preserve"> z príspevkov na SDS - pobočky</t>
  </si>
  <si>
    <t xml:space="preserve"> z príspevkov na SDS - štát</t>
  </si>
  <si>
    <t xml:space="preserve"> z príspevkov na SDS od zamest. po uplynutí 60 dní</t>
  </si>
  <si>
    <t xml:space="preserve"> z ostaných príjmov</t>
  </si>
  <si>
    <t xml:space="preserve"> z Európskeho sociálneho fondu</t>
  </si>
  <si>
    <t>Prevod z minulých rokov **/</t>
  </si>
  <si>
    <t xml:space="preserve">     z toho: z Európskeho sociálneho fondu</t>
  </si>
  <si>
    <t>Tvorba fondov celkom</t>
  </si>
  <si>
    <t>Použitie prostriedkov jednotlivých fondov</t>
  </si>
  <si>
    <t>z toho: poistné na starobné poistenie</t>
  </si>
  <si>
    <t>Bilančný rozdiel v bežnom roku</t>
  </si>
  <si>
    <t>.</t>
  </si>
  <si>
    <t>Bilančný rozdiel celkom</t>
  </si>
  <si>
    <t>Bilančný rozdiel po vykrytí deficitu</t>
  </si>
  <si>
    <t>*/ Údaje v stĺ. 1 sú schválené uznesením NR SR  č. 678 z 11. decembra 2007</t>
  </si>
  <si>
    <t xml:space="preserve">**/ Prevod fin. prostriedkov v stĺ. č. 2 až 5 je v súlade so schválenou účtovnou závierkou Sociálnej poisťovne za rok 2007 </t>
  </si>
  <si>
    <t>(uznesenie NR SR č. 945 z 3. júla 2008)</t>
  </si>
  <si>
    <t>počet</t>
  </si>
  <si>
    <t xml:space="preserve"> </t>
  </si>
  <si>
    <t>-</t>
  </si>
  <si>
    <t>SPOLU</t>
  </si>
  <si>
    <t>Bratislavský</t>
  </si>
  <si>
    <t>Nitriansky</t>
  </si>
  <si>
    <t>Trnavský</t>
  </si>
  <si>
    <t>Trenčiansky</t>
  </si>
  <si>
    <t>Žilinský</t>
  </si>
  <si>
    <t>Banskobystr.</t>
  </si>
  <si>
    <t>Prešovský</t>
  </si>
  <si>
    <t>Košický</t>
  </si>
  <si>
    <t>počet rozhod.</t>
  </si>
  <si>
    <t>Rozhodnutie vydané na dlžné sumy poistného a penále</t>
  </si>
  <si>
    <t>zamestnávateľ a SZČO</t>
  </si>
  <si>
    <t>( roky 1993 - 1994 )</t>
  </si>
  <si>
    <t>( roky 1995 - 2003 )</t>
  </si>
  <si>
    <t>Rozhodnutie vydané na dlžné sumy poistného podľa zákona č. 461/2003 Z. z.</t>
  </si>
  <si>
    <t>o sociálnom poistení</t>
  </si>
  <si>
    <t>SZČO</t>
  </si>
  <si>
    <t>( roky 2004 - 2008 )</t>
  </si>
  <si>
    <t xml:space="preserve">zamestnávateľ  </t>
  </si>
  <si>
    <t>Rozhodnutie vydané na penále podľa zákona č. 461/2003 Z. z. o soc. poistení</t>
  </si>
  <si>
    <t>zamestnávateľ</t>
  </si>
  <si>
    <t xml:space="preserve">Rozhodnutie, ktorým bol predpísaný príspevok do fondu zamestnanosti, </t>
  </si>
  <si>
    <t>resp. príspevok na poistenie v nezamestnanosti a penále</t>
  </si>
  <si>
    <t>resp. príspevok na poistenie v nezamestnanosti a príspevok do garan. fondu</t>
  </si>
  <si>
    <t xml:space="preserve">a penále </t>
  </si>
  <si>
    <t xml:space="preserve">zamestnávateľ </t>
  </si>
  <si>
    <t>Rozhodnutie vydané na dlžné sumy poistného na poistenie zodpovednosti</t>
  </si>
  <si>
    <t>zamestnávateľa za škodu pri pracovnom úraze a pri chorobe z povolania</t>
  </si>
  <si>
    <t>a dlžné sumy zvýšeného poistného na poistenie zodpovednosti zamestnáv.</t>
  </si>
  <si>
    <t>za škodu pri pracovnom úraze a pri chorobe z povolania</t>
  </si>
  <si>
    <t>Rozhodnutie vydané na dlžné sumy poistného na DZ osobe dobrovoľne</t>
  </si>
  <si>
    <t>pokračujúcej v účasti na dôchodkovom zabezpečení, alebo osobe zárobkovo</t>
  </si>
  <si>
    <t>činnej v cudzine,dlžné sumy poistného na NP samostatne zárobkovo činnej</t>
  </si>
  <si>
    <t>osobe, ktorej nevznikla povinná účasť na NP + penále</t>
  </si>
  <si>
    <t>( roky 2001 - 2003 )</t>
  </si>
  <si>
    <t>Rozhodnutie vydané na dlžné sumy poistného osobe dobrovoľne nemocensky</t>
  </si>
  <si>
    <t>poistenej, osobe dobrovoľne dôchodkovo poistenej a dobrovoľne poistenej</t>
  </si>
  <si>
    <t xml:space="preserve">osobe v nezamestnanosti + penále                                  </t>
  </si>
  <si>
    <t>Rozhodnutie vydané vo veci účasti na NP a DZ, resp. od 1.1.2004 vydané</t>
  </si>
  <si>
    <t>vo veci vzniku, prerušenia a zániku sociálneho poistenia</t>
  </si>
  <si>
    <t>Rozhodnutie vydané na pokutu</t>
  </si>
  <si>
    <t>Celkový počet rozhodnutí</t>
  </si>
  <si>
    <t>celkom</t>
  </si>
  <si>
    <t>kraj</t>
  </si>
  <si>
    <t>celkový</t>
  </si>
  <si>
    <t>Rozhodnutia vydané podľa predpisov účinných do 31.12.2003</t>
  </si>
  <si>
    <t>Nepriznanie nároku na nemocenské (výplatu nemocenského)</t>
  </si>
  <si>
    <t>Nepriznanie nároku na ošetrovné (výplatu ošetrovného)</t>
  </si>
  <si>
    <t>Nepriznanie nároku na materské</t>
  </si>
  <si>
    <t>Nepriznanie nároku na vyrovnávaciu dávku</t>
  </si>
  <si>
    <t>Zánik nároku na nemocenské</t>
  </si>
  <si>
    <t>uplynutie podporného obdobia</t>
  </si>
  <si>
    <t>uznanie invalidity</t>
  </si>
  <si>
    <t>vznik nároku na materské</t>
  </si>
  <si>
    <t>odsúdenie (§ 110 ods. 1)</t>
  </si>
  <si>
    <t>priznanie dôchodku</t>
  </si>
  <si>
    <t>Zánik nároku na ošetrovné</t>
  </si>
  <si>
    <t>Zánik nároku na materské</t>
  </si>
  <si>
    <t>Vylúčenie nároku na výplatu nemocenského</t>
  </si>
  <si>
    <t>Nárok na materské po dobu 22/31 týždňov</t>
  </si>
  <si>
    <t>Obmedzenie sumy nemocenského</t>
  </si>
  <si>
    <t>Povinnosť príjemcu vrátiť nemocenské dávky</t>
  </si>
  <si>
    <t>Povinnosť zamestnávateľa nahradiť neprávom vypl.sumy na nem.dávkach</t>
  </si>
  <si>
    <t>Prerušenie konania</t>
  </si>
  <si>
    <t>Zastavenie konania</t>
  </si>
  <si>
    <t>Autoremedúra</t>
  </si>
  <si>
    <t>Zmeškanie lehoty</t>
  </si>
  <si>
    <t>Uloženie pokuty</t>
  </si>
  <si>
    <t>Predbežné opatrenie</t>
  </si>
  <si>
    <t>Zastavenie výplaty nemocenských dávok</t>
  </si>
  <si>
    <t>Zmeny sumy nemocenskej dávky</t>
  </si>
  <si>
    <t>Odňatie nemocenskej dávky</t>
  </si>
  <si>
    <t>Priznanie nemocenského</t>
  </si>
  <si>
    <t>Priznanie ošetrovného</t>
  </si>
  <si>
    <t>Priznanie materského</t>
  </si>
  <si>
    <t>Priznanie vyrovnávacej dávky</t>
  </si>
  <si>
    <t>Povolenie obnovy konania</t>
  </si>
  <si>
    <t>Nariadenie obnovy konania</t>
  </si>
  <si>
    <t>Počet podaní vybavených bežnou spis. agendou bez vydania rozhodnutia</t>
  </si>
  <si>
    <t>Neukončené</t>
  </si>
  <si>
    <t>Počty</t>
  </si>
  <si>
    <t>Over. poruš. LR a odovzd. na riešenie</t>
  </si>
  <si>
    <t>Neukon. príp.al. odstúp. inej pob.SP</t>
  </si>
  <si>
    <t xml:space="preserve">Celkový hmotný postih </t>
  </si>
  <si>
    <t>podozrení z porušenia LR</t>
  </si>
  <si>
    <t>bez hmotného postihu</t>
  </si>
  <si>
    <t>s hmotným postihom</t>
  </si>
  <si>
    <t>úväzky celkom</t>
  </si>
  <si>
    <t>počet kontrol/ týždeň</t>
  </si>
  <si>
    <t>poradie</t>
  </si>
  <si>
    <t>Celkom</t>
  </si>
  <si>
    <t>ukonč ako PS</t>
  </si>
  <si>
    <t>ukonč. ako PS  na 1 zam./týždeň</t>
  </si>
  <si>
    <t>ospra-vedlne-ných</t>
  </si>
  <si>
    <t>pokuta</t>
  </si>
  <si>
    <t>ONP</t>
  </si>
  <si>
    <t>% z podozr. por. LR</t>
  </si>
  <si>
    <t>%</t>
  </si>
  <si>
    <t>SK</t>
  </si>
  <si>
    <t>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</si>
  <si>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</si>
  <si>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</si>
  <si>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</si>
  <si>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</si>
  <si>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</si>
  <si>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</si>
  <si>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</si>
  <si>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</si>
  <si>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</si>
  <si>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</si>
  <si>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</si>
  <si>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</si>
  <si>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</si>
  <si>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</si>
  <si>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</si>
  <si>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</si>
  <si>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</si>
  <si>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</si>
  <si>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</si>
  <si>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</si>
  <si>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</si>
  <si>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</si>
  <si>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</si>
  <si>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</si>
  <si>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</si>
  <si>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</si>
  <si>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</si>
  <si>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</si>
  <si>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</si>
  <si>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</si>
  <si>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</si>
  <si>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</si>
  <si>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</si>
  <si>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</si>
  <si>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</si>
  <si>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</si>
  <si>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</si>
  <si>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</si>
  <si>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Spolu:</t>
  </si>
  <si>
    <t>Výkonnosť kontrolnej činnosti</t>
  </si>
  <si>
    <t>priem. úväzkov posudkových lekárov</t>
  </si>
  <si>
    <t>ošetrujúcich lekárov</t>
  </si>
  <si>
    <t>novohlásených PN</t>
  </si>
  <si>
    <t>kontrol</t>
  </si>
  <si>
    <t>kontrolovaných PN</t>
  </si>
  <si>
    <t>uschopnených</t>
  </si>
  <si>
    <t>ďalej PN z kontrolovaných</t>
  </si>
  <si>
    <t>s nesúhlasom  posud. lekára</t>
  </si>
  <si>
    <t>hospitaliz.  pre posudkové účely</t>
  </si>
  <si>
    <t>% hospitalizácií</t>
  </si>
  <si>
    <t>konzultovaných</t>
  </si>
  <si>
    <t>kontrolovaných PN na 100  nov. PN</t>
  </si>
  <si>
    <t>počet  kontrol       za týždeň</t>
  </si>
  <si>
    <t>kontrol  za týž. na 1  pos. lek.</t>
  </si>
  <si>
    <t>kontrolovaných pri 1 kontrole</t>
  </si>
  <si>
    <t>posud.</t>
  </si>
  <si>
    <t>ošetr.</t>
  </si>
  <si>
    <t>lekármi</t>
  </si>
  <si>
    <t>Vranov n/Topľou</t>
  </si>
  <si>
    <t>chybná adr. (PSČ)</t>
  </si>
  <si>
    <t xml:space="preserve">Pobočka </t>
  </si>
  <si>
    <t>Vykonaných kontrol</t>
  </si>
  <si>
    <t>V meste</t>
  </si>
  <si>
    <t>Na vidieku</t>
  </si>
  <si>
    <t>Z toho na podnet</t>
  </si>
  <si>
    <t>Posud-kového lekára</t>
  </si>
  <si>
    <t>Ošetru-júceho lekára</t>
  </si>
  <si>
    <t>Zamestnáva-teľa</t>
  </si>
  <si>
    <t>Inej FO, PO</t>
  </si>
  <si>
    <t>Výkon kon. dod. LR
 na 1 zam.kontroly</t>
  </si>
  <si>
    <t xml:space="preserve">Výsledok riešenia </t>
  </si>
  <si>
    <t>Pobočka                      
december 2008</t>
  </si>
  <si>
    <t>Iné rozhodnutia - (o prerušení konania, o zastavení konania, o obnove konania...)</t>
  </si>
  <si>
    <t>kontrolovaných PN za týždeň na 1 pos.lek.</t>
  </si>
  <si>
    <t>spätne  uznaných PN z cudziny</t>
  </si>
  <si>
    <t xml:space="preserve">Personálne obsadenie organizačných útvarov ústredia </t>
  </si>
  <si>
    <r>
      <t>Odbor ľudských zdrojov</t>
    </r>
    <r>
      <rPr>
        <sz val="10"/>
        <rFont val="Times New Roman"/>
        <family val="1"/>
      </rPr>
      <t xml:space="preserve">
JUDr. Ján Šprto</t>
    </r>
  </si>
  <si>
    <r>
      <t>Odbor bezpečnosti</t>
    </r>
    <r>
      <rPr>
        <sz val="10"/>
        <rFont val="Times New Roman"/>
        <family val="1"/>
      </rPr>
      <t xml:space="preserve">
Ing. Štefan Pétery</t>
    </r>
  </si>
  <si>
    <r>
      <t xml:space="preserve">Sekcia dôchodkového poistenia
</t>
    </r>
    <r>
      <rPr>
        <sz val="11"/>
        <rFont val="Times New Roman"/>
        <family val="1"/>
      </rPr>
      <t>JUDr. Rudolf Križan</t>
    </r>
  </si>
  <si>
    <r>
      <t xml:space="preserve">Sekcia NP, ÚP, PvN a GP, LPČ
</t>
    </r>
    <r>
      <rPr>
        <sz val="11"/>
        <rFont val="Times New Roman"/>
        <family val="1"/>
      </rPr>
      <t>PhDr. Elena Trutzová</t>
    </r>
  </si>
  <si>
    <r>
      <t xml:space="preserve">Sekcia informatiky
</t>
    </r>
    <r>
      <rPr>
        <sz val="11"/>
        <rFont val="Times New Roman"/>
        <family val="1"/>
      </rPr>
      <t>Ing. Jaroslav Belluš</t>
    </r>
  </si>
  <si>
    <r>
      <t xml:space="preserve">Sekcia stratégie, právnej služby a zahraničných vzťahov
</t>
    </r>
    <r>
      <rPr>
        <sz val="11"/>
        <rFont val="Times New Roman"/>
        <family val="1"/>
      </rPr>
      <t>JUDr. Renáta Bálintová</t>
    </r>
  </si>
  <si>
    <r>
      <t>Generálny riaditeľ poisťovne</t>
    </r>
    <r>
      <rPr>
        <sz val="10"/>
        <rFont val="Times New Roman"/>
        <family val="1"/>
      </rPr>
      <t xml:space="preserve">
Ing. Ivan Bernátek, do 20. augusta 2008</t>
    </r>
    <r>
      <rPr>
        <b/>
        <sz val="11"/>
        <rFont val="Times New Roman"/>
        <family val="1"/>
      </rPr>
      <t xml:space="preserve">
Ing. Dušan Muňko, od 21. augusta 2008</t>
    </r>
  </si>
  <si>
    <r>
      <t>Kancelária generálneho riaditeľa</t>
    </r>
    <r>
      <rPr>
        <sz val="10"/>
        <rFont val="Times New Roman"/>
        <family val="1"/>
      </rPr>
      <t xml:space="preserve">
RNDr. Jarmila Jánošová, do 31.10.2008
PhDr. Terézia Stiffelová, od 1.11.2008</t>
    </r>
  </si>
  <si>
    <t>Príloha 1</t>
  </si>
  <si>
    <t>Rozhodovacia činnosť útvarov nemocenského poistenia pobočiek podľa krajov za rok 2008</t>
  </si>
  <si>
    <t>Príloha 9</t>
  </si>
  <si>
    <t>Príloha 11</t>
  </si>
  <si>
    <t>Príloha 12</t>
  </si>
  <si>
    <t>Príloha 10</t>
  </si>
  <si>
    <t>Príloha 13</t>
  </si>
  <si>
    <t>Príloha 14</t>
  </si>
  <si>
    <t>Pohľadávky na poistnom a príspevkoch na SDS celkom</t>
  </si>
  <si>
    <t xml:space="preserve">Pohľadávky na poistnom na základe výkazu, prihlášky evidované v účtovníctve (aj pred lehotou splatnosti) </t>
  </si>
  <si>
    <t>Rozhodovacia činnosť vo veciach poistného, príspevkov na SDS, penále a pokút za rok 2008 - podľa jednotlivých krajov</t>
  </si>
  <si>
    <t>v tom:     zamestnanec</t>
  </si>
  <si>
    <t xml:space="preserve">              zamestnávateľ</t>
  </si>
  <si>
    <t xml:space="preserve">              povinne nemocensky poistená SZČO</t>
  </si>
  <si>
    <t>v tom:      zamestnanec</t>
  </si>
  <si>
    <t xml:space="preserve">              dobrovoľne nemocensky poistená osoba</t>
  </si>
  <si>
    <t xml:space="preserve">               zamestnávateľ </t>
  </si>
  <si>
    <t xml:space="preserve">               povinne dôchodkovo poistená SZČO</t>
  </si>
  <si>
    <t xml:space="preserve">              dobrovoľne dôchodkovo poistená osoba</t>
  </si>
  <si>
    <t>v tom:    zamestnanec</t>
  </si>
  <si>
    <t xml:space="preserve">             zamestnávateľ</t>
  </si>
  <si>
    <t xml:space="preserve">             povinne dôchodkovo poistená SZČO</t>
  </si>
  <si>
    <t xml:space="preserve">            dobrovoľne dôchodkovo poistená osoba</t>
  </si>
  <si>
    <t xml:space="preserve">              dobrovoľne  poistená osoba v nezamestnanosti</t>
  </si>
  <si>
    <t>v tom:     zamestnávateľ</t>
  </si>
  <si>
    <t xml:space="preserve">              povinne dôchodkovo poistená SZČO</t>
  </si>
  <si>
    <t xml:space="preserve">              dobrovoľne  dôchodkovo poistená osoba </t>
  </si>
  <si>
    <t xml:space="preserve">              zamestnávateľ </t>
  </si>
  <si>
    <t xml:space="preserve">             dobrovoľne  poistená osoba</t>
  </si>
  <si>
    <t xml:space="preserve">              povinne  poistená SZČO</t>
  </si>
  <si>
    <t>Skutočnosť k 
31. 12. 2008</t>
  </si>
  <si>
    <t xml:space="preserve">Vývoj pohľadávok Sociálnej poisťovne podľa pobočiek (v Sk) </t>
  </si>
  <si>
    <t>1/2</t>
  </si>
  <si>
    <t>2/2</t>
  </si>
  <si>
    <r>
      <t xml:space="preserve">Sekcia ekonomiky
</t>
    </r>
    <r>
      <rPr>
        <sz val="10"/>
        <rFont val="Times New Roman"/>
        <family val="1"/>
      </rPr>
      <t>Mag. Miroslav Janík, do 21.10.2008</t>
    </r>
    <r>
      <rPr>
        <sz val="11"/>
        <rFont val="Times New Roman"/>
        <family val="1"/>
      </rPr>
      <t xml:space="preserve">
Ing. Tibor Kašiak, od 22.10.2008</t>
    </r>
  </si>
  <si>
    <r>
      <t>Odbor procesov a systémových zmien</t>
    </r>
    <r>
      <rPr>
        <b/>
        <sz val="10"/>
        <rFont val="Times New Roman"/>
        <family val="1"/>
      </rPr>
      <t>, od 1.3.2008 do 31.12.2008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 xml:space="preserve">Ing. Oktávia Spálová, do 14.10.2008
</t>
    </r>
    <r>
      <rPr>
        <sz val="10"/>
        <rFont val="Times New Roman"/>
        <family val="1"/>
      </rPr>
      <t>RNDr. Jarmila Jánošová, od 1.11.2008</t>
    </r>
  </si>
  <si>
    <r>
      <t>Oddelenie bezpečnosti IS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Ing. Karol Pokrývka, do 31.3.2008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Ing. Miroslav Dudík, 
pover. od 1.4. do 31.5.2008</t>
    </r>
    <r>
      <rPr>
        <sz val="10"/>
        <rFont val="Times New Roman"/>
        <family val="1"/>
      </rPr>
      <t xml:space="preserve">  
Ing. Miroslav Dudík, od 1.6.2008</t>
    </r>
  </si>
  <si>
    <t xml:space="preserve">v priamej riadiacej pôsobnosti generálneho riaditeľa poisťovne </t>
  </si>
  <si>
    <r>
      <t>Odbor komunikácie s verejnosťou</t>
    </r>
    <r>
      <rPr>
        <sz val="10"/>
        <rFont val="Times New Roman"/>
        <family val="1"/>
      </rPr>
      <t xml:space="preserve">
Mgr. Lýdia Výborná</t>
    </r>
  </si>
  <si>
    <r>
      <t>Odbor kontroly a sťažností</t>
    </r>
    <r>
      <rPr>
        <sz val="10"/>
        <rFont val="Times New Roman"/>
        <family val="1"/>
      </rPr>
      <t xml:space="preserve">
JUDr. Jozef Buchel</t>
    </r>
  </si>
  <si>
    <t>Plnenie rozpočtu príjmov, výdavkov (nákladov) a tvorba fondov  poisťovne k  31. decembru 2008 
s vplyvom II. piliera</t>
  </si>
  <si>
    <t>Príloha 5</t>
  </si>
  <si>
    <t>Príloha 6</t>
  </si>
  <si>
    <t>Príloha 7</t>
  </si>
  <si>
    <t>Príloha 8</t>
  </si>
  <si>
    <t xml:space="preserve">                Prehľad o kontrole dodržiavania liečebného režimu a hmotných postihoch pri jeho porušení za rok 2008</t>
  </si>
  <si>
    <t xml:space="preserve">                   Prehľad o kontrole posudzovania spôsobilosti na prácu za roku 2008</t>
  </si>
  <si>
    <t>Príloha 15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</si>
</sst>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_ ;[Red]\-#,##0.00\ "/>
    <numFmt numFmtId="169" formatCode="000"/>
    <numFmt numFmtId="170" formatCode="#,##0.000"/>
    <numFmt numFmtId="171" formatCode="_-* #,##0\ _S_k_-;\-* #,##0\ _S_k_-;_-* &quot;-&quot;??\ _S_k_-;_-@_-"/>
    <numFmt numFmtId="172" formatCode="#,##0_ ;\-#,##0\ "/>
    <numFmt numFmtId="173" formatCode="0.0"/>
    <numFmt numFmtId="174" formatCode="_-* #,##0.00\ [$€-1]_-;\-* #,##0.00\ [$€-1]_-;_-* &quot;-&quot;??\ [$€-1]_-"/>
  </numFmts>
  <fonts count="49">
    <font>
      <sz val="10"/>
      <name val="Arial"/>
      <family val="0"/>
    </font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10.75"/>
      <name val="Arial"/>
      <family val="0"/>
    </font>
    <font>
      <sz val="10.75"/>
      <name val="Arial CE"/>
      <family val="0"/>
    </font>
    <font>
      <sz val="8"/>
      <name val="Arial CE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2"/>
    </font>
    <font>
      <sz val="10"/>
      <color indexed="8"/>
      <name val="MS Sans Serif"/>
      <family val="0"/>
    </font>
    <font>
      <sz val="11"/>
      <name val="Univers (WE)"/>
      <family val="0"/>
    </font>
    <font>
      <sz val="6"/>
      <name val="Arial"/>
      <family val="2"/>
    </font>
    <font>
      <b/>
      <i/>
      <u val="single"/>
      <sz val="24"/>
      <name val="Times New Roman CE"/>
      <family val="1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5.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sz val="10.75"/>
      <name val="Times New Roman"/>
      <family val="1"/>
    </font>
    <font>
      <sz val="8.7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Times New Roman"/>
      <family val="1"/>
    </font>
    <font>
      <b/>
      <sz val="11"/>
      <color indexed="62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3" fillId="0" borderId="0">
      <alignment/>
      <protection/>
    </xf>
    <xf numFmtId="3" fontId="6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49" fontId="17" fillId="0" borderId="0">
      <alignment/>
      <protection/>
    </xf>
    <xf numFmtId="0" fontId="18" fillId="0" borderId="0">
      <alignment/>
      <protection/>
    </xf>
  </cellStyleXfs>
  <cellXfs count="376">
    <xf numFmtId="0" fontId="0" fillId="0" borderId="0" xfId="0" applyAlignment="1">
      <alignment/>
    </xf>
    <xf numFmtId="0" fontId="25" fillId="0" borderId="0" xfId="46" applyFont="1" applyFill="1">
      <alignment/>
      <protection/>
    </xf>
    <xf numFmtId="0" fontId="24" fillId="0" borderId="0" xfId="46" applyFont="1" applyFill="1">
      <alignment/>
      <protection/>
    </xf>
    <xf numFmtId="3" fontId="24" fillId="0" borderId="0" xfId="46" applyNumberFormat="1" applyFont="1" applyFill="1">
      <alignment/>
      <protection/>
    </xf>
    <xf numFmtId="0" fontId="26" fillId="0" borderId="0" xfId="46" applyFont="1" applyFill="1" applyBorder="1" applyAlignment="1">
      <alignment horizontal="right"/>
      <protection/>
    </xf>
    <xf numFmtId="0" fontId="24" fillId="0" borderId="0" xfId="46" applyFont="1" applyFill="1" applyBorder="1" applyAlignment="1">
      <alignment horizontal="right"/>
      <protection/>
    </xf>
    <xf numFmtId="0" fontId="24" fillId="0" borderId="1" xfId="46" applyFont="1" applyFill="1" applyBorder="1" applyAlignment="1">
      <alignment horizontal="center"/>
      <protection/>
    </xf>
    <xf numFmtId="0" fontId="23" fillId="0" borderId="2" xfId="46" applyFont="1" applyFill="1" applyBorder="1">
      <alignment/>
      <protection/>
    </xf>
    <xf numFmtId="3" fontId="23" fillId="0" borderId="2" xfId="46" applyNumberFormat="1" applyFont="1" applyFill="1" applyBorder="1">
      <alignment/>
      <protection/>
    </xf>
    <xf numFmtId="4" fontId="23" fillId="0" borderId="2" xfId="46" applyNumberFormat="1" applyFont="1" applyFill="1" applyBorder="1">
      <alignment/>
      <protection/>
    </xf>
    <xf numFmtId="0" fontId="24" fillId="0" borderId="3" xfId="46" applyFont="1" applyFill="1" applyBorder="1">
      <alignment/>
      <protection/>
    </xf>
    <xf numFmtId="3" fontId="24" fillId="0" borderId="3" xfId="46" applyNumberFormat="1" applyFont="1" applyFill="1" applyBorder="1">
      <alignment/>
      <protection/>
    </xf>
    <xf numFmtId="4" fontId="23" fillId="0" borderId="3" xfId="46" applyNumberFormat="1" applyFont="1" applyFill="1" applyBorder="1">
      <alignment/>
      <protection/>
    </xf>
    <xf numFmtId="0" fontId="23" fillId="0" borderId="3" xfId="46" applyFont="1" applyFill="1" applyBorder="1">
      <alignment/>
      <protection/>
    </xf>
    <xf numFmtId="3" fontId="23" fillId="0" borderId="3" xfId="46" applyNumberFormat="1" applyFont="1" applyFill="1" applyBorder="1">
      <alignment/>
      <protection/>
    </xf>
    <xf numFmtId="4" fontId="24" fillId="0" borderId="3" xfId="46" applyNumberFormat="1" applyFont="1" applyFill="1" applyBorder="1">
      <alignment/>
      <protection/>
    </xf>
    <xf numFmtId="0" fontId="26" fillId="0" borderId="0" xfId="46" applyFont="1" applyFill="1">
      <alignment/>
      <protection/>
    </xf>
    <xf numFmtId="0" fontId="24" fillId="0" borderId="4" xfId="46" applyFont="1" applyFill="1" applyBorder="1">
      <alignment/>
      <protection/>
    </xf>
    <xf numFmtId="3" fontId="24" fillId="0" borderId="4" xfId="46" applyNumberFormat="1" applyFont="1" applyFill="1" applyBorder="1">
      <alignment/>
      <protection/>
    </xf>
    <xf numFmtId="4" fontId="24" fillId="0" borderId="4" xfId="46" applyNumberFormat="1" applyFont="1" applyFill="1" applyBorder="1">
      <alignment/>
      <protection/>
    </xf>
    <xf numFmtId="4" fontId="23" fillId="0" borderId="3" xfId="46" applyNumberFormat="1" applyFont="1" applyFill="1" applyBorder="1" applyAlignment="1">
      <alignment horizontal="center"/>
      <protection/>
    </xf>
    <xf numFmtId="4" fontId="24" fillId="0" borderId="3" xfId="46" applyNumberFormat="1" applyFont="1" applyFill="1" applyBorder="1" applyAlignment="1">
      <alignment horizontal="center"/>
      <protection/>
    </xf>
    <xf numFmtId="0" fontId="23" fillId="0" borderId="0" xfId="46" applyFont="1" applyFill="1" applyBorder="1">
      <alignment/>
      <protection/>
    </xf>
    <xf numFmtId="3" fontId="24" fillId="0" borderId="0" xfId="46" applyNumberFormat="1" applyFont="1" applyFill="1" applyBorder="1">
      <alignment/>
      <protection/>
    </xf>
    <xf numFmtId="0" fontId="24" fillId="0" borderId="0" xfId="46" applyFont="1" applyFill="1" applyBorder="1">
      <alignment/>
      <protection/>
    </xf>
    <xf numFmtId="0" fontId="24" fillId="0" borderId="0" xfId="41" applyFont="1" applyFill="1">
      <alignment/>
      <protection/>
    </xf>
    <xf numFmtId="3" fontId="23" fillId="0" borderId="0" xfId="46" applyNumberFormat="1" applyFont="1" applyFill="1" applyBorder="1">
      <alignment/>
      <protection/>
    </xf>
    <xf numFmtId="0" fontId="24" fillId="0" borderId="0" xfId="46" applyFont="1" applyFill="1" applyAlignment="1">
      <alignment horizontal="right"/>
      <protection/>
    </xf>
    <xf numFmtId="170" fontId="24" fillId="0" borderId="0" xfId="46" applyNumberFormat="1" applyFont="1" applyFill="1">
      <alignment/>
      <protection/>
    </xf>
    <xf numFmtId="0" fontId="0" fillId="0" borderId="0" xfId="37">
      <alignment/>
      <protection/>
    </xf>
    <xf numFmtId="0" fontId="0" fillId="0" borderId="0" xfId="38">
      <alignment/>
      <protection/>
    </xf>
    <xf numFmtId="0" fontId="0" fillId="0" borderId="0" xfId="39">
      <alignment/>
      <protection/>
    </xf>
    <xf numFmtId="0" fontId="36" fillId="0" borderId="0" xfId="35" applyFont="1">
      <alignment/>
      <protection/>
    </xf>
    <xf numFmtId="0" fontId="9" fillId="0" borderId="0" xfId="35" applyFont="1">
      <alignment/>
      <protection/>
    </xf>
    <xf numFmtId="0" fontId="37" fillId="0" borderId="0" xfId="35" applyFont="1" applyAlignment="1">
      <alignment horizontal="right"/>
      <protection/>
    </xf>
    <xf numFmtId="0" fontId="9" fillId="0" borderId="5" xfId="35" applyFont="1" applyBorder="1">
      <alignment/>
      <protection/>
    </xf>
    <xf numFmtId="0" fontId="9" fillId="0" borderId="6" xfId="35" applyFont="1" applyBorder="1">
      <alignment/>
      <protection/>
    </xf>
    <xf numFmtId="3" fontId="8" fillId="0" borderId="0" xfId="35" applyNumberFormat="1" applyFont="1">
      <alignment/>
      <protection/>
    </xf>
    <xf numFmtId="3" fontId="9" fillId="0" borderId="0" xfId="35" applyNumberFormat="1" applyFont="1">
      <alignment/>
      <protection/>
    </xf>
    <xf numFmtId="2" fontId="9" fillId="0" borderId="1" xfId="33" applyNumberFormat="1" applyFont="1" applyFill="1" applyBorder="1">
      <alignment/>
      <protection/>
    </xf>
    <xf numFmtId="173" fontId="9" fillId="0" borderId="1" xfId="33" applyNumberFormat="1" applyFont="1" applyFill="1" applyBorder="1">
      <alignment/>
      <protection/>
    </xf>
    <xf numFmtId="0" fontId="32" fillId="0" borderId="0" xfId="33" applyFont="1" applyFill="1" applyBorder="1" applyAlignment="1">
      <alignment horizontal="center" vertical="center"/>
      <protection/>
    </xf>
    <xf numFmtId="0" fontId="32" fillId="0" borderId="0" xfId="33" applyFont="1" applyFill="1" applyBorder="1" applyAlignment="1">
      <alignment horizontal="center"/>
      <protection/>
    </xf>
    <xf numFmtId="0" fontId="12" fillId="0" borderId="0" xfId="33" applyFont="1" applyFill="1" applyBorder="1">
      <alignment/>
      <protection/>
    </xf>
    <xf numFmtId="1" fontId="12" fillId="0" borderId="0" xfId="33" applyNumberFormat="1" applyFont="1" applyFill="1" applyBorder="1" applyAlignment="1">
      <alignment horizontal="right"/>
      <protection/>
    </xf>
    <xf numFmtId="1" fontId="32" fillId="0" borderId="0" xfId="33" applyNumberFormat="1" applyFont="1" applyFill="1" applyBorder="1" applyAlignment="1">
      <alignment horizontal="center"/>
      <protection/>
    </xf>
    <xf numFmtId="0" fontId="32" fillId="0" borderId="7" xfId="33" applyFont="1" applyFill="1" applyBorder="1" applyAlignment="1">
      <alignment horizontal="center"/>
      <protection/>
    </xf>
    <xf numFmtId="0" fontId="9" fillId="0" borderId="0" xfId="33" applyFont="1" applyFill="1" applyBorder="1">
      <alignment/>
      <protection/>
    </xf>
    <xf numFmtId="0" fontId="11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 applyAlignment="1">
      <alignment horizontal="center"/>
      <protection/>
    </xf>
    <xf numFmtId="1" fontId="9" fillId="0" borderId="0" xfId="33" applyNumberFormat="1" applyFont="1" applyFill="1" applyBorder="1">
      <alignment/>
      <protection/>
    </xf>
    <xf numFmtId="0" fontId="9" fillId="0" borderId="0" xfId="33" applyFont="1" applyFill="1" applyBorder="1" applyAlignment="1">
      <alignment horizontal="center" wrapText="1"/>
      <protection/>
    </xf>
    <xf numFmtId="0" fontId="11" fillId="0" borderId="0" xfId="33" applyFont="1" applyFill="1" applyBorder="1">
      <alignment/>
      <protection/>
    </xf>
    <xf numFmtId="0" fontId="9" fillId="0" borderId="0" xfId="33" applyFont="1" applyFill="1" applyBorder="1" applyAlignment="1">
      <alignment horizontal="center"/>
      <protection/>
    </xf>
    <xf numFmtId="0" fontId="9" fillId="0" borderId="0" xfId="33" applyFont="1" applyFill="1" applyBorder="1" applyAlignment="1">
      <alignment/>
      <protection/>
    </xf>
    <xf numFmtId="0" fontId="12" fillId="0" borderId="0" xfId="33" applyFont="1" applyFill="1" applyBorder="1" applyAlignment="1">
      <alignment horizontal="right"/>
      <protection/>
    </xf>
    <xf numFmtId="1" fontId="12" fillId="0" borderId="0" xfId="33" applyNumberFormat="1" applyFont="1" applyFill="1" applyBorder="1">
      <alignment/>
      <protection/>
    </xf>
    <xf numFmtId="3" fontId="12" fillId="0" borderId="0" xfId="33" applyNumberFormat="1" applyFont="1" applyFill="1" applyBorder="1" applyAlignment="1">
      <alignment horizontal="right"/>
      <protection/>
    </xf>
    <xf numFmtId="0" fontId="45" fillId="0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10" fillId="0" borderId="1" xfId="33" applyFont="1" applyFill="1" applyBorder="1">
      <alignment/>
      <protection/>
    </xf>
    <xf numFmtId="0" fontId="9" fillId="0" borderId="1" xfId="33" applyFont="1" applyFill="1" applyBorder="1">
      <alignment/>
      <protection/>
    </xf>
    <xf numFmtId="0" fontId="12" fillId="0" borderId="1" xfId="33" applyFont="1" applyFill="1" applyBorder="1">
      <alignment/>
      <protection/>
    </xf>
    <xf numFmtId="0" fontId="9" fillId="0" borderId="1" xfId="33" applyFont="1" applyFill="1" applyBorder="1" applyAlignment="1">
      <alignment wrapText="1"/>
      <protection/>
    </xf>
    <xf numFmtId="3" fontId="10" fillId="0" borderId="1" xfId="33" applyNumberFormat="1" applyFont="1" applyFill="1" applyBorder="1">
      <alignment/>
      <protection/>
    </xf>
    <xf numFmtId="0" fontId="9" fillId="0" borderId="1" xfId="33" applyFont="1" applyFill="1" applyBorder="1" applyAlignment="1">
      <alignment horizontal="right"/>
      <protection/>
    </xf>
    <xf numFmtId="3" fontId="9" fillId="0" borderId="1" xfId="33" applyNumberFormat="1" applyFont="1" applyFill="1" applyBorder="1" applyAlignment="1">
      <alignment wrapText="1"/>
      <protection/>
    </xf>
    <xf numFmtId="4" fontId="9" fillId="0" borderId="1" xfId="33" applyNumberFormat="1" applyFont="1" applyFill="1" applyBorder="1" applyAlignment="1">
      <alignment wrapText="1"/>
      <protection/>
    </xf>
    <xf numFmtId="2" fontId="9" fillId="0" borderId="1" xfId="33" applyNumberFormat="1" applyFont="1" applyFill="1" applyBorder="1" applyAlignment="1">
      <alignment wrapText="1"/>
      <protection/>
    </xf>
    <xf numFmtId="2" fontId="10" fillId="0" borderId="1" xfId="33" applyNumberFormat="1" applyFont="1" applyFill="1" applyBorder="1">
      <alignment/>
      <protection/>
    </xf>
    <xf numFmtId="0" fontId="10" fillId="0" borderId="1" xfId="33" applyFont="1" applyFill="1" applyBorder="1" applyAlignment="1">
      <alignment horizontal="right"/>
      <protection/>
    </xf>
    <xf numFmtId="173" fontId="10" fillId="0" borderId="1" xfId="33" applyNumberFormat="1" applyFont="1" applyFill="1" applyBorder="1">
      <alignment/>
      <protection/>
    </xf>
    <xf numFmtId="4" fontId="10" fillId="0" borderId="1" xfId="33" applyNumberFormat="1" applyFont="1" applyFill="1" applyBorder="1">
      <alignment/>
      <protection/>
    </xf>
    <xf numFmtId="0" fontId="9" fillId="0" borderId="0" xfId="34" applyFont="1" applyFill="1">
      <alignment/>
      <protection/>
    </xf>
    <xf numFmtId="0" fontId="9" fillId="0" borderId="0" xfId="34" applyFont="1" applyFill="1" applyBorder="1">
      <alignment/>
      <protection/>
    </xf>
    <xf numFmtId="0" fontId="12" fillId="0" borderId="0" xfId="34" applyFont="1" applyFill="1" applyBorder="1">
      <alignment/>
      <protection/>
    </xf>
    <xf numFmtId="0" fontId="9" fillId="0" borderId="8" xfId="34" applyFont="1" applyFill="1" applyBorder="1">
      <alignment/>
      <protection/>
    </xf>
    <xf numFmtId="2" fontId="9" fillId="0" borderId="1" xfId="34" applyNumberFormat="1" applyFont="1" applyFill="1" applyBorder="1" applyAlignment="1">
      <alignment horizontal="right"/>
      <protection/>
    </xf>
    <xf numFmtId="0" fontId="9" fillId="0" borderId="9" xfId="34" applyFont="1" applyFill="1" applyBorder="1">
      <alignment/>
      <protection/>
    </xf>
    <xf numFmtId="3" fontId="11" fillId="0" borderId="10" xfId="34" applyNumberFormat="1" applyFont="1" applyFill="1" applyBorder="1">
      <alignment/>
      <protection/>
    </xf>
    <xf numFmtId="3" fontId="11" fillId="0" borderId="0" xfId="34" applyNumberFormat="1" applyFont="1" applyFill="1" applyBorder="1">
      <alignment/>
      <protection/>
    </xf>
    <xf numFmtId="0" fontId="9" fillId="0" borderId="1" xfId="34" applyFont="1" applyFill="1" applyBorder="1" applyAlignment="1">
      <alignment horizontal="center" vertical="center"/>
      <protection/>
    </xf>
    <xf numFmtId="0" fontId="11" fillId="0" borderId="1" xfId="34" applyFont="1" applyFill="1" applyBorder="1">
      <alignment/>
      <protection/>
    </xf>
    <xf numFmtId="0" fontId="10" fillId="0" borderId="1" xfId="34" applyFont="1" applyFill="1" applyBorder="1">
      <alignment/>
      <protection/>
    </xf>
    <xf numFmtId="4" fontId="9" fillId="0" borderId="1" xfId="34" applyNumberFormat="1" applyFont="1" applyFill="1" applyBorder="1" applyAlignment="1">
      <alignment wrapText="1"/>
      <protection/>
    </xf>
    <xf numFmtId="3" fontId="9" fillId="0" borderId="1" xfId="34" applyNumberFormat="1" applyFont="1" applyFill="1" applyBorder="1" applyAlignment="1">
      <alignment wrapText="1"/>
      <protection/>
    </xf>
    <xf numFmtId="3" fontId="10" fillId="0" borderId="1" xfId="34" applyNumberFormat="1" applyFont="1" applyFill="1" applyBorder="1" applyAlignment="1">
      <alignment wrapText="1"/>
      <protection/>
    </xf>
    <xf numFmtId="2" fontId="11" fillId="0" borderId="1" xfId="34" applyNumberFormat="1" applyFont="1" applyFill="1" applyBorder="1">
      <alignment/>
      <protection/>
    </xf>
    <xf numFmtId="1" fontId="11" fillId="0" borderId="1" xfId="34" applyNumberFormat="1" applyFont="1" applyFill="1" applyBorder="1" applyAlignment="1">
      <alignment horizontal="right"/>
      <protection/>
    </xf>
    <xf numFmtId="2" fontId="9" fillId="0" borderId="1" xfId="34" applyNumberFormat="1" applyFont="1" applyFill="1" applyBorder="1" applyAlignment="1">
      <alignment horizontal="center"/>
      <protection/>
    </xf>
    <xf numFmtId="0" fontId="9" fillId="0" borderId="1" xfId="34" applyFont="1" applyFill="1" applyBorder="1">
      <alignment/>
      <protection/>
    </xf>
    <xf numFmtId="2" fontId="11" fillId="0" borderId="1" xfId="34" applyNumberFormat="1" applyFont="1" applyFill="1" applyBorder="1" applyAlignment="1">
      <alignment horizontal="right"/>
      <protection/>
    </xf>
    <xf numFmtId="2" fontId="10" fillId="0" borderId="1" xfId="34" applyNumberFormat="1" applyFont="1" applyFill="1" applyBorder="1">
      <alignment/>
      <protection/>
    </xf>
    <xf numFmtId="3" fontId="10" fillId="0" borderId="1" xfId="34" applyNumberFormat="1" applyFont="1" applyFill="1" applyBorder="1">
      <alignment/>
      <protection/>
    </xf>
    <xf numFmtId="2" fontId="10" fillId="0" borderId="1" xfId="34" applyNumberFormat="1" applyFont="1" applyFill="1" applyBorder="1" applyAlignment="1">
      <alignment horizontal="right"/>
      <protection/>
    </xf>
    <xf numFmtId="1" fontId="10" fillId="0" borderId="1" xfId="34" applyNumberFormat="1" applyFont="1" applyFill="1" applyBorder="1" applyAlignment="1">
      <alignment horizontal="right"/>
      <protection/>
    </xf>
    <xf numFmtId="2" fontId="10" fillId="0" borderId="1" xfId="34" applyNumberFormat="1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4" fontId="0" fillId="0" borderId="1" xfId="47" applyNumberFormat="1" applyFont="1" applyFill="1" applyBorder="1" applyAlignment="1">
      <alignment/>
      <protection/>
    </xf>
    <xf numFmtId="4" fontId="1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/>
    </xf>
    <xf numFmtId="4" fontId="21" fillId="0" borderId="1" xfId="0" applyNumberFormat="1" applyFont="1" applyFill="1" applyBorder="1" applyAlignment="1">
      <alignment/>
    </xf>
    <xf numFmtId="169" fontId="22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0" fontId="9" fillId="0" borderId="0" xfId="44" applyFont="1">
      <alignment/>
      <protection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1" xfId="0" applyFont="1" applyFill="1" applyBorder="1" applyAlignment="1">
      <alignment/>
    </xf>
    <xf numFmtId="0" fontId="36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9" fillId="0" borderId="0" xfId="40" applyFont="1" applyFill="1" applyBorder="1">
      <alignment/>
      <protection/>
    </xf>
    <xf numFmtId="4" fontId="9" fillId="0" borderId="1" xfId="40" applyNumberFormat="1" applyFont="1" applyFill="1" applyBorder="1" applyAlignment="1">
      <alignment horizontal="right"/>
      <protection/>
    </xf>
    <xf numFmtId="4" fontId="9" fillId="0" borderId="1" xfId="19" applyNumberFormat="1" applyFont="1" applyFill="1" applyBorder="1" applyAlignment="1">
      <alignment horizontal="right"/>
    </xf>
    <xf numFmtId="4" fontId="9" fillId="0" borderId="1" xfId="40" applyNumberFormat="1" applyFont="1" applyFill="1" applyBorder="1" applyAlignment="1">
      <alignment/>
      <protection/>
    </xf>
    <xf numFmtId="4" fontId="9" fillId="0" borderId="1" xfId="30" applyNumberFormat="1" applyFont="1" applyFill="1" applyBorder="1" applyAlignment="1">
      <alignment horizontal="right"/>
      <protection/>
    </xf>
    <xf numFmtId="0" fontId="9" fillId="0" borderId="1" xfId="40" applyFont="1" applyFill="1" applyBorder="1" applyAlignment="1">
      <alignment horizontal="left"/>
      <protection/>
    </xf>
    <xf numFmtId="4" fontId="9" fillId="0" borderId="1" xfId="40" applyNumberFormat="1" applyFont="1" applyFill="1" applyBorder="1">
      <alignment/>
      <protection/>
    </xf>
    <xf numFmtId="4" fontId="9" fillId="0" borderId="1" xfId="32" applyNumberFormat="1" applyFont="1" applyFill="1" applyBorder="1" applyAlignment="1">
      <alignment horizontal="right"/>
      <protection/>
    </xf>
    <xf numFmtId="0" fontId="9" fillId="0" borderId="0" xfId="40" applyFont="1" applyFill="1">
      <alignment/>
      <protection/>
    </xf>
    <xf numFmtId="0" fontId="9" fillId="0" borderId="0" xfId="40" applyFont="1" applyFill="1" applyBorder="1" applyAlignment="1">
      <alignment horizontal="left"/>
      <protection/>
    </xf>
    <xf numFmtId="4" fontId="9" fillId="0" borderId="0" xfId="40" applyNumberFormat="1" applyFont="1" applyFill="1" applyBorder="1">
      <alignment/>
      <protection/>
    </xf>
    <xf numFmtId="4" fontId="9" fillId="0" borderId="0" xfId="40" applyNumberFormat="1" applyFont="1" applyFill="1">
      <alignment/>
      <protection/>
    </xf>
    <xf numFmtId="168" fontId="37" fillId="0" borderId="1" xfId="40" applyNumberFormat="1" applyFont="1" applyFill="1" applyBorder="1">
      <alignment/>
      <protection/>
    </xf>
    <xf numFmtId="168" fontId="9" fillId="0" borderId="1" xfId="40" applyNumberFormat="1" applyFont="1" applyFill="1" applyBorder="1">
      <alignment/>
      <protection/>
    </xf>
    <xf numFmtId="168" fontId="37" fillId="0" borderId="1" xfId="40" applyNumberFormat="1" applyFont="1" applyFill="1" applyBorder="1" applyAlignment="1">
      <alignment horizontal="right"/>
      <protection/>
    </xf>
    <xf numFmtId="168" fontId="9" fillId="0" borderId="0" xfId="40" applyNumberFormat="1" applyFont="1" applyFill="1">
      <alignment/>
      <protection/>
    </xf>
    <xf numFmtId="0" fontId="8" fillId="0" borderId="11" xfId="43" applyFont="1" applyBorder="1">
      <alignment/>
      <protection/>
    </xf>
    <xf numFmtId="0" fontId="43" fillId="0" borderId="11" xfId="43" applyFont="1" applyBorder="1">
      <alignment/>
      <protection/>
    </xf>
    <xf numFmtId="0" fontId="43" fillId="0" borderId="11" xfId="43" applyFont="1" applyBorder="1" applyAlignment="1">
      <alignment horizontal="right"/>
      <protection/>
    </xf>
    <xf numFmtId="0" fontId="8" fillId="0" borderId="0" xfId="43" applyFont="1" applyBorder="1">
      <alignment/>
      <protection/>
    </xf>
    <xf numFmtId="0" fontId="43" fillId="0" borderId="0" xfId="43" applyFont="1" applyBorder="1" applyAlignment="1">
      <alignment horizontal="right"/>
      <protection/>
    </xf>
    <xf numFmtId="0" fontId="8" fillId="0" borderId="12" xfId="43" applyFont="1" applyBorder="1">
      <alignment/>
      <protection/>
    </xf>
    <xf numFmtId="0" fontId="43" fillId="0" borderId="12" xfId="43" applyFont="1" applyBorder="1">
      <alignment/>
      <protection/>
    </xf>
    <xf numFmtId="0" fontId="43" fillId="0" borderId="0" xfId="43" applyFont="1" applyBorder="1">
      <alignment/>
      <protection/>
    </xf>
    <xf numFmtId="0" fontId="8" fillId="0" borderId="8" xfId="43" applyFont="1" applyBorder="1">
      <alignment/>
      <protection/>
    </xf>
    <xf numFmtId="0" fontId="30" fillId="0" borderId="0" xfId="43" applyFont="1">
      <alignment/>
      <protection/>
    </xf>
    <xf numFmtId="0" fontId="30" fillId="0" borderId="0" xfId="43" applyFont="1" applyBorder="1">
      <alignment/>
      <protection/>
    </xf>
    <xf numFmtId="0" fontId="36" fillId="0" borderId="1" xfId="43" applyFont="1" applyBorder="1" applyAlignment="1">
      <alignment horizontal="center"/>
      <protection/>
    </xf>
    <xf numFmtId="0" fontId="8" fillId="0" borderId="1" xfId="43" applyFont="1" applyBorder="1" applyAlignment="1">
      <alignment horizontal="center"/>
      <protection/>
    </xf>
    <xf numFmtId="0" fontId="36" fillId="0" borderId="1" xfId="43" applyFont="1" applyBorder="1" applyAlignment="1">
      <alignment horizontal="center" vertical="center"/>
      <protection/>
    </xf>
    <xf numFmtId="3" fontId="36" fillId="0" borderId="1" xfId="43" applyNumberFormat="1" applyFont="1" applyBorder="1" applyAlignment="1">
      <alignment horizontal="center" vertical="center"/>
      <protection/>
    </xf>
    <xf numFmtId="0" fontId="8" fillId="0" borderId="0" xfId="43" applyFont="1" applyBorder="1" applyAlignment="1">
      <alignment horizontal="left"/>
      <protection/>
    </xf>
    <xf numFmtId="0" fontId="8" fillId="0" borderId="6" xfId="43" applyFont="1" applyBorder="1">
      <alignment/>
      <protection/>
    </xf>
    <xf numFmtId="0" fontId="8" fillId="0" borderId="9" xfId="43" applyFont="1" applyBorder="1">
      <alignment/>
      <protection/>
    </xf>
    <xf numFmtId="0" fontId="43" fillId="0" borderId="5" xfId="43" applyFont="1" applyBorder="1">
      <alignment/>
      <protection/>
    </xf>
    <xf numFmtId="0" fontId="8" fillId="0" borderId="13" xfId="43" applyFont="1" applyBorder="1">
      <alignment/>
      <protection/>
    </xf>
    <xf numFmtId="0" fontId="43" fillId="0" borderId="9" xfId="43" applyFont="1" applyBorder="1">
      <alignment/>
      <protection/>
    </xf>
    <xf numFmtId="0" fontId="8" fillId="0" borderId="5" xfId="43" applyFont="1" applyBorder="1">
      <alignment/>
      <protection/>
    </xf>
    <xf numFmtId="0" fontId="8" fillId="0" borderId="9" xfId="43" applyFont="1" applyBorder="1" applyAlignment="1">
      <alignment horizontal="left"/>
      <protection/>
    </xf>
    <xf numFmtId="3" fontId="36" fillId="0" borderId="1" xfId="43" applyNumberFormat="1" applyFont="1" applyFill="1" applyBorder="1" applyAlignment="1">
      <alignment horizontal="center" vertical="center"/>
      <protection/>
    </xf>
    <xf numFmtId="0" fontId="12" fillId="0" borderId="1" xfId="35" applyFont="1" applyFill="1" applyBorder="1" applyAlignment="1">
      <alignment horizontal="center"/>
      <protection/>
    </xf>
    <xf numFmtId="3" fontId="8" fillId="0" borderId="0" xfId="35" applyNumberFormat="1" applyFont="1" applyBorder="1">
      <alignment/>
      <protection/>
    </xf>
    <xf numFmtId="3" fontId="9" fillId="0" borderId="1" xfId="35" applyNumberFormat="1" applyFont="1" applyBorder="1" applyAlignment="1">
      <alignment horizontal="right"/>
      <protection/>
    </xf>
    <xf numFmtId="3" fontId="38" fillId="0" borderId="1" xfId="35" applyNumberFormat="1" applyFont="1" applyBorder="1">
      <alignment/>
      <protection/>
    </xf>
    <xf numFmtId="3" fontId="39" fillId="0" borderId="1" xfId="35" applyNumberFormat="1" applyFont="1" applyBorder="1">
      <alignment/>
      <protection/>
    </xf>
    <xf numFmtId="0" fontId="9" fillId="0" borderId="1" xfId="35" applyFont="1" applyBorder="1">
      <alignment/>
      <protection/>
    </xf>
    <xf numFmtId="0" fontId="9" fillId="0" borderId="14" xfId="35" applyFont="1" applyBorder="1">
      <alignment/>
      <protection/>
    </xf>
    <xf numFmtId="0" fontId="9" fillId="0" borderId="13" xfId="35" applyFont="1" applyBorder="1">
      <alignment/>
      <protection/>
    </xf>
    <xf numFmtId="0" fontId="9" fillId="0" borderId="15" xfId="35" applyFont="1" applyBorder="1">
      <alignment/>
      <protection/>
    </xf>
    <xf numFmtId="0" fontId="9" fillId="0" borderId="16" xfId="35" applyFont="1" applyBorder="1">
      <alignment/>
      <protection/>
    </xf>
    <xf numFmtId="0" fontId="9" fillId="0" borderId="5" xfId="35" applyFont="1" applyBorder="1" applyAlignment="1">
      <alignment horizontal="right"/>
      <protection/>
    </xf>
    <xf numFmtId="0" fontId="9" fillId="0" borderId="16" xfId="35" applyFont="1" applyBorder="1" applyAlignment="1">
      <alignment horizontal="right"/>
      <protection/>
    </xf>
    <xf numFmtId="3" fontId="40" fillId="0" borderId="1" xfId="35" applyNumberFormat="1" applyFont="1" applyBorder="1">
      <alignment/>
      <protection/>
    </xf>
    <xf numFmtId="3" fontId="41" fillId="0" borderId="1" xfId="35" applyNumberFormat="1" applyFont="1" applyBorder="1">
      <alignment/>
      <protection/>
    </xf>
    <xf numFmtId="3" fontId="42" fillId="0" borderId="1" xfId="35" applyNumberFormat="1" applyFont="1" applyBorder="1">
      <alignment/>
      <protection/>
    </xf>
    <xf numFmtId="4" fontId="10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9" applyFont="1" applyFill="1" applyBorder="1" applyAlignment="1">
      <alignment horizontal="center" vertical="center" wrapText="1"/>
      <protection/>
    </xf>
    <xf numFmtId="4" fontId="9" fillId="0" borderId="1" xfId="44" applyNumberFormat="1" applyFont="1" applyFill="1" applyBorder="1">
      <alignment/>
      <protection/>
    </xf>
    <xf numFmtId="4" fontId="9" fillId="0" borderId="1" xfId="29" applyNumberFormat="1" applyFont="1" applyFill="1" applyBorder="1">
      <alignment/>
      <protection/>
    </xf>
    <xf numFmtId="4" fontId="9" fillId="0" borderId="1" xfId="29" applyNumberFormat="1" applyFont="1" applyFill="1" applyBorder="1" applyAlignment="1">
      <alignment/>
      <protection/>
    </xf>
    <xf numFmtId="4" fontId="9" fillId="0" borderId="1" xfId="29" applyNumberFormat="1" applyFont="1" applyFill="1" applyBorder="1" applyAlignment="1">
      <alignment horizontal="right"/>
      <protection/>
    </xf>
    <xf numFmtId="4" fontId="9" fillId="0" borderId="1" xfId="20" applyNumberFormat="1" applyFont="1" applyFill="1" applyBorder="1" applyAlignment="1">
      <alignment/>
    </xf>
    <xf numFmtId="4" fontId="9" fillId="0" borderId="1" xfId="20" applyNumberFormat="1" applyFont="1" applyFill="1" applyBorder="1" applyAlignment="1">
      <alignment/>
    </xf>
    <xf numFmtId="4" fontId="10" fillId="0" borderId="1" xfId="29" applyNumberFormat="1" applyFont="1" applyFill="1" applyBorder="1" applyAlignment="1">
      <alignment horizontal="left" vertical="center" wrapText="1"/>
      <protection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10" fillId="0" borderId="1" xfId="40" applyFont="1" applyFill="1" applyBorder="1" applyAlignment="1">
      <alignment horizontal="center" vertical="center"/>
      <protection/>
    </xf>
    <xf numFmtId="0" fontId="10" fillId="0" borderId="1" xfId="40" applyFont="1" applyFill="1" applyBorder="1" applyAlignment="1">
      <alignment horizontal="center" vertical="center" wrapText="1"/>
      <protection/>
    </xf>
    <xf numFmtId="0" fontId="10" fillId="0" borderId="1" xfId="40" applyNumberFormat="1" applyFont="1" applyFill="1" applyBorder="1" applyAlignment="1">
      <alignment horizontal="center"/>
      <protection/>
    </xf>
    <xf numFmtId="4" fontId="9" fillId="0" borderId="1" xfId="45" applyNumberFormat="1" applyFont="1" applyFill="1" applyBorder="1">
      <alignment/>
      <protection/>
    </xf>
    <xf numFmtId="168" fontId="9" fillId="0" borderId="1" xfId="45" applyNumberFormat="1" applyFont="1" applyFill="1" applyBorder="1">
      <alignment/>
      <protection/>
    </xf>
    <xf numFmtId="0" fontId="10" fillId="0" borderId="1" xfId="40" applyFont="1" applyFill="1" applyBorder="1" applyAlignment="1">
      <alignment horizontal="left" vertical="center" wrapText="1"/>
      <protection/>
    </xf>
    <xf numFmtId="4" fontId="10" fillId="0" borderId="1" xfId="40" applyNumberFormat="1" applyFont="1" applyFill="1" applyBorder="1" applyAlignment="1">
      <alignment/>
      <protection/>
    </xf>
    <xf numFmtId="4" fontId="10" fillId="0" borderId="1" xfId="25" applyNumberFormat="1" applyFont="1" applyFill="1" applyBorder="1" applyAlignment="1">
      <alignment/>
    </xf>
    <xf numFmtId="168" fontId="10" fillId="0" borderId="1" xfId="40" applyNumberFormat="1" applyFont="1" applyFill="1" applyBorder="1" applyAlignment="1">
      <alignment/>
      <protection/>
    </xf>
    <xf numFmtId="168" fontId="10" fillId="0" borderId="1" xfId="45" applyNumberFormat="1" applyFont="1" applyFill="1" applyBorder="1">
      <alignment/>
      <protection/>
    </xf>
    <xf numFmtId="168" fontId="10" fillId="0" borderId="1" xfId="40" applyNumberFormat="1" applyFont="1" applyFill="1" applyBorder="1">
      <alignment/>
      <protection/>
    </xf>
    <xf numFmtId="0" fontId="9" fillId="0" borderId="0" xfId="40" applyFont="1" applyFill="1" applyAlignment="1">
      <alignment horizontal="right"/>
      <protection/>
    </xf>
    <xf numFmtId="0" fontId="9" fillId="0" borderId="0" xfId="44" applyFont="1" applyAlignment="1">
      <alignment horizontal="right"/>
      <protection/>
    </xf>
    <xf numFmtId="0" fontId="9" fillId="0" borderId="0" xfId="36" applyFont="1" applyAlignment="1">
      <alignment horizontal="center" vertical="center"/>
      <protection/>
    </xf>
    <xf numFmtId="0" fontId="9" fillId="0" borderId="0" xfId="42" applyFont="1">
      <alignment/>
      <protection/>
    </xf>
    <xf numFmtId="0" fontId="36" fillId="0" borderId="0" xfId="42" applyFont="1" applyBorder="1" applyAlignment="1">
      <alignment horizontal="center" vertical="center" wrapText="1"/>
      <protection/>
    </xf>
    <xf numFmtId="0" fontId="9" fillId="0" borderId="0" xfId="42" applyFont="1" applyBorder="1">
      <alignment/>
      <protection/>
    </xf>
    <xf numFmtId="0" fontId="9" fillId="0" borderId="7" xfId="42" applyFont="1" applyBorder="1">
      <alignment/>
      <protection/>
    </xf>
    <xf numFmtId="0" fontId="9" fillId="0" borderId="13" xfId="42" applyFont="1" applyBorder="1">
      <alignment/>
      <protection/>
    </xf>
    <xf numFmtId="0" fontId="9" fillId="0" borderId="15" xfId="42" applyFont="1" applyBorder="1">
      <alignment/>
      <protection/>
    </xf>
    <xf numFmtId="0" fontId="9" fillId="0" borderId="9" xfId="42" applyFont="1" applyBorder="1">
      <alignment/>
      <protection/>
    </xf>
    <xf numFmtId="0" fontId="9" fillId="0" borderId="0" xfId="42" applyFont="1" applyBorder="1" applyAlignment="1">
      <alignment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0" fontId="9" fillId="0" borderId="13" xfId="36" applyFont="1" applyBorder="1" applyAlignment="1">
      <alignment horizontal="center" vertical="center"/>
      <protection/>
    </xf>
    <xf numFmtId="0" fontId="9" fillId="0" borderId="0" xfId="36" applyFont="1" applyBorder="1" applyAlignment="1">
      <alignment horizontal="center" vertical="center"/>
      <protection/>
    </xf>
    <xf numFmtId="0" fontId="9" fillId="0" borderId="11" xfId="42" applyFont="1" applyBorder="1">
      <alignment/>
      <protection/>
    </xf>
    <xf numFmtId="0" fontId="36" fillId="0" borderId="0" xfId="42" applyFont="1" applyBorder="1" applyAlignment="1">
      <alignment vertical="center" wrapText="1"/>
      <protection/>
    </xf>
    <xf numFmtId="0" fontId="9" fillId="0" borderId="0" xfId="42" applyFont="1" applyAlignment="1">
      <alignment horizontal="right"/>
      <protection/>
    </xf>
    <xf numFmtId="0" fontId="9" fillId="0" borderId="0" xfId="39" applyFont="1" applyAlignment="1">
      <alignment horizontal="right"/>
      <protection/>
    </xf>
    <xf numFmtId="0" fontId="11" fillId="0" borderId="0" xfId="35" applyFont="1" applyAlignment="1">
      <alignment horizontal="right"/>
      <protection/>
    </xf>
    <xf numFmtId="0" fontId="9" fillId="0" borderId="0" xfId="37" applyFont="1" applyAlignment="1">
      <alignment horizontal="right"/>
      <protection/>
    </xf>
    <xf numFmtId="0" fontId="9" fillId="0" borderId="0" xfId="38" applyFont="1" applyAlignment="1">
      <alignment horizontal="right"/>
      <protection/>
    </xf>
    <xf numFmtId="0" fontId="9" fillId="0" borderId="0" xfId="33" applyFont="1" applyFill="1" applyBorder="1" applyAlignment="1">
      <alignment horizontal="right"/>
      <protection/>
    </xf>
    <xf numFmtId="0" fontId="0" fillId="0" borderId="0" xfId="0" applyFill="1" applyAlignment="1">
      <alignment horizontal="right"/>
    </xf>
    <xf numFmtId="0" fontId="30" fillId="0" borderId="0" xfId="43" applyFont="1" applyAlignment="1">
      <alignment horizontal="right"/>
      <protection/>
    </xf>
    <xf numFmtId="0" fontId="23" fillId="0" borderId="4" xfId="46" applyFont="1" applyFill="1" applyBorder="1">
      <alignment/>
      <protection/>
    </xf>
    <xf numFmtId="3" fontId="23" fillId="0" borderId="4" xfId="46" applyNumberFormat="1" applyFont="1" applyFill="1" applyBorder="1">
      <alignment/>
      <protection/>
    </xf>
    <xf numFmtId="4" fontId="23" fillId="0" borderId="4" xfId="46" applyNumberFormat="1" applyFont="1" applyFill="1" applyBorder="1">
      <alignment/>
      <protection/>
    </xf>
    <xf numFmtId="49" fontId="24" fillId="0" borderId="0" xfId="46" applyNumberFormat="1" applyFont="1" applyFill="1" applyAlignment="1">
      <alignment horizontal="right"/>
      <protection/>
    </xf>
    <xf numFmtId="0" fontId="36" fillId="0" borderId="0" xfId="42" applyFont="1" applyFill="1" applyBorder="1" applyAlignment="1">
      <alignment vertical="center" wrapText="1"/>
      <protection/>
    </xf>
    <xf numFmtId="0" fontId="9" fillId="0" borderId="0" xfId="36" applyFont="1" applyFill="1" applyBorder="1" applyAlignment="1">
      <alignment horizontal="center" vertical="center"/>
      <protection/>
    </xf>
    <xf numFmtId="0" fontId="36" fillId="0" borderId="7" xfId="42" applyFont="1" applyFill="1" applyBorder="1" applyAlignment="1">
      <alignment vertical="center" wrapText="1"/>
      <protection/>
    </xf>
    <xf numFmtId="0" fontId="36" fillId="0" borderId="7" xfId="42" applyFont="1" applyBorder="1" applyAlignment="1">
      <alignment horizontal="center" vertical="center" wrapText="1"/>
      <protection/>
    </xf>
    <xf numFmtId="0" fontId="7" fillId="0" borderId="0" xfId="42" applyFont="1" applyAlignment="1">
      <alignment vertical="center"/>
      <protection/>
    </xf>
    <xf numFmtId="0" fontId="9" fillId="0" borderId="0" xfId="42" applyFont="1" applyAlignment="1">
      <alignment vertical="center"/>
      <protection/>
    </xf>
    <xf numFmtId="0" fontId="31" fillId="0" borderId="0" xfId="42" applyFont="1" applyAlignment="1">
      <alignment vertical="center"/>
      <protection/>
    </xf>
    <xf numFmtId="0" fontId="10" fillId="0" borderId="0" xfId="36" applyFont="1" applyFill="1" applyBorder="1" applyAlignment="1">
      <alignment vertical="center" wrapText="1"/>
      <protection/>
    </xf>
    <xf numFmtId="0" fontId="9" fillId="0" borderId="0" xfId="42" applyFont="1" applyFill="1" applyBorder="1" applyAlignment="1">
      <alignment vertical="center" wrapText="1"/>
      <protection/>
    </xf>
    <xf numFmtId="0" fontId="9" fillId="0" borderId="17" xfId="42" applyFont="1" applyBorder="1">
      <alignment/>
      <protection/>
    </xf>
    <xf numFmtId="0" fontId="36" fillId="0" borderId="17" xfId="42" applyFont="1" applyBorder="1" applyAlignment="1">
      <alignment horizontal="center" vertical="center" wrapText="1"/>
      <protection/>
    </xf>
    <xf numFmtId="0" fontId="36" fillId="0" borderId="18" xfId="42" applyFont="1" applyBorder="1" applyAlignment="1">
      <alignment horizontal="center" vertical="center" wrapText="1"/>
      <protection/>
    </xf>
    <xf numFmtId="0" fontId="9" fillId="0" borderId="12" xfId="42" applyFont="1" applyFill="1" applyBorder="1">
      <alignment/>
      <protection/>
    </xf>
    <xf numFmtId="0" fontId="36" fillId="0" borderId="11" xfId="42" applyFont="1" applyBorder="1" applyAlignment="1">
      <alignment vertical="center" wrapText="1"/>
      <protection/>
    </xf>
    <xf numFmtId="0" fontId="9" fillId="0" borderId="11" xfId="36" applyFont="1" applyBorder="1" applyAlignment="1">
      <alignment horizontal="center" vertical="center"/>
      <protection/>
    </xf>
    <xf numFmtId="0" fontId="9" fillId="0" borderId="16" xfId="36" applyFont="1" applyBorder="1" applyAlignment="1">
      <alignment horizontal="center" vertical="center"/>
      <protection/>
    </xf>
    <xf numFmtId="0" fontId="36" fillId="0" borderId="13" xfId="42" applyFont="1" applyBorder="1" applyAlignment="1">
      <alignment vertical="center" wrapText="1"/>
      <protection/>
    </xf>
    <xf numFmtId="0" fontId="9" fillId="0" borderId="7" xfId="36" applyFont="1" applyBorder="1" applyAlignment="1">
      <alignment horizontal="center" vertical="center"/>
      <protection/>
    </xf>
    <xf numFmtId="0" fontId="9" fillId="0" borderId="7" xfId="42" applyFont="1" applyBorder="1" applyAlignment="1">
      <alignment horizontal="center" vertical="center" wrapText="1"/>
      <protection/>
    </xf>
    <xf numFmtId="0" fontId="9" fillId="0" borderId="7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36" fillId="0" borderId="11" xfId="42" applyFont="1" applyFill="1" applyBorder="1" applyAlignment="1">
      <alignment vertical="center" wrapText="1"/>
      <protection/>
    </xf>
    <xf numFmtId="0" fontId="36" fillId="0" borderId="16" xfId="42" applyFont="1" applyFill="1" applyBorder="1" applyAlignment="1">
      <alignment vertical="center" wrapText="1"/>
      <protection/>
    </xf>
    <xf numFmtId="0" fontId="9" fillId="0" borderId="11" xfId="36" applyFont="1" applyFill="1" applyBorder="1" applyAlignment="1">
      <alignment horizontal="center" vertical="center"/>
      <protection/>
    </xf>
    <xf numFmtId="0" fontId="36" fillId="0" borderId="13" xfId="42" applyFont="1" applyFill="1" applyBorder="1" applyAlignment="1">
      <alignment vertical="center" wrapText="1"/>
      <protection/>
    </xf>
    <xf numFmtId="0" fontId="9" fillId="0" borderId="9" xfId="42" applyFont="1" applyFill="1" applyBorder="1">
      <alignment/>
      <protection/>
    </xf>
    <xf numFmtId="0" fontId="36" fillId="0" borderId="7" xfId="42" applyFont="1" applyFill="1" applyBorder="1" applyAlignment="1">
      <alignment horizontal="center" vertical="center" wrapText="1"/>
      <protection/>
    </xf>
    <xf numFmtId="0" fontId="36" fillId="0" borderId="0" xfId="42" applyFont="1" applyFill="1" applyBorder="1" applyAlignment="1">
      <alignment horizontal="center" vertical="center" wrapText="1"/>
      <protection/>
    </xf>
    <xf numFmtId="0" fontId="9" fillId="0" borderId="2" xfId="35" applyFont="1" applyBorder="1" applyAlignment="1">
      <alignment horizontal="center" vertical="center"/>
      <protection/>
    </xf>
    <xf numFmtId="0" fontId="9" fillId="0" borderId="3" xfId="35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7" fillId="0" borderId="1" xfId="35" applyFont="1" applyFill="1" applyBorder="1" applyAlignment="1">
      <alignment horizontal="center"/>
      <protection/>
    </xf>
    <xf numFmtId="0" fontId="36" fillId="2" borderId="15" xfId="42" applyFont="1" applyFill="1" applyBorder="1" applyAlignment="1">
      <alignment horizontal="center" vertical="center" wrapText="1"/>
      <protection/>
    </xf>
    <xf numFmtId="0" fontId="36" fillId="2" borderId="5" xfId="42" applyFont="1" applyFill="1" applyBorder="1" applyAlignment="1">
      <alignment horizontal="center" vertical="center" wrapText="1"/>
      <protection/>
    </xf>
    <xf numFmtId="0" fontId="36" fillId="2" borderId="11" xfId="42" applyFont="1" applyFill="1" applyBorder="1" applyAlignment="1">
      <alignment horizontal="center" vertical="center" wrapText="1"/>
      <protection/>
    </xf>
    <xf numFmtId="0" fontId="36" fillId="2" borderId="16" xfId="42" applyFont="1" applyFill="1" applyBorder="1" applyAlignment="1">
      <alignment horizontal="center" vertical="center" wrapText="1"/>
      <protection/>
    </xf>
    <xf numFmtId="0" fontId="36" fillId="3" borderId="13" xfId="4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7" fillId="0" borderId="0" xfId="42" applyFont="1" applyAlignment="1">
      <alignment horizontal="center" vertical="center"/>
      <protection/>
    </xf>
    <xf numFmtId="0" fontId="9" fillId="0" borderId="0" xfId="42" applyFont="1" applyAlignment="1">
      <alignment horizontal="center" vertical="center"/>
      <protection/>
    </xf>
    <xf numFmtId="0" fontId="36" fillId="0" borderId="13" xfId="42" applyFont="1" applyBorder="1" applyAlignment="1">
      <alignment horizontal="center" vertical="center" wrapText="1"/>
      <protection/>
    </xf>
    <xf numFmtId="0" fontId="36" fillId="0" borderId="12" xfId="42" applyFont="1" applyBorder="1" applyAlignment="1">
      <alignment horizontal="center" vertical="center" wrapText="1"/>
      <protection/>
    </xf>
    <xf numFmtId="0" fontId="36" fillId="0" borderId="15" xfId="42" applyFont="1" applyBorder="1" applyAlignment="1">
      <alignment horizontal="center" vertical="center" wrapText="1"/>
      <protection/>
    </xf>
    <xf numFmtId="0" fontId="36" fillId="0" borderId="9" xfId="42" applyFont="1" applyBorder="1" applyAlignment="1">
      <alignment horizontal="center" vertical="center" wrapText="1"/>
      <protection/>
    </xf>
    <xf numFmtId="0" fontId="36" fillId="0" borderId="0" xfId="42" applyFont="1" applyBorder="1" applyAlignment="1">
      <alignment horizontal="center" vertical="center" wrapText="1"/>
      <protection/>
    </xf>
    <xf numFmtId="0" fontId="36" fillId="0" borderId="7" xfId="42" applyFont="1" applyBorder="1" applyAlignment="1">
      <alignment horizontal="center" vertical="center" wrapText="1"/>
      <protection/>
    </xf>
    <xf numFmtId="0" fontId="36" fillId="0" borderId="5" xfId="42" applyFont="1" applyBorder="1" applyAlignment="1">
      <alignment horizontal="center" vertical="center" wrapText="1"/>
      <protection/>
    </xf>
    <xf numFmtId="0" fontId="36" fillId="0" borderId="11" xfId="42" applyFont="1" applyBorder="1" applyAlignment="1">
      <alignment horizontal="center" vertical="center" wrapText="1"/>
      <protection/>
    </xf>
    <xf numFmtId="0" fontId="36" fillId="0" borderId="16" xfId="42" applyFont="1" applyBorder="1" applyAlignment="1">
      <alignment horizontal="center" vertical="center" wrapText="1"/>
      <protection/>
    </xf>
    <xf numFmtId="0" fontId="36" fillId="2" borderId="19" xfId="36" applyFont="1" applyFill="1" applyBorder="1" applyAlignment="1">
      <alignment horizontal="center" vertical="center" wrapText="1"/>
      <protection/>
    </xf>
    <xf numFmtId="0" fontId="36" fillId="2" borderId="20" xfId="36" applyFont="1" applyFill="1" applyBorder="1" applyAlignment="1">
      <alignment horizontal="center" vertical="center" wrapText="1"/>
      <protection/>
    </xf>
    <xf numFmtId="0" fontId="36" fillId="2" borderId="21" xfId="36" applyFont="1" applyFill="1" applyBorder="1" applyAlignment="1">
      <alignment horizontal="center" vertical="center" wrapText="1"/>
      <protection/>
    </xf>
    <xf numFmtId="0" fontId="36" fillId="2" borderId="22" xfId="36" applyFont="1" applyFill="1" applyBorder="1" applyAlignment="1">
      <alignment horizontal="center" vertical="center" wrapText="1"/>
      <protection/>
    </xf>
    <xf numFmtId="0" fontId="36" fillId="2" borderId="0" xfId="36" applyFont="1" applyFill="1" applyBorder="1" applyAlignment="1">
      <alignment horizontal="center" vertical="center" wrapText="1"/>
      <protection/>
    </xf>
    <xf numFmtId="0" fontId="36" fillId="2" borderId="23" xfId="36" applyFont="1" applyFill="1" applyBorder="1" applyAlignment="1">
      <alignment horizontal="center" vertical="center" wrapText="1"/>
      <protection/>
    </xf>
    <xf numFmtId="0" fontId="36" fillId="2" borderId="24" xfId="36" applyFont="1" applyFill="1" applyBorder="1" applyAlignment="1">
      <alignment horizontal="center" vertical="center" wrapText="1"/>
      <protection/>
    </xf>
    <xf numFmtId="0" fontId="36" fillId="2" borderId="25" xfId="36" applyFont="1" applyFill="1" applyBorder="1" applyAlignment="1">
      <alignment horizontal="center" vertical="center" wrapText="1"/>
      <protection/>
    </xf>
    <xf numFmtId="0" fontId="36" fillId="2" borderId="26" xfId="36" applyFont="1" applyFill="1" applyBorder="1" applyAlignment="1">
      <alignment horizontal="center" vertical="center" wrapText="1"/>
      <protection/>
    </xf>
    <xf numFmtId="0" fontId="36" fillId="2" borderId="13" xfId="42" applyFont="1" applyFill="1" applyBorder="1" applyAlignment="1">
      <alignment horizontal="center" vertical="center" wrapText="1"/>
      <protection/>
    </xf>
    <xf numFmtId="0" fontId="36" fillId="2" borderId="12" xfId="42" applyFont="1" applyFill="1" applyBorder="1" applyAlignment="1">
      <alignment horizontal="center" vertical="center" wrapText="1"/>
      <protection/>
    </xf>
    <xf numFmtId="0" fontId="9" fillId="0" borderId="4" xfId="35" applyFont="1" applyBorder="1" applyAlignment="1">
      <alignment horizontal="center" vertical="center"/>
      <protection/>
    </xf>
    <xf numFmtId="0" fontId="36" fillId="0" borderId="0" xfId="35" applyFont="1" applyAlignment="1">
      <alignment horizontal="center"/>
      <protection/>
    </xf>
    <xf numFmtId="0" fontId="31" fillId="0" borderId="0" xfId="33" applyFont="1" applyFill="1" applyBorder="1" applyAlignment="1">
      <alignment horizontal="center" vertical="center"/>
      <protection/>
    </xf>
    <xf numFmtId="0" fontId="11" fillId="0" borderId="0" xfId="33" applyFont="1" applyFill="1" applyBorder="1" applyAlignment="1">
      <alignment horizontal="center"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" vertical="center"/>
      <protection/>
    </xf>
    <xf numFmtId="0" fontId="11" fillId="0" borderId="0" xfId="33" applyFont="1" applyFill="1" applyBorder="1" applyAlignment="1">
      <alignment horizontal="center"/>
      <protection/>
    </xf>
    <xf numFmtId="0" fontId="11" fillId="0" borderId="0" xfId="33" applyFont="1" applyFill="1" applyBorder="1" applyAlignment="1">
      <alignment horizontal="center" textRotation="90" wrapText="1"/>
      <protection/>
    </xf>
    <xf numFmtId="0" fontId="11" fillId="0" borderId="0" xfId="33" applyFont="1" applyFill="1" applyBorder="1" applyAlignment="1">
      <alignment horizontal="center" shrinkToFit="1"/>
      <protection/>
    </xf>
    <xf numFmtId="0" fontId="32" fillId="0" borderId="1" xfId="31" applyFont="1" applyBorder="1" applyAlignment="1">
      <alignment horizontal="center" vertical="center" shrinkToFit="1"/>
      <protection/>
    </xf>
    <xf numFmtId="0" fontId="45" fillId="0" borderId="1" xfId="31" applyFont="1" applyBorder="1" applyAlignment="1">
      <alignment horizontal="center" vertical="center" wrapText="1"/>
      <protection/>
    </xf>
    <xf numFmtId="0" fontId="45" fillId="0" borderId="1" xfId="33" applyFont="1" applyFill="1" applyBorder="1" applyAlignment="1">
      <alignment horizontal="center" vertical="center"/>
      <protection/>
    </xf>
    <xf numFmtId="0" fontId="45" fillId="0" borderId="1" xfId="33" applyFont="1" applyFill="1" applyBorder="1" applyAlignment="1">
      <alignment horizontal="center" vertical="center" wrapText="1"/>
      <protection/>
    </xf>
    <xf numFmtId="0" fontId="45" fillId="0" borderId="1" xfId="31" applyFont="1" applyBorder="1" applyAlignment="1">
      <alignment horizontal="center" vertical="center" wrapText="1" shrinkToFit="1"/>
      <protection/>
    </xf>
    <xf numFmtId="0" fontId="45" fillId="0" borderId="2" xfId="33" applyFont="1" applyFill="1" applyBorder="1" applyAlignment="1">
      <alignment horizontal="center" vertical="center" textRotation="90" wrapText="1"/>
      <protection/>
    </xf>
    <xf numFmtId="0" fontId="45" fillId="0" borderId="3" xfId="33" applyFont="1" applyFill="1" applyBorder="1" applyAlignment="1">
      <alignment horizontal="center" vertical="center" textRotation="90" wrapText="1"/>
      <protection/>
    </xf>
    <xf numFmtId="0" fontId="45" fillId="0" borderId="4" xfId="33" applyFont="1" applyFill="1" applyBorder="1" applyAlignment="1">
      <alignment horizontal="center" vertical="center" textRotation="90" wrapText="1"/>
      <protection/>
    </xf>
    <xf numFmtId="0" fontId="10" fillId="0" borderId="1" xfId="33" applyFont="1" applyFill="1" applyBorder="1" applyAlignment="1">
      <alignment horizontal="center" vertical="center"/>
      <protection/>
    </xf>
    <xf numFmtId="0" fontId="10" fillId="0" borderId="1" xfId="33" applyFont="1" applyFill="1" applyBorder="1" applyAlignment="1">
      <alignment horizontal="center"/>
      <protection/>
    </xf>
    <xf numFmtId="0" fontId="11" fillId="0" borderId="1" xfId="33" applyFont="1" applyFill="1" applyBorder="1" applyAlignment="1">
      <alignment horizontal="center" textRotation="90" wrapText="1"/>
      <protection/>
    </xf>
    <xf numFmtId="0" fontId="32" fillId="0" borderId="1" xfId="33" applyFont="1" applyFill="1" applyBorder="1" applyAlignment="1">
      <alignment horizontal="center" vertical="center" wrapText="1"/>
      <protection/>
    </xf>
    <xf numFmtId="0" fontId="32" fillId="0" borderId="1" xfId="33" applyFont="1" applyFill="1" applyBorder="1" applyAlignment="1">
      <alignment horizontal="center" wrapText="1"/>
      <protection/>
    </xf>
    <xf numFmtId="0" fontId="9" fillId="0" borderId="0" xfId="33" applyFont="1" applyFill="1" applyBorder="1" applyAlignment="1">
      <alignment horizontal="center" wrapText="1"/>
      <protection/>
    </xf>
    <xf numFmtId="0" fontId="9" fillId="0" borderId="0" xfId="33" applyFont="1" applyFill="1" applyBorder="1" applyAlignment="1">
      <alignment horizontal="center"/>
      <protection/>
    </xf>
    <xf numFmtId="0" fontId="11" fillId="0" borderId="1" xfId="33" applyFont="1" applyFill="1" applyBorder="1" applyAlignment="1">
      <alignment horizontal="center"/>
      <protection/>
    </xf>
    <xf numFmtId="0" fontId="9" fillId="0" borderId="1" xfId="33" applyFont="1" applyFill="1" applyBorder="1" applyAlignment="1">
      <alignment horizontal="center"/>
      <protection/>
    </xf>
    <xf numFmtId="0" fontId="10" fillId="0" borderId="1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wrapText="1" shrinkToFit="1"/>
      <protection/>
    </xf>
    <xf numFmtId="0" fontId="45" fillId="0" borderId="1" xfId="33" applyFont="1" applyFill="1" applyBorder="1" applyAlignment="1">
      <alignment horizontal="center" wrapText="1"/>
      <protection/>
    </xf>
    <xf numFmtId="3" fontId="9" fillId="0" borderId="0" xfId="33" applyNumberFormat="1" applyFont="1" applyFill="1" applyBorder="1" applyAlignment="1">
      <alignment horizontal="right" textRotation="180"/>
      <protection/>
    </xf>
    <xf numFmtId="3" fontId="9" fillId="0" borderId="22" xfId="33" applyNumberFormat="1" applyFont="1" applyFill="1" applyBorder="1" applyAlignment="1">
      <alignment horizontal="right" textRotation="180"/>
      <protection/>
    </xf>
    <xf numFmtId="0" fontId="44" fillId="0" borderId="0" xfId="33" applyFont="1" applyFill="1" applyBorder="1" applyAlignment="1">
      <alignment horizontal="center" textRotation="42" wrapText="1"/>
      <protection/>
    </xf>
    <xf numFmtId="0" fontId="11" fillId="0" borderId="1" xfId="33" applyFont="1" applyFill="1" applyBorder="1" applyAlignment="1">
      <alignment horizontal="center" wrapText="1"/>
      <protection/>
    </xf>
    <xf numFmtId="0" fontId="10" fillId="0" borderId="1" xfId="33" applyFont="1" applyFill="1" applyBorder="1">
      <alignment/>
      <protection/>
    </xf>
    <xf numFmtId="0" fontId="44" fillId="0" borderId="1" xfId="33" applyFont="1" applyFill="1" applyBorder="1" applyAlignment="1">
      <alignment horizontal="center" wrapText="1"/>
      <protection/>
    </xf>
    <xf numFmtId="0" fontId="12" fillId="0" borderId="1" xfId="33" applyFont="1" applyFill="1" applyBorder="1" applyAlignment="1">
      <alignment horizontal="center" wrapText="1"/>
      <protection/>
    </xf>
    <xf numFmtId="0" fontId="46" fillId="0" borderId="1" xfId="33" applyFont="1" applyFill="1" applyBorder="1" applyAlignment="1">
      <alignment horizontal="center" wrapText="1"/>
      <protection/>
    </xf>
    <xf numFmtId="0" fontId="10" fillId="0" borderId="1" xfId="33" applyFont="1" applyFill="1" applyBorder="1" applyAlignment="1">
      <alignment horizontal="center" wrapText="1"/>
      <protection/>
    </xf>
    <xf numFmtId="0" fontId="9" fillId="0" borderId="0" xfId="34" applyFont="1" applyFill="1" applyBorder="1" applyAlignment="1">
      <alignment horizontal="right" textRotation="180"/>
      <protection/>
    </xf>
    <xf numFmtId="0" fontId="10" fillId="0" borderId="1" xfId="34" applyFont="1" applyFill="1" applyBorder="1" applyAlignment="1">
      <alignment horizontal="center" vertical="center" textRotation="90" wrapText="1"/>
      <protection/>
    </xf>
    <xf numFmtId="0" fontId="31" fillId="0" borderId="0" xfId="34" applyFont="1" applyFill="1" applyBorder="1" applyAlignment="1">
      <alignment horizontal="center"/>
      <protection/>
    </xf>
    <xf numFmtId="0" fontId="32" fillId="0" borderId="1" xfId="34" applyFont="1" applyFill="1" applyBorder="1" applyAlignment="1">
      <alignment horizontal="center" vertical="center"/>
      <protection/>
    </xf>
    <xf numFmtId="0" fontId="9" fillId="0" borderId="1" xfId="34" applyFont="1" applyFill="1" applyBorder="1" applyAlignment="1">
      <alignment horizontal="center" vertical="center" textRotation="90" wrapText="1"/>
      <protection/>
    </xf>
    <xf numFmtId="0" fontId="10" fillId="0" borderId="1" xfId="34" applyFont="1" applyFill="1" applyBorder="1" applyAlignment="1">
      <alignment horizontal="center" vertical="center" textRotation="88" wrapText="1"/>
      <protection/>
    </xf>
    <xf numFmtId="0" fontId="11" fillId="0" borderId="1" xfId="34" applyFont="1" applyFill="1" applyBorder="1" applyAlignment="1">
      <alignment wrapText="1"/>
      <protection/>
    </xf>
    <xf numFmtId="0" fontId="32" fillId="0" borderId="1" xfId="34" applyFont="1" applyFill="1" applyBorder="1" applyAlignment="1">
      <alignment horizontal="center" vertical="center" wrapText="1"/>
      <protection/>
    </xf>
    <xf numFmtId="0" fontId="10" fillId="0" borderId="1" xfId="34" applyFont="1" applyFill="1" applyBorder="1" applyAlignment="1">
      <alignment horizontal="center" vertical="center"/>
      <protection/>
    </xf>
    <xf numFmtId="0" fontId="9" fillId="0" borderId="1" xfId="34" applyFont="1" applyFill="1" applyBorder="1" applyAlignment="1">
      <alignment horizontal="center" vertical="center" textRotation="90"/>
      <protection/>
    </xf>
    <xf numFmtId="0" fontId="9" fillId="0" borderId="0" xfId="34" applyFont="1" applyFill="1" applyBorder="1" applyAlignment="1">
      <alignment horizontal="right"/>
      <protection/>
    </xf>
    <xf numFmtId="0" fontId="10" fillId="0" borderId="1" xfId="34" applyFont="1" applyFill="1" applyBorder="1" applyAlignment="1">
      <alignment horizontal="center"/>
      <protection/>
    </xf>
    <xf numFmtId="0" fontId="9" fillId="0" borderId="1" xfId="34" applyFont="1" applyFill="1" applyBorder="1" applyAlignment="1">
      <alignment horizontal="center" vertical="center"/>
      <protection/>
    </xf>
    <xf numFmtId="0" fontId="10" fillId="0" borderId="1" xfId="34" applyFont="1" applyFill="1" applyBorder="1" applyAlignment="1">
      <alignment horizontal="center" vertical="center" textRotation="90" wrapText="1" shrinkToFit="1"/>
      <protection/>
    </xf>
    <xf numFmtId="0" fontId="10" fillId="0" borderId="1" xfId="34" applyFont="1" applyFill="1" applyBorder="1" applyAlignment="1">
      <alignment horizontal="center" vertical="center" shrinkToFit="1"/>
      <protection/>
    </xf>
    <xf numFmtId="44" fontId="23" fillId="0" borderId="1" xfId="26" applyFont="1" applyFill="1" applyBorder="1" applyAlignment="1">
      <alignment horizontal="center" vertical="center" wrapText="1"/>
    </xf>
    <xf numFmtId="0" fontId="31" fillId="0" borderId="0" xfId="41" applyFont="1" applyFill="1" applyBorder="1" applyAlignment="1">
      <alignment horizontal="center" wrapText="1"/>
      <protection/>
    </xf>
    <xf numFmtId="0" fontId="31" fillId="0" borderId="0" xfId="41" applyFont="1" applyFill="1" applyBorder="1" applyAlignment="1">
      <alignment horizontal="center"/>
      <protection/>
    </xf>
    <xf numFmtId="0" fontId="23" fillId="0" borderId="1" xfId="46" applyFont="1" applyFill="1" applyBorder="1" applyAlignment="1">
      <alignment horizontal="center" vertical="center"/>
      <protection/>
    </xf>
    <xf numFmtId="0" fontId="23" fillId="0" borderId="1" xfId="46" applyFont="1" applyFill="1" applyBorder="1" applyAlignment="1">
      <alignment horizontal="center" vertical="center" wrapText="1"/>
      <protection/>
    </xf>
    <xf numFmtId="0" fontId="31" fillId="0" borderId="0" xfId="43" applyFont="1" applyAlignment="1">
      <alignment horizontal="center"/>
      <protection/>
    </xf>
    <xf numFmtId="3" fontId="36" fillId="0" borderId="1" xfId="43" applyNumberFormat="1" applyFont="1" applyBorder="1" applyAlignment="1">
      <alignment horizontal="center" vertical="center"/>
      <protection/>
    </xf>
    <xf numFmtId="0" fontId="36" fillId="0" borderId="1" xfId="43" applyFont="1" applyBorder="1" applyAlignment="1">
      <alignment horizontal="center" vertical="center"/>
      <protection/>
    </xf>
    <xf numFmtId="0" fontId="36" fillId="0" borderId="4" xfId="43" applyFont="1" applyBorder="1" applyAlignment="1">
      <alignment horizontal="center" vertical="center"/>
      <protection/>
    </xf>
    <xf numFmtId="0" fontId="43" fillId="0" borderId="11" xfId="43" applyFont="1" applyBorder="1" applyAlignment="1">
      <alignment horizontal="right"/>
      <protection/>
    </xf>
    <xf numFmtId="0" fontId="8" fillId="0" borderId="1" xfId="43" applyFont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" fontId="2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" fontId="10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44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30" fillId="0" borderId="0" xfId="40" applyFont="1" applyFill="1" applyBorder="1" applyAlignment="1">
      <alignment horizontal="center"/>
      <protection/>
    </xf>
    <xf numFmtId="4" fontId="10" fillId="0" borderId="1" xfId="40" applyNumberFormat="1" applyFont="1" applyFill="1" applyBorder="1" applyAlignment="1">
      <alignment horizontal="center" vertical="center"/>
      <protection/>
    </xf>
    <xf numFmtId="0" fontId="9" fillId="0" borderId="1" xfId="40" applyFont="1" applyFill="1" applyBorder="1" applyAlignment="1">
      <alignment/>
      <protection/>
    </xf>
    <xf numFmtId="0" fontId="10" fillId="0" borderId="1" xfId="40" applyFont="1" applyFill="1" applyBorder="1" applyAlignment="1">
      <alignment horizontal="center" vertical="center"/>
      <protection/>
    </xf>
    <xf numFmtId="0" fontId="9" fillId="0" borderId="1" xfId="0" applyFont="1" applyFill="1" applyBorder="1" applyAlignment="1">
      <alignment horizontal="center" vertical="center"/>
    </xf>
  </cellXfs>
  <cellStyles count="40">
    <cellStyle name="Normal" xfId="0"/>
    <cellStyle name="Akcia" xfId="15"/>
    <cellStyle name="Cena_Sk" xfId="16"/>
    <cellStyle name="Comma" xfId="17"/>
    <cellStyle name="Comma [0]" xfId="18"/>
    <cellStyle name="čiarky_Príloha č.1 Vývoj pohľadávok pobočiek 2001 - 2006_11_06" xfId="19"/>
    <cellStyle name="čiarky_Spôsoby vymáhania - jún 2007(uprav.BA)" xfId="20"/>
    <cellStyle name="Euro" xfId="21"/>
    <cellStyle name="Hyperlink" xfId="22"/>
    <cellStyle name="Currency" xfId="23"/>
    <cellStyle name="Currency [0]" xfId="24"/>
    <cellStyle name="meny_Príloha č.1 Vývoj pohľadávok pobočiek 2001 - 2006_11_06" xfId="25"/>
    <cellStyle name="meny_VS 2008 Príl  č  1 a 2" xfId="26"/>
    <cellStyle name="Nazov" xfId="27"/>
    <cellStyle name="Normal_Exekútori" xfId="28"/>
    <cellStyle name="normálne_AA.spôsoby vymáhania k 30.6.2006. nasčít.z pobočiekspolu" xfId="29"/>
    <cellStyle name="normálne_Druh a spôsob vymáhania" xfId="30"/>
    <cellStyle name="normálne_KDLR- rok 2006 (2)" xfId="31"/>
    <cellStyle name="normálne_Kópia - Druh a spôsob vymáhania" xfId="32"/>
    <cellStyle name="normálne_OLPČ príloha - KDLR_2008" xfId="33"/>
    <cellStyle name="normálne_OLPČ prílohy - KPSP -rok 2008" xfId="34"/>
    <cellStyle name="normálne_ONP príloha č. 1  celá SR 2008" xfId="35"/>
    <cellStyle name="normálne_OŠ SP" xfId="36"/>
    <cellStyle name="normálne_OÚP Príloha č. 1" xfId="37"/>
    <cellStyle name="normálne_OÚP Príloha č. 2" xfId="38"/>
    <cellStyle name="normálne_OÚP Príloha č. 3" xfId="39"/>
    <cellStyle name="normálne_Príloha č.1 Vývoj pohľadávok pobočiek 2001 - 2006_11_06" xfId="40"/>
    <cellStyle name="normálne_Prílohy č. 1a ... (tvorba fondov 2007)" xfId="41"/>
    <cellStyle name="normálne_prilohy_1-28" xfId="42"/>
    <cellStyle name="normálne_Rozhod činnosť-pobočky (2008)" xfId="43"/>
    <cellStyle name="normálne_Spôsoby vymáhania - jún 2007(uprav.BA)" xfId="44"/>
    <cellStyle name="normálne_účtovníctvo jún 2006 - veľká.uprav.Ľ.2" xfId="45"/>
    <cellStyle name="normálne_VS 2008 Príl  č  1 a 2" xfId="46"/>
    <cellStyle name="normálne_Vzor tabuliek pre pohľadávky" xfId="47"/>
    <cellStyle name="normální_laroux" xfId="48"/>
    <cellStyle name="Percent" xfId="49"/>
    <cellStyle name="Popis" xfId="50"/>
    <cellStyle name="Followed Hyperlink" xfId="51"/>
    <cellStyle name="ProductNo." xfId="52"/>
    <cellStyle name="Upozornenie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Priemerné mesačné výšky vyplácaných dôchodkov na jedného dôchodcu (sólo dôchodky) v Sk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'[3]List1'!$C$24</c:f>
              <c:strCache>
                <c:ptCount val="1"/>
                <c:pt idx="0">
                  <c:v>k 31.12.2007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'[3]List1'!$B$25:$B$35</c:f>
              <c:strCache>
                <c:ptCount val="11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'[3]List1'!$C$25:$C$35</c:f>
              <c:numCache>
                <c:ptCount val="11"/>
                <c:pt idx="0">
                  <c:v>8885</c:v>
                </c:pt>
                <c:pt idx="1">
                  <c:v>9398</c:v>
                </c:pt>
                <c:pt idx="2">
                  <c:v>6621</c:v>
                </c:pt>
                <c:pt idx="3">
                  <c:v>5544</c:v>
                </c:pt>
                <c:pt idx="4">
                  <c:v>9757</c:v>
                </c:pt>
                <c:pt idx="5">
                  <c:v>3949</c:v>
                </c:pt>
                <c:pt idx="6">
                  <c:v>11163</c:v>
                </c:pt>
                <c:pt idx="7">
                  <c:v>3242</c:v>
                </c:pt>
                <c:pt idx="8">
                  <c:v>69</c:v>
                </c:pt>
                <c:pt idx="9">
                  <c:v>570</c:v>
                </c:pt>
                <c:pt idx="10">
                  <c:v>5149</c:v>
                </c:pt>
              </c:numCache>
            </c:numRef>
          </c:val>
        </c:ser>
        <c:ser>
          <c:idx val="1"/>
          <c:order val="1"/>
          <c:tx>
            <c:strRef>
              <c:f>'[3]List1'!$D$24</c:f>
              <c:strCache>
                <c:ptCount val="1"/>
                <c:pt idx="0">
                  <c:v>k 31.12.2008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'[3]List1'!$B$25:$B$35</c:f>
              <c:strCache>
                <c:ptCount val="11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dôchodok + čiastočný invalidný dôchodok + dôchodok za výsluhu rokov</c:v>
                </c:pt>
                <c:pt idx="3">
                  <c:v>vdovský dôchodok</c:v>
                </c:pt>
                <c:pt idx="4">
                  <c:v>vdovský dôchodok vyplácaný v súbehu s iným dôchodkom</c:v>
                </c:pt>
                <c:pt idx="5">
                  <c:v>vdovecký dôchodok</c:v>
                </c:pt>
                <c:pt idx="6">
                  <c:v>vdovecký dôchodok vyplácaný v súbehu s iným dôchodkom</c:v>
                </c:pt>
                <c:pt idx="7">
                  <c:v>sirotský dôchodok</c:v>
                </c:pt>
                <c:pt idx="8">
                  <c:v>iný</c:v>
                </c:pt>
                <c:pt idx="9">
                  <c:v>dôchodok manželky</c:v>
                </c:pt>
                <c:pt idx="10">
                  <c:v>sociálny dôchodok</c:v>
                </c:pt>
              </c:strCache>
            </c:strRef>
          </c:cat>
          <c:val>
            <c:numRef>
              <c:f>'[3]List1'!$D$25:$D$35</c:f>
              <c:numCache>
                <c:ptCount val="11"/>
                <c:pt idx="0">
                  <c:v>9431</c:v>
                </c:pt>
                <c:pt idx="1">
                  <c:v>9870</c:v>
                </c:pt>
                <c:pt idx="2">
                  <c:v>7001</c:v>
                </c:pt>
                <c:pt idx="3">
                  <c:v>5860</c:v>
                </c:pt>
                <c:pt idx="4">
                  <c:v>10349</c:v>
                </c:pt>
                <c:pt idx="5">
                  <c:v>4340</c:v>
                </c:pt>
                <c:pt idx="6">
                  <c:v>11853</c:v>
                </c:pt>
                <c:pt idx="7">
                  <c:v>3440</c:v>
                </c:pt>
                <c:pt idx="8">
                  <c:v>89</c:v>
                </c:pt>
                <c:pt idx="9">
                  <c:v>570</c:v>
                </c:pt>
                <c:pt idx="10">
                  <c:v>5422</c:v>
                </c:pt>
              </c:numCache>
            </c:numRef>
          </c:val>
        </c:ser>
        <c:axId val="34590949"/>
        <c:axId val="42883086"/>
      </c:bar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42883086"/>
        <c:crosses val="autoZero"/>
        <c:auto val="1"/>
        <c:lblOffset val="100"/>
        <c:noMultiLvlLbl val="0"/>
      </c:catAx>
      <c:valAx>
        <c:axId val="42883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4590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novopriznaných, obnovených a prevzatých dôchodkov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'[3]List1'!$I$6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'[3]List1'!$I$7:$I$14</c:f>
              <c:numCache>
                <c:ptCount val="8"/>
                <c:pt idx="0">
                  <c:v>21221</c:v>
                </c:pt>
                <c:pt idx="1">
                  <c:v>19677</c:v>
                </c:pt>
                <c:pt idx="2">
                  <c:v>17921</c:v>
                </c:pt>
                <c:pt idx="3">
                  <c:v>15771</c:v>
                </c:pt>
                <c:pt idx="4">
                  <c:v>18705</c:v>
                </c:pt>
                <c:pt idx="5">
                  <c:v>4260</c:v>
                </c:pt>
                <c:pt idx="6">
                  <c:v>0</c:v>
                </c:pt>
                <c:pt idx="7">
                  <c:v>97555</c:v>
                </c:pt>
              </c:numCache>
            </c:numRef>
          </c:val>
        </c:ser>
        <c:ser>
          <c:idx val="1"/>
          <c:order val="1"/>
          <c:tx>
            <c:strRef>
              <c:f>'[3]List1'!$J$6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'[3]List1'!$H$7:$H$14</c:f>
              <c:strCache>
                <c:ptCount val="8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invalidný dôch. + čiastoč. invalid. dôch. + dôch. za výsluhu rokov + dôch. priznaný podľa § 70 ods. 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dôchodok manželky</c:v>
                </c:pt>
                <c:pt idx="7">
                  <c:v>spolu</c:v>
                </c:pt>
              </c:strCache>
            </c:strRef>
          </c:cat>
          <c:val>
            <c:numRef>
              <c:f>'[3]List1'!$J$7:$J$14</c:f>
              <c:numCache>
                <c:ptCount val="8"/>
                <c:pt idx="0">
                  <c:v>18900</c:v>
                </c:pt>
                <c:pt idx="1">
                  <c:v>30997</c:v>
                </c:pt>
                <c:pt idx="2">
                  <c:v>16913</c:v>
                </c:pt>
                <c:pt idx="3">
                  <c:v>15119</c:v>
                </c:pt>
                <c:pt idx="4">
                  <c:v>5362</c:v>
                </c:pt>
                <c:pt idx="5">
                  <c:v>3973</c:v>
                </c:pt>
                <c:pt idx="6">
                  <c:v>0</c:v>
                </c:pt>
                <c:pt idx="7">
                  <c:v>91264</c:v>
                </c:pt>
              </c:numCache>
            </c:numRef>
          </c:val>
        </c:ser>
        <c:axId val="50403455"/>
        <c:axId val="50977912"/>
      </c:barChart>
      <c:catAx>
        <c:axId val="5040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50977912"/>
        <c:crosses val="autoZero"/>
        <c:auto val="1"/>
        <c:lblOffset val="100"/>
        <c:noMultiLvlLbl val="0"/>
      </c:catAx>
      <c:valAx>
        <c:axId val="50977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04034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vyplácaných dôchodkov k 31. decembru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7"/>
          <c:w val="0.979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'[3]List1'!$C$6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'[3]List1'!$B$7:$B$18</c:f>
              <c:strCache>
                <c:ptCount val="12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'[3]List1'!$C$7:$C$16</c:f>
              <c:numCache>
                <c:ptCount val="10"/>
                <c:pt idx="0">
                  <c:v>916941</c:v>
                </c:pt>
                <c:pt idx="1">
                  <c:v>48225</c:v>
                </c:pt>
                <c:pt idx="2">
                  <c:v>196704</c:v>
                </c:pt>
                <c:pt idx="3">
                  <c:v>302807</c:v>
                </c:pt>
                <c:pt idx="4">
                  <c:v>31109</c:v>
                </c:pt>
                <c:pt idx="5">
                  <c:v>29645</c:v>
                </c:pt>
                <c:pt idx="6">
                  <c:v>3</c:v>
                </c:pt>
                <c:pt idx="7">
                  <c:v>2923</c:v>
                </c:pt>
                <c:pt idx="8">
                  <c:v>3566</c:v>
                </c:pt>
                <c:pt idx="9">
                  <c:v>1531923</c:v>
                </c:pt>
              </c:numCache>
            </c:numRef>
          </c:val>
        </c:ser>
        <c:ser>
          <c:idx val="1"/>
          <c:order val="1"/>
          <c:tx>
            <c:strRef>
              <c:f>'[3]List1'!$D$6</c:f>
              <c:strCache>
                <c:ptCount val="1"/>
                <c:pt idx="0">
                  <c:v>rok 2008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'[3]List1'!$B$7:$B$18</c:f>
              <c:strCache>
                <c:ptCount val="12"/>
                <c:pt idx="0">
                  <c:v>starobný dôchodok + starobný pomerný dôchodok</c:v>
                </c:pt>
                <c:pt idx="1">
                  <c:v>predčasný starobný dôchodok</c:v>
                </c:pt>
                <c:pt idx="2">
                  <c:v>invalid.dôch.+čiastoč.inval.dôch.+ dôch.za výsluhu rokov + dôch.prizn.podľa §70 ods.2 zsp</c:v>
                </c:pt>
                <c:pt idx="3">
                  <c:v>vdovský dôchodok</c:v>
                </c:pt>
                <c:pt idx="4">
                  <c:v>vdovecký dôchodok</c:v>
                </c:pt>
                <c:pt idx="5">
                  <c:v>sirotský dôchodok</c:v>
                </c:pt>
                <c:pt idx="6">
                  <c:v>iný</c:v>
                </c:pt>
                <c:pt idx="7">
                  <c:v>dôchodok manželky</c:v>
                </c:pt>
                <c:pt idx="8">
                  <c:v>sociálny dôchodok</c:v>
                </c:pt>
                <c:pt idx="9">
                  <c:v>spolu</c:v>
                </c:pt>
              </c:strCache>
            </c:strRef>
          </c:cat>
          <c:val>
            <c:numRef>
              <c:f>'[3]List1'!$D$7:$D$18</c:f>
              <c:numCache>
                <c:ptCount val="12"/>
                <c:pt idx="0">
                  <c:v>923732</c:v>
                </c:pt>
                <c:pt idx="1">
                  <c:v>57505</c:v>
                </c:pt>
                <c:pt idx="2">
                  <c:v>202657</c:v>
                </c:pt>
                <c:pt idx="3">
                  <c:v>302954</c:v>
                </c:pt>
                <c:pt idx="4">
                  <c:v>33555</c:v>
                </c:pt>
                <c:pt idx="5">
                  <c:v>29493</c:v>
                </c:pt>
                <c:pt idx="6">
                  <c:v>2</c:v>
                </c:pt>
                <c:pt idx="7">
                  <c:v>2362</c:v>
                </c:pt>
                <c:pt idx="8">
                  <c:v>3275</c:v>
                </c:pt>
                <c:pt idx="9">
                  <c:v>1555535</c:v>
                </c:pt>
              </c:numCache>
            </c:numRef>
          </c:val>
        </c:ser>
        <c:axId val="56148025"/>
        <c:axId val="35570178"/>
      </c:barChart>
      <c:catAx>
        <c:axId val="5614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5570178"/>
        <c:crosses val="autoZero"/>
        <c:auto val="1"/>
        <c:lblOffset val="100"/>
        <c:noMultiLvlLbl val="0"/>
      </c:catAx>
      <c:valAx>
        <c:axId val="35570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6148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7"/>
          <c:y val="0.962"/>
          <c:w val="0.182"/>
          <c:h val="0.032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Prehľad počtu  úrazových dávok vyplatených z pobočiek za rok 2008                 v porovnaní s rokom 2007</a:t>
            </a:r>
          </a:p>
        </c:rich>
      </c:tx>
      <c:layout>
        <c:manualLayout>
          <c:xMode val="factor"/>
          <c:yMode val="factor"/>
          <c:x val="0.006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625"/>
          <c:w val="0.927"/>
          <c:h val="0.8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'[2]údaje'!$C$2</c:f>
              <c:strCache>
                <c:ptCount val="1"/>
                <c:pt idx="0">
                  <c:v>Počet plnení - 2007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'[2]údaje'!$B$3:$B$40</c:f>
              <c:strCache>
                <c:ptCount val="38"/>
                <c:pt idx="0">
                  <c:v>Banská Bystrica</c:v>
                </c:pt>
                <c:pt idx="1">
                  <c:v>Bardejov</c:v>
                </c:pt>
                <c:pt idx="2">
                  <c:v>Bratislava</c:v>
                </c:pt>
                <c:pt idx="3">
                  <c:v>Bratislava-okolie</c:v>
                </c:pt>
                <c:pt idx="4">
                  <c:v>Čadca</c:v>
                </c:pt>
                <c:pt idx="5">
                  <c:v>Dolný Kubín</c:v>
                </c:pt>
                <c:pt idx="6">
                  <c:v>Dunajská Streda</c:v>
                </c:pt>
                <c:pt idx="7">
                  <c:v>Galanta</c:v>
                </c:pt>
                <c:pt idx="8">
                  <c:v>Humenné</c:v>
                </c:pt>
                <c:pt idx="9">
                  <c:v>Komárno</c:v>
                </c:pt>
                <c:pt idx="10">
                  <c:v>Košice</c:v>
                </c:pt>
                <c:pt idx="11">
                  <c:v>Košice-okolie</c:v>
                </c:pt>
                <c:pt idx="12">
                  <c:v>Levice</c:v>
                </c:pt>
                <c:pt idx="13">
                  <c:v>Liptovský Mikuláš</c:v>
                </c:pt>
                <c:pt idx="14">
                  <c:v>Lučenec </c:v>
                </c:pt>
                <c:pt idx="15">
                  <c:v>Martin</c:v>
                </c:pt>
                <c:pt idx="16">
                  <c:v>Michalovce</c:v>
                </c:pt>
                <c:pt idx="17">
                  <c:v>Nitra</c:v>
                </c:pt>
                <c:pt idx="18">
                  <c:v>Nové Zámky</c:v>
                </c:pt>
                <c:pt idx="19">
                  <c:v>Poprad</c:v>
                </c:pt>
                <c:pt idx="20">
                  <c:v>Považská Bystrica</c:v>
                </c:pt>
                <c:pt idx="21">
                  <c:v>Prešov</c:v>
                </c:pt>
                <c:pt idx="22">
                  <c:v>Prievidza</c:v>
                </c:pt>
                <c:pt idx="23">
                  <c:v>Rimavská Sobota</c:v>
                </c:pt>
                <c:pt idx="24">
                  <c:v>Rožňava</c:v>
                </c:pt>
                <c:pt idx="25">
                  <c:v>Senica</c:v>
                </c:pt>
                <c:pt idx="26">
                  <c:v>Spišská Nová Ves</c:v>
                </c:pt>
                <c:pt idx="27">
                  <c:v>Stará Ľubovňa</c:v>
                </c:pt>
                <c:pt idx="28">
                  <c:v>Svidník</c:v>
                </c:pt>
                <c:pt idx="29">
                  <c:v>Topoľčany</c:v>
                </c:pt>
                <c:pt idx="30">
                  <c:v>Trebišov</c:v>
                </c:pt>
                <c:pt idx="31">
                  <c:v>Trenčín</c:v>
                </c:pt>
                <c:pt idx="32">
                  <c:v>Trnava</c:v>
                </c:pt>
                <c:pt idx="33">
                  <c:v>Veľký Krtíš</c:v>
                </c:pt>
                <c:pt idx="34">
                  <c:v>Vranov nad Topľou</c:v>
                </c:pt>
                <c:pt idx="35">
                  <c:v>Zvolen</c:v>
                </c:pt>
                <c:pt idx="36">
                  <c:v>Žiar nad Hronom</c:v>
                </c:pt>
                <c:pt idx="37">
                  <c:v>Žilina</c:v>
                </c:pt>
              </c:strCache>
            </c:strRef>
          </c:cat>
          <c:val>
            <c:numRef>
              <c:f>'[2]údaje'!$C$3:$C$40</c:f>
              <c:numCache>
                <c:ptCount val="38"/>
                <c:pt idx="0">
                  <c:v>2093</c:v>
                </c:pt>
                <c:pt idx="1">
                  <c:v>267</c:v>
                </c:pt>
                <c:pt idx="2">
                  <c:v>3515</c:v>
                </c:pt>
                <c:pt idx="3">
                  <c:v>1249</c:v>
                </c:pt>
                <c:pt idx="4">
                  <c:v>954</c:v>
                </c:pt>
                <c:pt idx="5">
                  <c:v>602</c:v>
                </c:pt>
                <c:pt idx="6">
                  <c:v>813</c:v>
                </c:pt>
                <c:pt idx="7">
                  <c:v>1046</c:v>
                </c:pt>
                <c:pt idx="8">
                  <c:v>1059</c:v>
                </c:pt>
                <c:pt idx="9">
                  <c:v>710</c:v>
                </c:pt>
                <c:pt idx="10">
                  <c:v>2110</c:v>
                </c:pt>
                <c:pt idx="11">
                  <c:v>478</c:v>
                </c:pt>
                <c:pt idx="12">
                  <c:v>977</c:v>
                </c:pt>
                <c:pt idx="13">
                  <c:v>1333</c:v>
                </c:pt>
                <c:pt idx="14">
                  <c:v>1190</c:v>
                </c:pt>
                <c:pt idx="15">
                  <c:v>1309</c:v>
                </c:pt>
                <c:pt idx="16">
                  <c:v>916</c:v>
                </c:pt>
                <c:pt idx="17">
                  <c:v>2131</c:v>
                </c:pt>
                <c:pt idx="18">
                  <c:v>665</c:v>
                </c:pt>
                <c:pt idx="19">
                  <c:v>2242</c:v>
                </c:pt>
                <c:pt idx="20">
                  <c:v>2175</c:v>
                </c:pt>
                <c:pt idx="21">
                  <c:v>1486</c:v>
                </c:pt>
                <c:pt idx="22">
                  <c:v>5464</c:v>
                </c:pt>
                <c:pt idx="23">
                  <c:v>483</c:v>
                </c:pt>
                <c:pt idx="24">
                  <c:v>580</c:v>
                </c:pt>
                <c:pt idx="25">
                  <c:v>937</c:v>
                </c:pt>
                <c:pt idx="26">
                  <c:v>916</c:v>
                </c:pt>
                <c:pt idx="27">
                  <c:v>388</c:v>
                </c:pt>
                <c:pt idx="28">
                  <c:v>319</c:v>
                </c:pt>
                <c:pt idx="29">
                  <c:v>1605</c:v>
                </c:pt>
                <c:pt idx="30">
                  <c:v>322</c:v>
                </c:pt>
                <c:pt idx="31">
                  <c:v>2407</c:v>
                </c:pt>
                <c:pt idx="32">
                  <c:v>2413</c:v>
                </c:pt>
                <c:pt idx="33">
                  <c:v>377</c:v>
                </c:pt>
                <c:pt idx="34">
                  <c:v>394</c:v>
                </c:pt>
                <c:pt idx="35">
                  <c:v>1094</c:v>
                </c:pt>
                <c:pt idx="36">
                  <c:v>708</c:v>
                </c:pt>
                <c:pt idx="37">
                  <c:v>2233</c:v>
                </c:pt>
              </c:numCache>
            </c:numRef>
          </c:val>
        </c:ser>
        <c:ser>
          <c:idx val="1"/>
          <c:order val="1"/>
          <c:tx>
            <c:strRef>
              <c:f>'[2]údaje'!$D$2</c:f>
              <c:strCache>
                <c:ptCount val="1"/>
                <c:pt idx="0">
                  <c:v>Počet plnení - 2008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'[2]údaje'!$B$3:$B$40</c:f>
              <c:strCache>
                <c:ptCount val="38"/>
                <c:pt idx="0">
                  <c:v>Banská Bystrica</c:v>
                </c:pt>
                <c:pt idx="1">
                  <c:v>Bardejov</c:v>
                </c:pt>
                <c:pt idx="2">
                  <c:v>Bratislava</c:v>
                </c:pt>
                <c:pt idx="3">
                  <c:v>Bratislava-okolie</c:v>
                </c:pt>
                <c:pt idx="4">
                  <c:v>Čadca</c:v>
                </c:pt>
                <c:pt idx="5">
                  <c:v>Dolný Kubín</c:v>
                </c:pt>
                <c:pt idx="6">
                  <c:v>Dunajská Streda</c:v>
                </c:pt>
                <c:pt idx="7">
                  <c:v>Galanta</c:v>
                </c:pt>
                <c:pt idx="8">
                  <c:v>Humenné</c:v>
                </c:pt>
                <c:pt idx="9">
                  <c:v>Komárno</c:v>
                </c:pt>
                <c:pt idx="10">
                  <c:v>Košice</c:v>
                </c:pt>
                <c:pt idx="11">
                  <c:v>Košice-okolie</c:v>
                </c:pt>
                <c:pt idx="12">
                  <c:v>Levice</c:v>
                </c:pt>
                <c:pt idx="13">
                  <c:v>Liptovský Mikuláš</c:v>
                </c:pt>
                <c:pt idx="14">
                  <c:v>Lučenec </c:v>
                </c:pt>
                <c:pt idx="15">
                  <c:v>Martin</c:v>
                </c:pt>
                <c:pt idx="16">
                  <c:v>Michalovce</c:v>
                </c:pt>
                <c:pt idx="17">
                  <c:v>Nitra</c:v>
                </c:pt>
                <c:pt idx="18">
                  <c:v>Nové Zámky</c:v>
                </c:pt>
                <c:pt idx="19">
                  <c:v>Poprad</c:v>
                </c:pt>
                <c:pt idx="20">
                  <c:v>Považská Bystrica</c:v>
                </c:pt>
                <c:pt idx="21">
                  <c:v>Prešov</c:v>
                </c:pt>
                <c:pt idx="22">
                  <c:v>Prievidza</c:v>
                </c:pt>
                <c:pt idx="23">
                  <c:v>Rimavská Sobota</c:v>
                </c:pt>
                <c:pt idx="24">
                  <c:v>Rožňava</c:v>
                </c:pt>
                <c:pt idx="25">
                  <c:v>Senica</c:v>
                </c:pt>
                <c:pt idx="26">
                  <c:v>Spišská Nová Ves</c:v>
                </c:pt>
                <c:pt idx="27">
                  <c:v>Stará Ľubovňa</c:v>
                </c:pt>
                <c:pt idx="28">
                  <c:v>Svidník</c:v>
                </c:pt>
                <c:pt idx="29">
                  <c:v>Topoľčany</c:v>
                </c:pt>
                <c:pt idx="30">
                  <c:v>Trebišov</c:v>
                </c:pt>
                <c:pt idx="31">
                  <c:v>Trenčín</c:v>
                </c:pt>
                <c:pt idx="32">
                  <c:v>Trnava</c:v>
                </c:pt>
                <c:pt idx="33">
                  <c:v>Veľký Krtíš</c:v>
                </c:pt>
                <c:pt idx="34">
                  <c:v>Vranov nad Topľou</c:v>
                </c:pt>
                <c:pt idx="35">
                  <c:v>Zvolen</c:v>
                </c:pt>
                <c:pt idx="36">
                  <c:v>Žiar nad Hronom</c:v>
                </c:pt>
                <c:pt idx="37">
                  <c:v>Žilina</c:v>
                </c:pt>
              </c:strCache>
            </c:strRef>
          </c:cat>
          <c:val>
            <c:numRef>
              <c:f>'[2]údaje'!$D$3:$D$40</c:f>
              <c:numCache>
                <c:ptCount val="38"/>
                <c:pt idx="0">
                  <c:v>1828</c:v>
                </c:pt>
                <c:pt idx="1">
                  <c:v>348</c:v>
                </c:pt>
                <c:pt idx="2">
                  <c:v>3703</c:v>
                </c:pt>
                <c:pt idx="3">
                  <c:v>997</c:v>
                </c:pt>
                <c:pt idx="4">
                  <c:v>884</c:v>
                </c:pt>
                <c:pt idx="5">
                  <c:v>725</c:v>
                </c:pt>
                <c:pt idx="6">
                  <c:v>924</c:v>
                </c:pt>
                <c:pt idx="7">
                  <c:v>1058</c:v>
                </c:pt>
                <c:pt idx="8">
                  <c:v>1168</c:v>
                </c:pt>
                <c:pt idx="9">
                  <c:v>644</c:v>
                </c:pt>
                <c:pt idx="10">
                  <c:v>2432</c:v>
                </c:pt>
                <c:pt idx="11">
                  <c:v>449</c:v>
                </c:pt>
                <c:pt idx="12">
                  <c:v>1003</c:v>
                </c:pt>
                <c:pt idx="13">
                  <c:v>1236</c:v>
                </c:pt>
                <c:pt idx="14">
                  <c:v>1038</c:v>
                </c:pt>
                <c:pt idx="15">
                  <c:v>1019</c:v>
                </c:pt>
                <c:pt idx="16">
                  <c:v>717</c:v>
                </c:pt>
                <c:pt idx="17">
                  <c:v>1703</c:v>
                </c:pt>
                <c:pt idx="18">
                  <c:v>727</c:v>
                </c:pt>
                <c:pt idx="19">
                  <c:v>2064</c:v>
                </c:pt>
                <c:pt idx="20">
                  <c:v>2228</c:v>
                </c:pt>
                <c:pt idx="21">
                  <c:v>1578</c:v>
                </c:pt>
                <c:pt idx="22">
                  <c:v>4053</c:v>
                </c:pt>
                <c:pt idx="23">
                  <c:v>442</c:v>
                </c:pt>
                <c:pt idx="24">
                  <c:v>521</c:v>
                </c:pt>
                <c:pt idx="25">
                  <c:v>954</c:v>
                </c:pt>
                <c:pt idx="26">
                  <c:v>1021</c:v>
                </c:pt>
                <c:pt idx="27">
                  <c:v>293</c:v>
                </c:pt>
                <c:pt idx="28">
                  <c:v>324</c:v>
                </c:pt>
                <c:pt idx="29">
                  <c:v>1756</c:v>
                </c:pt>
                <c:pt idx="30">
                  <c:v>351</c:v>
                </c:pt>
                <c:pt idx="31">
                  <c:v>2323</c:v>
                </c:pt>
                <c:pt idx="32">
                  <c:v>2352</c:v>
                </c:pt>
                <c:pt idx="33">
                  <c:v>317</c:v>
                </c:pt>
                <c:pt idx="34">
                  <c:v>369</c:v>
                </c:pt>
                <c:pt idx="35">
                  <c:v>1090</c:v>
                </c:pt>
                <c:pt idx="36">
                  <c:v>707</c:v>
                </c:pt>
                <c:pt idx="37">
                  <c:v>1952</c:v>
                </c:pt>
              </c:numCache>
            </c:numRef>
          </c:val>
        </c:ser>
        <c:axId val="51696147"/>
        <c:axId val="62612140"/>
      </c:barChart>
      <c:catAx>
        <c:axId val="51696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612140"/>
        <c:crosses val="autoZero"/>
        <c:auto val="1"/>
        <c:lblOffset val="100"/>
        <c:tickLblSkip val="1"/>
        <c:noMultiLvlLbl val="0"/>
      </c:catAx>
      <c:valAx>
        <c:axId val="62612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plnení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9614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145"/>
          <c:y val="0.49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Prehľad súm úrazových dávok vyplatených z pobočiek za rok 2008                   v porovnaní s rokom 2007</a:t>
            </a:r>
          </a:p>
        </c:rich>
      </c:tx>
      <c:layout>
        <c:manualLayout>
          <c:xMode val="factor"/>
          <c:yMode val="factor"/>
          <c:x val="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225"/>
          <c:w val="0.987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tx>
            <c:v>Vyplatená suma - 2007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'[2]údaje'!$E$3:$E$40</c:f>
              <c:strCache>
                <c:ptCount val="38"/>
                <c:pt idx="0">
                  <c:v>Banská Bystrica</c:v>
                </c:pt>
                <c:pt idx="1">
                  <c:v>Bardejov</c:v>
                </c:pt>
                <c:pt idx="2">
                  <c:v>Bratislava</c:v>
                </c:pt>
                <c:pt idx="3">
                  <c:v>Bratislava-okolie</c:v>
                </c:pt>
                <c:pt idx="4">
                  <c:v>Čadca</c:v>
                </c:pt>
                <c:pt idx="5">
                  <c:v>Dolný Kubín</c:v>
                </c:pt>
                <c:pt idx="6">
                  <c:v>Dunajská Streda</c:v>
                </c:pt>
                <c:pt idx="7">
                  <c:v>Galanta</c:v>
                </c:pt>
                <c:pt idx="8">
                  <c:v>Humenné</c:v>
                </c:pt>
                <c:pt idx="9">
                  <c:v>Komárno</c:v>
                </c:pt>
                <c:pt idx="10">
                  <c:v>Košice</c:v>
                </c:pt>
                <c:pt idx="11">
                  <c:v>Košice-okolie</c:v>
                </c:pt>
                <c:pt idx="12">
                  <c:v>Levice</c:v>
                </c:pt>
                <c:pt idx="13">
                  <c:v>Liptovský Mikuláš</c:v>
                </c:pt>
                <c:pt idx="14">
                  <c:v>Lučenec </c:v>
                </c:pt>
                <c:pt idx="15">
                  <c:v>Martin</c:v>
                </c:pt>
                <c:pt idx="16">
                  <c:v>Michalovce</c:v>
                </c:pt>
                <c:pt idx="17">
                  <c:v>Nitra</c:v>
                </c:pt>
                <c:pt idx="18">
                  <c:v>Nové Zámky</c:v>
                </c:pt>
                <c:pt idx="19">
                  <c:v>Poprad</c:v>
                </c:pt>
                <c:pt idx="20">
                  <c:v>Považská Bystrica</c:v>
                </c:pt>
                <c:pt idx="21">
                  <c:v>Prešov</c:v>
                </c:pt>
                <c:pt idx="22">
                  <c:v>Prievidza</c:v>
                </c:pt>
                <c:pt idx="23">
                  <c:v>Rimavská Sobota</c:v>
                </c:pt>
                <c:pt idx="24">
                  <c:v>Rožňava</c:v>
                </c:pt>
                <c:pt idx="25">
                  <c:v>Senica</c:v>
                </c:pt>
                <c:pt idx="26">
                  <c:v>Spišská Nová Ves</c:v>
                </c:pt>
                <c:pt idx="27">
                  <c:v>Stará Ľubovňa</c:v>
                </c:pt>
                <c:pt idx="28">
                  <c:v>Svidník</c:v>
                </c:pt>
                <c:pt idx="29">
                  <c:v>Topoľčany</c:v>
                </c:pt>
                <c:pt idx="30">
                  <c:v>Trebišov</c:v>
                </c:pt>
                <c:pt idx="31">
                  <c:v>Trenčín</c:v>
                </c:pt>
                <c:pt idx="32">
                  <c:v>Trnava</c:v>
                </c:pt>
                <c:pt idx="33">
                  <c:v>Veľký Krtíš</c:v>
                </c:pt>
                <c:pt idx="34">
                  <c:v>Vranov nad Topľou</c:v>
                </c:pt>
                <c:pt idx="35">
                  <c:v>Zvolen</c:v>
                </c:pt>
                <c:pt idx="36">
                  <c:v>Žiar nad Hronom</c:v>
                </c:pt>
                <c:pt idx="37">
                  <c:v>Žilina</c:v>
                </c:pt>
              </c:strCache>
            </c:strRef>
          </c:cat>
          <c:val>
            <c:numRef>
              <c:f>'[2]údaje'!$F$3:$F$40</c:f>
              <c:numCache>
                <c:ptCount val="38"/>
                <c:pt idx="0">
                  <c:v>29313273</c:v>
                </c:pt>
                <c:pt idx="1">
                  <c:v>5573454</c:v>
                </c:pt>
                <c:pt idx="2">
                  <c:v>60114585</c:v>
                </c:pt>
                <c:pt idx="3">
                  <c:v>6610092</c:v>
                </c:pt>
                <c:pt idx="4">
                  <c:v>11117207</c:v>
                </c:pt>
                <c:pt idx="5">
                  <c:v>8053109</c:v>
                </c:pt>
                <c:pt idx="6">
                  <c:v>5839095</c:v>
                </c:pt>
                <c:pt idx="7">
                  <c:v>8667995</c:v>
                </c:pt>
                <c:pt idx="8">
                  <c:v>9401061</c:v>
                </c:pt>
                <c:pt idx="9">
                  <c:v>4680809</c:v>
                </c:pt>
                <c:pt idx="10">
                  <c:v>40404990</c:v>
                </c:pt>
                <c:pt idx="11">
                  <c:v>5908875</c:v>
                </c:pt>
                <c:pt idx="12">
                  <c:v>6379377</c:v>
                </c:pt>
                <c:pt idx="13">
                  <c:v>12715281</c:v>
                </c:pt>
                <c:pt idx="14">
                  <c:v>23522022</c:v>
                </c:pt>
                <c:pt idx="15">
                  <c:v>10209586</c:v>
                </c:pt>
                <c:pt idx="16">
                  <c:v>12159407</c:v>
                </c:pt>
                <c:pt idx="17">
                  <c:v>17045745</c:v>
                </c:pt>
                <c:pt idx="18">
                  <c:v>5679181</c:v>
                </c:pt>
                <c:pt idx="19">
                  <c:v>14042270</c:v>
                </c:pt>
                <c:pt idx="20">
                  <c:v>18353514</c:v>
                </c:pt>
                <c:pt idx="21">
                  <c:v>15202410</c:v>
                </c:pt>
                <c:pt idx="22">
                  <c:v>108464168</c:v>
                </c:pt>
                <c:pt idx="23">
                  <c:v>3874723</c:v>
                </c:pt>
                <c:pt idx="24">
                  <c:v>12843494</c:v>
                </c:pt>
                <c:pt idx="25">
                  <c:v>7360544</c:v>
                </c:pt>
                <c:pt idx="26">
                  <c:v>21480830</c:v>
                </c:pt>
                <c:pt idx="27">
                  <c:v>7497114</c:v>
                </c:pt>
                <c:pt idx="28">
                  <c:v>3689173</c:v>
                </c:pt>
                <c:pt idx="29">
                  <c:v>13438710</c:v>
                </c:pt>
                <c:pt idx="30">
                  <c:v>4800912</c:v>
                </c:pt>
                <c:pt idx="31">
                  <c:v>17616882</c:v>
                </c:pt>
                <c:pt idx="32">
                  <c:v>15434141</c:v>
                </c:pt>
                <c:pt idx="33">
                  <c:v>13182458</c:v>
                </c:pt>
                <c:pt idx="34">
                  <c:v>5836533</c:v>
                </c:pt>
                <c:pt idx="35">
                  <c:v>10177161</c:v>
                </c:pt>
                <c:pt idx="36">
                  <c:v>8625406</c:v>
                </c:pt>
                <c:pt idx="37">
                  <c:v>22633333</c:v>
                </c:pt>
              </c:numCache>
            </c:numRef>
          </c:val>
        </c:ser>
        <c:ser>
          <c:idx val="1"/>
          <c:order val="1"/>
          <c:tx>
            <c:v>Vyplatená suma - 2008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'[2]údaje'!$E$3:$E$40</c:f>
              <c:strCache>
                <c:ptCount val="38"/>
                <c:pt idx="0">
                  <c:v>Banská Bystrica</c:v>
                </c:pt>
                <c:pt idx="1">
                  <c:v>Bardejov</c:v>
                </c:pt>
                <c:pt idx="2">
                  <c:v>Bratislava</c:v>
                </c:pt>
                <c:pt idx="3">
                  <c:v>Bratislava-okolie</c:v>
                </c:pt>
                <c:pt idx="4">
                  <c:v>Čadca</c:v>
                </c:pt>
                <c:pt idx="5">
                  <c:v>Dolný Kubín</c:v>
                </c:pt>
                <c:pt idx="6">
                  <c:v>Dunajská Streda</c:v>
                </c:pt>
                <c:pt idx="7">
                  <c:v>Galanta</c:v>
                </c:pt>
                <c:pt idx="8">
                  <c:v>Humenné</c:v>
                </c:pt>
                <c:pt idx="9">
                  <c:v>Komárno</c:v>
                </c:pt>
                <c:pt idx="10">
                  <c:v>Košice</c:v>
                </c:pt>
                <c:pt idx="11">
                  <c:v>Košice-okolie</c:v>
                </c:pt>
                <c:pt idx="12">
                  <c:v>Levice</c:v>
                </c:pt>
                <c:pt idx="13">
                  <c:v>Liptovský Mikuláš</c:v>
                </c:pt>
                <c:pt idx="14">
                  <c:v>Lučenec </c:v>
                </c:pt>
                <c:pt idx="15">
                  <c:v>Martin</c:v>
                </c:pt>
                <c:pt idx="16">
                  <c:v>Michalovce</c:v>
                </c:pt>
                <c:pt idx="17">
                  <c:v>Nitra</c:v>
                </c:pt>
                <c:pt idx="18">
                  <c:v>Nové Zámky</c:v>
                </c:pt>
                <c:pt idx="19">
                  <c:v>Poprad</c:v>
                </c:pt>
                <c:pt idx="20">
                  <c:v>Považská Bystrica</c:v>
                </c:pt>
                <c:pt idx="21">
                  <c:v>Prešov</c:v>
                </c:pt>
                <c:pt idx="22">
                  <c:v>Prievidza</c:v>
                </c:pt>
                <c:pt idx="23">
                  <c:v>Rimavská Sobota</c:v>
                </c:pt>
                <c:pt idx="24">
                  <c:v>Rožňava</c:v>
                </c:pt>
                <c:pt idx="25">
                  <c:v>Senica</c:v>
                </c:pt>
                <c:pt idx="26">
                  <c:v>Spišská Nová Ves</c:v>
                </c:pt>
                <c:pt idx="27">
                  <c:v>Stará Ľubovňa</c:v>
                </c:pt>
                <c:pt idx="28">
                  <c:v>Svidník</c:v>
                </c:pt>
                <c:pt idx="29">
                  <c:v>Topoľčany</c:v>
                </c:pt>
                <c:pt idx="30">
                  <c:v>Trebišov</c:v>
                </c:pt>
                <c:pt idx="31">
                  <c:v>Trenčín</c:v>
                </c:pt>
                <c:pt idx="32">
                  <c:v>Trnava</c:v>
                </c:pt>
                <c:pt idx="33">
                  <c:v>Veľký Krtíš</c:v>
                </c:pt>
                <c:pt idx="34">
                  <c:v>Vranov nad Topľou</c:v>
                </c:pt>
                <c:pt idx="35">
                  <c:v>Zvolen</c:v>
                </c:pt>
                <c:pt idx="36">
                  <c:v>Žiar nad Hronom</c:v>
                </c:pt>
                <c:pt idx="37">
                  <c:v>Žilina</c:v>
                </c:pt>
              </c:strCache>
            </c:strRef>
          </c:cat>
          <c:val>
            <c:numRef>
              <c:f>'[2]údaje'!$G$3:$G$40</c:f>
              <c:numCache>
                <c:ptCount val="38"/>
                <c:pt idx="0">
                  <c:v>25375440</c:v>
                </c:pt>
                <c:pt idx="1">
                  <c:v>6544168</c:v>
                </c:pt>
                <c:pt idx="2">
                  <c:v>49612112</c:v>
                </c:pt>
                <c:pt idx="3">
                  <c:v>9517267</c:v>
                </c:pt>
                <c:pt idx="4">
                  <c:v>9506831</c:v>
                </c:pt>
                <c:pt idx="5">
                  <c:v>12068041</c:v>
                </c:pt>
                <c:pt idx="6">
                  <c:v>5303784</c:v>
                </c:pt>
                <c:pt idx="7">
                  <c:v>8902421</c:v>
                </c:pt>
                <c:pt idx="8">
                  <c:v>14079592</c:v>
                </c:pt>
                <c:pt idx="9">
                  <c:v>3476554</c:v>
                </c:pt>
                <c:pt idx="10">
                  <c:v>45621678</c:v>
                </c:pt>
                <c:pt idx="11">
                  <c:v>4353865</c:v>
                </c:pt>
                <c:pt idx="12">
                  <c:v>8563450</c:v>
                </c:pt>
                <c:pt idx="13">
                  <c:v>12808080</c:v>
                </c:pt>
                <c:pt idx="14">
                  <c:v>18227463</c:v>
                </c:pt>
                <c:pt idx="15">
                  <c:v>9789470</c:v>
                </c:pt>
                <c:pt idx="16">
                  <c:v>19269994</c:v>
                </c:pt>
                <c:pt idx="17">
                  <c:v>19339435</c:v>
                </c:pt>
                <c:pt idx="18">
                  <c:v>5402592</c:v>
                </c:pt>
                <c:pt idx="19">
                  <c:v>16180542</c:v>
                </c:pt>
                <c:pt idx="20">
                  <c:v>24607252</c:v>
                </c:pt>
                <c:pt idx="21">
                  <c:v>15813899</c:v>
                </c:pt>
                <c:pt idx="22">
                  <c:v>61714738</c:v>
                </c:pt>
                <c:pt idx="23">
                  <c:v>4167223</c:v>
                </c:pt>
                <c:pt idx="24">
                  <c:v>15616079</c:v>
                </c:pt>
                <c:pt idx="25">
                  <c:v>7848571</c:v>
                </c:pt>
                <c:pt idx="26">
                  <c:v>16292252</c:v>
                </c:pt>
                <c:pt idx="27">
                  <c:v>2822180</c:v>
                </c:pt>
                <c:pt idx="28">
                  <c:v>3654068</c:v>
                </c:pt>
                <c:pt idx="29">
                  <c:v>14367590</c:v>
                </c:pt>
                <c:pt idx="30">
                  <c:v>3602755</c:v>
                </c:pt>
                <c:pt idx="31">
                  <c:v>18042679</c:v>
                </c:pt>
                <c:pt idx="32">
                  <c:v>21843570</c:v>
                </c:pt>
                <c:pt idx="33">
                  <c:v>10945287</c:v>
                </c:pt>
                <c:pt idx="34">
                  <c:v>4978485</c:v>
                </c:pt>
                <c:pt idx="35">
                  <c:v>10851566</c:v>
                </c:pt>
                <c:pt idx="36">
                  <c:v>7648449</c:v>
                </c:pt>
                <c:pt idx="37">
                  <c:v>19043150</c:v>
                </c:pt>
              </c:numCache>
            </c:numRef>
          </c:val>
        </c:ser>
        <c:axId val="26638349"/>
        <c:axId val="38418550"/>
      </c:barChart>
      <c:catAx>
        <c:axId val="26638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418550"/>
        <c:crosses val="autoZero"/>
        <c:auto val="1"/>
        <c:lblOffset val="100"/>
        <c:tickLblSkip val="1"/>
        <c:noMultiLvlLbl val="0"/>
      </c:catAx>
      <c:valAx>
        <c:axId val="3841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Celková sumy vyplatených úrazových dávok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38349"/>
        <c:crossesAt val="1"/>
        <c:crossBetween val="between"/>
        <c:dispUnits/>
        <c:majorUnit val="30000000"/>
        <c:minorUnit val="5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4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Prehľad vyplatených úrazových dávok za rok 2008 podľa ich druhu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9575"/>
          <c:w val="0.8947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tx>
            <c:v>Počet vyplatených dávok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95 / 1 009 326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479 / 3 540 863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9 / 728 012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28 / 2 573 314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53 / 18 220 300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12 / 12 000 Sk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 / 103 643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 / 91 500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 / 477 488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11769 / 192 561 435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1851 / 209 074 999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849 / 1 945 091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87 / 3 319 649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84 / 7 098 141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112 / 32 964 804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31854 / 94 082 007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68490 / 486 980 956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3197 / 8 908 809 Sk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'[1]údaje'!$A$2:$A$24</c:f>
              <c:strCache>
                <c:ptCount val="23"/>
                <c:pt idx="0">
                  <c:v>Náhrada za stratu na zárobku počas PN</c:v>
                </c:pt>
                <c:pt idx="1">
                  <c:v>Náhrada za stratu na zárobku po skončení PN</c:v>
                </c:pt>
                <c:pt idx="2">
                  <c:v>Náhrada za stratu na dôchodku</c:v>
                </c:pt>
                <c:pt idx="3">
                  <c:v>Náhrada nákladov na výživu pozostalých</c:v>
                </c:pt>
                <c:pt idx="4">
                  <c:v>Náhrada za bolesť </c:v>
                </c:pt>
                <c:pt idx="5">
                  <c:v>Náhrada za SSU </c:v>
                </c:pt>
                <c:pt idx="6">
                  <c:v>Náhrada nákladov spojených s liečením</c:v>
                </c:pt>
                <c:pt idx="7">
                  <c:v>Náhrada nákladov spojených s pohrebom</c:v>
                </c:pt>
                <c:pt idx="8">
                  <c:v>Jednorazové odškodnenie pozostalých </c:v>
                </c:pt>
                <c:pt idx="9">
                  <c:v>Náhrada za stratu na zárobku počas PN po 1.1.2004</c:v>
                </c:pt>
                <c:pt idx="10">
                  <c:v>Náhrada za bolesť podľa § 99 ZSP</c:v>
                </c:pt>
                <c:pt idx="11">
                  <c:v>Náhrada za SSU podľa § 99 ZSP</c:v>
                </c:pt>
                <c:pt idx="12">
                  <c:v>Náhrada nákladov spoj. s liečením podľa § 100 ZSP</c:v>
                </c:pt>
                <c:pt idx="13">
                  <c:v>Náhrada nákl. spoj. s pohrebom podľa § 101 ZSP</c:v>
                </c:pt>
                <c:pt idx="14">
                  <c:v>Jednorazové vyrovnanie podľa § 90 ZSP</c:v>
                </c:pt>
                <c:pt idx="15">
                  <c:v>Jednorazové odškodnenie podľa § 94 ZSP</c:v>
                </c:pt>
                <c:pt idx="16">
                  <c:v>Úrazový príplatok podľa § 85 ZSP</c:v>
                </c:pt>
                <c:pt idx="17">
                  <c:v>Pracovná rehabilitácia</c:v>
                </c:pt>
                <c:pt idx="18">
                  <c:v>Rehabilitačné</c:v>
                </c:pt>
                <c:pt idx="19">
                  <c:v>Rekvalifikácia</c:v>
                </c:pt>
                <c:pt idx="20">
                  <c:v>Rekvalifikačné</c:v>
                </c:pt>
                <c:pt idx="21">
                  <c:v>Úrazová renta</c:v>
                </c:pt>
                <c:pt idx="22">
                  <c:v>Pozostalostná úrazová renta</c:v>
                </c:pt>
              </c:strCache>
            </c:strRef>
          </c:cat>
          <c:val>
            <c:numRef>
              <c:f>'[1]údaje'!$B$2:$B$24</c:f>
              <c:numCache>
                <c:ptCount val="23"/>
                <c:pt idx="0">
                  <c:v>95</c:v>
                </c:pt>
                <c:pt idx="1">
                  <c:v>479</c:v>
                </c:pt>
                <c:pt idx="2">
                  <c:v>0</c:v>
                </c:pt>
                <c:pt idx="3">
                  <c:v>9</c:v>
                </c:pt>
                <c:pt idx="4">
                  <c:v>28</c:v>
                </c:pt>
                <c:pt idx="5">
                  <c:v>53</c:v>
                </c:pt>
                <c:pt idx="6">
                  <c:v>12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11769</c:v>
                </c:pt>
                <c:pt idx="11">
                  <c:v>1851</c:v>
                </c:pt>
                <c:pt idx="12">
                  <c:v>849</c:v>
                </c:pt>
                <c:pt idx="13">
                  <c:v>87</c:v>
                </c:pt>
                <c:pt idx="14">
                  <c:v>84</c:v>
                </c:pt>
                <c:pt idx="15">
                  <c:v>112</c:v>
                </c:pt>
                <c:pt idx="16">
                  <c:v>31854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68490</c:v>
                </c:pt>
                <c:pt idx="22">
                  <c:v>3197</c:v>
                </c:pt>
              </c:numCache>
            </c:numRef>
          </c:val>
        </c:ser>
        <c:axId val="10222631"/>
        <c:axId val="24894816"/>
      </c:barChart>
      <c:catAx>
        <c:axId val="10222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4894816"/>
        <c:crosses val="autoZero"/>
        <c:auto val="1"/>
        <c:lblOffset val="100"/>
        <c:tickLblSkip val="1"/>
        <c:noMultiLvlLbl val="0"/>
      </c:catAx>
      <c:valAx>
        <c:axId val="24894816"/>
        <c:scaling>
          <c:orientation val="minMax"/>
          <c:max val="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Celkový počet vyplatených dávok / celková suma vyplatených dávok v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22263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3937007874015748" right="0.3937007874015748" top="0.3937007874015748" bottom="0.3937007874015748" header="0.11811023622047245" footer="0.118110236220472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3937007874015748" right="0.3937007874015748" top="0.3937007874015748" bottom="0.3937007874015748" header="0.11811023622047245" footer="0.118110236220472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3937007874015748" right="0.3937007874015748" top="0.3937007874015748" bottom="0.3937007874015748" header="0.11811023622047245" footer="0.118110236220472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</cdr:y>
    </cdr:from>
    <cdr:to>
      <cdr:x>0.991</cdr:x>
      <cdr:y>0.031</cdr:y>
    </cdr:to>
    <cdr:sp>
      <cdr:nvSpPr>
        <cdr:cNvPr id="1" name="TextBox 1"/>
        <cdr:cNvSpPr txBox="1">
          <a:spLocks noChangeArrowheads="1"/>
        </cdr:cNvSpPr>
      </cdr:nvSpPr>
      <cdr:spPr>
        <a:xfrm>
          <a:off x="9296400" y="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75" b="0" i="0" u="none" baseline="0"/>
            <a:t>Príloha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829425"/>
    <xdr:graphicFrame>
      <xdr:nvGraphicFramePr>
        <xdr:cNvPr id="1" name="Shape 1025"/>
        <xdr:cNvGraphicFramePr/>
      </xdr:nvGraphicFramePr>
      <xdr:xfrm>
        <a:off x="0" y="0"/>
        <a:ext cx="99631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0.93675</cdr:x>
      <cdr:y>0</cdr:y>
    </cdr:from>
    <cdr:to>
      <cdr:x>0.9955</cdr:x>
      <cdr:y>0.0325</cdr:y>
    </cdr:to>
    <cdr:sp>
      <cdr:nvSpPr>
        <cdr:cNvPr id="1" name="TextBox 1"/>
        <cdr:cNvSpPr txBox="1">
          <a:spLocks noChangeArrowheads="1"/>
        </cdr:cNvSpPr>
      </cdr:nvSpPr>
      <cdr:spPr>
        <a:xfrm>
          <a:off x="9324975" y="0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75" b="0" i="0" u="none" baseline="0"/>
            <a:t>Príloha 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829425"/>
    <xdr:graphicFrame>
      <xdr:nvGraphicFramePr>
        <xdr:cNvPr id="1" name="Shape 1025"/>
        <xdr:cNvGraphicFramePr/>
      </xdr:nvGraphicFramePr>
      <xdr:xfrm>
        <a:off x="0" y="0"/>
        <a:ext cx="99631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0.93975</cdr:x>
      <cdr:y>0</cdr:y>
    </cdr:from>
    <cdr:to>
      <cdr:x>0.99575</cdr:x>
      <cdr:y>0.0325</cdr:y>
    </cdr:to>
    <cdr:sp>
      <cdr:nvSpPr>
        <cdr:cNvPr id="1" name="TextBox 1"/>
        <cdr:cNvSpPr txBox="1">
          <a:spLocks noChangeArrowheads="1"/>
        </cdr:cNvSpPr>
      </cdr:nvSpPr>
      <cdr:spPr>
        <a:xfrm>
          <a:off x="9353550" y="0"/>
          <a:ext cx="561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75" b="0" i="0" u="none" baseline="0"/>
            <a:t>Príloha 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63150" cy="6829425"/>
    <xdr:graphicFrame>
      <xdr:nvGraphicFramePr>
        <xdr:cNvPr id="1" name="Shape 1025"/>
        <xdr:cNvGraphicFramePr/>
      </xdr:nvGraphicFramePr>
      <xdr:xfrm>
        <a:off x="0" y="0"/>
        <a:ext cx="99631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571500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60579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9</xdr:col>
      <xdr:colOff>571500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9525" y="190500"/>
        <a:ext cx="6048375" cy="996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533400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0" y="161925"/>
        <a:ext cx="90678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abolcakova_r\Desktop\V&#253;ro&#269;n&#225;%20spr&#225;va%202008\Po&#269;ty%20a%20sumy%20pod&#318;a%20druhov%20&#218;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&#253;ro&#269;n&#233;%20spr&#225;vy\VS%202008\Podkaldy\nemocensk&#233;\PR%20kraj%20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&#253;ro&#269;n&#233;%20spr&#225;vy\VS%202008\Podkaldy\nemocensk&#233;\TT%20kraj%20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a-spevar_j\Pracovn&#225;%20plocha\Priamo%20riaden&#25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Rozpo&#269;tov&#253;%20v&#253;h&#318;ad%20na%202009-2011\tabu&#318;ky%20NR%202008%20-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-sabolcakova_r\Desktop\V&#253;ro&#269;n&#225;%20spr&#225;va%202008\Po&#269;ty%20a%20sumy%20&#218;D%20pod&#318;a%20pobo&#269;i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-spevar_j\Local%20Settings\Temporary%20Internet%20Files\OLK3\grafy%202007_2008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&#253;ro&#269;n&#233;%20spr&#225;vy\VS%202008\Podkaldy\nemocensk&#233;\BA%20kraj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&#253;ro&#269;n&#233;%20spr&#225;vy\VS%202008\Podkaldy\nemocensk&#233;\BB%20kraj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&#253;ro&#269;n&#233;%20spr&#225;vy\VS%202008\Podkaldy\nemocensk&#233;\KE%20kraj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&#253;ro&#269;n&#233;%20spr&#225;vy\VS%202008\Podkaldy\nemocensk&#233;\NR%20kraj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&#253;ro&#269;n&#233;%20spr&#225;vy\VS%202008\Podkaldy\nemocensk&#233;\TR%20kraj%20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V&#253;ro&#269;n&#233;%20spr&#225;vy\VS%202008\Podkaldy\nemocensk&#233;\ZA%20kraj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_1"/>
      <sheetName val="graf_2"/>
      <sheetName val="údaje"/>
    </sheetNames>
    <sheetDataSet>
      <sheetData sheetId="2">
        <row r="2">
          <cell r="A2" t="str">
            <v>Náhrada za stratu na zárobku počas PN</v>
          </cell>
          <cell r="B2">
            <v>95</v>
          </cell>
        </row>
        <row r="3">
          <cell r="A3" t="str">
            <v>Náhrada za stratu na zárobku po skončení PN</v>
          </cell>
          <cell r="B3">
            <v>479</v>
          </cell>
        </row>
        <row r="4">
          <cell r="A4" t="str">
            <v>Náhrada za stratu na dôchodku</v>
          </cell>
          <cell r="B4">
            <v>0</v>
          </cell>
        </row>
        <row r="5">
          <cell r="A5" t="str">
            <v>Náhrada nákladov na výživu pozostalých</v>
          </cell>
          <cell r="B5">
            <v>9</v>
          </cell>
        </row>
        <row r="6">
          <cell r="A6" t="str">
            <v>Náhrada za bolesť </v>
          </cell>
          <cell r="B6">
            <v>28</v>
          </cell>
        </row>
        <row r="7">
          <cell r="A7" t="str">
            <v>Náhrada za SSU </v>
          </cell>
          <cell r="B7">
            <v>53</v>
          </cell>
        </row>
        <row r="8">
          <cell r="A8" t="str">
            <v>Náhrada nákladov spojených s liečením</v>
          </cell>
          <cell r="B8">
            <v>12</v>
          </cell>
        </row>
        <row r="9">
          <cell r="A9" t="str">
            <v>Náhrada nákladov spojených s pohrebom</v>
          </cell>
          <cell r="B9">
            <v>5</v>
          </cell>
        </row>
        <row r="10">
          <cell r="A10" t="str">
            <v>Jednorazové odškodnenie pozostalých </v>
          </cell>
          <cell r="B10">
            <v>7</v>
          </cell>
        </row>
        <row r="11">
          <cell r="A11" t="str">
            <v>Náhrada za stratu na zárobku počas PN po 1.1.2004</v>
          </cell>
          <cell r="B11">
            <v>4</v>
          </cell>
        </row>
        <row r="12">
          <cell r="A12" t="str">
            <v>Náhrada za bolesť podľa § 99 ZSP</v>
          </cell>
          <cell r="B12">
            <v>11769</v>
          </cell>
        </row>
        <row r="13">
          <cell r="A13" t="str">
            <v>Náhrada za SSU podľa § 99 ZSP</v>
          </cell>
          <cell r="B13">
            <v>1851</v>
          </cell>
        </row>
        <row r="14">
          <cell r="A14" t="str">
            <v>Náhrada nákladov spoj. s liečením podľa § 100 ZSP</v>
          </cell>
          <cell r="B14">
            <v>849</v>
          </cell>
        </row>
        <row r="15">
          <cell r="A15" t="str">
            <v>Náhrada nákl. spoj. s pohrebom podľa § 101 ZSP</v>
          </cell>
          <cell r="B15">
            <v>87</v>
          </cell>
        </row>
        <row r="16">
          <cell r="A16" t="str">
            <v>Jednorazové vyrovnanie podľa § 90 ZSP</v>
          </cell>
          <cell r="B16">
            <v>84</v>
          </cell>
        </row>
        <row r="17">
          <cell r="A17" t="str">
            <v>Jednorazové odškodnenie podľa § 94 ZSP</v>
          </cell>
          <cell r="B17">
            <v>112</v>
          </cell>
        </row>
        <row r="18">
          <cell r="A18" t="str">
            <v>Úrazový príplatok podľa § 85 ZSP</v>
          </cell>
          <cell r="B18">
            <v>31854</v>
          </cell>
        </row>
        <row r="19">
          <cell r="A19" t="str">
            <v>Pracovná rehabilitácia</v>
          </cell>
          <cell r="B19">
            <v>0</v>
          </cell>
        </row>
        <row r="20">
          <cell r="A20" t="str">
            <v>Rehabilitačné</v>
          </cell>
          <cell r="B20">
            <v>0</v>
          </cell>
        </row>
        <row r="21">
          <cell r="A21" t="str">
            <v>Rekvalifikácia</v>
          </cell>
          <cell r="B21">
            <v>0</v>
          </cell>
        </row>
        <row r="22">
          <cell r="A22" t="str">
            <v>Rekvalifikačné</v>
          </cell>
          <cell r="B22">
            <v>0</v>
          </cell>
        </row>
        <row r="23">
          <cell r="A23" t="str">
            <v>Úrazová renta</v>
          </cell>
          <cell r="B23">
            <v>68490</v>
          </cell>
        </row>
        <row r="24">
          <cell r="A24" t="str">
            <v>Pozostalostná úrazová renta</v>
          </cell>
          <cell r="B24">
            <v>3197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J5">
            <v>0</v>
          </cell>
        </row>
        <row r="6">
          <cell r="J6">
            <v>1954</v>
          </cell>
        </row>
        <row r="7">
          <cell r="J7">
            <v>121</v>
          </cell>
        </row>
        <row r="8">
          <cell r="J8">
            <v>215</v>
          </cell>
        </row>
        <row r="9">
          <cell r="J9">
            <v>0</v>
          </cell>
        </row>
        <row r="10">
          <cell r="J10">
            <v>564</v>
          </cell>
        </row>
        <row r="11">
          <cell r="J11">
            <v>17</v>
          </cell>
        </row>
        <row r="12">
          <cell r="J12">
            <v>1</v>
          </cell>
        </row>
        <row r="13">
          <cell r="J13">
            <v>0</v>
          </cell>
        </row>
        <row r="14">
          <cell r="J14">
            <v>2</v>
          </cell>
        </row>
        <row r="15">
          <cell r="J15">
            <v>68</v>
          </cell>
        </row>
        <row r="16">
          <cell r="J16">
            <v>5</v>
          </cell>
        </row>
        <row r="17">
          <cell r="J17">
            <v>146</v>
          </cell>
        </row>
        <row r="18">
          <cell r="J18">
            <v>10</v>
          </cell>
        </row>
        <row r="19">
          <cell r="J19">
            <v>57</v>
          </cell>
        </row>
        <row r="20">
          <cell r="J20">
            <v>45</v>
          </cell>
        </row>
        <row r="21">
          <cell r="J21">
            <v>12</v>
          </cell>
        </row>
        <row r="22">
          <cell r="J22">
            <v>8</v>
          </cell>
        </row>
        <row r="23">
          <cell r="J23">
            <v>28</v>
          </cell>
        </row>
        <row r="24">
          <cell r="J24">
            <v>41</v>
          </cell>
        </row>
        <row r="25">
          <cell r="J25">
            <v>0</v>
          </cell>
        </row>
        <row r="26">
          <cell r="J26">
            <v>1</v>
          </cell>
        </row>
        <row r="27">
          <cell r="J27">
            <v>20</v>
          </cell>
        </row>
        <row r="28">
          <cell r="J28">
            <v>3</v>
          </cell>
        </row>
        <row r="29">
          <cell r="J29">
            <v>36</v>
          </cell>
        </row>
        <row r="30">
          <cell r="J30">
            <v>3</v>
          </cell>
        </row>
        <row r="31">
          <cell r="J31">
            <v>78982</v>
          </cell>
        </row>
        <row r="32">
          <cell r="J32">
            <v>16175</v>
          </cell>
        </row>
        <row r="33">
          <cell r="J33">
            <v>3498</v>
          </cell>
        </row>
        <row r="34">
          <cell r="J34">
            <v>65</v>
          </cell>
        </row>
        <row r="35">
          <cell r="J35">
            <v>0</v>
          </cell>
        </row>
        <row r="36">
          <cell r="J36">
            <v>0</v>
          </cell>
        </row>
        <row r="39">
          <cell r="J39">
            <v>104530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G5">
            <v>0</v>
          </cell>
        </row>
        <row r="6">
          <cell r="G6">
            <v>1043</v>
          </cell>
        </row>
        <row r="7">
          <cell r="G7">
            <v>64</v>
          </cell>
        </row>
        <row r="8">
          <cell r="G8">
            <v>464</v>
          </cell>
        </row>
        <row r="9">
          <cell r="G9">
            <v>1</v>
          </cell>
        </row>
        <row r="10">
          <cell r="G10">
            <v>341</v>
          </cell>
        </row>
        <row r="11">
          <cell r="G11">
            <v>1</v>
          </cell>
        </row>
        <row r="12">
          <cell r="G12">
            <v>3</v>
          </cell>
        </row>
        <row r="13">
          <cell r="G13">
            <v>0</v>
          </cell>
        </row>
        <row r="14">
          <cell r="G14">
            <v>7</v>
          </cell>
        </row>
        <row r="15">
          <cell r="G15">
            <v>116</v>
          </cell>
        </row>
        <row r="16">
          <cell r="G16">
            <v>4</v>
          </cell>
        </row>
        <row r="17">
          <cell r="G17">
            <v>60</v>
          </cell>
        </row>
        <row r="18">
          <cell r="G18">
            <v>9</v>
          </cell>
        </row>
        <row r="19">
          <cell r="G19">
            <v>51</v>
          </cell>
        </row>
        <row r="20">
          <cell r="G20">
            <v>10</v>
          </cell>
        </row>
        <row r="21">
          <cell r="G21">
            <v>7</v>
          </cell>
        </row>
        <row r="22">
          <cell r="G22">
            <v>2</v>
          </cell>
        </row>
        <row r="23">
          <cell r="G23">
            <v>7</v>
          </cell>
        </row>
        <row r="24">
          <cell r="G24">
            <v>11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9</v>
          </cell>
        </row>
        <row r="28">
          <cell r="G28">
            <v>1</v>
          </cell>
        </row>
        <row r="29">
          <cell r="G29">
            <v>35</v>
          </cell>
        </row>
        <row r="30">
          <cell r="G30">
            <v>2</v>
          </cell>
        </row>
        <row r="31">
          <cell r="G31">
            <v>57511</v>
          </cell>
        </row>
        <row r="32">
          <cell r="G32">
            <v>11906</v>
          </cell>
        </row>
        <row r="33">
          <cell r="G33">
            <v>2928</v>
          </cell>
        </row>
        <row r="34">
          <cell r="G34">
            <v>83</v>
          </cell>
        </row>
        <row r="35">
          <cell r="G35">
            <v>0</v>
          </cell>
        </row>
        <row r="36">
          <cell r="G36">
            <v>0</v>
          </cell>
        </row>
        <row r="39">
          <cell r="G39">
            <v>87596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íloha_1"/>
      <sheetName val="príloha_2"/>
      <sheetName val="údaje"/>
    </sheetNames>
    <sheetDataSet>
      <sheetData sheetId="2">
        <row r="2">
          <cell r="C2" t="str">
            <v>Počet plnení - 2007</v>
          </cell>
          <cell r="D2" t="str">
            <v>Počet plnení - 2008</v>
          </cell>
        </row>
        <row r="3">
          <cell r="B3" t="str">
            <v>Banská Bystrica</v>
          </cell>
          <cell r="C3">
            <v>2093</v>
          </cell>
          <cell r="D3">
            <v>1828</v>
          </cell>
          <cell r="E3" t="str">
            <v>Banská Bystrica</v>
          </cell>
          <cell r="F3">
            <v>29313273</v>
          </cell>
          <cell r="G3">
            <v>25375440</v>
          </cell>
        </row>
        <row r="4">
          <cell r="B4" t="str">
            <v>Bardejov</v>
          </cell>
          <cell r="C4">
            <v>267</v>
          </cell>
          <cell r="D4">
            <v>348</v>
          </cell>
          <cell r="E4" t="str">
            <v>Bardejov</v>
          </cell>
          <cell r="F4">
            <v>5573454</v>
          </cell>
          <cell r="G4">
            <v>6544168</v>
          </cell>
        </row>
        <row r="5">
          <cell r="B5" t="str">
            <v>Bratislava</v>
          </cell>
          <cell r="C5">
            <v>3515</v>
          </cell>
          <cell r="D5">
            <v>3703</v>
          </cell>
          <cell r="E5" t="str">
            <v>Bratislava</v>
          </cell>
          <cell r="F5">
            <v>60114585</v>
          </cell>
          <cell r="G5">
            <v>49612112</v>
          </cell>
        </row>
        <row r="6">
          <cell r="B6" t="str">
            <v>Bratislava-okolie</v>
          </cell>
          <cell r="C6">
            <v>1249</v>
          </cell>
          <cell r="D6">
            <v>997</v>
          </cell>
          <cell r="E6" t="str">
            <v>Bratislava-okolie</v>
          </cell>
          <cell r="F6">
            <v>6610092</v>
          </cell>
          <cell r="G6">
            <v>9517267</v>
          </cell>
        </row>
        <row r="7">
          <cell r="B7" t="str">
            <v>Čadca</v>
          </cell>
          <cell r="C7">
            <v>954</v>
          </cell>
          <cell r="D7">
            <v>884</v>
          </cell>
          <cell r="E7" t="str">
            <v>Čadca</v>
          </cell>
          <cell r="F7">
            <v>11117207</v>
          </cell>
          <cell r="G7">
            <v>9506831</v>
          </cell>
        </row>
        <row r="8">
          <cell r="B8" t="str">
            <v>Dolný Kubín</v>
          </cell>
          <cell r="C8">
            <v>602</v>
          </cell>
          <cell r="D8">
            <v>725</v>
          </cell>
          <cell r="E8" t="str">
            <v>Dolný Kubín</v>
          </cell>
          <cell r="F8">
            <v>8053109</v>
          </cell>
          <cell r="G8">
            <v>12068041</v>
          </cell>
        </row>
        <row r="9">
          <cell r="B9" t="str">
            <v>Dunajská Streda</v>
          </cell>
          <cell r="C9">
            <v>813</v>
          </cell>
          <cell r="D9">
            <v>924</v>
          </cell>
          <cell r="E9" t="str">
            <v>Dunajská Streda</v>
          </cell>
          <cell r="F9">
            <v>5839095</v>
          </cell>
          <cell r="G9">
            <v>5303784</v>
          </cell>
        </row>
        <row r="10">
          <cell r="B10" t="str">
            <v>Galanta</v>
          </cell>
          <cell r="C10">
            <v>1046</v>
          </cell>
          <cell r="D10">
            <v>1058</v>
          </cell>
          <cell r="E10" t="str">
            <v>Galanta</v>
          </cell>
          <cell r="F10">
            <v>8667995</v>
          </cell>
          <cell r="G10">
            <v>8902421</v>
          </cell>
        </row>
        <row r="11">
          <cell r="B11" t="str">
            <v>Humenné</v>
          </cell>
          <cell r="C11">
            <v>1059</v>
          </cell>
          <cell r="D11">
            <v>1168</v>
          </cell>
          <cell r="E11" t="str">
            <v>Humenné</v>
          </cell>
          <cell r="F11">
            <v>9401061</v>
          </cell>
          <cell r="G11">
            <v>14079592</v>
          </cell>
        </row>
        <row r="12">
          <cell r="B12" t="str">
            <v>Komárno</v>
          </cell>
          <cell r="C12">
            <v>710</v>
          </cell>
          <cell r="D12">
            <v>644</v>
          </cell>
          <cell r="E12" t="str">
            <v>Komárno</v>
          </cell>
          <cell r="F12">
            <v>4680809</v>
          </cell>
          <cell r="G12">
            <v>3476554</v>
          </cell>
        </row>
        <row r="13">
          <cell r="B13" t="str">
            <v>Košice</v>
          </cell>
          <cell r="C13">
            <v>2110</v>
          </cell>
          <cell r="D13">
            <v>2432</v>
          </cell>
          <cell r="E13" t="str">
            <v>Košice</v>
          </cell>
          <cell r="F13">
            <v>40404990</v>
          </cell>
          <cell r="G13">
            <v>45621678</v>
          </cell>
        </row>
        <row r="14">
          <cell r="B14" t="str">
            <v>Košice-okolie</v>
          </cell>
          <cell r="C14">
            <v>478</v>
          </cell>
          <cell r="D14">
            <v>449</v>
          </cell>
          <cell r="E14" t="str">
            <v>Košice-okolie</v>
          </cell>
          <cell r="F14">
            <v>5908875</v>
          </cell>
          <cell r="G14">
            <v>4353865</v>
          </cell>
        </row>
        <row r="15">
          <cell r="B15" t="str">
            <v>Levice</v>
          </cell>
          <cell r="C15">
            <v>977</v>
          </cell>
          <cell r="D15">
            <v>1003</v>
          </cell>
          <cell r="E15" t="str">
            <v>Levice</v>
          </cell>
          <cell r="F15">
            <v>6379377</v>
          </cell>
          <cell r="G15">
            <v>8563450</v>
          </cell>
        </row>
        <row r="16">
          <cell r="B16" t="str">
            <v>Liptovský Mikuláš</v>
          </cell>
          <cell r="C16">
            <v>1333</v>
          </cell>
          <cell r="D16">
            <v>1236</v>
          </cell>
          <cell r="E16" t="str">
            <v>Liptovský Mikuláš</v>
          </cell>
          <cell r="F16">
            <v>12715281</v>
          </cell>
          <cell r="G16">
            <v>12808080</v>
          </cell>
        </row>
        <row r="17">
          <cell r="B17" t="str">
            <v>Lučenec </v>
          </cell>
          <cell r="C17">
            <v>1190</v>
          </cell>
          <cell r="D17">
            <v>1038</v>
          </cell>
          <cell r="E17" t="str">
            <v>Lučenec </v>
          </cell>
          <cell r="F17">
            <v>23522022</v>
          </cell>
          <cell r="G17">
            <v>18227463</v>
          </cell>
        </row>
        <row r="18">
          <cell r="B18" t="str">
            <v>Martin</v>
          </cell>
          <cell r="C18">
            <v>1309</v>
          </cell>
          <cell r="D18">
            <v>1019</v>
          </cell>
          <cell r="E18" t="str">
            <v>Martin</v>
          </cell>
          <cell r="F18">
            <v>10209586</v>
          </cell>
          <cell r="G18">
            <v>9789470</v>
          </cell>
        </row>
        <row r="19">
          <cell r="B19" t="str">
            <v>Michalovce</v>
          </cell>
          <cell r="C19">
            <v>916</v>
          </cell>
          <cell r="D19">
            <v>717</v>
          </cell>
          <cell r="E19" t="str">
            <v>Michalovce</v>
          </cell>
          <cell r="F19">
            <v>12159407</v>
          </cell>
          <cell r="G19">
            <v>19269994</v>
          </cell>
        </row>
        <row r="20">
          <cell r="B20" t="str">
            <v>Nitra</v>
          </cell>
          <cell r="C20">
            <v>2131</v>
          </cell>
          <cell r="D20">
            <v>1703</v>
          </cell>
          <cell r="E20" t="str">
            <v>Nitra</v>
          </cell>
          <cell r="F20">
            <v>17045745</v>
          </cell>
          <cell r="G20">
            <v>19339435</v>
          </cell>
        </row>
        <row r="21">
          <cell r="B21" t="str">
            <v>Nové Zámky</v>
          </cell>
          <cell r="C21">
            <v>665</v>
          </cell>
          <cell r="D21">
            <v>727</v>
          </cell>
          <cell r="E21" t="str">
            <v>Nové Zámky</v>
          </cell>
          <cell r="F21">
            <v>5679181</v>
          </cell>
          <cell r="G21">
            <v>5402592</v>
          </cell>
        </row>
        <row r="22">
          <cell r="B22" t="str">
            <v>Poprad</v>
          </cell>
          <cell r="C22">
            <v>2242</v>
          </cell>
          <cell r="D22">
            <v>2064</v>
          </cell>
          <cell r="E22" t="str">
            <v>Poprad</v>
          </cell>
          <cell r="F22">
            <v>14042270</v>
          </cell>
          <cell r="G22">
            <v>16180542</v>
          </cell>
        </row>
        <row r="23">
          <cell r="B23" t="str">
            <v>Považská Bystrica</v>
          </cell>
          <cell r="C23">
            <v>2175</v>
          </cell>
          <cell r="D23">
            <v>2228</v>
          </cell>
          <cell r="E23" t="str">
            <v>Považská Bystrica</v>
          </cell>
          <cell r="F23">
            <v>18353514</v>
          </cell>
          <cell r="G23">
            <v>24607252</v>
          </cell>
        </row>
        <row r="24">
          <cell r="B24" t="str">
            <v>Prešov</v>
          </cell>
          <cell r="C24">
            <v>1486</v>
          </cell>
          <cell r="D24">
            <v>1578</v>
          </cell>
          <cell r="E24" t="str">
            <v>Prešov</v>
          </cell>
          <cell r="F24">
            <v>15202410</v>
          </cell>
          <cell r="G24">
            <v>15813899</v>
          </cell>
        </row>
        <row r="25">
          <cell r="B25" t="str">
            <v>Prievidza</v>
          </cell>
          <cell r="C25">
            <v>5464</v>
          </cell>
          <cell r="D25">
            <v>4053</v>
          </cell>
          <cell r="E25" t="str">
            <v>Prievidza</v>
          </cell>
          <cell r="F25">
            <v>108464168</v>
          </cell>
          <cell r="G25">
            <v>61714738</v>
          </cell>
        </row>
        <row r="26">
          <cell r="B26" t="str">
            <v>Rimavská Sobota</v>
          </cell>
          <cell r="C26">
            <v>483</v>
          </cell>
          <cell r="D26">
            <v>442</v>
          </cell>
          <cell r="E26" t="str">
            <v>Rimavská Sobota</v>
          </cell>
          <cell r="F26">
            <v>3874723</v>
          </cell>
          <cell r="G26">
            <v>4167223</v>
          </cell>
        </row>
        <row r="27">
          <cell r="B27" t="str">
            <v>Rožňava</v>
          </cell>
          <cell r="C27">
            <v>580</v>
          </cell>
          <cell r="D27">
            <v>521</v>
          </cell>
          <cell r="E27" t="str">
            <v>Rožňava</v>
          </cell>
          <cell r="F27">
            <v>12843494</v>
          </cell>
          <cell r="G27">
            <v>15616079</v>
          </cell>
        </row>
        <row r="28">
          <cell r="B28" t="str">
            <v>Senica</v>
          </cell>
          <cell r="C28">
            <v>937</v>
          </cell>
          <cell r="D28">
            <v>954</v>
          </cell>
          <cell r="E28" t="str">
            <v>Senica</v>
          </cell>
          <cell r="F28">
            <v>7360544</v>
          </cell>
          <cell r="G28">
            <v>7848571</v>
          </cell>
        </row>
        <row r="29">
          <cell r="B29" t="str">
            <v>Spišská Nová Ves</v>
          </cell>
          <cell r="C29">
            <v>916</v>
          </cell>
          <cell r="D29">
            <v>1021</v>
          </cell>
          <cell r="E29" t="str">
            <v>Spišská Nová Ves</v>
          </cell>
          <cell r="F29">
            <v>21480830</v>
          </cell>
          <cell r="G29">
            <v>16292252</v>
          </cell>
        </row>
        <row r="30">
          <cell r="B30" t="str">
            <v>Stará Ľubovňa</v>
          </cell>
          <cell r="C30">
            <v>388</v>
          </cell>
          <cell r="D30">
            <v>293</v>
          </cell>
          <cell r="E30" t="str">
            <v>Stará Ľubovňa</v>
          </cell>
          <cell r="F30">
            <v>7497114</v>
          </cell>
          <cell r="G30">
            <v>2822180</v>
          </cell>
        </row>
        <row r="31">
          <cell r="B31" t="str">
            <v>Svidník</v>
          </cell>
          <cell r="C31">
            <v>319</v>
          </cell>
          <cell r="D31">
            <v>324</v>
          </cell>
          <cell r="E31" t="str">
            <v>Svidník</v>
          </cell>
          <cell r="F31">
            <v>3689173</v>
          </cell>
          <cell r="G31">
            <v>3654068</v>
          </cell>
        </row>
        <row r="32">
          <cell r="B32" t="str">
            <v>Topoľčany</v>
          </cell>
          <cell r="C32">
            <v>1605</v>
          </cell>
          <cell r="D32">
            <v>1756</v>
          </cell>
          <cell r="E32" t="str">
            <v>Topoľčany</v>
          </cell>
          <cell r="F32">
            <v>13438710</v>
          </cell>
          <cell r="G32">
            <v>14367590</v>
          </cell>
        </row>
        <row r="33">
          <cell r="B33" t="str">
            <v>Trebišov</v>
          </cell>
          <cell r="C33">
            <v>322</v>
          </cell>
          <cell r="D33">
            <v>351</v>
          </cell>
          <cell r="E33" t="str">
            <v>Trebišov</v>
          </cell>
          <cell r="F33">
            <v>4800912</v>
          </cell>
          <cell r="G33">
            <v>3602755</v>
          </cell>
        </row>
        <row r="34">
          <cell r="B34" t="str">
            <v>Trenčín</v>
          </cell>
          <cell r="C34">
            <v>2407</v>
          </cell>
          <cell r="D34">
            <v>2323</v>
          </cell>
          <cell r="E34" t="str">
            <v>Trenčín</v>
          </cell>
          <cell r="F34">
            <v>17616882</v>
          </cell>
          <cell r="G34">
            <v>18042679</v>
          </cell>
        </row>
        <row r="35">
          <cell r="B35" t="str">
            <v>Trnava</v>
          </cell>
          <cell r="C35">
            <v>2413</v>
          </cell>
          <cell r="D35">
            <v>2352</v>
          </cell>
          <cell r="E35" t="str">
            <v>Trnava</v>
          </cell>
          <cell r="F35">
            <v>15434141</v>
          </cell>
          <cell r="G35">
            <v>21843570</v>
          </cell>
        </row>
        <row r="36">
          <cell r="B36" t="str">
            <v>Veľký Krtíš</v>
          </cell>
          <cell r="C36">
            <v>377</v>
          </cell>
          <cell r="D36">
            <v>317</v>
          </cell>
          <cell r="E36" t="str">
            <v>Veľký Krtíš</v>
          </cell>
          <cell r="F36">
            <v>13182458</v>
          </cell>
          <cell r="G36">
            <v>10945287</v>
          </cell>
        </row>
        <row r="37">
          <cell r="B37" t="str">
            <v>Vranov nad Topľou</v>
          </cell>
          <cell r="C37">
            <v>394</v>
          </cell>
          <cell r="D37">
            <v>369</v>
          </cell>
          <cell r="E37" t="str">
            <v>Vranov nad Topľou</v>
          </cell>
          <cell r="F37">
            <v>5836533</v>
          </cell>
          <cell r="G37">
            <v>4978485</v>
          </cell>
        </row>
        <row r="38">
          <cell r="B38" t="str">
            <v>Zvolen</v>
          </cell>
          <cell r="C38">
            <v>1094</v>
          </cell>
          <cell r="D38">
            <v>1090</v>
          </cell>
          <cell r="E38" t="str">
            <v>Zvolen</v>
          </cell>
          <cell r="F38">
            <v>10177161</v>
          </cell>
          <cell r="G38">
            <v>10851566</v>
          </cell>
        </row>
        <row r="39">
          <cell r="B39" t="str">
            <v>Žiar nad Hronom</v>
          </cell>
          <cell r="C39">
            <v>708</v>
          </cell>
          <cell r="D39">
            <v>707</v>
          </cell>
          <cell r="E39" t="str">
            <v>Žiar nad Hronom</v>
          </cell>
          <cell r="F39">
            <v>8625406</v>
          </cell>
          <cell r="G39">
            <v>7648449</v>
          </cell>
        </row>
        <row r="40">
          <cell r="B40" t="str">
            <v>Žilina</v>
          </cell>
          <cell r="C40">
            <v>2233</v>
          </cell>
          <cell r="D40">
            <v>1952</v>
          </cell>
          <cell r="E40" t="str">
            <v>Žilina</v>
          </cell>
          <cell r="F40">
            <v>22633333</v>
          </cell>
          <cell r="G40">
            <v>19043150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Graf3"/>
      <sheetName val="List1"/>
      <sheetName val="Graf1"/>
    </sheetNames>
    <sheetDataSet>
      <sheetData sheetId="2">
        <row r="6">
          <cell r="C6" t="str">
            <v>rok 2007</v>
          </cell>
          <cell r="D6" t="str">
            <v>rok 2008</v>
          </cell>
          <cell r="I6" t="str">
            <v>rok 2007</v>
          </cell>
          <cell r="J6" t="str">
            <v>rok 2008</v>
          </cell>
        </row>
        <row r="7">
          <cell r="B7" t="str">
            <v>starobný dôchodok + starobný pomerný dôchodok</v>
          </cell>
          <cell r="C7">
            <v>916941</v>
          </cell>
          <cell r="D7">
            <v>923732</v>
          </cell>
          <cell r="H7" t="str">
            <v>starobný dôchodok + starobný pomerný dôchodok</v>
          </cell>
          <cell r="I7">
            <v>21221</v>
          </cell>
          <cell r="J7">
            <v>18900</v>
          </cell>
        </row>
        <row r="8">
          <cell r="B8" t="str">
            <v>predčasný starobný dôchodok</v>
          </cell>
          <cell r="C8">
            <v>48225</v>
          </cell>
          <cell r="D8">
            <v>57505</v>
          </cell>
          <cell r="H8" t="str">
            <v>predčasný starobný dôchodok</v>
          </cell>
          <cell r="I8">
            <v>19677</v>
          </cell>
          <cell r="J8">
            <v>30997</v>
          </cell>
        </row>
        <row r="9">
          <cell r="B9" t="str">
            <v>invalid.dôch.+čiastoč.inval.dôch.+ dôch.za výsluhu rokov + dôch.prizn.podľa §70 ods.2 zsp</v>
          </cell>
          <cell r="C9">
            <v>196704</v>
          </cell>
          <cell r="D9">
            <v>202657</v>
          </cell>
          <cell r="H9" t="str">
            <v>invalidný dôch. + čiastoč. invalid. dôch. + dôch. za výsluhu rokov + dôch. priznaný podľa § 70 ods. 2 zsp</v>
          </cell>
          <cell r="I9">
            <v>17921</v>
          </cell>
          <cell r="J9">
            <v>16913</v>
          </cell>
        </row>
        <row r="10">
          <cell r="B10" t="str">
            <v>vdovský dôchodok</v>
          </cell>
          <cell r="C10">
            <v>302807</v>
          </cell>
          <cell r="D10">
            <v>302954</v>
          </cell>
          <cell r="H10" t="str">
            <v>vdovský dôchodok</v>
          </cell>
          <cell r="I10">
            <v>15771</v>
          </cell>
          <cell r="J10">
            <v>15119</v>
          </cell>
        </row>
        <row r="11">
          <cell r="B11" t="str">
            <v>vdovecký dôchodok</v>
          </cell>
          <cell r="C11">
            <v>31109</v>
          </cell>
          <cell r="D11">
            <v>33555</v>
          </cell>
          <cell r="H11" t="str">
            <v>vdovecký dôchodok</v>
          </cell>
          <cell r="I11">
            <v>18705</v>
          </cell>
          <cell r="J11">
            <v>5362</v>
          </cell>
        </row>
        <row r="12">
          <cell r="B12" t="str">
            <v>sirotský dôchodok</v>
          </cell>
          <cell r="C12">
            <v>29645</v>
          </cell>
          <cell r="D12">
            <v>29493</v>
          </cell>
          <cell r="H12" t="str">
            <v>sirotský dôchodok</v>
          </cell>
          <cell r="I12">
            <v>4260</v>
          </cell>
          <cell r="J12">
            <v>3973</v>
          </cell>
        </row>
        <row r="13">
          <cell r="B13" t="str">
            <v>iný</v>
          </cell>
          <cell r="C13">
            <v>3</v>
          </cell>
          <cell r="D13">
            <v>2</v>
          </cell>
          <cell r="H13" t="str">
            <v>dôchodok manželky</v>
          </cell>
          <cell r="I13">
            <v>0</v>
          </cell>
          <cell r="J13">
            <v>0</v>
          </cell>
        </row>
        <row r="14">
          <cell r="B14" t="str">
            <v>dôchodok manželky</v>
          </cell>
          <cell r="C14">
            <v>2923</v>
          </cell>
          <cell r="D14">
            <v>2362</v>
          </cell>
          <cell r="H14" t="str">
            <v>spolu</v>
          </cell>
          <cell r="I14">
            <v>97555</v>
          </cell>
          <cell r="J14">
            <v>91264</v>
          </cell>
        </row>
        <row r="15">
          <cell r="B15" t="str">
            <v>sociálny dôchodok</v>
          </cell>
          <cell r="C15">
            <v>3566</v>
          </cell>
          <cell r="D15">
            <v>3275</v>
          </cell>
        </row>
        <row r="16">
          <cell r="B16" t="str">
            <v>spolu</v>
          </cell>
          <cell r="C16">
            <v>1531923</v>
          </cell>
          <cell r="D16">
            <v>1555535</v>
          </cell>
        </row>
        <row r="24">
          <cell r="C24" t="str">
            <v>k 31.12.2007</v>
          </cell>
          <cell r="D24" t="str">
            <v>k 31.12.2008</v>
          </cell>
        </row>
        <row r="25">
          <cell r="B25" t="str">
            <v>starobný dôchodok + starobný pomerný dôchodok</v>
          </cell>
          <cell r="C25">
            <v>8885</v>
          </cell>
          <cell r="D25">
            <v>9431</v>
          </cell>
        </row>
        <row r="26">
          <cell r="B26" t="str">
            <v>predčasný starobný dôchodok</v>
          </cell>
          <cell r="C26">
            <v>9398</v>
          </cell>
          <cell r="D26">
            <v>9870</v>
          </cell>
        </row>
        <row r="27">
          <cell r="B27" t="str">
            <v>invalidný dôchodok + čiastočný invalidný dôchodok + dôchodok za výsluhu rokov</v>
          </cell>
          <cell r="C27">
            <v>6621</v>
          </cell>
          <cell r="D27">
            <v>7001</v>
          </cell>
        </row>
        <row r="28">
          <cell r="B28" t="str">
            <v>vdovský dôchodok</v>
          </cell>
          <cell r="C28">
            <v>5544</v>
          </cell>
          <cell r="D28">
            <v>5860</v>
          </cell>
        </row>
        <row r="29">
          <cell r="B29" t="str">
            <v>vdovský dôchodok vyplácaný v súbehu s iným dôchodkom</v>
          </cell>
          <cell r="C29">
            <v>9757</v>
          </cell>
          <cell r="D29">
            <v>10349</v>
          </cell>
        </row>
        <row r="30">
          <cell r="B30" t="str">
            <v>vdovecký dôchodok</v>
          </cell>
          <cell r="C30">
            <v>3949</v>
          </cell>
          <cell r="D30">
            <v>4340</v>
          </cell>
        </row>
        <row r="31">
          <cell r="B31" t="str">
            <v>vdovecký dôchodok vyplácaný v súbehu s iným dôchodkom</v>
          </cell>
          <cell r="C31">
            <v>11163</v>
          </cell>
          <cell r="D31">
            <v>11853</v>
          </cell>
        </row>
        <row r="32">
          <cell r="B32" t="str">
            <v>sirotský dôchodok</v>
          </cell>
          <cell r="C32">
            <v>3242</v>
          </cell>
          <cell r="D32">
            <v>3440</v>
          </cell>
        </row>
        <row r="33">
          <cell r="B33" t="str">
            <v>iný</v>
          </cell>
          <cell r="C33">
            <v>69</v>
          </cell>
          <cell r="D33">
            <v>89</v>
          </cell>
        </row>
        <row r="34">
          <cell r="B34" t="str">
            <v>dôchodok manželky</v>
          </cell>
          <cell r="C34">
            <v>570</v>
          </cell>
          <cell r="D34">
            <v>570</v>
          </cell>
        </row>
        <row r="35">
          <cell r="B35" t="str">
            <v>sociálny dôchodok</v>
          </cell>
          <cell r="C35">
            <v>5149</v>
          </cell>
          <cell r="D35">
            <v>5422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E5">
            <v>0</v>
          </cell>
        </row>
        <row r="6">
          <cell r="E6">
            <v>1281</v>
          </cell>
        </row>
        <row r="7">
          <cell r="E7">
            <v>132</v>
          </cell>
        </row>
        <row r="8">
          <cell r="E8">
            <v>942</v>
          </cell>
        </row>
        <row r="9">
          <cell r="E9">
            <v>5</v>
          </cell>
        </row>
        <row r="10">
          <cell r="E10">
            <v>52</v>
          </cell>
        </row>
        <row r="11">
          <cell r="E11">
            <v>2</v>
          </cell>
        </row>
        <row r="12">
          <cell r="E12">
            <v>3</v>
          </cell>
        </row>
        <row r="13">
          <cell r="E13">
            <v>0</v>
          </cell>
        </row>
        <row r="14">
          <cell r="E14">
            <v>20</v>
          </cell>
        </row>
        <row r="15">
          <cell r="E15">
            <v>0</v>
          </cell>
        </row>
        <row r="16">
          <cell r="E16">
            <v>1</v>
          </cell>
        </row>
        <row r="17">
          <cell r="E17">
            <v>85</v>
          </cell>
        </row>
        <row r="18">
          <cell r="E18">
            <v>2</v>
          </cell>
        </row>
        <row r="19">
          <cell r="E19">
            <v>56</v>
          </cell>
        </row>
        <row r="20">
          <cell r="E20">
            <v>33</v>
          </cell>
        </row>
        <row r="21">
          <cell r="E21">
            <v>5</v>
          </cell>
        </row>
        <row r="22">
          <cell r="E22">
            <v>161</v>
          </cell>
        </row>
        <row r="23">
          <cell r="E23">
            <v>28</v>
          </cell>
        </row>
        <row r="24">
          <cell r="E24">
            <v>37</v>
          </cell>
        </row>
        <row r="25">
          <cell r="E25">
            <v>0</v>
          </cell>
        </row>
        <row r="26">
          <cell r="E26">
            <v>6</v>
          </cell>
        </row>
        <row r="27">
          <cell r="E27">
            <v>4</v>
          </cell>
        </row>
        <row r="28">
          <cell r="E28">
            <v>0</v>
          </cell>
        </row>
        <row r="29">
          <cell r="E29">
            <v>38</v>
          </cell>
        </row>
        <row r="30">
          <cell r="E30">
            <v>75</v>
          </cell>
        </row>
        <row r="31">
          <cell r="E31">
            <v>72268</v>
          </cell>
        </row>
        <row r="32">
          <cell r="E32">
            <v>16895</v>
          </cell>
        </row>
        <row r="33">
          <cell r="E33">
            <v>8105</v>
          </cell>
        </row>
        <row r="34">
          <cell r="E34">
            <v>32</v>
          </cell>
        </row>
        <row r="35">
          <cell r="E35">
            <v>0</v>
          </cell>
        </row>
        <row r="36">
          <cell r="E36">
            <v>0</v>
          </cell>
        </row>
        <row r="39">
          <cell r="E39">
            <v>152241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I5">
            <v>0</v>
          </cell>
        </row>
        <row r="6">
          <cell r="I6">
            <v>807</v>
          </cell>
        </row>
        <row r="7">
          <cell r="I7">
            <v>83</v>
          </cell>
        </row>
        <row r="8">
          <cell r="I8">
            <v>1198</v>
          </cell>
        </row>
        <row r="9">
          <cell r="I9">
            <v>7</v>
          </cell>
        </row>
        <row r="10">
          <cell r="I10">
            <v>423</v>
          </cell>
        </row>
        <row r="11">
          <cell r="I11">
            <v>1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3</v>
          </cell>
        </row>
        <row r="15">
          <cell r="I15">
            <v>0</v>
          </cell>
        </row>
        <row r="16">
          <cell r="I16">
            <v>1</v>
          </cell>
        </row>
        <row r="17">
          <cell r="I17">
            <v>42</v>
          </cell>
        </row>
        <row r="18">
          <cell r="I18">
            <v>11</v>
          </cell>
        </row>
        <row r="19">
          <cell r="I19">
            <v>17</v>
          </cell>
        </row>
        <row r="20">
          <cell r="I20">
            <v>10</v>
          </cell>
        </row>
        <row r="21">
          <cell r="I21">
            <v>8</v>
          </cell>
        </row>
        <row r="22">
          <cell r="I22">
            <v>6</v>
          </cell>
        </row>
        <row r="23">
          <cell r="I23">
            <v>13</v>
          </cell>
        </row>
        <row r="24">
          <cell r="I24">
            <v>14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1</v>
          </cell>
        </row>
        <row r="30">
          <cell r="I30">
            <v>1</v>
          </cell>
        </row>
        <row r="31">
          <cell r="I31">
            <v>44810</v>
          </cell>
        </row>
        <row r="32">
          <cell r="I32">
            <v>8851</v>
          </cell>
        </row>
        <row r="33">
          <cell r="I33">
            <v>2212</v>
          </cell>
        </row>
        <row r="34">
          <cell r="I34">
            <v>93</v>
          </cell>
        </row>
        <row r="35">
          <cell r="I35">
            <v>0</v>
          </cell>
        </row>
        <row r="36">
          <cell r="I36">
            <v>0</v>
          </cell>
        </row>
        <row r="39">
          <cell r="I39">
            <v>55142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Č2006A"/>
    </sheetNames>
    <sheetDataSet>
      <sheetData sheetId="0">
        <row r="5">
          <cell r="I5">
            <v>0</v>
          </cell>
        </row>
        <row r="6">
          <cell r="I6">
            <v>1333</v>
          </cell>
        </row>
        <row r="7">
          <cell r="I7">
            <v>69</v>
          </cell>
        </row>
        <row r="8">
          <cell r="I8">
            <v>537</v>
          </cell>
        </row>
        <row r="9">
          <cell r="I9">
            <v>1</v>
          </cell>
        </row>
        <row r="10">
          <cell r="I10">
            <v>569</v>
          </cell>
        </row>
        <row r="11">
          <cell r="I11">
            <v>0</v>
          </cell>
        </row>
        <row r="12">
          <cell r="I12">
            <v>1</v>
          </cell>
        </row>
        <row r="13">
          <cell r="I13">
            <v>0</v>
          </cell>
        </row>
        <row r="14">
          <cell r="I14">
            <v>6</v>
          </cell>
        </row>
        <row r="15">
          <cell r="I15">
            <v>0</v>
          </cell>
        </row>
        <row r="16">
          <cell r="I16">
            <v>3</v>
          </cell>
        </row>
        <row r="17">
          <cell r="I17">
            <v>60</v>
          </cell>
        </row>
        <row r="18">
          <cell r="I18">
            <v>6</v>
          </cell>
        </row>
        <row r="19">
          <cell r="I19">
            <v>63</v>
          </cell>
        </row>
        <row r="20">
          <cell r="I20">
            <v>14</v>
          </cell>
        </row>
        <row r="21">
          <cell r="I21">
            <v>6</v>
          </cell>
        </row>
        <row r="22">
          <cell r="I22">
            <v>13</v>
          </cell>
        </row>
        <row r="23">
          <cell r="I23">
            <v>34</v>
          </cell>
        </row>
        <row r="24">
          <cell r="I24">
            <v>30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32</v>
          </cell>
        </row>
        <row r="28">
          <cell r="I28">
            <v>1</v>
          </cell>
        </row>
        <row r="29">
          <cell r="I29">
            <v>27</v>
          </cell>
        </row>
        <row r="30">
          <cell r="I30">
            <v>12</v>
          </cell>
        </row>
        <row r="31">
          <cell r="I31">
            <v>63450</v>
          </cell>
        </row>
        <row r="32">
          <cell r="I32">
            <v>12722</v>
          </cell>
        </row>
        <row r="33">
          <cell r="I33">
            <v>3111</v>
          </cell>
        </row>
        <row r="34">
          <cell r="I34">
            <v>132</v>
          </cell>
        </row>
        <row r="35">
          <cell r="I35">
            <v>0</v>
          </cell>
        </row>
        <row r="36">
          <cell r="I36">
            <v>0</v>
          </cell>
        </row>
        <row r="39">
          <cell r="I39">
            <v>179369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Č2005A"/>
    </sheetNames>
    <sheetDataSet>
      <sheetData sheetId="0">
        <row r="5">
          <cell r="H5">
            <v>0</v>
          </cell>
        </row>
        <row r="6">
          <cell r="H6">
            <v>1277</v>
          </cell>
        </row>
        <row r="7">
          <cell r="H7">
            <v>83</v>
          </cell>
        </row>
        <row r="8">
          <cell r="H8">
            <v>500</v>
          </cell>
        </row>
        <row r="9">
          <cell r="H9">
            <v>3</v>
          </cell>
        </row>
        <row r="10">
          <cell r="H10">
            <v>295</v>
          </cell>
        </row>
        <row r="11">
          <cell r="H11">
            <v>72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4</v>
          </cell>
        </row>
        <row r="16">
          <cell r="H16">
            <v>7</v>
          </cell>
        </row>
        <row r="17">
          <cell r="H17">
            <v>43</v>
          </cell>
        </row>
        <row r="18">
          <cell r="H18">
            <v>2</v>
          </cell>
        </row>
        <row r="19">
          <cell r="H19">
            <v>47</v>
          </cell>
        </row>
        <row r="20">
          <cell r="H20">
            <v>3</v>
          </cell>
        </row>
        <row r="21">
          <cell r="H21">
            <v>2</v>
          </cell>
        </row>
        <row r="22">
          <cell r="H22">
            <v>0</v>
          </cell>
        </row>
        <row r="23">
          <cell r="H23">
            <v>11</v>
          </cell>
        </row>
        <row r="24">
          <cell r="H24">
            <v>20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15</v>
          </cell>
        </row>
        <row r="30">
          <cell r="H30">
            <v>14</v>
          </cell>
        </row>
        <row r="31">
          <cell r="H31">
            <v>67224</v>
          </cell>
        </row>
        <row r="32">
          <cell r="H32">
            <v>14236</v>
          </cell>
        </row>
        <row r="33">
          <cell r="H33">
            <v>3252</v>
          </cell>
        </row>
        <row r="34">
          <cell r="H34">
            <v>78</v>
          </cell>
        </row>
        <row r="35">
          <cell r="H35">
            <v>0</v>
          </cell>
        </row>
        <row r="36">
          <cell r="H36">
            <v>0</v>
          </cell>
        </row>
        <row r="39">
          <cell r="H39">
            <v>85586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Č2005A"/>
    </sheetNames>
    <sheetDataSet>
      <sheetData sheetId="0">
        <row r="5">
          <cell r="F5">
            <v>0</v>
          </cell>
        </row>
        <row r="6">
          <cell r="F6">
            <v>978</v>
          </cell>
        </row>
        <row r="7">
          <cell r="F7">
            <v>61</v>
          </cell>
        </row>
        <row r="8">
          <cell r="F8">
            <v>347</v>
          </cell>
        </row>
        <row r="9">
          <cell r="F9">
            <v>0</v>
          </cell>
        </row>
        <row r="10">
          <cell r="F10">
            <v>311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17</v>
          </cell>
        </row>
        <row r="16">
          <cell r="F16">
            <v>2</v>
          </cell>
        </row>
        <row r="17">
          <cell r="F17">
            <v>98</v>
          </cell>
        </row>
        <row r="18">
          <cell r="F18">
            <v>5</v>
          </cell>
        </row>
        <row r="19">
          <cell r="F19">
            <v>55</v>
          </cell>
        </row>
        <row r="20">
          <cell r="F20">
            <v>4</v>
          </cell>
        </row>
        <row r="21">
          <cell r="F21">
            <v>11</v>
          </cell>
        </row>
        <row r="22">
          <cell r="F22">
            <v>3</v>
          </cell>
        </row>
        <row r="23">
          <cell r="F23">
            <v>45</v>
          </cell>
        </row>
        <row r="24">
          <cell r="F24">
            <v>10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2</v>
          </cell>
        </row>
        <row r="28">
          <cell r="F28">
            <v>0</v>
          </cell>
        </row>
        <row r="29">
          <cell r="F29">
            <v>11</v>
          </cell>
        </row>
        <row r="30">
          <cell r="F30">
            <v>2</v>
          </cell>
        </row>
        <row r="31">
          <cell r="F31">
            <v>54037</v>
          </cell>
        </row>
        <row r="32">
          <cell r="F32">
            <v>13505</v>
          </cell>
        </row>
        <row r="33">
          <cell r="F33">
            <v>2753</v>
          </cell>
        </row>
        <row r="34">
          <cell r="F34">
            <v>282</v>
          </cell>
        </row>
        <row r="35">
          <cell r="F35">
            <v>107</v>
          </cell>
        </row>
        <row r="36">
          <cell r="F36">
            <v>0</v>
          </cell>
        </row>
        <row r="39">
          <cell r="F39">
            <v>84446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Č2005A"/>
    </sheetNames>
    <sheetDataSet>
      <sheetData sheetId="0">
        <row r="5">
          <cell r="H5">
            <v>0</v>
          </cell>
        </row>
        <row r="6">
          <cell r="H6">
            <v>1783</v>
          </cell>
        </row>
        <row r="7">
          <cell r="H7">
            <v>81</v>
          </cell>
        </row>
        <row r="8">
          <cell r="H8">
            <v>511</v>
          </cell>
        </row>
        <row r="9">
          <cell r="H9">
            <v>5</v>
          </cell>
        </row>
        <row r="10">
          <cell r="H10">
            <v>281</v>
          </cell>
        </row>
        <row r="11">
          <cell r="H11">
            <v>2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17</v>
          </cell>
        </row>
        <row r="15">
          <cell r="H15">
            <v>1</v>
          </cell>
        </row>
        <row r="16">
          <cell r="H16">
            <v>2</v>
          </cell>
        </row>
        <row r="17">
          <cell r="H17">
            <v>46</v>
          </cell>
        </row>
        <row r="18">
          <cell r="H18">
            <v>1</v>
          </cell>
        </row>
        <row r="19">
          <cell r="H19">
            <v>85</v>
          </cell>
        </row>
        <row r="20">
          <cell r="H20">
            <v>5</v>
          </cell>
        </row>
        <row r="21">
          <cell r="H21">
            <v>0</v>
          </cell>
        </row>
        <row r="22">
          <cell r="H22">
            <v>2</v>
          </cell>
        </row>
        <row r="23">
          <cell r="H23">
            <v>17</v>
          </cell>
        </row>
        <row r="24">
          <cell r="H24">
            <v>19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14</v>
          </cell>
        </row>
        <row r="28">
          <cell r="H28">
            <v>4</v>
          </cell>
        </row>
        <row r="29">
          <cell r="H29">
            <v>12</v>
          </cell>
        </row>
        <row r="30">
          <cell r="H30">
            <v>4</v>
          </cell>
        </row>
        <row r="31">
          <cell r="H31">
            <v>66416</v>
          </cell>
        </row>
        <row r="32">
          <cell r="H32">
            <v>16616</v>
          </cell>
        </row>
        <row r="33">
          <cell r="H33">
            <v>3932</v>
          </cell>
        </row>
        <row r="34">
          <cell r="H34">
            <v>111</v>
          </cell>
        </row>
        <row r="35">
          <cell r="H35">
            <v>0</v>
          </cell>
        </row>
        <row r="36">
          <cell r="H36">
            <v>0</v>
          </cell>
        </row>
        <row r="39">
          <cell r="H39">
            <v>49909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6"/>
  <dimension ref="A1:O43"/>
  <sheetViews>
    <sheetView view="pageBreakPreview" zoomScaleSheetLayoutView="100" workbookViewId="0" topLeftCell="A1">
      <selection activeCell="A3" sqref="A3:J3"/>
    </sheetView>
  </sheetViews>
  <sheetFormatPr defaultColWidth="9.140625" defaultRowHeight="12.75"/>
  <cols>
    <col min="1" max="1" width="16.7109375" style="203" customWidth="1"/>
    <col min="2" max="2" width="2.00390625" style="203" customWidth="1"/>
    <col min="3" max="3" width="2.140625" style="203" customWidth="1"/>
    <col min="4" max="4" width="16.7109375" style="203" customWidth="1"/>
    <col min="5" max="6" width="4.00390625" style="203" customWidth="1"/>
    <col min="7" max="7" width="16.7109375" style="203" customWidth="1"/>
    <col min="8" max="9" width="1.8515625" style="203" customWidth="1"/>
    <col min="10" max="10" width="16.7109375" style="203" customWidth="1"/>
    <col min="11" max="11" width="15.7109375" style="203" customWidth="1"/>
    <col min="12" max="13" width="1.7109375" style="203" customWidth="1"/>
    <col min="14" max="15" width="15.7109375" style="203" customWidth="1"/>
    <col min="16" max="16384" width="9.140625" style="203" customWidth="1"/>
  </cols>
  <sheetData>
    <row r="1" ht="12.75">
      <c r="J1" s="217" t="s">
        <v>368</v>
      </c>
    </row>
    <row r="2" spans="1:15" ht="18.75">
      <c r="A2" s="270" t="s">
        <v>359</v>
      </c>
      <c r="B2" s="270"/>
      <c r="C2" s="270"/>
      <c r="D2" s="270"/>
      <c r="E2" s="270"/>
      <c r="F2" s="270"/>
      <c r="G2" s="270"/>
      <c r="H2" s="270"/>
      <c r="I2" s="270"/>
      <c r="J2" s="270"/>
      <c r="K2" s="233"/>
      <c r="L2" s="233"/>
      <c r="M2" s="233"/>
      <c r="N2" s="233"/>
      <c r="O2" s="233"/>
    </row>
    <row r="3" spans="1:15" ht="15.75">
      <c r="A3" s="271" t="s">
        <v>405</v>
      </c>
      <c r="B3" s="271"/>
      <c r="C3" s="271"/>
      <c r="D3" s="271"/>
      <c r="E3" s="271"/>
      <c r="F3" s="271"/>
      <c r="G3" s="271"/>
      <c r="H3" s="271"/>
      <c r="I3" s="271"/>
      <c r="J3" s="271"/>
      <c r="K3" s="234"/>
      <c r="L3" s="235"/>
      <c r="M3" s="235"/>
      <c r="N3" s="235"/>
      <c r="O3" s="235"/>
    </row>
    <row r="4" ht="33.75" customHeight="1" thickBot="1"/>
    <row r="5" spans="1:15" ht="19.5" customHeight="1">
      <c r="A5" s="281" t="s">
        <v>366</v>
      </c>
      <c r="B5" s="282"/>
      <c r="C5" s="282"/>
      <c r="D5" s="282"/>
      <c r="E5" s="282"/>
      <c r="F5" s="282"/>
      <c r="G5" s="282"/>
      <c r="H5" s="282"/>
      <c r="I5" s="282"/>
      <c r="J5" s="283"/>
      <c r="K5" s="236"/>
      <c r="L5" s="205"/>
      <c r="M5" s="204"/>
      <c r="N5" s="204"/>
      <c r="O5" s="204"/>
    </row>
    <row r="6" spans="1:15" ht="19.5" customHeight="1">
      <c r="A6" s="284"/>
      <c r="B6" s="285"/>
      <c r="C6" s="285"/>
      <c r="D6" s="285"/>
      <c r="E6" s="285"/>
      <c r="F6" s="285"/>
      <c r="G6" s="285"/>
      <c r="H6" s="285"/>
      <c r="I6" s="285"/>
      <c r="J6" s="286"/>
      <c r="K6" s="237"/>
      <c r="L6" s="205"/>
      <c r="M6" s="204"/>
      <c r="N6" s="204"/>
      <c r="O6" s="204"/>
    </row>
    <row r="7" spans="1:15" ht="19.5" customHeight="1" thickBot="1">
      <c r="A7" s="287"/>
      <c r="B7" s="288"/>
      <c r="C7" s="288"/>
      <c r="D7" s="288"/>
      <c r="E7" s="288"/>
      <c r="F7" s="285"/>
      <c r="G7" s="285"/>
      <c r="H7" s="288"/>
      <c r="I7" s="288"/>
      <c r="J7" s="289"/>
      <c r="K7" s="237"/>
      <c r="L7" s="205"/>
      <c r="M7" s="206"/>
      <c r="N7" s="206"/>
      <c r="O7" s="206"/>
    </row>
    <row r="8" spans="1:15" ht="13.5" customHeight="1">
      <c r="A8" s="204"/>
      <c r="B8" s="204"/>
      <c r="C8" s="238"/>
      <c r="D8" s="239"/>
      <c r="E8" s="240"/>
      <c r="F8" s="239"/>
      <c r="G8" s="239"/>
      <c r="H8" s="205"/>
      <c r="I8" s="214"/>
      <c r="J8" s="205"/>
      <c r="K8" s="205"/>
      <c r="L8" s="205"/>
      <c r="M8" s="206"/>
      <c r="N8" s="206"/>
      <c r="O8" s="206"/>
    </row>
    <row r="9" spans="1:15" ht="13.5" customHeight="1">
      <c r="A9" s="206"/>
      <c r="B9" s="206"/>
      <c r="C9" s="208"/>
      <c r="D9" s="206"/>
      <c r="E9" s="207"/>
      <c r="F9" s="206"/>
      <c r="G9" s="241"/>
      <c r="H9" s="209"/>
      <c r="I9" s="210"/>
      <c r="J9" s="206"/>
      <c r="K9" s="206"/>
      <c r="L9" s="206"/>
      <c r="M9" s="206"/>
      <c r="N9" s="206"/>
      <c r="O9" s="206"/>
    </row>
    <row r="10" spans="1:15" ht="21.75" customHeight="1">
      <c r="A10" s="272" t="s">
        <v>367</v>
      </c>
      <c r="B10" s="273"/>
      <c r="C10" s="273"/>
      <c r="D10" s="274"/>
      <c r="E10" s="232"/>
      <c r="F10" s="205"/>
      <c r="G10" s="272" t="s">
        <v>406</v>
      </c>
      <c r="H10" s="273"/>
      <c r="I10" s="273"/>
      <c r="J10" s="274"/>
      <c r="L10" s="211"/>
      <c r="M10" s="214"/>
      <c r="N10" s="214"/>
      <c r="O10" s="214"/>
    </row>
    <row r="11" spans="1:12" ht="21.75" customHeight="1">
      <c r="A11" s="275"/>
      <c r="B11" s="276"/>
      <c r="C11" s="276"/>
      <c r="D11" s="277"/>
      <c r="E11" s="232"/>
      <c r="F11" s="205"/>
      <c r="G11" s="275"/>
      <c r="H11" s="276"/>
      <c r="I11" s="276"/>
      <c r="J11" s="277"/>
      <c r="L11" s="211"/>
    </row>
    <row r="12" spans="1:12" ht="21.75" customHeight="1">
      <c r="A12" s="278"/>
      <c r="B12" s="279"/>
      <c r="C12" s="279"/>
      <c r="D12" s="280"/>
      <c r="E12" s="232"/>
      <c r="F12" s="205"/>
      <c r="G12" s="278"/>
      <c r="H12" s="279"/>
      <c r="I12" s="279"/>
      <c r="J12" s="280"/>
      <c r="L12" s="211"/>
    </row>
    <row r="13" spans="1:15" ht="12.75" customHeight="1">
      <c r="A13" s="205"/>
      <c r="B13" s="216"/>
      <c r="C13" s="242"/>
      <c r="D13" s="243"/>
      <c r="E13" s="244"/>
      <c r="F13" s="243"/>
      <c r="G13" s="243"/>
      <c r="H13" s="215"/>
      <c r="I13" s="206"/>
      <c r="J13" s="205"/>
      <c r="K13" s="205"/>
      <c r="L13" s="211"/>
      <c r="N13" s="205"/>
      <c r="O13" s="205"/>
    </row>
    <row r="14" spans="1:15" ht="12.75" customHeight="1">
      <c r="A14" s="205"/>
      <c r="B14" s="216"/>
      <c r="C14" s="245"/>
      <c r="E14" s="246"/>
      <c r="G14" s="214"/>
      <c r="H14" s="206"/>
      <c r="I14" s="210"/>
      <c r="J14" s="205"/>
      <c r="K14" s="205"/>
      <c r="L14" s="211"/>
      <c r="N14" s="205"/>
      <c r="O14" s="205"/>
    </row>
    <row r="15" spans="1:15" ht="21.75" customHeight="1">
      <c r="A15" s="272" t="s">
        <v>407</v>
      </c>
      <c r="B15" s="273"/>
      <c r="C15" s="273"/>
      <c r="D15" s="274"/>
      <c r="E15" s="246"/>
      <c r="G15" s="272" t="s">
        <v>360</v>
      </c>
      <c r="H15" s="273"/>
      <c r="I15" s="273"/>
      <c r="J15" s="274"/>
      <c r="K15" s="205"/>
      <c r="L15" s="211"/>
      <c r="N15" s="205"/>
      <c r="O15" s="205"/>
    </row>
    <row r="16" spans="1:15" ht="21.75" customHeight="1">
      <c r="A16" s="275"/>
      <c r="B16" s="276"/>
      <c r="C16" s="276"/>
      <c r="D16" s="277"/>
      <c r="E16" s="246"/>
      <c r="G16" s="275"/>
      <c r="H16" s="276"/>
      <c r="I16" s="276"/>
      <c r="J16" s="277"/>
      <c r="K16" s="205"/>
      <c r="L16" s="211"/>
      <c r="N16" s="205"/>
      <c r="O16" s="205"/>
    </row>
    <row r="17" spans="1:15" ht="21.75" customHeight="1">
      <c r="A17" s="278"/>
      <c r="B17" s="279"/>
      <c r="C17" s="279"/>
      <c r="D17" s="280"/>
      <c r="E17" s="246"/>
      <c r="G17" s="278"/>
      <c r="H17" s="279"/>
      <c r="I17" s="279"/>
      <c r="J17" s="280"/>
      <c r="K17" s="205"/>
      <c r="L17" s="211"/>
      <c r="N17" s="205"/>
      <c r="O17" s="205"/>
    </row>
    <row r="18" spans="1:15" ht="12.75" customHeight="1">
      <c r="A18" s="205"/>
      <c r="B18" s="216"/>
      <c r="C18" s="242"/>
      <c r="D18" s="243"/>
      <c r="E18" s="244"/>
      <c r="F18" s="243"/>
      <c r="G18" s="243"/>
      <c r="H18" s="215"/>
      <c r="I18" s="206"/>
      <c r="J18" s="205"/>
      <c r="K18" s="205"/>
      <c r="L18" s="211"/>
      <c r="N18" s="205"/>
      <c r="O18" s="205"/>
    </row>
    <row r="19" spans="1:15" ht="12.75" customHeight="1">
      <c r="A19" s="205"/>
      <c r="B19" s="216"/>
      <c r="C19" s="245"/>
      <c r="E19" s="246"/>
      <c r="G19" s="214"/>
      <c r="H19" s="206"/>
      <c r="I19" s="210"/>
      <c r="J19" s="205"/>
      <c r="K19" s="205"/>
      <c r="L19" s="211"/>
      <c r="N19" s="205"/>
      <c r="O19" s="205"/>
    </row>
    <row r="20" spans="1:15" ht="21.75" customHeight="1">
      <c r="A20" s="272" t="s">
        <v>361</v>
      </c>
      <c r="B20" s="273"/>
      <c r="C20" s="273"/>
      <c r="D20" s="274"/>
      <c r="E20" s="246"/>
      <c r="G20" s="272" t="s">
        <v>403</v>
      </c>
      <c r="H20" s="273"/>
      <c r="I20" s="273"/>
      <c r="J20" s="274"/>
      <c r="K20" s="205"/>
      <c r="L20" s="211"/>
      <c r="N20" s="205"/>
      <c r="O20" s="205"/>
    </row>
    <row r="21" spans="1:15" ht="21.75" customHeight="1">
      <c r="A21" s="275"/>
      <c r="B21" s="276"/>
      <c r="C21" s="276"/>
      <c r="D21" s="277"/>
      <c r="E21" s="246"/>
      <c r="G21" s="275"/>
      <c r="H21" s="276"/>
      <c r="I21" s="276"/>
      <c r="J21" s="277"/>
      <c r="K21" s="205"/>
      <c r="L21" s="211"/>
      <c r="N21" s="205"/>
      <c r="O21" s="205"/>
    </row>
    <row r="22" spans="1:15" ht="21.75" customHeight="1">
      <c r="A22" s="278"/>
      <c r="B22" s="279"/>
      <c r="C22" s="279"/>
      <c r="D22" s="280"/>
      <c r="E22" s="246"/>
      <c r="G22" s="278"/>
      <c r="H22" s="279"/>
      <c r="I22" s="279"/>
      <c r="J22" s="280"/>
      <c r="K22" s="205"/>
      <c r="L22" s="211"/>
      <c r="N22" s="205"/>
      <c r="O22" s="205"/>
    </row>
    <row r="23" spans="1:15" ht="12.75" customHeight="1">
      <c r="A23" s="205"/>
      <c r="B23" s="216"/>
      <c r="C23" s="242"/>
      <c r="D23" s="243"/>
      <c r="E23" s="244"/>
      <c r="F23" s="214"/>
      <c r="G23" s="214"/>
      <c r="H23" s="206"/>
      <c r="I23" s="206"/>
      <c r="J23" s="205"/>
      <c r="K23" s="205"/>
      <c r="L23" s="211"/>
      <c r="M23" s="214"/>
      <c r="N23" s="205"/>
      <c r="O23" s="205"/>
    </row>
    <row r="24" spans="1:15" ht="12.75" customHeight="1">
      <c r="A24" s="205"/>
      <c r="B24" s="216"/>
      <c r="C24" s="245"/>
      <c r="E24" s="246"/>
      <c r="F24" s="214"/>
      <c r="G24" s="214"/>
      <c r="H24" s="206"/>
      <c r="I24" s="206"/>
      <c r="J24" s="205"/>
      <c r="K24" s="205"/>
      <c r="L24" s="211"/>
      <c r="M24" s="214"/>
      <c r="N24" s="205"/>
      <c r="O24" s="205"/>
    </row>
    <row r="25" spans="1:15" ht="21.75" customHeight="1">
      <c r="A25" s="272" t="s">
        <v>404</v>
      </c>
      <c r="B25" s="273"/>
      <c r="C25" s="273"/>
      <c r="D25" s="274"/>
      <c r="E25" s="246"/>
      <c r="F25" s="214"/>
      <c r="G25" s="214"/>
      <c r="H25" s="206"/>
      <c r="I25" s="206"/>
      <c r="J25" s="205"/>
      <c r="K25" s="205"/>
      <c r="L25" s="211"/>
      <c r="M25" s="214"/>
      <c r="N25" s="205"/>
      <c r="O25" s="205"/>
    </row>
    <row r="26" spans="1:15" ht="21.75" customHeight="1">
      <c r="A26" s="275"/>
      <c r="B26" s="276"/>
      <c r="C26" s="276"/>
      <c r="D26" s="277"/>
      <c r="E26" s="247"/>
      <c r="F26" s="212"/>
      <c r="G26" s="212"/>
      <c r="H26" s="206"/>
      <c r="I26" s="206"/>
      <c r="J26" s="212"/>
      <c r="K26" s="212"/>
      <c r="L26" s="211"/>
      <c r="M26" s="214"/>
      <c r="N26" s="212"/>
      <c r="O26" s="212"/>
    </row>
    <row r="27" spans="1:15" ht="21.75" customHeight="1">
      <c r="A27" s="278"/>
      <c r="B27" s="279"/>
      <c r="C27" s="279"/>
      <c r="D27" s="280"/>
      <c r="E27" s="247"/>
      <c r="F27" s="212"/>
      <c r="G27" s="212"/>
      <c r="H27" s="206"/>
      <c r="I27" s="206"/>
      <c r="J27" s="212"/>
      <c r="K27" s="212"/>
      <c r="L27" s="211"/>
      <c r="M27" s="214"/>
      <c r="N27" s="212"/>
      <c r="O27" s="212"/>
    </row>
    <row r="28" spans="2:15" ht="12.75" customHeight="1">
      <c r="B28" s="211"/>
      <c r="C28" s="243"/>
      <c r="D28" s="243"/>
      <c r="E28" s="244"/>
      <c r="F28" s="243"/>
      <c r="G28" s="243"/>
      <c r="H28" s="215"/>
      <c r="I28" s="206"/>
      <c r="K28" s="214"/>
      <c r="L28" s="211"/>
      <c r="M28" s="214"/>
      <c r="N28" s="214"/>
      <c r="O28" s="214"/>
    </row>
    <row r="29" spans="2:15" ht="12.75" customHeight="1">
      <c r="B29" s="211"/>
      <c r="C29" s="213"/>
      <c r="E29" s="246"/>
      <c r="F29" s="214"/>
      <c r="G29" s="214"/>
      <c r="H29" s="206"/>
      <c r="I29" s="210"/>
      <c r="J29" s="214"/>
      <c r="K29" s="214"/>
      <c r="L29" s="211"/>
      <c r="M29" s="214"/>
      <c r="N29" s="214"/>
      <c r="O29" s="214"/>
    </row>
    <row r="30" spans="1:12" ht="24.75" customHeight="1">
      <c r="A30" s="267" t="s">
        <v>362</v>
      </c>
      <c r="B30" s="268"/>
      <c r="C30" s="268"/>
      <c r="D30" s="269"/>
      <c r="E30" s="246"/>
      <c r="G30" s="290" t="s">
        <v>363</v>
      </c>
      <c r="H30" s="291"/>
      <c r="I30" s="291"/>
      <c r="J30" s="263"/>
      <c r="L30" s="211"/>
    </row>
    <row r="31" spans="1:15" ht="24.75" customHeight="1">
      <c r="A31" s="259"/>
      <c r="B31" s="260"/>
      <c r="C31" s="260"/>
      <c r="D31" s="261"/>
      <c r="E31" s="248"/>
      <c r="F31" s="249"/>
      <c r="G31" s="264"/>
      <c r="H31" s="265"/>
      <c r="I31" s="265"/>
      <c r="J31" s="266"/>
      <c r="K31" s="249"/>
      <c r="L31" s="249"/>
      <c r="M31" s="249"/>
      <c r="N31" s="249"/>
      <c r="O31" s="249"/>
    </row>
    <row r="32" spans="1:15" ht="12.75" customHeight="1">
      <c r="A32" s="229"/>
      <c r="B32" s="229"/>
      <c r="C32" s="250"/>
      <c r="D32" s="250"/>
      <c r="E32" s="251"/>
      <c r="F32" s="250"/>
      <c r="G32" s="250"/>
      <c r="H32" s="252"/>
      <c r="I32" s="230"/>
      <c r="J32" s="230"/>
      <c r="K32" s="229"/>
      <c r="L32" s="229"/>
      <c r="M32" s="229"/>
      <c r="N32" s="229"/>
      <c r="O32" s="229"/>
    </row>
    <row r="33" spans="1:15" ht="12.75" customHeight="1">
      <c r="A33" s="229"/>
      <c r="B33" s="229"/>
      <c r="C33" s="253"/>
      <c r="D33" s="229"/>
      <c r="E33" s="231"/>
      <c r="F33" s="229"/>
      <c r="G33" s="229"/>
      <c r="H33" s="249"/>
      <c r="I33" s="254"/>
      <c r="J33" s="229"/>
      <c r="K33" s="229"/>
      <c r="L33" s="229"/>
      <c r="M33" s="229"/>
      <c r="N33" s="229"/>
      <c r="O33" s="229"/>
    </row>
    <row r="34" spans="1:15" ht="24.75" customHeight="1">
      <c r="A34" s="290" t="s">
        <v>402</v>
      </c>
      <c r="B34" s="291"/>
      <c r="C34" s="291"/>
      <c r="D34" s="263"/>
      <c r="E34" s="255"/>
      <c r="F34" s="256"/>
      <c r="G34" s="290" t="s">
        <v>364</v>
      </c>
      <c r="H34" s="291"/>
      <c r="I34" s="291"/>
      <c r="J34" s="263"/>
      <c r="K34" s="256"/>
      <c r="L34" s="256"/>
      <c r="M34" s="256"/>
      <c r="N34" s="256"/>
      <c r="O34" s="256"/>
    </row>
    <row r="35" spans="1:15" ht="24.75" customHeight="1">
      <c r="A35" s="264"/>
      <c r="B35" s="265"/>
      <c r="C35" s="265"/>
      <c r="D35" s="266"/>
      <c r="E35" s="248"/>
      <c r="F35" s="249"/>
      <c r="G35" s="264"/>
      <c r="H35" s="265"/>
      <c r="I35" s="265"/>
      <c r="J35" s="266"/>
      <c r="K35" s="249"/>
      <c r="L35" s="249"/>
      <c r="M35" s="249"/>
      <c r="N35" s="249"/>
      <c r="O35" s="249"/>
    </row>
    <row r="36" spans="1:15" ht="12.75" customHeight="1">
      <c r="A36" s="229"/>
      <c r="B36" s="229"/>
      <c r="C36" s="250"/>
      <c r="D36" s="250"/>
      <c r="E36" s="251"/>
      <c r="F36" s="229"/>
      <c r="G36" s="229"/>
      <c r="H36" s="249"/>
      <c r="I36" s="249"/>
      <c r="J36" s="230"/>
      <c r="K36" s="229"/>
      <c r="L36" s="229"/>
      <c r="M36" s="229"/>
      <c r="N36" s="229"/>
      <c r="O36" s="229"/>
    </row>
    <row r="37" spans="1:15" ht="12.75" customHeight="1">
      <c r="A37" s="229"/>
      <c r="B37" s="229"/>
      <c r="C37" s="253"/>
      <c r="D37" s="229"/>
      <c r="E37" s="229"/>
      <c r="F37" s="229"/>
      <c r="G37" s="229"/>
      <c r="H37" s="249"/>
      <c r="I37" s="249"/>
      <c r="J37" s="229"/>
      <c r="K37" s="229"/>
      <c r="L37" s="229"/>
      <c r="M37" s="229"/>
      <c r="N37" s="229"/>
      <c r="O37" s="229"/>
    </row>
    <row r="38" spans="1:15" ht="24.75" customHeight="1">
      <c r="A38" s="290" t="s">
        <v>365</v>
      </c>
      <c r="B38" s="291"/>
      <c r="C38" s="291"/>
      <c r="D38" s="263"/>
      <c r="E38" s="230"/>
      <c r="F38" s="230"/>
      <c r="G38" s="229"/>
      <c r="H38" s="229"/>
      <c r="I38" s="229"/>
      <c r="J38" s="229"/>
      <c r="K38" s="229"/>
      <c r="L38" s="230"/>
      <c r="M38" s="230"/>
      <c r="N38" s="230"/>
      <c r="O38" s="230"/>
    </row>
    <row r="39" spans="1:15" ht="24.75" customHeight="1">
      <c r="A39" s="264"/>
      <c r="B39" s="265"/>
      <c r="C39" s="265"/>
      <c r="D39" s="266"/>
      <c r="E39" s="229"/>
      <c r="F39" s="229"/>
      <c r="G39" s="229"/>
      <c r="H39" s="229"/>
      <c r="I39" s="229"/>
      <c r="J39" s="229"/>
      <c r="K39" s="229"/>
      <c r="L39" s="230"/>
      <c r="M39" s="230"/>
      <c r="N39" s="230"/>
      <c r="O39" s="230"/>
    </row>
    <row r="40" spans="1:15" ht="24.75" customHeight="1">
      <c r="A40" s="249"/>
      <c r="B40" s="249"/>
      <c r="C40" s="249"/>
      <c r="D40" s="229"/>
      <c r="E40" s="229"/>
      <c r="F40" s="229"/>
      <c r="G40" s="229"/>
      <c r="H40" s="229"/>
      <c r="I40" s="229"/>
      <c r="J40" s="229"/>
      <c r="K40" s="229"/>
      <c r="L40" s="230"/>
      <c r="M40" s="230"/>
      <c r="N40" s="230"/>
      <c r="O40" s="230"/>
    </row>
    <row r="41" spans="1:14" ht="9.75" customHeight="1">
      <c r="A41" s="204"/>
      <c r="B41" s="204"/>
      <c r="C41" s="204"/>
      <c r="D41" s="204"/>
      <c r="E41" s="204"/>
      <c r="F41" s="204"/>
      <c r="G41" s="204"/>
      <c r="H41" s="204"/>
      <c r="I41" s="206"/>
      <c r="K41" s="206"/>
      <c r="L41" s="206"/>
      <c r="M41" s="204"/>
      <c r="N41" s="204"/>
    </row>
    <row r="42" spans="2:13" ht="24" customHeight="1">
      <c r="B42" s="204"/>
      <c r="C42" s="204"/>
      <c r="D42" s="204"/>
      <c r="E42" s="204"/>
      <c r="F42" s="204"/>
      <c r="G42" s="204"/>
      <c r="H42" s="204"/>
      <c r="I42" s="206"/>
      <c r="L42" s="204"/>
      <c r="M42" s="204"/>
    </row>
    <row r="43" spans="2:13" ht="24" customHeight="1">
      <c r="B43" s="204"/>
      <c r="C43" s="204"/>
      <c r="D43" s="204"/>
      <c r="E43" s="204"/>
      <c r="F43" s="204"/>
      <c r="G43" s="204"/>
      <c r="H43" s="204"/>
      <c r="I43" s="206"/>
      <c r="L43" s="204"/>
      <c r="M43" s="204"/>
    </row>
  </sheetData>
  <mergeCells count="15">
    <mergeCell ref="A34:D35"/>
    <mergeCell ref="G34:J35"/>
    <mergeCell ref="A38:D39"/>
    <mergeCell ref="A20:D22"/>
    <mergeCell ref="A30:D31"/>
    <mergeCell ref="G30:J31"/>
    <mergeCell ref="A2:J2"/>
    <mergeCell ref="A3:J3"/>
    <mergeCell ref="G20:J22"/>
    <mergeCell ref="A25:D27"/>
    <mergeCell ref="A5:J7"/>
    <mergeCell ref="A10:D12"/>
    <mergeCell ref="G10:J12"/>
    <mergeCell ref="A15:D17"/>
    <mergeCell ref="G15:J17"/>
  </mergeCells>
  <printOptions horizontalCentered="1"/>
  <pageMargins left="0.7086614173228347" right="0.7086614173228347" top="0.5905511811023623" bottom="0.11811023622047245" header="0" footer="0"/>
  <pageSetup horizontalDpi="300" verticalDpi="300" orientation="portrait" paperSize="9" r:id="rId1"/>
  <colBreaks count="1" manualBreakCount="1">
    <brk id="15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75" zoomScaleNormal="75" zoomScaleSheetLayoutView="75" workbookViewId="0" topLeftCell="A1">
      <selection activeCell="K1" sqref="K1"/>
    </sheetView>
  </sheetViews>
  <sheetFormatPr defaultColWidth="9.140625" defaultRowHeight="12.75"/>
  <cols>
    <col min="1" max="1" width="6.28125" style="98" customWidth="1"/>
    <col min="2" max="2" width="16.57421875" style="98" bestFit="1" customWidth="1"/>
    <col min="3" max="3" width="19.421875" style="98" customWidth="1"/>
    <col min="4" max="4" width="20.57421875" style="98" customWidth="1"/>
    <col min="5" max="6" width="18.57421875" style="98" bestFit="1" customWidth="1"/>
    <col min="7" max="9" width="14.421875" style="98" bestFit="1" customWidth="1"/>
    <col min="10" max="10" width="15.7109375" style="98" bestFit="1" customWidth="1"/>
    <col min="11" max="11" width="15.00390625" style="98" customWidth="1"/>
    <col min="12" max="12" width="15.421875" style="98" customWidth="1"/>
    <col min="13" max="13" width="13.8515625" style="98" customWidth="1"/>
    <col min="14" max="14" width="12.7109375" style="98" bestFit="1" customWidth="1"/>
    <col min="15" max="15" width="12.7109375" style="98" customWidth="1"/>
    <col min="16" max="16384" width="9.140625" style="98" customWidth="1"/>
  </cols>
  <sheetData>
    <row r="1" ht="12.75">
      <c r="K1" s="223" t="s">
        <v>374</v>
      </c>
    </row>
    <row r="2" spans="1:14" ht="27" customHeight="1">
      <c r="A2" s="356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97"/>
      <c r="M2" s="97"/>
      <c r="N2" s="97"/>
    </row>
    <row r="3" spans="1:14" ht="15" customHeight="1">
      <c r="A3" s="358" t="s">
        <v>2</v>
      </c>
      <c r="B3" s="358" t="s">
        <v>3</v>
      </c>
      <c r="C3" s="358" t="s">
        <v>376</v>
      </c>
      <c r="D3" s="362" t="s">
        <v>1</v>
      </c>
      <c r="E3" s="363"/>
      <c r="F3" s="363"/>
      <c r="G3" s="363"/>
      <c r="H3" s="363"/>
      <c r="I3" s="363"/>
      <c r="J3" s="363"/>
      <c r="K3" s="363"/>
      <c r="L3" s="99"/>
      <c r="M3" s="99"/>
      <c r="N3" s="99"/>
    </row>
    <row r="4" spans="1:11" ht="26.25" customHeight="1">
      <c r="A4" s="358"/>
      <c r="B4" s="358"/>
      <c r="C4" s="361"/>
      <c r="D4" s="358" t="s">
        <v>377</v>
      </c>
      <c r="E4" s="360" t="s">
        <v>5</v>
      </c>
      <c r="F4" s="360"/>
      <c r="G4" s="360"/>
      <c r="H4" s="360"/>
      <c r="I4" s="360"/>
      <c r="J4" s="360"/>
      <c r="K4" s="360"/>
    </row>
    <row r="5" spans="1:11" ht="62.25" customHeight="1">
      <c r="A5" s="358"/>
      <c r="B5" s="358"/>
      <c r="C5" s="361"/>
      <c r="D5" s="359"/>
      <c r="E5" s="106" t="s">
        <v>6</v>
      </c>
      <c r="F5" s="106" t="s">
        <v>7</v>
      </c>
      <c r="G5" s="105" t="s">
        <v>8</v>
      </c>
      <c r="H5" s="105" t="s">
        <v>9</v>
      </c>
      <c r="I5" s="105" t="s">
        <v>10</v>
      </c>
      <c r="J5" s="105" t="s">
        <v>11</v>
      </c>
      <c r="K5" s="105" t="s">
        <v>12</v>
      </c>
    </row>
    <row r="6" spans="1:12" ht="13.5" customHeight="1">
      <c r="A6" s="107">
        <v>210</v>
      </c>
      <c r="B6" s="102" t="s">
        <v>13</v>
      </c>
      <c r="C6" s="108">
        <v>1364942345.58</v>
      </c>
      <c r="D6" s="100">
        <v>79066659.99999987</v>
      </c>
      <c r="E6" s="102">
        <v>687641817.4799998</v>
      </c>
      <c r="F6" s="103">
        <v>577044427.1500002</v>
      </c>
      <c r="G6" s="103">
        <v>650635.5</v>
      </c>
      <c r="H6" s="102">
        <v>701593.1</v>
      </c>
      <c r="I6" s="103">
        <v>2444241.4</v>
      </c>
      <c r="J6" s="103">
        <v>17392970.95</v>
      </c>
      <c r="K6" s="103">
        <v>0</v>
      </c>
      <c r="L6" s="101"/>
    </row>
    <row r="7" spans="1:12" ht="13.5" customHeight="1">
      <c r="A7" s="107">
        <v>280</v>
      </c>
      <c r="B7" s="102" t="s">
        <v>14</v>
      </c>
      <c r="C7" s="108">
        <v>334543713.33000004</v>
      </c>
      <c r="D7" s="100">
        <v>40598794.98</v>
      </c>
      <c r="E7" s="102">
        <v>179807780.95000002</v>
      </c>
      <c r="F7" s="103">
        <v>111826445.4</v>
      </c>
      <c r="G7" s="103">
        <v>353755</v>
      </c>
      <c r="H7" s="102">
        <v>5009</v>
      </c>
      <c r="I7" s="103">
        <v>236075</v>
      </c>
      <c r="J7" s="103">
        <v>1715853</v>
      </c>
      <c r="K7" s="103">
        <v>0</v>
      </c>
      <c r="L7" s="101"/>
    </row>
    <row r="8" spans="1:12" ht="13.5" customHeight="1">
      <c r="A8" s="107">
        <v>20</v>
      </c>
      <c r="B8" s="109" t="s">
        <v>15</v>
      </c>
      <c r="C8" s="108">
        <v>4079331268.94</v>
      </c>
      <c r="D8" s="100">
        <v>170366055.33999982</v>
      </c>
      <c r="E8" s="102">
        <v>2198360989.6400003</v>
      </c>
      <c r="F8" s="102">
        <v>1583441602.78</v>
      </c>
      <c r="G8" s="102">
        <v>1835898.53</v>
      </c>
      <c r="H8" s="102">
        <v>4248134.64</v>
      </c>
      <c r="I8" s="102">
        <v>2404434</v>
      </c>
      <c r="J8" s="102">
        <v>118674154.01</v>
      </c>
      <c r="K8" s="102">
        <v>0</v>
      </c>
      <c r="L8" s="101"/>
    </row>
    <row r="9" spans="1:12" ht="13.5" customHeight="1">
      <c r="A9" s="107">
        <v>30</v>
      </c>
      <c r="B9" s="102" t="s">
        <v>16</v>
      </c>
      <c r="C9" s="108">
        <v>698027323.7600001</v>
      </c>
      <c r="D9" s="100">
        <v>61477482.19999993</v>
      </c>
      <c r="E9" s="102">
        <v>348112060.4400002</v>
      </c>
      <c r="F9" s="102">
        <v>277909742.71999997</v>
      </c>
      <c r="G9" s="103">
        <v>2541424.4</v>
      </c>
      <c r="H9" s="104">
        <v>1475883</v>
      </c>
      <c r="I9" s="104">
        <v>1472394</v>
      </c>
      <c r="J9" s="104">
        <v>5038337</v>
      </c>
      <c r="K9" s="102">
        <v>0</v>
      </c>
      <c r="L9" s="101"/>
    </row>
    <row r="10" spans="1:12" ht="13.5" customHeight="1">
      <c r="A10" s="107">
        <v>170</v>
      </c>
      <c r="B10" s="102" t="s">
        <v>17</v>
      </c>
      <c r="C10" s="108">
        <v>240693376.60999992</v>
      </c>
      <c r="D10" s="100">
        <v>34844972.06999996</v>
      </c>
      <c r="E10" s="103">
        <v>129041942.60999998</v>
      </c>
      <c r="F10" s="103">
        <v>73153437.64999999</v>
      </c>
      <c r="G10" s="103">
        <v>1040629.5</v>
      </c>
      <c r="H10" s="102">
        <v>38224</v>
      </c>
      <c r="I10" s="103">
        <v>637780.4</v>
      </c>
      <c r="J10" s="103">
        <v>1936390.38</v>
      </c>
      <c r="K10" s="103">
        <v>0</v>
      </c>
      <c r="L10" s="101"/>
    </row>
    <row r="11" spans="1:12" ht="13.5" customHeight="1">
      <c r="A11" s="107">
        <v>180</v>
      </c>
      <c r="B11" s="102" t="s">
        <v>18</v>
      </c>
      <c r="C11" s="108">
        <v>311899108.48999983</v>
      </c>
      <c r="D11" s="100">
        <v>63943644.28999995</v>
      </c>
      <c r="E11" s="103">
        <v>156803102.51999995</v>
      </c>
      <c r="F11" s="103">
        <v>86407545.17999995</v>
      </c>
      <c r="G11" s="103">
        <v>127552</v>
      </c>
      <c r="H11" s="102">
        <v>271645</v>
      </c>
      <c r="I11" s="103">
        <v>685444</v>
      </c>
      <c r="J11" s="103">
        <v>3660175.5</v>
      </c>
      <c r="K11" s="103">
        <v>0</v>
      </c>
      <c r="L11" s="101"/>
    </row>
    <row r="12" spans="1:12" ht="13.5" customHeight="1">
      <c r="A12" s="107">
        <v>50</v>
      </c>
      <c r="B12" s="102" t="s">
        <v>19</v>
      </c>
      <c r="C12" s="108">
        <v>335465324.6399999</v>
      </c>
      <c r="D12" s="100">
        <v>35698085.53999998</v>
      </c>
      <c r="E12" s="102">
        <v>183967013.2699999</v>
      </c>
      <c r="F12" s="104">
        <v>109403717.17000005</v>
      </c>
      <c r="G12" s="104">
        <v>669506.06</v>
      </c>
      <c r="H12" s="104">
        <v>471424</v>
      </c>
      <c r="I12" s="104">
        <v>793815.6</v>
      </c>
      <c r="J12" s="103">
        <v>4461763</v>
      </c>
      <c r="K12" s="104">
        <v>0</v>
      </c>
      <c r="L12" s="101"/>
    </row>
    <row r="13" spans="1:12" ht="13.5" customHeight="1">
      <c r="A13" s="107">
        <v>60</v>
      </c>
      <c r="B13" s="102" t="s">
        <v>20</v>
      </c>
      <c r="C13" s="108">
        <v>638369456.7699999</v>
      </c>
      <c r="D13" s="100">
        <v>52895360.78999999</v>
      </c>
      <c r="E13" s="102">
        <v>347072483.6099997</v>
      </c>
      <c r="F13" s="103">
        <v>234198483.07000008</v>
      </c>
      <c r="G13" s="103">
        <v>863504.6</v>
      </c>
      <c r="H13" s="102">
        <v>640453.7</v>
      </c>
      <c r="I13" s="103">
        <v>1633340</v>
      </c>
      <c r="J13" s="103">
        <v>1040747</v>
      </c>
      <c r="K13" s="104">
        <v>25084</v>
      </c>
      <c r="L13" s="101"/>
    </row>
    <row r="14" spans="1:12" ht="13.5" customHeight="1">
      <c r="A14" s="107">
        <v>290</v>
      </c>
      <c r="B14" s="102" t="s">
        <v>21</v>
      </c>
      <c r="C14" s="108">
        <v>332348001.90999985</v>
      </c>
      <c r="D14" s="100">
        <v>27118318.90999995</v>
      </c>
      <c r="E14" s="102">
        <v>135429660.36999997</v>
      </c>
      <c r="F14" s="103">
        <v>159470324.62999994</v>
      </c>
      <c r="G14" s="103">
        <v>423893</v>
      </c>
      <c r="H14" s="102">
        <v>26359</v>
      </c>
      <c r="I14" s="103">
        <v>604593</v>
      </c>
      <c r="J14" s="103">
        <v>9274853</v>
      </c>
      <c r="K14" s="103">
        <v>0</v>
      </c>
      <c r="L14" s="101"/>
    </row>
    <row r="15" spans="1:12" ht="13.5" customHeight="1">
      <c r="A15" s="107">
        <v>120</v>
      </c>
      <c r="B15" s="102" t="s">
        <v>22</v>
      </c>
      <c r="C15" s="108">
        <v>413194453.0599998</v>
      </c>
      <c r="D15" s="100">
        <v>35028946.06999996</v>
      </c>
      <c r="E15" s="104">
        <v>202406695.71999994</v>
      </c>
      <c r="F15" s="103">
        <v>167861485.54999986</v>
      </c>
      <c r="G15" s="103">
        <v>3467724.72</v>
      </c>
      <c r="H15" s="102">
        <v>675795</v>
      </c>
      <c r="I15" s="103">
        <v>2438773</v>
      </c>
      <c r="J15" s="103">
        <v>1315033</v>
      </c>
      <c r="K15" s="103">
        <v>0</v>
      </c>
      <c r="L15" s="101"/>
    </row>
    <row r="16" spans="1:12" ht="13.5" customHeight="1">
      <c r="A16" s="107">
        <v>340</v>
      </c>
      <c r="B16" s="102" t="s">
        <v>23</v>
      </c>
      <c r="C16" s="108">
        <v>1332110168.0500007</v>
      </c>
      <c r="D16" s="100">
        <v>62584309.04000015</v>
      </c>
      <c r="E16" s="102">
        <v>789578743.2300003</v>
      </c>
      <c r="F16" s="103">
        <v>470125064.3000001</v>
      </c>
      <c r="G16" s="103">
        <v>1886778</v>
      </c>
      <c r="H16" s="102">
        <v>1227578.46</v>
      </c>
      <c r="I16" s="103">
        <v>956228.4</v>
      </c>
      <c r="J16" s="103">
        <v>5751466.620000001</v>
      </c>
      <c r="K16" s="103">
        <v>0</v>
      </c>
      <c r="L16" s="101"/>
    </row>
    <row r="17" spans="1:12" ht="13.5" customHeight="1">
      <c r="A17" s="107">
        <v>350</v>
      </c>
      <c r="B17" s="102" t="s">
        <v>24</v>
      </c>
      <c r="C17" s="108">
        <v>204726467.90000004</v>
      </c>
      <c r="D17" s="100">
        <v>23021012.38000001</v>
      </c>
      <c r="E17" s="102">
        <v>103993507.67000002</v>
      </c>
      <c r="F17" s="103">
        <v>74036679.15</v>
      </c>
      <c r="G17" s="103">
        <v>1098405</v>
      </c>
      <c r="H17" s="102">
        <v>541892.7</v>
      </c>
      <c r="I17" s="103">
        <v>1333800</v>
      </c>
      <c r="J17" s="103">
        <v>701171</v>
      </c>
      <c r="K17" s="103">
        <v>0</v>
      </c>
      <c r="L17" s="101"/>
    </row>
    <row r="18" spans="1:12" ht="13.5" customHeight="1">
      <c r="A18" s="107">
        <v>130</v>
      </c>
      <c r="B18" s="102" t="s">
        <v>25</v>
      </c>
      <c r="C18" s="108">
        <v>342780389.93999994</v>
      </c>
      <c r="D18" s="100">
        <v>5232437.799999967</v>
      </c>
      <c r="E18" s="104">
        <v>177287361.48</v>
      </c>
      <c r="F18" s="103">
        <v>150894869.15999994</v>
      </c>
      <c r="G18" s="103">
        <v>923795.3</v>
      </c>
      <c r="H18" s="102">
        <v>123200.7</v>
      </c>
      <c r="I18" s="103">
        <v>1836421.5</v>
      </c>
      <c r="J18" s="103">
        <v>6482304</v>
      </c>
      <c r="K18" s="103">
        <v>0</v>
      </c>
      <c r="L18" s="101"/>
    </row>
    <row r="19" spans="1:12" ht="13.5" customHeight="1">
      <c r="A19" s="107">
        <v>190</v>
      </c>
      <c r="B19" s="102" t="s">
        <v>26</v>
      </c>
      <c r="C19" s="108">
        <v>414620301.69999987</v>
      </c>
      <c r="D19" s="100">
        <v>9558370.069999997</v>
      </c>
      <c r="E19" s="103">
        <v>231713842.4699999</v>
      </c>
      <c r="F19" s="103">
        <v>165345546.05999997</v>
      </c>
      <c r="G19" s="103">
        <v>603038</v>
      </c>
      <c r="H19" s="102">
        <v>352469.1</v>
      </c>
      <c r="I19" s="103">
        <v>445730</v>
      </c>
      <c r="J19" s="103">
        <v>6601306</v>
      </c>
      <c r="K19" s="103">
        <v>0</v>
      </c>
      <c r="L19" s="101"/>
    </row>
    <row r="20" spans="1:12" ht="13.5" customHeight="1">
      <c r="A20" s="107">
        <v>220</v>
      </c>
      <c r="B20" s="110" t="s">
        <v>27</v>
      </c>
      <c r="C20" s="108">
        <v>797263486.4899998</v>
      </c>
      <c r="D20" s="100">
        <v>49122066.14999997</v>
      </c>
      <c r="E20" s="102">
        <v>381576211.49</v>
      </c>
      <c r="F20" s="103">
        <v>360158136.67</v>
      </c>
      <c r="G20" s="103">
        <v>910540.8</v>
      </c>
      <c r="H20" s="102">
        <v>2334505.4</v>
      </c>
      <c r="I20" s="103">
        <v>2290667.8</v>
      </c>
      <c r="J20" s="103">
        <v>871358.18</v>
      </c>
      <c r="K20" s="103">
        <v>0</v>
      </c>
      <c r="L20" s="101"/>
    </row>
    <row r="21" spans="1:12" ht="13.5" customHeight="1">
      <c r="A21" s="107">
        <v>200</v>
      </c>
      <c r="B21" s="102" t="s">
        <v>28</v>
      </c>
      <c r="C21" s="108">
        <v>862522717.5400007</v>
      </c>
      <c r="D21" s="100">
        <v>67579471.46000007</v>
      </c>
      <c r="E21" s="103">
        <v>352491596.18000036</v>
      </c>
      <c r="F21" s="103">
        <v>433736534.9000002</v>
      </c>
      <c r="G21" s="103">
        <v>253546</v>
      </c>
      <c r="H21" s="102">
        <v>48049</v>
      </c>
      <c r="I21" s="103">
        <v>1803377</v>
      </c>
      <c r="J21" s="103">
        <v>6610143</v>
      </c>
      <c r="K21" s="103">
        <v>0</v>
      </c>
      <c r="L21" s="101"/>
    </row>
    <row r="22" spans="1:12" ht="13.5" customHeight="1">
      <c r="A22" s="107">
        <v>360</v>
      </c>
      <c r="B22" s="102" t="s">
        <v>29</v>
      </c>
      <c r="C22" s="108">
        <v>597142628.6500002</v>
      </c>
      <c r="D22" s="100">
        <v>27702107.929999992</v>
      </c>
      <c r="E22" s="102">
        <v>256982611.78000003</v>
      </c>
      <c r="F22" s="103">
        <v>309040446.50000006</v>
      </c>
      <c r="G22" s="103">
        <v>517464.04</v>
      </c>
      <c r="H22" s="103">
        <v>1231139.2</v>
      </c>
      <c r="I22" s="103">
        <v>1284157.5</v>
      </c>
      <c r="J22" s="103">
        <v>384701.7</v>
      </c>
      <c r="K22" s="103">
        <v>0</v>
      </c>
      <c r="L22" s="101"/>
    </row>
    <row r="23" spans="1:12" ht="13.5" customHeight="1">
      <c r="A23" s="107">
        <v>110</v>
      </c>
      <c r="B23" s="102" t="s">
        <v>30</v>
      </c>
      <c r="C23" s="108">
        <v>583034697.8999999</v>
      </c>
      <c r="D23" s="100">
        <v>25225720.230000094</v>
      </c>
      <c r="E23" s="104">
        <v>370488768.21999973</v>
      </c>
      <c r="F23" s="103">
        <v>160319887.54000005</v>
      </c>
      <c r="G23" s="103">
        <v>1863748.51</v>
      </c>
      <c r="H23" s="102">
        <v>81784.4</v>
      </c>
      <c r="I23" s="103">
        <v>4646357.4</v>
      </c>
      <c r="J23" s="103">
        <v>20408431.6</v>
      </c>
      <c r="K23" s="103">
        <v>0</v>
      </c>
      <c r="L23" s="101"/>
    </row>
    <row r="24" spans="1:12" ht="13.5" customHeight="1">
      <c r="A24" s="107">
        <v>140</v>
      </c>
      <c r="B24" s="111" t="s">
        <v>31</v>
      </c>
      <c r="C24" s="108">
        <v>565805055.6799998</v>
      </c>
      <c r="D24" s="100">
        <v>-30572516.93000003</v>
      </c>
      <c r="E24" s="103">
        <v>297516085.6999999</v>
      </c>
      <c r="F24" s="103">
        <v>289279739.90999997</v>
      </c>
      <c r="G24" s="103">
        <v>1691715.17</v>
      </c>
      <c r="H24" s="102">
        <v>1476533.94</v>
      </c>
      <c r="I24" s="103">
        <v>2599511</v>
      </c>
      <c r="J24" s="103">
        <v>3813986.89</v>
      </c>
      <c r="K24" s="103">
        <v>0</v>
      </c>
      <c r="L24" s="101"/>
    </row>
    <row r="25" spans="1:12" ht="13.5" customHeight="1">
      <c r="A25" s="107">
        <v>300</v>
      </c>
      <c r="B25" s="112" t="s">
        <v>32</v>
      </c>
      <c r="C25" s="108">
        <v>522513020.19</v>
      </c>
      <c r="D25" s="100">
        <v>49774390.72000001</v>
      </c>
      <c r="E25" s="102">
        <v>282216862.57999986</v>
      </c>
      <c r="F25" s="103">
        <v>181622874.88000005</v>
      </c>
      <c r="G25" s="103">
        <v>547603.73</v>
      </c>
      <c r="H25" s="102">
        <v>935529.68</v>
      </c>
      <c r="I25" s="103">
        <v>729957.1</v>
      </c>
      <c r="J25" s="103">
        <v>6685801.5</v>
      </c>
      <c r="K25" s="103">
        <v>0</v>
      </c>
      <c r="L25" s="101"/>
    </row>
    <row r="26" spans="1:12" ht="13.5" customHeight="1">
      <c r="A26" s="107">
        <v>90</v>
      </c>
      <c r="B26" s="111" t="s">
        <v>33</v>
      </c>
      <c r="C26" s="108">
        <v>696916262.08</v>
      </c>
      <c r="D26" s="100">
        <v>62850628.53999999</v>
      </c>
      <c r="E26" s="104">
        <v>367258420.7899999</v>
      </c>
      <c r="F26" s="103">
        <v>250416741.32000017</v>
      </c>
      <c r="G26" s="103">
        <v>528742.5</v>
      </c>
      <c r="H26" s="102">
        <v>365718.31</v>
      </c>
      <c r="I26" s="102">
        <v>1550769.9</v>
      </c>
      <c r="J26" s="103">
        <v>13945240.72</v>
      </c>
      <c r="K26" s="104">
        <v>0</v>
      </c>
      <c r="L26" s="101"/>
    </row>
    <row r="27" spans="1:12" ht="13.5" customHeight="1">
      <c r="A27" s="107">
        <v>270</v>
      </c>
      <c r="B27" s="104" t="s">
        <v>34</v>
      </c>
      <c r="C27" s="108">
        <v>803673125.3799999</v>
      </c>
      <c r="D27" s="100">
        <v>60628613.05999996</v>
      </c>
      <c r="E27" s="102">
        <v>433695874.3</v>
      </c>
      <c r="F27" s="103">
        <v>304222002.71999997</v>
      </c>
      <c r="G27" s="103">
        <v>845746.5</v>
      </c>
      <c r="H27" s="102">
        <v>41424</v>
      </c>
      <c r="I27" s="103">
        <v>1466014</v>
      </c>
      <c r="J27" s="103">
        <v>2773450.8</v>
      </c>
      <c r="K27" s="103">
        <v>0</v>
      </c>
      <c r="L27" s="101"/>
    </row>
    <row r="28" spans="1:12" ht="13.5" customHeight="1">
      <c r="A28" s="107">
        <v>100</v>
      </c>
      <c r="B28" s="102" t="s">
        <v>35</v>
      </c>
      <c r="C28" s="108">
        <v>468652535.12</v>
      </c>
      <c r="D28" s="100">
        <v>47923749.04000005</v>
      </c>
      <c r="E28" s="104">
        <v>259499323.21999994</v>
      </c>
      <c r="F28" s="103">
        <v>157395443.96000004</v>
      </c>
      <c r="G28" s="103">
        <v>570366</v>
      </c>
      <c r="H28" s="102">
        <v>1267795.7</v>
      </c>
      <c r="I28" s="103">
        <v>774502.5</v>
      </c>
      <c r="J28" s="103">
        <v>1221354.7</v>
      </c>
      <c r="K28" s="103">
        <v>0</v>
      </c>
      <c r="L28" s="101"/>
    </row>
    <row r="29" spans="1:12" ht="13.5" customHeight="1">
      <c r="A29" s="107">
        <v>230</v>
      </c>
      <c r="B29" s="102" t="s">
        <v>36</v>
      </c>
      <c r="C29" s="108">
        <v>471958992.18000036</v>
      </c>
      <c r="D29" s="100">
        <v>31313371.52000004</v>
      </c>
      <c r="E29" s="102">
        <v>208572702.24000013</v>
      </c>
      <c r="F29" s="103">
        <v>226486768.3400002</v>
      </c>
      <c r="G29" s="103">
        <v>650946.65</v>
      </c>
      <c r="H29" s="102">
        <v>312353</v>
      </c>
      <c r="I29" s="103">
        <v>2429032.43</v>
      </c>
      <c r="J29" s="103">
        <v>2193818</v>
      </c>
      <c r="K29" s="103">
        <v>0</v>
      </c>
      <c r="L29" s="101"/>
    </row>
    <row r="30" spans="1:12" ht="13.5" customHeight="1">
      <c r="A30" s="107">
        <v>370</v>
      </c>
      <c r="B30" s="111" t="s">
        <v>37</v>
      </c>
      <c r="C30" s="108">
        <v>609710886.9699999</v>
      </c>
      <c r="D30" s="100">
        <v>45046598.61999999</v>
      </c>
      <c r="E30" s="102">
        <v>301387368.90999997</v>
      </c>
      <c r="F30" s="103">
        <v>217207671.43999997</v>
      </c>
      <c r="G30" s="103">
        <v>2641331</v>
      </c>
      <c r="H30" s="103">
        <v>834806</v>
      </c>
      <c r="I30" s="103">
        <v>2686331</v>
      </c>
      <c r="J30" s="103">
        <v>39906780</v>
      </c>
      <c r="K30" s="103">
        <v>0</v>
      </c>
      <c r="L30" s="101"/>
    </row>
    <row r="31" spans="1:12" ht="13.5" customHeight="1">
      <c r="A31" s="107">
        <v>70</v>
      </c>
      <c r="B31" s="102" t="s">
        <v>38</v>
      </c>
      <c r="C31" s="108">
        <v>505054930.01000005</v>
      </c>
      <c r="D31" s="100">
        <v>90244206.90999995</v>
      </c>
      <c r="E31" s="102">
        <v>273406351.92</v>
      </c>
      <c r="F31" s="103">
        <v>120764388.28</v>
      </c>
      <c r="G31" s="103">
        <v>1190013</v>
      </c>
      <c r="H31" s="102">
        <v>22142</v>
      </c>
      <c r="I31" s="103">
        <v>2240411.3</v>
      </c>
      <c r="J31" s="103">
        <v>17187416.599999998</v>
      </c>
      <c r="K31" s="104">
        <v>0</v>
      </c>
      <c r="L31" s="101"/>
    </row>
    <row r="32" spans="1:12" ht="13.5" customHeight="1">
      <c r="A32" s="107">
        <v>380</v>
      </c>
      <c r="B32" s="102" t="s">
        <v>39</v>
      </c>
      <c r="C32" s="108">
        <v>523807109.33000004</v>
      </c>
      <c r="D32" s="100">
        <v>33981589.14000003</v>
      </c>
      <c r="E32" s="102">
        <v>257025855.56000003</v>
      </c>
      <c r="F32" s="103">
        <v>221175826.52999994</v>
      </c>
      <c r="G32" s="103">
        <v>499618.8</v>
      </c>
      <c r="H32" s="103">
        <v>868582.6</v>
      </c>
      <c r="I32" s="103">
        <v>733185.7</v>
      </c>
      <c r="J32" s="103">
        <v>9522451</v>
      </c>
      <c r="K32" s="103">
        <v>0</v>
      </c>
      <c r="L32" s="101"/>
    </row>
    <row r="33" spans="1:12" ht="13.5" customHeight="1">
      <c r="A33" s="107">
        <v>310</v>
      </c>
      <c r="B33" s="102" t="s">
        <v>40</v>
      </c>
      <c r="C33" s="108">
        <v>61436990.770000026</v>
      </c>
      <c r="D33" s="100">
        <v>9416887.280000025</v>
      </c>
      <c r="E33" s="102">
        <v>34178376.489999995</v>
      </c>
      <c r="F33" s="103">
        <v>16199052.900000004</v>
      </c>
      <c r="G33" s="103">
        <v>23400</v>
      </c>
      <c r="H33" s="102">
        <v>3732</v>
      </c>
      <c r="I33" s="103">
        <v>271024</v>
      </c>
      <c r="J33" s="103">
        <v>1344518.1</v>
      </c>
      <c r="K33" s="103">
        <v>0</v>
      </c>
      <c r="L33" s="101"/>
    </row>
    <row r="34" spans="1:12" ht="13.5" customHeight="1">
      <c r="A34" s="107">
        <v>320</v>
      </c>
      <c r="B34" s="104" t="s">
        <v>41</v>
      </c>
      <c r="C34" s="108">
        <v>228413160.0299999</v>
      </c>
      <c r="D34" s="100">
        <v>-1018193.63</v>
      </c>
      <c r="E34" s="102">
        <v>120644445.05999994</v>
      </c>
      <c r="F34" s="103">
        <v>107895157.39999999</v>
      </c>
      <c r="G34" s="103">
        <v>67911</v>
      </c>
      <c r="H34" s="102">
        <v>79880.2</v>
      </c>
      <c r="I34" s="103">
        <v>457415</v>
      </c>
      <c r="J34" s="103">
        <v>286545</v>
      </c>
      <c r="K34" s="103">
        <v>0</v>
      </c>
      <c r="L34" s="101"/>
    </row>
    <row r="35" spans="1:12" ht="13.5" customHeight="1">
      <c r="A35" s="107">
        <v>150</v>
      </c>
      <c r="B35" s="102" t="s">
        <v>42</v>
      </c>
      <c r="C35" s="108">
        <v>643084613.6400002</v>
      </c>
      <c r="D35" s="100">
        <v>29019989.489999954</v>
      </c>
      <c r="E35" s="103">
        <v>363977573.6700001</v>
      </c>
      <c r="F35" s="103">
        <v>232431009.88000017</v>
      </c>
      <c r="G35" s="103">
        <v>574121.5</v>
      </c>
      <c r="H35" s="102">
        <v>63503</v>
      </c>
      <c r="I35" s="103">
        <v>1334156.1</v>
      </c>
      <c r="J35" s="103">
        <v>15684260</v>
      </c>
      <c r="K35" s="103">
        <v>0</v>
      </c>
      <c r="L35" s="101"/>
    </row>
    <row r="36" spans="1:12" ht="13.5" customHeight="1">
      <c r="A36" s="107">
        <v>390</v>
      </c>
      <c r="B36" s="104" t="s">
        <v>43</v>
      </c>
      <c r="C36" s="108">
        <v>290927867.5899999</v>
      </c>
      <c r="D36" s="100">
        <v>10886186.569999982</v>
      </c>
      <c r="E36" s="102">
        <v>151350940.01999998</v>
      </c>
      <c r="F36" s="103">
        <v>126792700.59999998</v>
      </c>
      <c r="G36" s="103">
        <v>700836.9</v>
      </c>
      <c r="H36" s="103">
        <v>480478</v>
      </c>
      <c r="I36" s="103">
        <v>153848</v>
      </c>
      <c r="J36" s="103">
        <v>562877.5</v>
      </c>
      <c r="K36" s="103">
        <v>0</v>
      </c>
      <c r="L36" s="101"/>
    </row>
    <row r="37" spans="1:12" ht="13.5" customHeight="1">
      <c r="A37" s="107">
        <v>80</v>
      </c>
      <c r="B37" s="102" t="s">
        <v>44</v>
      </c>
      <c r="C37" s="108">
        <v>735883364.2799999</v>
      </c>
      <c r="D37" s="100">
        <v>80124640.82999982</v>
      </c>
      <c r="E37" s="102">
        <v>436972535.1</v>
      </c>
      <c r="F37" s="103">
        <v>213477105.62999994</v>
      </c>
      <c r="G37" s="103">
        <v>1547491.92</v>
      </c>
      <c r="H37" s="102">
        <v>1293358.7</v>
      </c>
      <c r="I37" s="103">
        <v>122582</v>
      </c>
      <c r="J37" s="103">
        <v>2345650.1</v>
      </c>
      <c r="K37" s="104">
        <v>0</v>
      </c>
      <c r="L37" s="101"/>
    </row>
    <row r="38" spans="1:12" ht="13.5" customHeight="1">
      <c r="A38" s="107">
        <v>40</v>
      </c>
      <c r="B38" s="111" t="s">
        <v>45</v>
      </c>
      <c r="C38" s="108">
        <v>770459705.4399998</v>
      </c>
      <c r="D38" s="100">
        <v>-127293153.81000015</v>
      </c>
      <c r="E38" s="102">
        <v>516136849.9599999</v>
      </c>
      <c r="F38" s="102">
        <v>359697296.44000006</v>
      </c>
      <c r="G38" s="103">
        <v>8431432.5</v>
      </c>
      <c r="H38" s="104">
        <v>1375646.95</v>
      </c>
      <c r="I38" s="104">
        <v>2414292</v>
      </c>
      <c r="J38" s="104">
        <v>9697341.4</v>
      </c>
      <c r="K38" s="102">
        <v>0</v>
      </c>
      <c r="L38" s="101"/>
    </row>
    <row r="39" spans="1:12" ht="13.5" customHeight="1">
      <c r="A39" s="107">
        <v>240</v>
      </c>
      <c r="B39" s="108" t="s">
        <v>46</v>
      </c>
      <c r="C39" s="108">
        <v>179890632.38000008</v>
      </c>
      <c r="D39" s="100">
        <v>9744170.379999997</v>
      </c>
      <c r="E39" s="102">
        <v>73716831.75000004</v>
      </c>
      <c r="F39" s="103">
        <v>94057470.45000003</v>
      </c>
      <c r="G39" s="103">
        <v>409830</v>
      </c>
      <c r="H39" s="102">
        <v>25111</v>
      </c>
      <c r="I39" s="103">
        <v>882918</v>
      </c>
      <c r="J39" s="103">
        <v>1054300.8</v>
      </c>
      <c r="K39" s="103">
        <v>0</v>
      </c>
      <c r="L39" s="101"/>
    </row>
    <row r="40" spans="1:12" ht="13.5" customHeight="1">
      <c r="A40" s="107">
        <v>330</v>
      </c>
      <c r="B40" s="102" t="s">
        <v>47</v>
      </c>
      <c r="C40" s="108">
        <v>199772641.1899999</v>
      </c>
      <c r="D40" s="100">
        <v>32541187.069999978</v>
      </c>
      <c r="E40" s="102">
        <v>92708103.68</v>
      </c>
      <c r="F40" s="103">
        <v>74029879.45999995</v>
      </c>
      <c r="G40" s="103">
        <v>87711</v>
      </c>
      <c r="H40" s="102">
        <v>139939.38</v>
      </c>
      <c r="I40" s="103">
        <v>110616.6</v>
      </c>
      <c r="J40" s="103">
        <v>155204</v>
      </c>
      <c r="K40" s="103">
        <v>0</v>
      </c>
      <c r="L40" s="101"/>
    </row>
    <row r="41" spans="1:12" ht="13.5" customHeight="1">
      <c r="A41" s="107">
        <v>250</v>
      </c>
      <c r="B41" s="111" t="s">
        <v>48</v>
      </c>
      <c r="C41" s="108">
        <v>689224212.2199997</v>
      </c>
      <c r="D41" s="100">
        <v>37952521.219999835</v>
      </c>
      <c r="E41" s="102">
        <v>350737191.4899999</v>
      </c>
      <c r="F41" s="103">
        <v>290961248.90999997</v>
      </c>
      <c r="G41" s="103">
        <v>478580</v>
      </c>
      <c r="H41" s="102">
        <v>1188084.2</v>
      </c>
      <c r="I41" s="103">
        <v>1475831</v>
      </c>
      <c r="J41" s="103">
        <v>6430755.4</v>
      </c>
      <c r="K41" s="103">
        <v>0</v>
      </c>
      <c r="L41" s="101"/>
    </row>
    <row r="42" spans="1:12" ht="13.5" customHeight="1">
      <c r="A42" s="107">
        <v>260</v>
      </c>
      <c r="B42" s="102" t="s">
        <v>49</v>
      </c>
      <c r="C42" s="108">
        <v>365629547.43000007</v>
      </c>
      <c r="D42" s="100">
        <v>25621850.170000013</v>
      </c>
      <c r="E42" s="102">
        <v>174055600.74000007</v>
      </c>
      <c r="F42" s="103">
        <v>143985885.73999998</v>
      </c>
      <c r="G42" s="103">
        <v>940000.58</v>
      </c>
      <c r="H42" s="102">
        <v>173292.9</v>
      </c>
      <c r="I42" s="103">
        <v>1421193</v>
      </c>
      <c r="J42" s="103">
        <v>19431724.3</v>
      </c>
      <c r="K42" s="103">
        <v>0</v>
      </c>
      <c r="L42" s="101"/>
    </row>
    <row r="43" spans="1:12" ht="13.5" customHeight="1">
      <c r="A43" s="107">
        <v>160</v>
      </c>
      <c r="B43" s="111" t="s">
        <v>50</v>
      </c>
      <c r="C43" s="108">
        <v>526494342.6300001</v>
      </c>
      <c r="D43" s="100">
        <v>144575203.86000007</v>
      </c>
      <c r="E43" s="103">
        <v>235514021.56999993</v>
      </c>
      <c r="F43" s="103">
        <v>146493085.31000006</v>
      </c>
      <c r="G43" s="103">
        <v>682636.5</v>
      </c>
      <c r="H43" s="102">
        <v>169605.39</v>
      </c>
      <c r="I43" s="103">
        <v>2451481</v>
      </c>
      <c r="J43" s="103">
        <v>-3391691</v>
      </c>
      <c r="K43" s="103">
        <v>0</v>
      </c>
      <c r="L43" s="101"/>
    </row>
    <row r="44" spans="1:12" ht="13.5" customHeight="1">
      <c r="A44" s="113"/>
      <c r="B44" s="113" t="s">
        <v>51</v>
      </c>
      <c r="C44" s="114">
        <f aca="true" t="shared" si="0" ref="C44:K44">SUM(C6:C43)</f>
        <v>23742324225.800003</v>
      </c>
      <c r="D44" s="114">
        <f t="shared" si="0"/>
        <v>1513825735.299999</v>
      </c>
      <c r="E44" s="114">
        <f t="shared" si="0"/>
        <v>12463327503.879997</v>
      </c>
      <c r="F44" s="114">
        <f t="shared" si="0"/>
        <v>9278965725.679998</v>
      </c>
      <c r="G44" s="114">
        <f t="shared" si="0"/>
        <v>43141874.21</v>
      </c>
      <c r="H44" s="114">
        <f t="shared" si="0"/>
        <v>25612656.34999999</v>
      </c>
      <c r="I44" s="114">
        <f t="shared" si="0"/>
        <v>54252701.63</v>
      </c>
      <c r="J44" s="114">
        <f t="shared" si="0"/>
        <v>363172944.75</v>
      </c>
      <c r="K44" s="114">
        <f t="shared" si="0"/>
        <v>25084</v>
      </c>
      <c r="L44" s="101"/>
    </row>
    <row r="45" spans="1:12" ht="13.5" customHeight="1">
      <c r="A45" s="115">
        <v>10</v>
      </c>
      <c r="B45" s="113" t="s">
        <v>52</v>
      </c>
      <c r="C45" s="116">
        <v>76026255.5</v>
      </c>
      <c r="D45" s="116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18659620</v>
      </c>
      <c r="K45" s="104">
        <v>57366635.49999999</v>
      </c>
      <c r="L45" s="101"/>
    </row>
    <row r="46" spans="1:12" ht="13.5" customHeight="1">
      <c r="A46" s="114"/>
      <c r="B46" s="114" t="s">
        <v>53</v>
      </c>
      <c r="C46" s="114">
        <f aca="true" t="shared" si="1" ref="C46:K46">SUM(C44:C45)</f>
        <v>23818350481.300003</v>
      </c>
      <c r="D46" s="114">
        <f t="shared" si="1"/>
        <v>1513825735.299999</v>
      </c>
      <c r="E46" s="114">
        <f t="shared" si="1"/>
        <v>12463327503.879997</v>
      </c>
      <c r="F46" s="114">
        <f t="shared" si="1"/>
        <v>9278965725.679998</v>
      </c>
      <c r="G46" s="114">
        <f t="shared" si="1"/>
        <v>43141874.21</v>
      </c>
      <c r="H46" s="114">
        <f t="shared" si="1"/>
        <v>25612656.34999999</v>
      </c>
      <c r="I46" s="114">
        <f t="shared" si="1"/>
        <v>54252701.63</v>
      </c>
      <c r="J46" s="114">
        <f t="shared" si="1"/>
        <v>381832564.75</v>
      </c>
      <c r="K46" s="114">
        <f t="shared" si="1"/>
        <v>57391719.49999999</v>
      </c>
      <c r="L46" s="101"/>
    </row>
    <row r="47" ht="12.75">
      <c r="D47" s="101"/>
    </row>
    <row r="48" ht="12.75">
      <c r="E48" s="101"/>
    </row>
  </sheetData>
  <mergeCells count="7">
    <mergeCell ref="A2:K2"/>
    <mergeCell ref="D4:D5"/>
    <mergeCell ref="E4:K4"/>
    <mergeCell ref="C3:C5"/>
    <mergeCell ref="D3:K3"/>
    <mergeCell ref="A3:A5"/>
    <mergeCell ref="B3:B5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F74"/>
  <sheetViews>
    <sheetView showGridLines="0" view="pageBreakPreview" zoomScale="75" zoomScaleNormal="65" zoomScaleSheetLayoutView="75" workbookViewId="0" topLeftCell="B1">
      <selection activeCell="O1" sqref="O1"/>
    </sheetView>
  </sheetViews>
  <sheetFormatPr defaultColWidth="9.140625" defaultRowHeight="12.75"/>
  <cols>
    <col min="1" max="1" width="19.7109375" style="117" customWidth="1"/>
    <col min="2" max="2" width="19.140625" style="117" customWidth="1"/>
    <col min="3" max="4" width="18.140625" style="117" customWidth="1"/>
    <col min="5" max="5" width="16.00390625" style="117" customWidth="1"/>
    <col min="6" max="6" width="18.140625" style="117" customWidth="1"/>
    <col min="7" max="7" width="18.8515625" style="117" bestFit="1" customWidth="1"/>
    <col min="8" max="8" width="17.421875" style="117" customWidth="1"/>
    <col min="9" max="9" width="13.421875" style="117" bestFit="1" customWidth="1"/>
    <col min="10" max="10" width="15.421875" style="117" customWidth="1"/>
    <col min="11" max="11" width="14.421875" style="117" bestFit="1" customWidth="1"/>
    <col min="12" max="12" width="16.28125" style="117" bestFit="1" customWidth="1"/>
    <col min="13" max="13" width="15.00390625" style="117" customWidth="1"/>
    <col min="14" max="14" width="17.00390625" style="117" customWidth="1"/>
    <col min="15" max="15" width="15.57421875" style="117" customWidth="1"/>
    <col min="16" max="16" width="18.57421875" style="117" bestFit="1" customWidth="1"/>
    <col min="17" max="17" width="12.7109375" style="117" bestFit="1" customWidth="1"/>
    <col min="18" max="18" width="14.421875" style="117" bestFit="1" customWidth="1"/>
    <col min="19" max="19" width="15.7109375" style="117" bestFit="1" customWidth="1"/>
    <col min="20" max="21" width="17.421875" style="117" bestFit="1" customWidth="1"/>
    <col min="22" max="22" width="14.421875" style="117" bestFit="1" customWidth="1"/>
    <col min="23" max="25" width="15.7109375" style="117" bestFit="1" customWidth="1"/>
    <col min="26" max="26" width="14.421875" style="117" bestFit="1" customWidth="1"/>
    <col min="27" max="27" width="15.7109375" style="117" bestFit="1" customWidth="1"/>
    <col min="28" max="28" width="9.140625" style="117" customWidth="1"/>
    <col min="29" max="29" width="16.00390625" style="117" customWidth="1"/>
    <col min="30" max="30" width="16.7109375" style="117" customWidth="1"/>
    <col min="31" max="31" width="19.57421875" style="117" customWidth="1"/>
    <col min="32" max="32" width="24.00390625" style="117" customWidth="1"/>
    <col min="33" max="33" width="15.57421875" style="117" customWidth="1"/>
    <col min="34" max="34" width="24.00390625" style="117" customWidth="1"/>
    <col min="35" max="35" width="20.57421875" style="117" customWidth="1"/>
    <col min="36" max="36" width="18.421875" style="117" customWidth="1"/>
    <col min="37" max="37" width="22.28125" style="117" customWidth="1"/>
    <col min="38" max="38" width="19.421875" style="117" customWidth="1"/>
    <col min="39" max="39" width="14.421875" style="117" bestFit="1" customWidth="1"/>
    <col min="40" max="16384" width="9.140625" style="117" customWidth="1"/>
  </cols>
  <sheetData>
    <row r="1" ht="12.75">
      <c r="O1" s="202" t="s">
        <v>375</v>
      </c>
    </row>
    <row r="2" spans="1:14" ht="49.5" customHeight="1">
      <c r="A2" s="364" t="s">
        <v>59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240" ht="27" customHeight="1">
      <c r="A3" s="366" t="s">
        <v>355</v>
      </c>
      <c r="B3" s="368" t="s">
        <v>376</v>
      </c>
      <c r="C3" s="368" t="s">
        <v>60</v>
      </c>
      <c r="D3" s="370"/>
      <c r="E3" s="366" t="s">
        <v>61</v>
      </c>
      <c r="F3" s="366" t="s">
        <v>62</v>
      </c>
      <c r="G3" s="367" t="s">
        <v>60</v>
      </c>
      <c r="H3" s="367"/>
      <c r="I3" s="367"/>
      <c r="J3" s="367"/>
      <c r="K3" s="367"/>
      <c r="L3" s="367"/>
      <c r="M3" s="367"/>
      <c r="N3" s="367"/>
      <c r="O3" s="367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</row>
    <row r="4" spans="1:240" ht="117.75" customHeight="1">
      <c r="A4" s="366"/>
      <c r="B4" s="369"/>
      <c r="C4" s="178" t="s">
        <v>63</v>
      </c>
      <c r="D4" s="179" t="s">
        <v>4</v>
      </c>
      <c r="E4" s="370"/>
      <c r="F4" s="366"/>
      <c r="G4" s="178" t="s">
        <v>64</v>
      </c>
      <c r="H4" s="178" t="s">
        <v>65</v>
      </c>
      <c r="I4" s="178" t="s">
        <v>66</v>
      </c>
      <c r="J4" s="178" t="s">
        <v>67</v>
      </c>
      <c r="K4" s="178" t="s">
        <v>68</v>
      </c>
      <c r="L4" s="178" t="s">
        <v>69</v>
      </c>
      <c r="M4" s="178" t="s">
        <v>70</v>
      </c>
      <c r="N4" s="180" t="s">
        <v>71</v>
      </c>
      <c r="O4" s="178" t="s">
        <v>72</v>
      </c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</row>
    <row r="5" spans="1:240" ht="18.75" customHeight="1">
      <c r="A5" s="120" t="s">
        <v>13</v>
      </c>
      <c r="B5" s="181">
        <v>1364942345.58</v>
      </c>
      <c r="C5" s="182">
        <f aca="true" t="shared" si="0" ref="C5:C42">B5-D5</f>
        <v>1285875685.5800002</v>
      </c>
      <c r="D5" s="183">
        <v>79066659.99999987</v>
      </c>
      <c r="E5" s="183">
        <v>0</v>
      </c>
      <c r="F5" s="182">
        <f aca="true" t="shared" si="1" ref="F5:F42">SUM(G5:O5)</f>
        <v>1090193717.96</v>
      </c>
      <c r="G5" s="183">
        <v>275305080.88</v>
      </c>
      <c r="H5" s="183">
        <v>728478534.77</v>
      </c>
      <c r="I5" s="183">
        <v>0</v>
      </c>
      <c r="J5" s="183">
        <v>2652417</v>
      </c>
      <c r="K5" s="183">
        <v>4866</v>
      </c>
      <c r="L5" s="183">
        <v>12926234</v>
      </c>
      <c r="M5" s="183">
        <v>11813335.1</v>
      </c>
      <c r="N5" s="183">
        <v>55705391.91</v>
      </c>
      <c r="O5" s="183">
        <v>3307858.3</v>
      </c>
      <c r="P5" s="119"/>
      <c r="Q5" s="119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</row>
    <row r="6" spans="1:240" ht="18.75" customHeight="1">
      <c r="A6" s="120" t="s">
        <v>14</v>
      </c>
      <c r="B6" s="181">
        <v>334543713.33000004</v>
      </c>
      <c r="C6" s="182">
        <f t="shared" si="0"/>
        <v>293944918.35</v>
      </c>
      <c r="D6" s="182">
        <v>40598794.98</v>
      </c>
      <c r="E6" s="182">
        <v>0</v>
      </c>
      <c r="F6" s="182">
        <f t="shared" si="1"/>
        <v>219705120.75</v>
      </c>
      <c r="G6" s="182">
        <v>107820917.04</v>
      </c>
      <c r="H6" s="182">
        <v>80793651.41</v>
      </c>
      <c r="I6" s="182">
        <v>0</v>
      </c>
      <c r="J6" s="182">
        <v>0</v>
      </c>
      <c r="K6" s="182">
        <v>0</v>
      </c>
      <c r="L6" s="182">
        <v>2695301</v>
      </c>
      <c r="M6" s="182">
        <v>3268789</v>
      </c>
      <c r="N6" s="182">
        <v>25126462.3</v>
      </c>
      <c r="O6" s="182">
        <v>0</v>
      </c>
      <c r="P6" s="119"/>
      <c r="Q6" s="119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</row>
    <row r="7" spans="1:240" ht="18.75" customHeight="1">
      <c r="A7" s="120" t="s">
        <v>15</v>
      </c>
      <c r="B7" s="181">
        <v>4079331268.94</v>
      </c>
      <c r="C7" s="182">
        <f t="shared" si="0"/>
        <v>3908965213.6000004</v>
      </c>
      <c r="D7" s="182">
        <v>170366055.33999982</v>
      </c>
      <c r="E7" s="182">
        <v>100201834.71</v>
      </c>
      <c r="F7" s="182">
        <f t="shared" si="1"/>
        <v>3797784596.1</v>
      </c>
      <c r="G7" s="182">
        <v>3013367807.43</v>
      </c>
      <c r="H7" s="182">
        <v>124613011.42</v>
      </c>
      <c r="I7" s="182">
        <v>0</v>
      </c>
      <c r="J7" s="182">
        <v>2696483.8</v>
      </c>
      <c r="K7" s="182">
        <v>22640801</v>
      </c>
      <c r="L7" s="182">
        <v>39947035.339999996</v>
      </c>
      <c r="M7" s="182">
        <v>441719545.2</v>
      </c>
      <c r="N7" s="182">
        <v>152799911.91</v>
      </c>
      <c r="O7" s="182">
        <v>0</v>
      </c>
      <c r="P7" s="119"/>
      <c r="Q7" s="119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</row>
    <row r="8" spans="1:240" ht="18.75" customHeight="1">
      <c r="A8" s="120" t="s">
        <v>73</v>
      </c>
      <c r="B8" s="181">
        <v>698027323.7600001</v>
      </c>
      <c r="C8" s="182">
        <f t="shared" si="0"/>
        <v>636549841.5600002</v>
      </c>
      <c r="D8" s="183">
        <v>61477482.19999993</v>
      </c>
      <c r="E8" s="183">
        <v>0</v>
      </c>
      <c r="F8" s="182">
        <f t="shared" si="1"/>
        <v>568942601.9</v>
      </c>
      <c r="G8" s="183">
        <v>349117470.5</v>
      </c>
      <c r="H8" s="183">
        <v>116007954</v>
      </c>
      <c r="I8" s="183">
        <v>0</v>
      </c>
      <c r="J8" s="183">
        <v>0</v>
      </c>
      <c r="K8" s="183">
        <v>11069501</v>
      </c>
      <c r="L8" s="183">
        <v>7433029</v>
      </c>
      <c r="M8" s="183">
        <v>20298712.6</v>
      </c>
      <c r="N8" s="183">
        <v>65015934.8</v>
      </c>
      <c r="O8" s="183">
        <v>0</v>
      </c>
      <c r="P8" s="119"/>
      <c r="Q8" s="119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</row>
    <row r="9" spans="1:240" ht="18.75" customHeight="1">
      <c r="A9" s="120" t="s">
        <v>17</v>
      </c>
      <c r="B9" s="181">
        <v>240693376.60999992</v>
      </c>
      <c r="C9" s="182">
        <f t="shared" si="0"/>
        <v>205848404.53999996</v>
      </c>
      <c r="D9" s="182">
        <v>34844972.06999996</v>
      </c>
      <c r="E9" s="182">
        <v>0</v>
      </c>
      <c r="F9" s="182">
        <f t="shared" si="1"/>
        <v>198096855.5</v>
      </c>
      <c r="G9" s="182">
        <v>65044411.74</v>
      </c>
      <c r="H9" s="182">
        <v>87460114.66</v>
      </c>
      <c r="I9" s="182">
        <v>0</v>
      </c>
      <c r="J9" s="182">
        <v>0</v>
      </c>
      <c r="K9" s="182">
        <v>6581951</v>
      </c>
      <c r="L9" s="182">
        <v>1289331.7</v>
      </c>
      <c r="M9" s="182">
        <v>181280</v>
      </c>
      <c r="N9" s="182">
        <v>9542912.8</v>
      </c>
      <c r="O9" s="182">
        <v>27996853.6</v>
      </c>
      <c r="P9" s="119"/>
      <c r="Q9" s="119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</row>
    <row r="10" spans="1:240" ht="18.75" customHeight="1">
      <c r="A10" s="120" t="s">
        <v>18</v>
      </c>
      <c r="B10" s="181">
        <v>311899108.48999983</v>
      </c>
      <c r="C10" s="182">
        <f t="shared" si="0"/>
        <v>247955464.19999987</v>
      </c>
      <c r="D10" s="182">
        <v>63943644.28999995</v>
      </c>
      <c r="E10" s="182">
        <v>364837.3</v>
      </c>
      <c r="F10" s="182">
        <f t="shared" si="1"/>
        <v>124840081.82</v>
      </c>
      <c r="G10" s="182">
        <v>59796898.66</v>
      </c>
      <c r="H10" s="184">
        <v>23626041</v>
      </c>
      <c r="I10" s="182">
        <v>0</v>
      </c>
      <c r="J10" s="182">
        <v>0</v>
      </c>
      <c r="K10" s="182">
        <v>29418.5</v>
      </c>
      <c r="L10" s="182">
        <v>6102811.86</v>
      </c>
      <c r="M10" s="184">
        <v>290033</v>
      </c>
      <c r="N10" s="184">
        <v>33612769.8</v>
      </c>
      <c r="O10" s="182">
        <v>1382109</v>
      </c>
      <c r="P10" s="119"/>
      <c r="Q10" s="119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</row>
    <row r="11" spans="1:240" ht="18.75" customHeight="1">
      <c r="A11" s="120" t="s">
        <v>19</v>
      </c>
      <c r="B11" s="181">
        <v>335465324.6399999</v>
      </c>
      <c r="C11" s="182">
        <f t="shared" si="0"/>
        <v>299767239.09999996</v>
      </c>
      <c r="D11" s="185">
        <v>35698085.53999998</v>
      </c>
      <c r="E11" s="185">
        <v>0</v>
      </c>
      <c r="F11" s="182">
        <f t="shared" si="1"/>
        <v>200918818.96</v>
      </c>
      <c r="G11" s="185">
        <v>155741413.32</v>
      </c>
      <c r="H11" s="185">
        <v>24993589.8</v>
      </c>
      <c r="I11" s="185">
        <v>0</v>
      </c>
      <c r="J11" s="185">
        <v>0</v>
      </c>
      <c r="K11" s="185">
        <v>0</v>
      </c>
      <c r="L11" s="185">
        <v>4401933.2</v>
      </c>
      <c r="M11" s="185">
        <v>81788.9</v>
      </c>
      <c r="N11" s="185">
        <v>15700093.74</v>
      </c>
      <c r="O11" s="185">
        <v>0</v>
      </c>
      <c r="P11" s="119"/>
      <c r="Q11" s="119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</row>
    <row r="12" spans="1:240" ht="18.75" customHeight="1">
      <c r="A12" s="120" t="s">
        <v>20</v>
      </c>
      <c r="B12" s="181">
        <v>638369456.7699999</v>
      </c>
      <c r="C12" s="182">
        <f t="shared" si="0"/>
        <v>585474095.9799999</v>
      </c>
      <c r="D12" s="182">
        <v>52895360.78999999</v>
      </c>
      <c r="E12" s="182">
        <v>11046192.57</v>
      </c>
      <c r="F12" s="182">
        <f t="shared" si="1"/>
        <v>450624103.63</v>
      </c>
      <c r="G12" s="182">
        <v>210074744.13</v>
      </c>
      <c r="H12" s="182">
        <v>212207130.26</v>
      </c>
      <c r="I12" s="182">
        <v>0</v>
      </c>
      <c r="J12" s="182">
        <v>0</v>
      </c>
      <c r="K12" s="182">
        <v>317880.5</v>
      </c>
      <c r="L12" s="182">
        <v>2340408.4</v>
      </c>
      <c r="M12" s="182">
        <v>536762.17</v>
      </c>
      <c r="N12" s="182">
        <v>25147178.17</v>
      </c>
      <c r="O12" s="182">
        <v>0</v>
      </c>
      <c r="P12" s="119"/>
      <c r="Q12" s="119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</row>
    <row r="13" spans="1:240" ht="18.75" customHeight="1">
      <c r="A13" s="120" t="s">
        <v>21</v>
      </c>
      <c r="B13" s="181">
        <v>332348001.90999985</v>
      </c>
      <c r="C13" s="182">
        <f t="shared" si="0"/>
        <v>305229682.9999999</v>
      </c>
      <c r="D13" s="182">
        <v>27118318.90999995</v>
      </c>
      <c r="E13" s="182">
        <v>0</v>
      </c>
      <c r="F13" s="182">
        <f t="shared" si="1"/>
        <v>196672132.66000003</v>
      </c>
      <c r="G13" s="182">
        <v>116898965.76</v>
      </c>
      <c r="H13" s="182">
        <v>63320641.1</v>
      </c>
      <c r="I13" s="182">
        <v>0</v>
      </c>
      <c r="J13" s="182">
        <v>0</v>
      </c>
      <c r="K13" s="182">
        <v>0</v>
      </c>
      <c r="L13" s="182">
        <v>5892327.8</v>
      </c>
      <c r="M13" s="182">
        <v>0</v>
      </c>
      <c r="N13" s="182">
        <v>7347698</v>
      </c>
      <c r="O13" s="182">
        <v>3212500</v>
      </c>
      <c r="P13" s="119"/>
      <c r="Q13" s="119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</row>
    <row r="14" spans="1:240" ht="18.75" customHeight="1">
      <c r="A14" s="120" t="s">
        <v>22</v>
      </c>
      <c r="B14" s="181">
        <v>413194453.0599998</v>
      </c>
      <c r="C14" s="182">
        <f t="shared" si="0"/>
        <v>378165506.9899999</v>
      </c>
      <c r="D14" s="182">
        <v>35028946.06999996</v>
      </c>
      <c r="E14" s="182">
        <v>2874455.96</v>
      </c>
      <c r="F14" s="182">
        <f t="shared" si="1"/>
        <v>236979544.11</v>
      </c>
      <c r="G14" s="182">
        <v>172140230.98</v>
      </c>
      <c r="H14" s="182">
        <v>40588046.7</v>
      </c>
      <c r="I14" s="182">
        <v>0</v>
      </c>
      <c r="J14" s="182">
        <v>0</v>
      </c>
      <c r="K14" s="182">
        <v>76026</v>
      </c>
      <c r="L14" s="182">
        <v>7271444.9</v>
      </c>
      <c r="M14" s="182">
        <v>316695.7</v>
      </c>
      <c r="N14" s="182">
        <v>16587099.83</v>
      </c>
      <c r="O14" s="182">
        <v>0</v>
      </c>
      <c r="P14" s="119"/>
      <c r="Q14" s="119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</row>
    <row r="15" spans="1:240" ht="18.75" customHeight="1">
      <c r="A15" s="120" t="s">
        <v>23</v>
      </c>
      <c r="B15" s="181">
        <v>1332110168.0500007</v>
      </c>
      <c r="C15" s="182">
        <f t="shared" si="0"/>
        <v>1269525859.0100005</v>
      </c>
      <c r="D15" s="186">
        <v>62584309.04000015</v>
      </c>
      <c r="E15" s="186">
        <v>0</v>
      </c>
      <c r="F15" s="182">
        <f t="shared" si="1"/>
        <v>883387202.7099999</v>
      </c>
      <c r="G15" s="186">
        <v>748300696.27</v>
      </c>
      <c r="H15" s="186">
        <v>23303399.1</v>
      </c>
      <c r="I15" s="186">
        <v>0</v>
      </c>
      <c r="J15" s="186">
        <v>0</v>
      </c>
      <c r="K15" s="186">
        <v>18571240.1</v>
      </c>
      <c r="L15" s="186">
        <v>3339246</v>
      </c>
      <c r="M15" s="186">
        <v>15641919.9</v>
      </c>
      <c r="N15" s="186">
        <v>65946990.04</v>
      </c>
      <c r="O15" s="182">
        <v>8283711.3</v>
      </c>
      <c r="P15" s="119"/>
      <c r="Q15" s="119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</row>
    <row r="16" spans="1:240" ht="18.75" customHeight="1">
      <c r="A16" s="120" t="s">
        <v>74</v>
      </c>
      <c r="B16" s="181">
        <v>204726467.90000004</v>
      </c>
      <c r="C16" s="182">
        <f t="shared" si="0"/>
        <v>181705455.52000004</v>
      </c>
      <c r="D16" s="182">
        <v>23021012.38000001</v>
      </c>
      <c r="E16" s="182">
        <v>0</v>
      </c>
      <c r="F16" s="182">
        <f t="shared" si="1"/>
        <v>96023966.5</v>
      </c>
      <c r="G16" s="182">
        <v>36522596.39</v>
      </c>
      <c r="H16" s="182">
        <v>30030852.31</v>
      </c>
      <c r="I16" s="182">
        <v>0</v>
      </c>
      <c r="J16" s="182">
        <v>0</v>
      </c>
      <c r="K16" s="182">
        <v>0</v>
      </c>
      <c r="L16" s="182">
        <v>803344.5</v>
      </c>
      <c r="M16" s="182">
        <v>126446</v>
      </c>
      <c r="N16" s="182">
        <v>14754493.3</v>
      </c>
      <c r="O16" s="182">
        <v>13786234</v>
      </c>
      <c r="P16" s="119"/>
      <c r="Q16" s="119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</row>
    <row r="17" spans="1:240" ht="18.75" customHeight="1">
      <c r="A17" s="120" t="s">
        <v>25</v>
      </c>
      <c r="B17" s="181">
        <v>342780389.93999994</v>
      </c>
      <c r="C17" s="182">
        <f t="shared" si="0"/>
        <v>337547952.14</v>
      </c>
      <c r="D17" s="182">
        <v>5232437.799999967</v>
      </c>
      <c r="E17" s="182">
        <v>0</v>
      </c>
      <c r="F17" s="182">
        <f t="shared" si="1"/>
        <v>187279850.62</v>
      </c>
      <c r="G17" s="182">
        <v>86373285.17</v>
      </c>
      <c r="H17" s="182">
        <v>75702341.02</v>
      </c>
      <c r="I17" s="182">
        <v>0</v>
      </c>
      <c r="J17" s="182">
        <v>0</v>
      </c>
      <c r="K17" s="182">
        <v>65371</v>
      </c>
      <c r="L17" s="182">
        <v>1180189</v>
      </c>
      <c r="M17" s="182">
        <v>89210</v>
      </c>
      <c r="N17" s="182">
        <v>22724639.029999997</v>
      </c>
      <c r="O17" s="182">
        <v>1144815.4</v>
      </c>
      <c r="P17" s="119"/>
      <c r="Q17" s="119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</row>
    <row r="18" spans="1:240" ht="18.75" customHeight="1">
      <c r="A18" s="120" t="s">
        <v>75</v>
      </c>
      <c r="B18" s="181">
        <v>414620301.69999987</v>
      </c>
      <c r="C18" s="182">
        <f t="shared" si="0"/>
        <v>405061931.6299999</v>
      </c>
      <c r="D18" s="182">
        <v>9558370.069999997</v>
      </c>
      <c r="E18" s="182">
        <v>14837889.76</v>
      </c>
      <c r="F18" s="182">
        <f t="shared" si="1"/>
        <v>331819269.49</v>
      </c>
      <c r="G18" s="182">
        <v>202103785.5</v>
      </c>
      <c r="H18" s="182">
        <v>99668535</v>
      </c>
      <c r="I18" s="182">
        <v>0</v>
      </c>
      <c r="J18" s="182">
        <v>0</v>
      </c>
      <c r="K18" s="182">
        <v>3175207</v>
      </c>
      <c r="L18" s="182">
        <v>5180487.6</v>
      </c>
      <c r="M18" s="182">
        <v>374216.8</v>
      </c>
      <c r="N18" s="182">
        <v>21317037.59</v>
      </c>
      <c r="O18" s="184">
        <v>0</v>
      </c>
      <c r="P18" s="119"/>
      <c r="Q18" s="119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</row>
    <row r="19" spans="1:240" ht="18.75" customHeight="1">
      <c r="A19" s="120" t="s">
        <v>27</v>
      </c>
      <c r="B19" s="181">
        <v>797263486.4899998</v>
      </c>
      <c r="C19" s="182">
        <f t="shared" si="0"/>
        <v>748141420.3399998</v>
      </c>
      <c r="D19" s="182">
        <v>49122066.14999997</v>
      </c>
      <c r="E19" s="182">
        <v>0</v>
      </c>
      <c r="F19" s="182">
        <f t="shared" si="1"/>
        <v>460120666.37</v>
      </c>
      <c r="G19" s="182">
        <v>236118700.82</v>
      </c>
      <c r="H19" s="182">
        <v>185221708.62</v>
      </c>
      <c r="I19" s="182">
        <v>0</v>
      </c>
      <c r="J19" s="182">
        <v>0</v>
      </c>
      <c r="K19" s="182">
        <v>0</v>
      </c>
      <c r="L19" s="182">
        <v>3602272</v>
      </c>
      <c r="M19" s="182">
        <v>1273770.9</v>
      </c>
      <c r="N19" s="182">
        <v>22893043.1</v>
      </c>
      <c r="O19" s="182">
        <v>11011170.93</v>
      </c>
      <c r="P19" s="119"/>
      <c r="Q19" s="119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</row>
    <row r="20" spans="1:240" ht="18.75" customHeight="1">
      <c r="A20" s="120" t="s">
        <v>28</v>
      </c>
      <c r="B20" s="181">
        <v>862522717.5400007</v>
      </c>
      <c r="C20" s="182">
        <f t="shared" si="0"/>
        <v>794943246.0800006</v>
      </c>
      <c r="D20" s="182">
        <v>67579471.46000007</v>
      </c>
      <c r="E20" s="182">
        <v>0</v>
      </c>
      <c r="F20" s="182">
        <f t="shared" si="1"/>
        <v>613711596.4500002</v>
      </c>
      <c r="G20" s="182">
        <v>112926595</v>
      </c>
      <c r="H20" s="181">
        <v>404356336.56</v>
      </c>
      <c r="I20" s="182">
        <v>0</v>
      </c>
      <c r="J20" s="182">
        <v>54883766.16</v>
      </c>
      <c r="K20" s="181">
        <v>751345</v>
      </c>
      <c r="L20" s="181">
        <v>727901.71</v>
      </c>
      <c r="M20" s="182">
        <v>205444</v>
      </c>
      <c r="N20" s="182">
        <v>26390885.2</v>
      </c>
      <c r="O20" s="182">
        <v>13469322.82</v>
      </c>
      <c r="P20" s="119"/>
      <c r="Q20" s="119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</row>
    <row r="21" spans="1:240" ht="18.75" customHeight="1">
      <c r="A21" s="120" t="s">
        <v>29</v>
      </c>
      <c r="B21" s="181">
        <v>597142628.6500002</v>
      </c>
      <c r="C21" s="182">
        <f t="shared" si="0"/>
        <v>569440520.7200003</v>
      </c>
      <c r="D21" s="182">
        <v>27702107.929999992</v>
      </c>
      <c r="E21" s="182">
        <v>0</v>
      </c>
      <c r="F21" s="182">
        <f t="shared" si="1"/>
        <v>329313530.33</v>
      </c>
      <c r="G21" s="182">
        <v>225045201.82</v>
      </c>
      <c r="H21" s="182">
        <v>87311190.01</v>
      </c>
      <c r="I21" s="182">
        <v>0</v>
      </c>
      <c r="J21" s="182">
        <v>0</v>
      </c>
      <c r="K21" s="182">
        <v>635678</v>
      </c>
      <c r="L21" s="182">
        <v>2319299.5</v>
      </c>
      <c r="M21" s="182">
        <v>1150180</v>
      </c>
      <c r="N21" s="182">
        <v>12851981</v>
      </c>
      <c r="O21" s="182">
        <v>0</v>
      </c>
      <c r="P21" s="119"/>
      <c r="Q21" s="119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</row>
    <row r="22" spans="1:240" ht="18.75" customHeight="1">
      <c r="A22" s="120" t="s">
        <v>30</v>
      </c>
      <c r="B22" s="181">
        <v>583034697.8999999</v>
      </c>
      <c r="C22" s="182">
        <f t="shared" si="0"/>
        <v>557808977.6699997</v>
      </c>
      <c r="D22" s="182">
        <v>25225720.230000094</v>
      </c>
      <c r="E22" s="182">
        <v>12555017.82</v>
      </c>
      <c r="F22" s="182">
        <f t="shared" si="1"/>
        <v>428537898.64</v>
      </c>
      <c r="G22" s="182">
        <v>272519231.07</v>
      </c>
      <c r="H22" s="182">
        <v>31538419.24</v>
      </c>
      <c r="I22" s="182">
        <v>0</v>
      </c>
      <c r="J22" s="182">
        <v>0</v>
      </c>
      <c r="K22" s="182">
        <v>22730523.06</v>
      </c>
      <c r="L22" s="182">
        <v>1691184</v>
      </c>
      <c r="M22" s="182">
        <v>836114.3</v>
      </c>
      <c r="N22" s="182">
        <v>92637198.32</v>
      </c>
      <c r="O22" s="182">
        <v>6585228.65</v>
      </c>
      <c r="P22" s="119"/>
      <c r="Q22" s="119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</row>
    <row r="23" spans="1:240" ht="18.75" customHeight="1">
      <c r="A23" s="120" t="s">
        <v>31</v>
      </c>
      <c r="B23" s="181">
        <v>565805055.6799998</v>
      </c>
      <c r="C23" s="182">
        <f t="shared" si="0"/>
        <v>596377572.6099999</v>
      </c>
      <c r="D23" s="182">
        <v>-30572516.93000003</v>
      </c>
      <c r="E23" s="182">
        <v>0</v>
      </c>
      <c r="F23" s="182">
        <f t="shared" si="1"/>
        <v>417914415.45</v>
      </c>
      <c r="G23" s="182">
        <v>186892081.96</v>
      </c>
      <c r="H23" s="182">
        <v>180325738.93</v>
      </c>
      <c r="I23" s="182">
        <v>0</v>
      </c>
      <c r="J23" s="182">
        <v>0</v>
      </c>
      <c r="K23" s="182">
        <v>1193499.5</v>
      </c>
      <c r="L23" s="182">
        <v>3636218.63</v>
      </c>
      <c r="M23" s="182">
        <v>515857.5</v>
      </c>
      <c r="N23" s="182">
        <v>41280820.8</v>
      </c>
      <c r="O23" s="182">
        <v>4070198.13</v>
      </c>
      <c r="P23" s="119"/>
      <c r="Q23" s="119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</row>
    <row r="24" spans="1:240" ht="18.75" customHeight="1">
      <c r="A24" s="120" t="s">
        <v>32</v>
      </c>
      <c r="B24" s="181">
        <v>522513020.19</v>
      </c>
      <c r="C24" s="182">
        <f t="shared" si="0"/>
        <v>472738629.46999997</v>
      </c>
      <c r="D24" s="181">
        <v>49774390.72000001</v>
      </c>
      <c r="E24" s="181">
        <v>0</v>
      </c>
      <c r="F24" s="182">
        <f t="shared" si="1"/>
        <v>411635537.64</v>
      </c>
      <c r="G24" s="181">
        <v>347413966</v>
      </c>
      <c r="H24" s="181">
        <v>12809135.8</v>
      </c>
      <c r="I24" s="181">
        <v>2291562.6</v>
      </c>
      <c r="J24" s="181">
        <v>0</v>
      </c>
      <c r="K24" s="181">
        <v>0</v>
      </c>
      <c r="L24" s="181">
        <v>1191501.4</v>
      </c>
      <c r="M24" s="181">
        <v>933300</v>
      </c>
      <c r="N24" s="181">
        <v>18642683.34</v>
      </c>
      <c r="O24" s="181">
        <v>28353388.5</v>
      </c>
      <c r="P24" s="119"/>
      <c r="Q24" s="119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</row>
    <row r="25" spans="1:240" ht="18.75" customHeight="1">
      <c r="A25" s="120" t="s">
        <v>33</v>
      </c>
      <c r="B25" s="181">
        <v>696916262.08</v>
      </c>
      <c r="C25" s="182">
        <f t="shared" si="0"/>
        <v>634065633.5400001</v>
      </c>
      <c r="D25" s="184">
        <v>62850628.53999999</v>
      </c>
      <c r="E25" s="184">
        <v>0</v>
      </c>
      <c r="F25" s="182">
        <f t="shared" si="1"/>
        <v>359918437.34999996</v>
      </c>
      <c r="G25" s="184">
        <v>231104606</v>
      </c>
      <c r="H25" s="184">
        <v>59975088.76</v>
      </c>
      <c r="I25" s="184">
        <v>0</v>
      </c>
      <c r="J25" s="184">
        <v>3327262.09</v>
      </c>
      <c r="K25" s="184">
        <v>35389</v>
      </c>
      <c r="L25" s="184">
        <v>1679323</v>
      </c>
      <c r="M25" s="184">
        <v>16288607.6</v>
      </c>
      <c r="N25" s="184">
        <v>46991061.9</v>
      </c>
      <c r="O25" s="184">
        <v>517099</v>
      </c>
      <c r="P25" s="119"/>
      <c r="Q25" s="119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</row>
    <row r="26" spans="1:240" ht="18.75" customHeight="1">
      <c r="A26" s="120" t="s">
        <v>34</v>
      </c>
      <c r="B26" s="181">
        <v>803673125.3799999</v>
      </c>
      <c r="C26" s="182">
        <f t="shared" si="0"/>
        <v>743044512.3199999</v>
      </c>
      <c r="D26" s="183">
        <v>60628613.05999996</v>
      </c>
      <c r="E26" s="183">
        <v>0</v>
      </c>
      <c r="F26" s="182">
        <f t="shared" si="1"/>
        <v>531129312.84000003</v>
      </c>
      <c r="G26" s="183">
        <v>105372693.4</v>
      </c>
      <c r="H26" s="183">
        <v>169510228.2</v>
      </c>
      <c r="I26" s="183">
        <v>0</v>
      </c>
      <c r="J26" s="183">
        <v>0</v>
      </c>
      <c r="K26" s="183">
        <v>64811189.02</v>
      </c>
      <c r="L26" s="183">
        <v>600755</v>
      </c>
      <c r="M26" s="183">
        <v>1340468</v>
      </c>
      <c r="N26" s="183">
        <v>55841999</v>
      </c>
      <c r="O26" s="183">
        <v>133651980.22</v>
      </c>
      <c r="P26" s="119"/>
      <c r="Q26" s="119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</row>
    <row r="27" spans="1:240" ht="18.75" customHeight="1">
      <c r="A27" s="120" t="s">
        <v>35</v>
      </c>
      <c r="B27" s="181">
        <v>468652535.12</v>
      </c>
      <c r="C27" s="182">
        <f t="shared" si="0"/>
        <v>420728786.0799999</v>
      </c>
      <c r="D27" s="182">
        <v>47923749.04000005</v>
      </c>
      <c r="E27" s="182">
        <v>0</v>
      </c>
      <c r="F27" s="182">
        <f t="shared" si="1"/>
        <v>371403549.58000004</v>
      </c>
      <c r="G27" s="182">
        <v>157777449.47</v>
      </c>
      <c r="H27" s="182">
        <v>104449274.59</v>
      </c>
      <c r="I27" s="182">
        <v>0</v>
      </c>
      <c r="J27" s="182">
        <v>0</v>
      </c>
      <c r="K27" s="182">
        <v>268360.5</v>
      </c>
      <c r="L27" s="182">
        <v>5275829.5</v>
      </c>
      <c r="M27" s="182">
        <v>166037</v>
      </c>
      <c r="N27" s="182">
        <v>55781570.92</v>
      </c>
      <c r="O27" s="182">
        <v>47685027.6</v>
      </c>
      <c r="P27" s="119"/>
      <c r="Q27" s="119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</row>
    <row r="28" spans="1:240" ht="18.75" customHeight="1">
      <c r="A28" s="120" t="s">
        <v>36</v>
      </c>
      <c r="B28" s="181">
        <v>471958992.18000036</v>
      </c>
      <c r="C28" s="182">
        <f t="shared" si="0"/>
        <v>440645620.6600003</v>
      </c>
      <c r="D28" s="182">
        <v>31313371.52000004</v>
      </c>
      <c r="E28" s="182">
        <v>0</v>
      </c>
      <c r="F28" s="182">
        <f t="shared" si="1"/>
        <v>333370225.73</v>
      </c>
      <c r="G28" s="182">
        <v>247997343.72</v>
      </c>
      <c r="H28" s="182">
        <v>67733953.51</v>
      </c>
      <c r="I28" s="182">
        <v>0</v>
      </c>
      <c r="J28" s="182">
        <v>0</v>
      </c>
      <c r="K28" s="182">
        <v>757042</v>
      </c>
      <c r="L28" s="182">
        <v>186899.6</v>
      </c>
      <c r="M28" s="182">
        <v>1885968.5</v>
      </c>
      <c r="N28" s="182">
        <v>14809018.4</v>
      </c>
      <c r="O28" s="182">
        <v>0</v>
      </c>
      <c r="P28" s="119"/>
      <c r="Q28" s="119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</row>
    <row r="29" spans="1:240" ht="18.75" customHeight="1">
      <c r="A29" s="120" t="s">
        <v>37</v>
      </c>
      <c r="B29" s="181">
        <v>609710886.9699999</v>
      </c>
      <c r="C29" s="182">
        <f t="shared" si="0"/>
        <v>564664288.3499999</v>
      </c>
      <c r="D29" s="183">
        <v>45046598.61999999</v>
      </c>
      <c r="E29" s="183">
        <v>0</v>
      </c>
      <c r="F29" s="182">
        <f t="shared" si="1"/>
        <v>316485630.60999995</v>
      </c>
      <c r="G29" s="183">
        <v>191098340.61</v>
      </c>
      <c r="H29" s="183">
        <v>105341153.9</v>
      </c>
      <c r="I29" s="183"/>
      <c r="J29" s="183"/>
      <c r="K29" s="183">
        <v>74254</v>
      </c>
      <c r="L29" s="183">
        <v>1114193</v>
      </c>
      <c r="M29" s="183">
        <v>3260831.9</v>
      </c>
      <c r="N29" s="183">
        <v>15295720.2</v>
      </c>
      <c r="O29" s="183">
        <v>301137</v>
      </c>
      <c r="P29" s="119"/>
      <c r="Q29" s="119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</row>
    <row r="30" spans="1:240" ht="18.75" customHeight="1">
      <c r="A30" s="120" t="s">
        <v>38</v>
      </c>
      <c r="B30" s="181">
        <v>505054930.01000005</v>
      </c>
      <c r="C30" s="182">
        <f t="shared" si="0"/>
        <v>414810723.1000001</v>
      </c>
      <c r="D30" s="182">
        <v>90244206.90999995</v>
      </c>
      <c r="E30" s="182">
        <v>2305846</v>
      </c>
      <c r="F30" s="182">
        <f t="shared" si="1"/>
        <v>316708571.56</v>
      </c>
      <c r="G30" s="182">
        <v>148435038.29</v>
      </c>
      <c r="H30" s="182">
        <v>137248327.87</v>
      </c>
      <c r="I30" s="182">
        <v>0</v>
      </c>
      <c r="J30" s="182">
        <v>0</v>
      </c>
      <c r="K30" s="182">
        <v>1523569</v>
      </c>
      <c r="L30" s="182">
        <v>4555746.1</v>
      </c>
      <c r="M30" s="182">
        <v>3157904.5</v>
      </c>
      <c r="N30" s="182">
        <v>21787985.8</v>
      </c>
      <c r="O30" s="182">
        <v>0</v>
      </c>
      <c r="P30" s="119"/>
      <c r="Q30" s="119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</row>
    <row r="31" spans="1:240" ht="18.75" customHeight="1">
      <c r="A31" s="120" t="s">
        <v>39</v>
      </c>
      <c r="B31" s="181">
        <v>523807109.33000004</v>
      </c>
      <c r="C31" s="182">
        <f t="shared" si="0"/>
        <v>489825520.19</v>
      </c>
      <c r="D31" s="182">
        <v>33981589.14000003</v>
      </c>
      <c r="E31" s="182">
        <v>249867.4</v>
      </c>
      <c r="F31" s="182">
        <f t="shared" si="1"/>
        <v>337342142.23</v>
      </c>
      <c r="G31" s="182">
        <v>181093950.06</v>
      </c>
      <c r="H31" s="182">
        <v>99372532.03</v>
      </c>
      <c r="I31" s="182">
        <v>0</v>
      </c>
      <c r="J31" s="182">
        <v>2362897</v>
      </c>
      <c r="K31" s="182">
        <v>0</v>
      </c>
      <c r="L31" s="182">
        <v>2351287</v>
      </c>
      <c r="M31" s="182">
        <v>950656.3</v>
      </c>
      <c r="N31" s="182">
        <v>34139373</v>
      </c>
      <c r="O31" s="182">
        <v>17071446.84</v>
      </c>
      <c r="P31" s="119"/>
      <c r="Q31" s="119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</row>
    <row r="32" spans="1:240" ht="18.75" customHeight="1">
      <c r="A32" s="120" t="s">
        <v>40</v>
      </c>
      <c r="B32" s="181">
        <v>61436990.770000026</v>
      </c>
      <c r="C32" s="182">
        <f t="shared" si="0"/>
        <v>52020103.49</v>
      </c>
      <c r="D32" s="182">
        <v>9416887.280000025</v>
      </c>
      <c r="E32" s="182">
        <v>0</v>
      </c>
      <c r="F32" s="182">
        <f t="shared" si="1"/>
        <v>27208383.66</v>
      </c>
      <c r="G32" s="182">
        <v>18888969.17</v>
      </c>
      <c r="H32" s="182">
        <v>269637</v>
      </c>
      <c r="I32" s="182">
        <v>0</v>
      </c>
      <c r="J32" s="182">
        <v>0</v>
      </c>
      <c r="K32" s="182">
        <v>0</v>
      </c>
      <c r="L32" s="182">
        <v>2938</v>
      </c>
      <c r="M32" s="182">
        <v>178829.5</v>
      </c>
      <c r="N32" s="182">
        <v>7122754.86</v>
      </c>
      <c r="O32" s="182">
        <v>745255.13</v>
      </c>
      <c r="P32" s="119"/>
      <c r="Q32" s="119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</row>
    <row r="33" spans="1:240" ht="18.75" customHeight="1">
      <c r="A33" s="120" t="s">
        <v>55</v>
      </c>
      <c r="B33" s="181">
        <v>228413160.0299999</v>
      </c>
      <c r="C33" s="182">
        <f t="shared" si="0"/>
        <v>229431353.6599999</v>
      </c>
      <c r="D33" s="183">
        <v>-1018193.63</v>
      </c>
      <c r="E33" s="183">
        <v>0</v>
      </c>
      <c r="F33" s="182">
        <f t="shared" si="1"/>
        <v>156614042.45</v>
      </c>
      <c r="G33" s="183">
        <v>95654471.54</v>
      </c>
      <c r="H33" s="183">
        <v>39562918.54</v>
      </c>
      <c r="I33" s="183">
        <v>0</v>
      </c>
      <c r="J33" s="183">
        <v>0</v>
      </c>
      <c r="K33" s="183">
        <v>1716522</v>
      </c>
      <c r="L33" s="183">
        <v>4149445.17</v>
      </c>
      <c r="M33" s="183">
        <v>583910.5</v>
      </c>
      <c r="N33" s="183">
        <v>14946774.7</v>
      </c>
      <c r="O33" s="183">
        <v>0</v>
      </c>
      <c r="P33" s="119"/>
      <c r="Q33" s="119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</row>
    <row r="34" spans="1:240" ht="18.75" customHeight="1">
      <c r="A34" s="120" t="s">
        <v>42</v>
      </c>
      <c r="B34" s="181">
        <v>643084613.6400002</v>
      </c>
      <c r="C34" s="182">
        <f t="shared" si="0"/>
        <v>614064624.1500002</v>
      </c>
      <c r="D34" s="182">
        <v>29019989.489999954</v>
      </c>
      <c r="E34" s="182">
        <v>257875</v>
      </c>
      <c r="F34" s="182">
        <f t="shared" si="1"/>
        <v>580510425.05</v>
      </c>
      <c r="G34" s="182">
        <v>303216515.2</v>
      </c>
      <c r="H34" s="182">
        <v>182926363.5</v>
      </c>
      <c r="I34" s="182">
        <v>0</v>
      </c>
      <c r="J34" s="182">
        <v>0</v>
      </c>
      <c r="K34" s="182">
        <v>564342</v>
      </c>
      <c r="L34" s="182">
        <v>3180282.75</v>
      </c>
      <c r="M34" s="182">
        <v>41951748.1</v>
      </c>
      <c r="N34" s="182">
        <v>48671173.5</v>
      </c>
      <c r="O34" s="182"/>
      <c r="P34" s="119"/>
      <c r="Q34" s="119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</row>
    <row r="35" spans="1:240" ht="18.75" customHeight="1">
      <c r="A35" s="120" t="s">
        <v>43</v>
      </c>
      <c r="B35" s="181">
        <v>290927867.5899999</v>
      </c>
      <c r="C35" s="182">
        <f t="shared" si="0"/>
        <v>280041681.0199999</v>
      </c>
      <c r="D35" s="182">
        <v>10886186.569999982</v>
      </c>
      <c r="E35" s="182">
        <v>0</v>
      </c>
      <c r="F35" s="182">
        <f t="shared" si="1"/>
        <v>166125108.48999998</v>
      </c>
      <c r="G35" s="182">
        <v>121157510.28999999</v>
      </c>
      <c r="H35" s="182">
        <v>26062864.9</v>
      </c>
      <c r="I35" s="182">
        <v>0</v>
      </c>
      <c r="J35" s="182">
        <v>0</v>
      </c>
      <c r="K35" s="182">
        <v>6185547</v>
      </c>
      <c r="L35" s="182">
        <v>270179</v>
      </c>
      <c r="M35" s="182">
        <v>111648.6</v>
      </c>
      <c r="N35" s="182">
        <v>12337358.7</v>
      </c>
      <c r="O35" s="182">
        <v>0</v>
      </c>
      <c r="P35" s="119"/>
      <c r="Q35" s="119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</row>
    <row r="36" spans="1:240" ht="18.75" customHeight="1">
      <c r="A36" s="120" t="s">
        <v>44</v>
      </c>
      <c r="B36" s="181">
        <v>735883364.2799999</v>
      </c>
      <c r="C36" s="182">
        <f t="shared" si="0"/>
        <v>655758723.45</v>
      </c>
      <c r="D36" s="182">
        <v>80124640.82999982</v>
      </c>
      <c r="E36" s="182">
        <v>0</v>
      </c>
      <c r="F36" s="182">
        <f t="shared" si="1"/>
        <v>358457886.59</v>
      </c>
      <c r="G36" s="182">
        <v>155616900.55</v>
      </c>
      <c r="H36" s="182">
        <v>135868416.59</v>
      </c>
      <c r="I36" s="182">
        <v>0</v>
      </c>
      <c r="J36" s="182">
        <v>1203054.7</v>
      </c>
      <c r="K36" s="182">
        <v>11197276</v>
      </c>
      <c r="L36" s="182">
        <v>908329.93</v>
      </c>
      <c r="M36" s="182">
        <v>6893116.6</v>
      </c>
      <c r="N36" s="182">
        <v>44500282.07</v>
      </c>
      <c r="O36" s="182">
        <v>2270510.15</v>
      </c>
      <c r="P36" s="119"/>
      <c r="Q36" s="119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</row>
    <row r="37" spans="1:240" ht="18.75" customHeight="1">
      <c r="A37" s="120" t="s">
        <v>45</v>
      </c>
      <c r="B37" s="181">
        <v>770459705.4399998</v>
      </c>
      <c r="C37" s="182">
        <f t="shared" si="0"/>
        <v>897752859.25</v>
      </c>
      <c r="D37" s="182">
        <v>-127293153.81000015</v>
      </c>
      <c r="E37" s="182">
        <v>0</v>
      </c>
      <c r="F37" s="182">
        <f t="shared" si="1"/>
        <v>519747883.88</v>
      </c>
      <c r="G37" s="182">
        <v>366168221.46</v>
      </c>
      <c r="H37" s="182">
        <v>95800731.51</v>
      </c>
      <c r="I37" s="182">
        <v>0</v>
      </c>
      <c r="J37" s="182">
        <v>0</v>
      </c>
      <c r="K37" s="182">
        <v>22696135.11</v>
      </c>
      <c r="L37" s="182">
        <v>3964660.2</v>
      </c>
      <c r="M37" s="182">
        <v>3934153.1</v>
      </c>
      <c r="N37" s="182">
        <v>27145429.5</v>
      </c>
      <c r="O37" s="182">
        <v>38553</v>
      </c>
      <c r="P37" s="119"/>
      <c r="Q37" s="119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</row>
    <row r="38" spans="1:240" ht="18.75" customHeight="1">
      <c r="A38" s="120" t="s">
        <v>56</v>
      </c>
      <c r="B38" s="181">
        <v>179890632.38000008</v>
      </c>
      <c r="C38" s="182">
        <f t="shared" si="0"/>
        <v>170146462.0000001</v>
      </c>
      <c r="D38" s="182">
        <v>9744170.379999997</v>
      </c>
      <c r="E38" s="182">
        <v>0</v>
      </c>
      <c r="F38" s="182">
        <f t="shared" si="1"/>
        <v>150521789.13000003</v>
      </c>
      <c r="G38" s="182">
        <v>21073598.12</v>
      </c>
      <c r="H38" s="182">
        <v>121638401.5</v>
      </c>
      <c r="I38" s="182">
        <v>0</v>
      </c>
      <c r="J38" s="182">
        <v>0</v>
      </c>
      <c r="K38" s="182">
        <v>552248</v>
      </c>
      <c r="L38" s="182">
        <v>302387.3</v>
      </c>
      <c r="M38" s="182">
        <v>393018.5</v>
      </c>
      <c r="N38" s="182">
        <v>1966807.3</v>
      </c>
      <c r="O38" s="182">
        <v>4595328.41</v>
      </c>
      <c r="P38" s="119"/>
      <c r="Q38" s="119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</row>
    <row r="39" spans="1:240" ht="18.75" customHeight="1">
      <c r="A39" s="120" t="s">
        <v>76</v>
      </c>
      <c r="B39" s="181">
        <v>199772641.1899999</v>
      </c>
      <c r="C39" s="182">
        <f t="shared" si="0"/>
        <v>167231454.11999995</v>
      </c>
      <c r="D39" s="183">
        <v>32541187.069999978</v>
      </c>
      <c r="E39" s="183">
        <v>0</v>
      </c>
      <c r="F39" s="182">
        <f t="shared" si="1"/>
        <v>134016122.17999999</v>
      </c>
      <c r="G39" s="183">
        <v>83520538</v>
      </c>
      <c r="H39" s="183">
        <v>28271599.77</v>
      </c>
      <c r="I39" s="183">
        <v>0</v>
      </c>
      <c r="J39" s="183">
        <v>0</v>
      </c>
      <c r="K39" s="183">
        <v>0</v>
      </c>
      <c r="L39" s="183">
        <v>82254</v>
      </c>
      <c r="M39" s="183">
        <v>309214</v>
      </c>
      <c r="N39" s="183">
        <v>21832516.41</v>
      </c>
      <c r="O39" s="183">
        <v>0</v>
      </c>
      <c r="P39" s="119"/>
      <c r="Q39" s="119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</row>
    <row r="40" spans="1:240" ht="18.75" customHeight="1">
      <c r="A40" s="120" t="s">
        <v>48</v>
      </c>
      <c r="B40" s="181">
        <v>689224212.2199997</v>
      </c>
      <c r="C40" s="182">
        <f t="shared" si="0"/>
        <v>651271690.9999999</v>
      </c>
      <c r="D40" s="183">
        <v>37952521.219999835</v>
      </c>
      <c r="E40" s="183">
        <v>350822.73</v>
      </c>
      <c r="F40" s="182">
        <f t="shared" si="1"/>
        <v>441058279.15</v>
      </c>
      <c r="G40" s="183">
        <v>218642701.19</v>
      </c>
      <c r="H40" s="183">
        <v>122581769.12</v>
      </c>
      <c r="I40" s="183">
        <v>0</v>
      </c>
      <c r="J40" s="183">
        <v>0</v>
      </c>
      <c r="K40" s="183">
        <v>48587841.45</v>
      </c>
      <c r="L40" s="183">
        <v>8100687.5</v>
      </c>
      <c r="M40" s="183">
        <v>1854887.5</v>
      </c>
      <c r="N40" s="183">
        <v>24363747.06</v>
      </c>
      <c r="O40" s="183">
        <v>16926645.33</v>
      </c>
      <c r="P40" s="119"/>
      <c r="Q40" s="119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</row>
    <row r="41" spans="1:240" ht="18.75" customHeight="1">
      <c r="A41" s="120" t="s">
        <v>49</v>
      </c>
      <c r="B41" s="181">
        <v>365629547.43000007</v>
      </c>
      <c r="C41" s="182">
        <f t="shared" si="0"/>
        <v>340007697.26000005</v>
      </c>
      <c r="D41" s="183">
        <v>25621850.170000013</v>
      </c>
      <c r="E41" s="183">
        <v>0</v>
      </c>
      <c r="F41" s="182">
        <f t="shared" si="1"/>
        <v>323647329.86</v>
      </c>
      <c r="G41" s="183">
        <v>127286540.05</v>
      </c>
      <c r="H41" s="183">
        <v>113197830.99</v>
      </c>
      <c r="I41" s="183">
        <v>0</v>
      </c>
      <c r="J41" s="183">
        <v>770616</v>
      </c>
      <c r="K41" s="183">
        <v>1035084.98</v>
      </c>
      <c r="L41" s="183">
        <v>4161632.5</v>
      </c>
      <c r="M41" s="183">
        <v>157649.06</v>
      </c>
      <c r="N41" s="183">
        <v>21175891.81</v>
      </c>
      <c r="O41" s="183">
        <v>55862084.47</v>
      </c>
      <c r="P41" s="119"/>
      <c r="Q41" s="119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</row>
    <row r="42" spans="1:240" ht="18.75" customHeight="1">
      <c r="A42" s="120" t="s">
        <v>50</v>
      </c>
      <c r="B42" s="181">
        <v>526494342.6300001</v>
      </c>
      <c r="C42" s="182">
        <f t="shared" si="0"/>
        <v>381919138.77000004</v>
      </c>
      <c r="D42" s="182">
        <v>144575203.86000007</v>
      </c>
      <c r="E42" s="182">
        <v>0</v>
      </c>
      <c r="F42" s="182">
        <f t="shared" si="1"/>
        <v>457370573.01</v>
      </c>
      <c r="G42" s="182">
        <v>370925107.62</v>
      </c>
      <c r="H42" s="182">
        <v>26334188.4</v>
      </c>
      <c r="I42" s="182">
        <v>0</v>
      </c>
      <c r="J42" s="182">
        <v>6070031.8</v>
      </c>
      <c r="K42" s="182">
        <v>1160259.94</v>
      </c>
      <c r="L42" s="182">
        <v>5958675</v>
      </c>
      <c r="M42" s="182">
        <v>4052041</v>
      </c>
      <c r="N42" s="182">
        <v>42870269.25</v>
      </c>
      <c r="O42" s="182"/>
      <c r="P42" s="119"/>
      <c r="Q42" s="119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</row>
    <row r="43" spans="1:240" ht="24" customHeight="1">
      <c r="A43" s="187" t="s">
        <v>77</v>
      </c>
      <c r="B43" s="188">
        <f aca="true" t="shared" si="2" ref="B43:O43">SUM(B5:B42)</f>
        <v>23742324225.800003</v>
      </c>
      <c r="C43" s="188">
        <f t="shared" si="2"/>
        <v>22228498490.5</v>
      </c>
      <c r="D43" s="188">
        <f t="shared" si="2"/>
        <v>1513825735.299999</v>
      </c>
      <c r="E43" s="188">
        <f t="shared" si="2"/>
        <v>145044639.24999997</v>
      </c>
      <c r="F43" s="188">
        <f t="shared" si="2"/>
        <v>17126137200.939997</v>
      </c>
      <c r="G43" s="188">
        <f t="shared" si="2"/>
        <v>10124554575.18</v>
      </c>
      <c r="H43" s="188">
        <f t="shared" si="2"/>
        <v>4268501652.3900003</v>
      </c>
      <c r="I43" s="189">
        <f t="shared" si="2"/>
        <v>2291562.6</v>
      </c>
      <c r="J43" s="189">
        <f t="shared" si="2"/>
        <v>73966528.55</v>
      </c>
      <c r="K43" s="188">
        <f t="shared" si="2"/>
        <v>249008367.66</v>
      </c>
      <c r="L43" s="188">
        <f t="shared" si="2"/>
        <v>160817006.09</v>
      </c>
      <c r="M43" s="188">
        <f t="shared" si="2"/>
        <v>587124091.33</v>
      </c>
      <c r="N43" s="188">
        <f t="shared" si="2"/>
        <v>1257604959.36</v>
      </c>
      <c r="O43" s="188">
        <f t="shared" si="2"/>
        <v>402268457.78</v>
      </c>
      <c r="P43" s="119"/>
      <c r="Q43" s="119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</row>
    <row r="44" spans="1:240" ht="24" customHeight="1">
      <c r="A44" s="121" t="s">
        <v>52</v>
      </c>
      <c r="B44" s="122">
        <v>76026255.5</v>
      </c>
      <c r="C44" s="122">
        <v>76026255.5</v>
      </c>
      <c r="D44" s="122">
        <v>0</v>
      </c>
      <c r="E44" s="122">
        <v>0</v>
      </c>
      <c r="F44" s="182">
        <f>SUM(G44:O44)</f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</row>
    <row r="45" spans="1:240" ht="28.5" customHeight="1">
      <c r="A45" s="121" t="s">
        <v>78</v>
      </c>
      <c r="B45" s="122">
        <f aca="true" t="shared" si="3" ref="B45:O45">SUM(B43:B44)</f>
        <v>23818350481.300003</v>
      </c>
      <c r="C45" s="122">
        <f t="shared" si="3"/>
        <v>22304524746</v>
      </c>
      <c r="D45" s="122">
        <f t="shared" si="3"/>
        <v>1513825735.299999</v>
      </c>
      <c r="E45" s="122">
        <f t="shared" si="3"/>
        <v>145044639.24999997</v>
      </c>
      <c r="F45" s="122">
        <f t="shared" si="3"/>
        <v>17126137200.939997</v>
      </c>
      <c r="G45" s="122">
        <f t="shared" si="3"/>
        <v>10124554575.18</v>
      </c>
      <c r="H45" s="122">
        <f t="shared" si="3"/>
        <v>4268501652.3900003</v>
      </c>
      <c r="I45" s="122">
        <f t="shared" si="3"/>
        <v>2291562.6</v>
      </c>
      <c r="J45" s="122">
        <f t="shared" si="3"/>
        <v>73966528.55</v>
      </c>
      <c r="K45" s="122">
        <f t="shared" si="3"/>
        <v>249008367.66</v>
      </c>
      <c r="L45" s="122">
        <f t="shared" si="3"/>
        <v>160817006.09</v>
      </c>
      <c r="M45" s="122">
        <f t="shared" si="3"/>
        <v>587124091.33</v>
      </c>
      <c r="N45" s="122">
        <f t="shared" si="3"/>
        <v>1257604959.36</v>
      </c>
      <c r="O45" s="122">
        <f t="shared" si="3"/>
        <v>402268457.78</v>
      </c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</row>
    <row r="46" spans="1:240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</row>
    <row r="47" spans="1:240" ht="12.75">
      <c r="A47" s="118"/>
      <c r="B47" s="118"/>
      <c r="C47" s="118"/>
      <c r="D47" s="119"/>
      <c r="E47" s="118"/>
      <c r="F47" s="119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</row>
    <row r="48" spans="1:240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</row>
    <row r="49" spans="1:240" ht="12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</row>
    <row r="50" spans="1:240" ht="12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</row>
    <row r="51" spans="1:240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</row>
    <row r="52" spans="1:240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</row>
    <row r="53" spans="1:240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</row>
    <row r="54" spans="1:240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</row>
    <row r="55" spans="16:240" ht="12.75"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</row>
    <row r="56" spans="16:240" ht="12.75"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</row>
    <row r="57" spans="16:240" ht="12.75"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</row>
    <row r="58" spans="16:240" ht="12.75"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</row>
    <row r="59" spans="16:240" ht="12.75"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</row>
    <row r="60" spans="16:240" ht="12.75"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</row>
    <row r="61" spans="16:240" ht="12.75"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</row>
    <row r="62" spans="16:240" ht="12.75"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</row>
    <row r="63" spans="16:240" ht="12.75"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</row>
    <row r="64" spans="16:240" ht="12.75"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</row>
    <row r="65" spans="16:240" ht="12.75"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</row>
    <row r="66" spans="16:240" ht="12.75"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</row>
    <row r="67" spans="16:240" ht="12.75"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</row>
    <row r="68" spans="16:240" ht="12.75"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</row>
    <row r="69" spans="16:240" ht="12.75"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  <c r="IA69" s="118"/>
      <c r="IB69" s="118"/>
      <c r="IC69" s="118"/>
      <c r="ID69" s="118"/>
      <c r="IE69" s="118"/>
      <c r="IF69" s="118"/>
    </row>
    <row r="70" spans="16:240" ht="12.75"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</row>
    <row r="71" spans="16:240" ht="12.75"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</row>
    <row r="72" spans="16:240" ht="12.75"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</row>
    <row r="73" spans="16:240" ht="12.75"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  <c r="IA73" s="118"/>
      <c r="IB73" s="118"/>
      <c r="IC73" s="118"/>
      <c r="ID73" s="118"/>
      <c r="IE73" s="118"/>
      <c r="IF73" s="118"/>
    </row>
    <row r="74" spans="16:240" ht="12.75"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  <c r="IA74" s="118"/>
      <c r="IB74" s="118"/>
      <c r="IC74" s="118"/>
      <c r="ID74" s="118"/>
      <c r="IE74" s="118"/>
      <c r="IF74" s="118"/>
    </row>
  </sheetData>
  <mergeCells count="7">
    <mergeCell ref="A2:N2"/>
    <mergeCell ref="F3:F4"/>
    <mergeCell ref="G3:O3"/>
    <mergeCell ref="A3:A4"/>
    <mergeCell ref="B3:B4"/>
    <mergeCell ref="C3:D3"/>
    <mergeCell ref="E3:E4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60" zoomScaleNormal="60" workbookViewId="0" topLeftCell="A1">
      <selection activeCell="T17" sqref="T17"/>
    </sheetView>
  </sheetViews>
  <sheetFormatPr defaultColWidth="9.140625" defaultRowHeight="12.75"/>
  <cols>
    <col min="1" max="3" width="16.28125" style="132" bestFit="1" customWidth="1"/>
    <col min="4" max="4" width="15.7109375" style="133" bestFit="1" customWidth="1"/>
    <col min="5" max="6" width="16.28125" style="123" bestFit="1" customWidth="1"/>
    <col min="7" max="10" width="16.28125" style="134" bestFit="1" customWidth="1"/>
    <col min="11" max="11" width="17.00390625" style="134" customWidth="1"/>
    <col min="12" max="12" width="16.421875" style="134" customWidth="1"/>
    <col min="13" max="13" width="16.421875" style="131" customWidth="1"/>
    <col min="14" max="14" width="16.140625" style="131" customWidth="1"/>
    <col min="15" max="15" width="16.57421875" style="131" customWidth="1"/>
    <col min="16" max="16" width="16.421875" style="131" customWidth="1"/>
    <col min="17" max="17" width="16.140625" style="131" customWidth="1"/>
    <col min="18" max="16384" width="9.140625" style="131" customWidth="1"/>
  </cols>
  <sheetData>
    <row r="1" ht="12.75">
      <c r="R1" s="201" t="s">
        <v>415</v>
      </c>
    </row>
    <row r="2" spans="1:17" ht="21.75" customHeight="1">
      <c r="A2" s="371" t="s">
        <v>399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</row>
    <row r="3" ht="23.25" customHeight="1"/>
    <row r="4" spans="1:17" ht="24" customHeight="1">
      <c r="A4" s="374" t="s">
        <v>3</v>
      </c>
      <c r="B4" s="374" t="s">
        <v>79</v>
      </c>
      <c r="C4" s="374" t="s">
        <v>80</v>
      </c>
      <c r="D4" s="374" t="s">
        <v>81</v>
      </c>
      <c r="E4" s="374" t="s">
        <v>82</v>
      </c>
      <c r="F4" s="374" t="s">
        <v>83</v>
      </c>
      <c r="G4" s="374" t="s">
        <v>84</v>
      </c>
      <c r="H4" s="372" t="s">
        <v>85</v>
      </c>
      <c r="I4" s="374" t="s">
        <v>86</v>
      </c>
      <c r="J4" s="374" t="s">
        <v>87</v>
      </c>
      <c r="K4" s="374" t="s">
        <v>88</v>
      </c>
      <c r="L4" s="375"/>
      <c r="M4" s="375"/>
      <c r="N4" s="375"/>
      <c r="O4" s="375"/>
      <c r="P4" s="375"/>
      <c r="Q4" s="375"/>
    </row>
    <row r="5" spans="1:17" ht="27" customHeight="1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191" t="s">
        <v>89</v>
      </c>
      <c r="L5" s="191" t="s">
        <v>90</v>
      </c>
      <c r="M5" s="191" t="s">
        <v>91</v>
      </c>
      <c r="N5" s="191" t="s">
        <v>92</v>
      </c>
      <c r="O5" s="191" t="s">
        <v>93</v>
      </c>
      <c r="P5" s="191" t="s">
        <v>94</v>
      </c>
      <c r="Q5" s="191" t="s">
        <v>95</v>
      </c>
    </row>
    <row r="6" spans="1:17" ht="18.75" customHeight="1">
      <c r="A6" s="190"/>
      <c r="B6" s="190">
        <v>1</v>
      </c>
      <c r="C6" s="190">
        <v>2</v>
      </c>
      <c r="D6" s="190">
        <v>3</v>
      </c>
      <c r="E6" s="190">
        <v>4</v>
      </c>
      <c r="F6" s="190">
        <v>5</v>
      </c>
      <c r="G6" s="190">
        <v>6</v>
      </c>
      <c r="H6" s="192">
        <v>7</v>
      </c>
      <c r="I6" s="190">
        <v>8</v>
      </c>
      <c r="J6" s="190">
        <v>9</v>
      </c>
      <c r="K6" s="190">
        <v>10</v>
      </c>
      <c r="L6" s="190">
        <v>11</v>
      </c>
      <c r="M6" s="190">
        <v>12</v>
      </c>
      <c r="N6" s="190">
        <v>13</v>
      </c>
      <c r="O6" s="190">
        <v>14</v>
      </c>
      <c r="P6" s="192">
        <v>15</v>
      </c>
      <c r="Q6" s="190">
        <v>16</v>
      </c>
    </row>
    <row r="7" spans="1:17" ht="24.75" customHeight="1">
      <c r="A7" s="128" t="s">
        <v>13</v>
      </c>
      <c r="B7" s="124">
        <v>3129286161.16</v>
      </c>
      <c r="C7" s="124">
        <v>3419873876.2000003</v>
      </c>
      <c r="D7" s="137">
        <v>415071132.56</v>
      </c>
      <c r="E7" s="136">
        <v>4197176185.0099998</v>
      </c>
      <c r="F7" s="124">
        <v>4062731950.92</v>
      </c>
      <c r="G7" s="129">
        <v>2691720827.94</v>
      </c>
      <c r="H7" s="193">
        <v>2609870519.37</v>
      </c>
      <c r="I7" s="193">
        <v>2464046839.62</v>
      </c>
      <c r="J7" s="193">
        <v>1364942345.58</v>
      </c>
      <c r="K7" s="194">
        <f aca="true" t="shared" si="0" ref="K7:K45">J7-I7</f>
        <v>-1099104494.04</v>
      </c>
      <c r="L7" s="194">
        <f aca="true" t="shared" si="1" ref="L7:L44">J7-H7</f>
        <v>-1244928173.79</v>
      </c>
      <c r="M7" s="136">
        <f aca="true" t="shared" si="2" ref="M7:M45">J7-G7</f>
        <v>-1326778482.3600001</v>
      </c>
      <c r="N7" s="136">
        <f aca="true" t="shared" si="3" ref="N7:N45">J7-F7</f>
        <v>-2697789605.34</v>
      </c>
      <c r="O7" s="136">
        <f aca="true" t="shared" si="4" ref="O7:O45">J7-E7</f>
        <v>-2832233839.43</v>
      </c>
      <c r="P7" s="136">
        <f aca="true" t="shared" si="5" ref="P7:P45">J7-C7</f>
        <v>-2054931530.6200004</v>
      </c>
      <c r="Q7" s="136">
        <f aca="true" t="shared" si="6" ref="Q7:Q45">J7-B7</f>
        <v>-1764343815.58</v>
      </c>
    </row>
    <row r="8" spans="1:17" ht="24.75" customHeight="1">
      <c r="A8" s="128" t="s">
        <v>14</v>
      </c>
      <c r="B8" s="124">
        <v>621934079.21</v>
      </c>
      <c r="C8" s="124">
        <v>669584753.88</v>
      </c>
      <c r="D8" s="135">
        <v>133376429.86</v>
      </c>
      <c r="E8" s="136">
        <v>869223889.19</v>
      </c>
      <c r="F8" s="124">
        <v>852383276.8</v>
      </c>
      <c r="G8" s="129">
        <v>814789511.9999998</v>
      </c>
      <c r="H8" s="193">
        <v>689273208.37</v>
      </c>
      <c r="I8" s="193">
        <v>682548149.2</v>
      </c>
      <c r="J8" s="193">
        <v>334543713.33000004</v>
      </c>
      <c r="K8" s="194">
        <f t="shared" si="0"/>
        <v>-348004435.87</v>
      </c>
      <c r="L8" s="194">
        <f t="shared" si="1"/>
        <v>-354729495.03999996</v>
      </c>
      <c r="M8" s="136">
        <f t="shared" si="2"/>
        <v>-480245798.6699997</v>
      </c>
      <c r="N8" s="136">
        <f t="shared" si="3"/>
        <v>-517839563.4699999</v>
      </c>
      <c r="O8" s="136">
        <f t="shared" si="4"/>
        <v>-534680175.86</v>
      </c>
      <c r="P8" s="136">
        <f t="shared" si="5"/>
        <v>-335041040.54999995</v>
      </c>
      <c r="Q8" s="136">
        <f t="shared" si="6"/>
        <v>-287390365.88</v>
      </c>
    </row>
    <row r="9" spans="1:17" ht="24.75" customHeight="1">
      <c r="A9" s="128" t="s">
        <v>15</v>
      </c>
      <c r="B9" s="124">
        <v>5274401595.75</v>
      </c>
      <c r="C9" s="124">
        <v>5445918403.049999</v>
      </c>
      <c r="D9" s="137">
        <v>587960072.17</v>
      </c>
      <c r="E9" s="136">
        <v>8030780537.64</v>
      </c>
      <c r="F9" s="124">
        <v>10658848945.5</v>
      </c>
      <c r="G9" s="129">
        <v>7093708349.02</v>
      </c>
      <c r="H9" s="193">
        <v>5044647895.300001</v>
      </c>
      <c r="I9" s="193">
        <v>4203361650.84</v>
      </c>
      <c r="J9" s="193">
        <v>4079331268.94</v>
      </c>
      <c r="K9" s="194">
        <f t="shared" si="0"/>
        <v>-124030381.9000001</v>
      </c>
      <c r="L9" s="194">
        <f t="shared" si="1"/>
        <v>-965316626.3600011</v>
      </c>
      <c r="M9" s="136">
        <f t="shared" si="2"/>
        <v>-3014377080.0800004</v>
      </c>
      <c r="N9" s="136">
        <f t="shared" si="3"/>
        <v>-6579517676.559999</v>
      </c>
      <c r="O9" s="136">
        <f t="shared" si="4"/>
        <v>-3951449268.7000003</v>
      </c>
      <c r="P9" s="136">
        <f t="shared" si="5"/>
        <v>-1366587134.1099992</v>
      </c>
      <c r="Q9" s="136">
        <f t="shared" si="6"/>
        <v>-1195070326.81</v>
      </c>
    </row>
    <row r="10" spans="1:17" ht="24.75" customHeight="1">
      <c r="A10" s="128" t="s">
        <v>16</v>
      </c>
      <c r="B10" s="124">
        <v>855295739</v>
      </c>
      <c r="C10" s="124">
        <v>901260338.8599999</v>
      </c>
      <c r="D10" s="137">
        <v>104318762.94000001</v>
      </c>
      <c r="E10" s="136">
        <v>1058125217.47</v>
      </c>
      <c r="F10" s="125">
        <v>1120826925.52</v>
      </c>
      <c r="G10" s="129">
        <v>1006974014.96</v>
      </c>
      <c r="H10" s="193">
        <v>967549821.76</v>
      </c>
      <c r="I10" s="193">
        <v>879389676.47</v>
      </c>
      <c r="J10" s="193">
        <v>698027323.7600001</v>
      </c>
      <c r="K10" s="194">
        <f t="shared" si="0"/>
        <v>-181362352.70999992</v>
      </c>
      <c r="L10" s="194">
        <f t="shared" si="1"/>
        <v>-269522497.9999999</v>
      </c>
      <c r="M10" s="136">
        <f t="shared" si="2"/>
        <v>-308946691.1999999</v>
      </c>
      <c r="N10" s="136">
        <f t="shared" si="3"/>
        <v>-422799601.7599999</v>
      </c>
      <c r="O10" s="136">
        <f t="shared" si="4"/>
        <v>-360097893.7099999</v>
      </c>
      <c r="P10" s="136">
        <f t="shared" si="5"/>
        <v>-203233015.0999998</v>
      </c>
      <c r="Q10" s="136">
        <f t="shared" si="6"/>
        <v>-157268415.2399999</v>
      </c>
    </row>
    <row r="11" spans="1:17" ht="24.75" customHeight="1">
      <c r="A11" s="128" t="s">
        <v>17</v>
      </c>
      <c r="B11" s="124">
        <v>359947875.96</v>
      </c>
      <c r="C11" s="124">
        <v>417015551.34000003</v>
      </c>
      <c r="D11" s="137">
        <v>106272836.93</v>
      </c>
      <c r="E11" s="136">
        <v>576232264.6700001</v>
      </c>
      <c r="F11" s="126">
        <v>502491441.98</v>
      </c>
      <c r="G11" s="129">
        <v>423949809.26</v>
      </c>
      <c r="H11" s="193">
        <v>351257146.42999995</v>
      </c>
      <c r="I11" s="193">
        <v>328155851.54999995</v>
      </c>
      <c r="J11" s="193">
        <v>240693376.60999992</v>
      </c>
      <c r="K11" s="194">
        <f t="shared" si="0"/>
        <v>-87462474.94000003</v>
      </c>
      <c r="L11" s="194">
        <f t="shared" si="1"/>
        <v>-110563769.82000002</v>
      </c>
      <c r="M11" s="136">
        <f t="shared" si="2"/>
        <v>-183256432.65000007</v>
      </c>
      <c r="N11" s="136">
        <f t="shared" si="3"/>
        <v>-261798065.3700001</v>
      </c>
      <c r="O11" s="136">
        <f t="shared" si="4"/>
        <v>-335538888.0600002</v>
      </c>
      <c r="P11" s="136">
        <f t="shared" si="5"/>
        <v>-176322174.7300001</v>
      </c>
      <c r="Q11" s="136">
        <f t="shared" si="6"/>
        <v>-119254499.35000005</v>
      </c>
    </row>
    <row r="12" spans="1:17" ht="24.75" customHeight="1">
      <c r="A12" s="128" t="s">
        <v>18</v>
      </c>
      <c r="B12" s="124">
        <v>902114801.37</v>
      </c>
      <c r="C12" s="124">
        <v>955989118.4799999</v>
      </c>
      <c r="D12" s="135">
        <v>161564652.61</v>
      </c>
      <c r="E12" s="136">
        <v>1257894555.21</v>
      </c>
      <c r="F12" s="127">
        <v>1196704902.48</v>
      </c>
      <c r="G12" s="129">
        <v>1035038705.4400002</v>
      </c>
      <c r="H12" s="193">
        <v>625237167.28</v>
      </c>
      <c r="I12" s="193">
        <v>570827261.56</v>
      </c>
      <c r="J12" s="193">
        <v>311899108.48999983</v>
      </c>
      <c r="K12" s="194">
        <f t="shared" si="0"/>
        <v>-258928153.0700001</v>
      </c>
      <c r="L12" s="194">
        <f t="shared" si="1"/>
        <v>-313338058.79000014</v>
      </c>
      <c r="M12" s="136">
        <f t="shared" si="2"/>
        <v>-723139596.9500003</v>
      </c>
      <c r="N12" s="136">
        <f t="shared" si="3"/>
        <v>-884805793.9900002</v>
      </c>
      <c r="O12" s="136">
        <f t="shared" si="4"/>
        <v>-945995446.7200003</v>
      </c>
      <c r="P12" s="136">
        <f t="shared" si="5"/>
        <v>-644090009.99</v>
      </c>
      <c r="Q12" s="136">
        <f t="shared" si="6"/>
        <v>-590215692.8800001</v>
      </c>
    </row>
    <row r="13" spans="1:17" ht="24.75" customHeight="1">
      <c r="A13" s="128" t="s">
        <v>19</v>
      </c>
      <c r="B13" s="124">
        <v>461405648.76</v>
      </c>
      <c r="C13" s="124">
        <v>501510804.54</v>
      </c>
      <c r="D13" s="135">
        <v>112322359.86</v>
      </c>
      <c r="E13" s="136">
        <v>656509612.19</v>
      </c>
      <c r="F13" s="124">
        <v>640719701.35</v>
      </c>
      <c r="G13" s="129">
        <v>466848361.96000004</v>
      </c>
      <c r="H13" s="193">
        <v>463845946.66</v>
      </c>
      <c r="I13" s="193">
        <v>476427913.13000005</v>
      </c>
      <c r="J13" s="193">
        <v>335465324.6399999</v>
      </c>
      <c r="K13" s="194">
        <f t="shared" si="0"/>
        <v>-140962588.49000013</v>
      </c>
      <c r="L13" s="194">
        <f t="shared" si="1"/>
        <v>-128380622.0200001</v>
      </c>
      <c r="M13" s="136">
        <f t="shared" si="2"/>
        <v>-131383037.32000011</v>
      </c>
      <c r="N13" s="136">
        <f t="shared" si="3"/>
        <v>-305254376.7100001</v>
      </c>
      <c r="O13" s="136">
        <f t="shared" si="4"/>
        <v>-321044287.55000013</v>
      </c>
      <c r="P13" s="136">
        <f t="shared" si="5"/>
        <v>-166045479.9000001</v>
      </c>
      <c r="Q13" s="136">
        <f t="shared" si="6"/>
        <v>-125940324.12000006</v>
      </c>
    </row>
    <row r="14" spans="1:17" ht="24.75" customHeight="1">
      <c r="A14" s="128" t="s">
        <v>20</v>
      </c>
      <c r="B14" s="124">
        <v>975112657.89</v>
      </c>
      <c r="C14" s="124">
        <v>1026360740.2199999</v>
      </c>
      <c r="D14" s="135">
        <v>133706098.39</v>
      </c>
      <c r="E14" s="136">
        <v>1308557237.5</v>
      </c>
      <c r="F14" s="124">
        <v>1188250925.79</v>
      </c>
      <c r="G14" s="129">
        <v>1097171927.3200002</v>
      </c>
      <c r="H14" s="193">
        <v>1045442920.55</v>
      </c>
      <c r="I14" s="193">
        <v>1029628672.7</v>
      </c>
      <c r="J14" s="193">
        <v>638369456.7699999</v>
      </c>
      <c r="K14" s="194">
        <f t="shared" si="0"/>
        <v>-391259215.9300002</v>
      </c>
      <c r="L14" s="194">
        <f t="shared" si="1"/>
        <v>-407073463.7800001</v>
      </c>
      <c r="M14" s="136">
        <f t="shared" si="2"/>
        <v>-458802470.5500003</v>
      </c>
      <c r="N14" s="136">
        <f t="shared" si="3"/>
        <v>-549881469.0200001</v>
      </c>
      <c r="O14" s="136">
        <f t="shared" si="4"/>
        <v>-670187780.7300001</v>
      </c>
      <c r="P14" s="136">
        <f t="shared" si="5"/>
        <v>-387991283.45000005</v>
      </c>
      <c r="Q14" s="136">
        <f t="shared" si="6"/>
        <v>-336743201.1200001</v>
      </c>
    </row>
    <row r="15" spans="1:17" ht="24.75" customHeight="1">
      <c r="A15" s="128" t="s">
        <v>21</v>
      </c>
      <c r="B15" s="124">
        <v>1406099199</v>
      </c>
      <c r="C15" s="124">
        <v>1439497651</v>
      </c>
      <c r="D15" s="135">
        <v>200009152.94</v>
      </c>
      <c r="E15" s="136">
        <v>1706042302.94</v>
      </c>
      <c r="F15" s="124">
        <v>1187975908.9</v>
      </c>
      <c r="G15" s="129">
        <v>709106537.21</v>
      </c>
      <c r="H15" s="193">
        <v>658695986.55</v>
      </c>
      <c r="I15" s="193">
        <v>663814703.96</v>
      </c>
      <c r="J15" s="193">
        <v>332348001.90999985</v>
      </c>
      <c r="K15" s="194">
        <f t="shared" si="0"/>
        <v>-331466702.0500002</v>
      </c>
      <c r="L15" s="194">
        <f t="shared" si="1"/>
        <v>-326347984.6400001</v>
      </c>
      <c r="M15" s="136">
        <f t="shared" si="2"/>
        <v>-376758535.3000002</v>
      </c>
      <c r="N15" s="136">
        <f t="shared" si="3"/>
        <v>-855627906.9900002</v>
      </c>
      <c r="O15" s="136">
        <f t="shared" si="4"/>
        <v>-1373694301.0300002</v>
      </c>
      <c r="P15" s="136">
        <f t="shared" si="5"/>
        <v>-1107149649.0900002</v>
      </c>
      <c r="Q15" s="136">
        <f t="shared" si="6"/>
        <v>-1073751197.0900002</v>
      </c>
    </row>
    <row r="16" spans="1:17" ht="24.75" customHeight="1">
      <c r="A16" s="128" t="s">
        <v>22</v>
      </c>
      <c r="B16" s="124">
        <v>966461366.43</v>
      </c>
      <c r="C16" s="124">
        <v>1128784069.24</v>
      </c>
      <c r="D16" s="135">
        <v>207870865.76</v>
      </c>
      <c r="E16" s="136">
        <v>1379817443.69</v>
      </c>
      <c r="F16" s="124">
        <v>1109543066.48</v>
      </c>
      <c r="G16" s="129">
        <v>974346945.5600001</v>
      </c>
      <c r="H16" s="193">
        <v>973346194.6600002</v>
      </c>
      <c r="I16" s="193">
        <v>937065268.46</v>
      </c>
      <c r="J16" s="193">
        <v>413194453.0599998</v>
      </c>
      <c r="K16" s="194">
        <f t="shared" si="0"/>
        <v>-523870815.4000002</v>
      </c>
      <c r="L16" s="194">
        <f t="shared" si="1"/>
        <v>-560151741.6000004</v>
      </c>
      <c r="M16" s="136">
        <f t="shared" si="2"/>
        <v>-561152492.5000002</v>
      </c>
      <c r="N16" s="136">
        <f t="shared" si="3"/>
        <v>-696348613.4200002</v>
      </c>
      <c r="O16" s="136">
        <f t="shared" si="4"/>
        <v>-966622990.6300002</v>
      </c>
      <c r="P16" s="136">
        <f t="shared" si="5"/>
        <v>-715589616.1800002</v>
      </c>
      <c r="Q16" s="136">
        <f t="shared" si="6"/>
        <v>-553266913.3700001</v>
      </c>
    </row>
    <row r="17" spans="1:17" ht="24.75" customHeight="1">
      <c r="A17" s="128" t="s">
        <v>23</v>
      </c>
      <c r="B17" s="124">
        <v>3694473691.15</v>
      </c>
      <c r="C17" s="124">
        <v>3831669165.9000006</v>
      </c>
      <c r="D17" s="135">
        <v>405473445.5</v>
      </c>
      <c r="E17" s="136">
        <v>4740186116.52</v>
      </c>
      <c r="F17" s="124">
        <v>4569654517.71</v>
      </c>
      <c r="G17" s="129">
        <v>2787120665.8199997</v>
      </c>
      <c r="H17" s="193">
        <v>1971718181.68</v>
      </c>
      <c r="I17" s="193">
        <v>1882050497.7200003</v>
      </c>
      <c r="J17" s="193">
        <v>1332110168.0500007</v>
      </c>
      <c r="K17" s="194">
        <f t="shared" si="0"/>
        <v>-549940329.6699996</v>
      </c>
      <c r="L17" s="194">
        <f t="shared" si="1"/>
        <v>-639608013.6299994</v>
      </c>
      <c r="M17" s="136">
        <f t="shared" si="2"/>
        <v>-1455010497.769999</v>
      </c>
      <c r="N17" s="136">
        <f t="shared" si="3"/>
        <v>-3237544349.6599994</v>
      </c>
      <c r="O17" s="136">
        <f t="shared" si="4"/>
        <v>-3408075948.47</v>
      </c>
      <c r="P17" s="136">
        <f t="shared" si="5"/>
        <v>-2499558997.85</v>
      </c>
      <c r="Q17" s="136">
        <f t="shared" si="6"/>
        <v>-2362363523.0999994</v>
      </c>
    </row>
    <row r="18" spans="1:17" ht="24.75" customHeight="1">
      <c r="A18" s="128" t="s">
        <v>24</v>
      </c>
      <c r="B18" s="124">
        <v>465929373.07</v>
      </c>
      <c r="C18" s="124">
        <v>490931497.73</v>
      </c>
      <c r="D18" s="135">
        <v>69537881.4</v>
      </c>
      <c r="E18" s="136">
        <v>587949823.8100001</v>
      </c>
      <c r="F18" s="124">
        <v>498409337.01</v>
      </c>
      <c r="G18" s="129">
        <v>468160619.46</v>
      </c>
      <c r="H18" s="193">
        <v>434098197.2</v>
      </c>
      <c r="I18" s="193">
        <v>430824512.96</v>
      </c>
      <c r="J18" s="193">
        <v>204726467.90000004</v>
      </c>
      <c r="K18" s="194">
        <f t="shared" si="0"/>
        <v>-226098045.05999994</v>
      </c>
      <c r="L18" s="194">
        <f t="shared" si="1"/>
        <v>-229371729.29999995</v>
      </c>
      <c r="M18" s="136">
        <f t="shared" si="2"/>
        <v>-263434151.55999994</v>
      </c>
      <c r="N18" s="136">
        <f t="shared" si="3"/>
        <v>-293682869.10999995</v>
      </c>
      <c r="O18" s="136">
        <f t="shared" si="4"/>
        <v>-383223355.91</v>
      </c>
      <c r="P18" s="136">
        <f t="shared" si="5"/>
        <v>-286205029.83</v>
      </c>
      <c r="Q18" s="136">
        <f t="shared" si="6"/>
        <v>-261202905.16999996</v>
      </c>
    </row>
    <row r="19" spans="1:17" ht="24.75" customHeight="1">
      <c r="A19" s="128" t="s">
        <v>25</v>
      </c>
      <c r="B19" s="124">
        <v>799551363.09</v>
      </c>
      <c r="C19" s="124">
        <v>971869673.6899998</v>
      </c>
      <c r="D19" s="135">
        <v>143474036.35</v>
      </c>
      <c r="E19" s="136">
        <v>1225097770.49</v>
      </c>
      <c r="F19" s="124">
        <v>1065748949.03</v>
      </c>
      <c r="G19" s="129">
        <v>821351400.27</v>
      </c>
      <c r="H19" s="193">
        <v>799514200.0299999</v>
      </c>
      <c r="I19" s="193">
        <v>758675112.62</v>
      </c>
      <c r="J19" s="193">
        <v>342780389.93999994</v>
      </c>
      <c r="K19" s="194">
        <f t="shared" si="0"/>
        <v>-415894722.68000007</v>
      </c>
      <c r="L19" s="194">
        <f t="shared" si="1"/>
        <v>-456733810.0899999</v>
      </c>
      <c r="M19" s="136">
        <f t="shared" si="2"/>
        <v>-478571010.33000004</v>
      </c>
      <c r="N19" s="136">
        <f t="shared" si="3"/>
        <v>-722968559.09</v>
      </c>
      <c r="O19" s="136">
        <f t="shared" si="4"/>
        <v>-882317380.5500001</v>
      </c>
      <c r="P19" s="136">
        <f t="shared" si="5"/>
        <v>-629089283.7499999</v>
      </c>
      <c r="Q19" s="136">
        <f t="shared" si="6"/>
        <v>-456770973.1500001</v>
      </c>
    </row>
    <row r="20" spans="1:17" ht="24.75" customHeight="1">
      <c r="A20" s="128" t="s">
        <v>54</v>
      </c>
      <c r="B20" s="124">
        <v>831231862.19</v>
      </c>
      <c r="C20" s="124">
        <v>903039745.9799999</v>
      </c>
      <c r="D20" s="135">
        <v>158349747.15</v>
      </c>
      <c r="E20" s="136">
        <v>1166293409.91</v>
      </c>
      <c r="F20" s="124">
        <v>1208896070.02</v>
      </c>
      <c r="G20" s="129">
        <v>1053643408.7200001</v>
      </c>
      <c r="H20" s="193">
        <v>976300053.3800001</v>
      </c>
      <c r="I20" s="193">
        <v>930145892.05</v>
      </c>
      <c r="J20" s="193">
        <v>414620301.69999987</v>
      </c>
      <c r="K20" s="194">
        <f t="shared" si="0"/>
        <v>-515525590.3500001</v>
      </c>
      <c r="L20" s="194">
        <f t="shared" si="1"/>
        <v>-561679751.6800003</v>
      </c>
      <c r="M20" s="136">
        <f t="shared" si="2"/>
        <v>-639023107.0200002</v>
      </c>
      <c r="N20" s="136">
        <f t="shared" si="3"/>
        <v>-794275768.3200002</v>
      </c>
      <c r="O20" s="136">
        <f t="shared" si="4"/>
        <v>-751673108.2100003</v>
      </c>
      <c r="P20" s="136">
        <f t="shared" si="5"/>
        <v>-488419444.28000003</v>
      </c>
      <c r="Q20" s="136">
        <f t="shared" si="6"/>
        <v>-416611560.4900002</v>
      </c>
    </row>
    <row r="21" spans="1:17" ht="24.75" customHeight="1">
      <c r="A21" s="128" t="s">
        <v>27</v>
      </c>
      <c r="B21" s="124">
        <v>1490670072</v>
      </c>
      <c r="C21" s="124">
        <v>1644124420.48</v>
      </c>
      <c r="D21" s="135">
        <v>169143692.54</v>
      </c>
      <c r="E21" s="136">
        <v>1987236350.54</v>
      </c>
      <c r="F21" s="129">
        <v>1685974135.3</v>
      </c>
      <c r="G21" s="129">
        <v>1435576060.2499998</v>
      </c>
      <c r="H21" s="193">
        <v>1324461814.05</v>
      </c>
      <c r="I21" s="193">
        <v>1294555594.69</v>
      </c>
      <c r="J21" s="193">
        <v>797263486.4899998</v>
      </c>
      <c r="K21" s="194">
        <f t="shared" si="0"/>
        <v>-497292108.2000003</v>
      </c>
      <c r="L21" s="194">
        <f t="shared" si="1"/>
        <v>-527198327.5600002</v>
      </c>
      <c r="M21" s="136">
        <f t="shared" si="2"/>
        <v>-638312573.76</v>
      </c>
      <c r="N21" s="136">
        <f t="shared" si="3"/>
        <v>-888710648.8100002</v>
      </c>
      <c r="O21" s="136">
        <f t="shared" si="4"/>
        <v>-1189972864.0500002</v>
      </c>
      <c r="P21" s="136">
        <f t="shared" si="5"/>
        <v>-846860933.9900002</v>
      </c>
      <c r="Q21" s="136">
        <f t="shared" si="6"/>
        <v>-693406585.5100002</v>
      </c>
    </row>
    <row r="22" spans="1:17" ht="24.75" customHeight="1">
      <c r="A22" s="128" t="s">
        <v>28</v>
      </c>
      <c r="B22" s="124">
        <v>3248005740.65</v>
      </c>
      <c r="C22" s="124">
        <v>3355826701.39</v>
      </c>
      <c r="D22" s="135">
        <v>376950924.01</v>
      </c>
      <c r="E22" s="136">
        <v>3881788272.1499996</v>
      </c>
      <c r="F22" s="124">
        <v>3859695795.92</v>
      </c>
      <c r="G22" s="129">
        <v>3177173520.6800003</v>
      </c>
      <c r="H22" s="193">
        <v>2962918637.0099993</v>
      </c>
      <c r="I22" s="193">
        <v>2904916958.39</v>
      </c>
      <c r="J22" s="193">
        <v>862522717.5400007</v>
      </c>
      <c r="K22" s="194">
        <f t="shared" si="0"/>
        <v>-2042394240.8499992</v>
      </c>
      <c r="L22" s="194">
        <f t="shared" si="1"/>
        <v>-2100395919.4699986</v>
      </c>
      <c r="M22" s="136">
        <f t="shared" si="2"/>
        <v>-2314650803.1399994</v>
      </c>
      <c r="N22" s="136">
        <f t="shared" si="3"/>
        <v>-2997173078.379999</v>
      </c>
      <c r="O22" s="136">
        <f t="shared" si="4"/>
        <v>-3019265554.6099987</v>
      </c>
      <c r="P22" s="136">
        <f t="shared" si="5"/>
        <v>-2493303983.8499994</v>
      </c>
      <c r="Q22" s="136">
        <f t="shared" si="6"/>
        <v>-2385483023.1099997</v>
      </c>
    </row>
    <row r="23" spans="1:17" ht="24.75" customHeight="1">
      <c r="A23" s="128" t="s">
        <v>29</v>
      </c>
      <c r="B23" s="124">
        <v>1211536466.08</v>
      </c>
      <c r="C23" s="124">
        <v>1285439814.78</v>
      </c>
      <c r="D23" s="135">
        <v>222750176.26</v>
      </c>
      <c r="E23" s="136">
        <v>1653779556.09</v>
      </c>
      <c r="F23" s="124">
        <v>1532705925.59</v>
      </c>
      <c r="G23" s="129">
        <v>1196882566.5300002</v>
      </c>
      <c r="H23" s="193">
        <v>1025071681.4599999</v>
      </c>
      <c r="I23" s="193">
        <v>978085309.4100001</v>
      </c>
      <c r="J23" s="193">
        <v>597142628.6500002</v>
      </c>
      <c r="K23" s="194">
        <f t="shared" si="0"/>
        <v>-380942680.7599999</v>
      </c>
      <c r="L23" s="194">
        <f t="shared" si="1"/>
        <v>-427929052.8099997</v>
      </c>
      <c r="M23" s="136">
        <f t="shared" si="2"/>
        <v>-599739937.88</v>
      </c>
      <c r="N23" s="136">
        <f t="shared" si="3"/>
        <v>-935563296.9399997</v>
      </c>
      <c r="O23" s="136">
        <f t="shared" si="4"/>
        <v>-1056636927.4399997</v>
      </c>
      <c r="P23" s="136">
        <f t="shared" si="5"/>
        <v>-688297186.1299998</v>
      </c>
      <c r="Q23" s="136">
        <f t="shared" si="6"/>
        <v>-614393837.4299997</v>
      </c>
    </row>
    <row r="24" spans="1:17" ht="24.75" customHeight="1">
      <c r="A24" s="128" t="s">
        <v>30</v>
      </c>
      <c r="B24" s="124">
        <v>1999824790.47</v>
      </c>
      <c r="C24" s="124">
        <v>2110438943.15</v>
      </c>
      <c r="D24" s="135">
        <v>221450375.64</v>
      </c>
      <c r="E24" s="136">
        <v>2458451908.3199997</v>
      </c>
      <c r="F24" s="124">
        <v>2359193886.26</v>
      </c>
      <c r="G24" s="129">
        <v>1298523140.3</v>
      </c>
      <c r="H24" s="193">
        <v>1238266586.47</v>
      </c>
      <c r="I24" s="193">
        <v>1125868780.32</v>
      </c>
      <c r="J24" s="193">
        <v>583034697.8999999</v>
      </c>
      <c r="K24" s="194">
        <f t="shared" si="0"/>
        <v>-542834082.4200001</v>
      </c>
      <c r="L24" s="194">
        <f t="shared" si="1"/>
        <v>-655231888.5700002</v>
      </c>
      <c r="M24" s="136">
        <f t="shared" si="2"/>
        <v>-715488442.4000001</v>
      </c>
      <c r="N24" s="136">
        <f t="shared" si="3"/>
        <v>-1776159188.3600004</v>
      </c>
      <c r="O24" s="136">
        <f t="shared" si="4"/>
        <v>-1875417210.4199998</v>
      </c>
      <c r="P24" s="136">
        <f t="shared" si="5"/>
        <v>-1527404245.2500002</v>
      </c>
      <c r="Q24" s="136">
        <f t="shared" si="6"/>
        <v>-1416790092.5700002</v>
      </c>
    </row>
    <row r="25" spans="1:17" ht="24.75" customHeight="1">
      <c r="A25" s="128" t="s">
        <v>31</v>
      </c>
      <c r="B25" s="124">
        <v>1036722806.37</v>
      </c>
      <c r="C25" s="124">
        <v>1159971473.45</v>
      </c>
      <c r="D25" s="135">
        <v>146905362.64</v>
      </c>
      <c r="E25" s="136">
        <v>1496792313.8200002</v>
      </c>
      <c r="F25" s="124">
        <v>1791153651.16</v>
      </c>
      <c r="G25" s="129">
        <v>1435161920.3400002</v>
      </c>
      <c r="H25" s="193">
        <v>821171126.26</v>
      </c>
      <c r="I25" s="193">
        <v>738922581.6500001</v>
      </c>
      <c r="J25" s="193">
        <v>565805055.6799998</v>
      </c>
      <c r="K25" s="194">
        <f t="shared" si="0"/>
        <v>-173117525.97000027</v>
      </c>
      <c r="L25" s="194">
        <f t="shared" si="1"/>
        <v>-255366070.58000016</v>
      </c>
      <c r="M25" s="136">
        <f t="shared" si="2"/>
        <v>-869356864.6600003</v>
      </c>
      <c r="N25" s="136">
        <f t="shared" si="3"/>
        <v>-1225348595.4800003</v>
      </c>
      <c r="O25" s="136">
        <f t="shared" si="4"/>
        <v>-930987258.1400003</v>
      </c>
      <c r="P25" s="136">
        <f t="shared" si="5"/>
        <v>-594166417.7700002</v>
      </c>
      <c r="Q25" s="136">
        <f t="shared" si="6"/>
        <v>-470917750.6900002</v>
      </c>
    </row>
    <row r="26" spans="1:17" ht="24.75" customHeight="1">
      <c r="A26" s="128" t="s">
        <v>32</v>
      </c>
      <c r="B26" s="124">
        <v>1186651819.34</v>
      </c>
      <c r="C26" s="124">
        <v>1358774591.9099998</v>
      </c>
      <c r="D26" s="135">
        <v>145312943.7</v>
      </c>
      <c r="E26" s="136">
        <v>1806650369.4</v>
      </c>
      <c r="F26" s="124">
        <v>1677338488.54</v>
      </c>
      <c r="G26" s="129">
        <v>1073394093.46</v>
      </c>
      <c r="H26" s="193">
        <v>740934227.6</v>
      </c>
      <c r="I26" s="193">
        <v>704935405.2199999</v>
      </c>
      <c r="J26" s="193">
        <v>522513020.19</v>
      </c>
      <c r="K26" s="194">
        <f t="shared" si="0"/>
        <v>-182422385.0299999</v>
      </c>
      <c r="L26" s="194">
        <f t="shared" si="1"/>
        <v>-218421207.41000003</v>
      </c>
      <c r="M26" s="136">
        <f t="shared" si="2"/>
        <v>-550881073.27</v>
      </c>
      <c r="N26" s="136">
        <f t="shared" si="3"/>
        <v>-1154825468.35</v>
      </c>
      <c r="O26" s="136">
        <f t="shared" si="4"/>
        <v>-1284137349.21</v>
      </c>
      <c r="P26" s="136">
        <f t="shared" si="5"/>
        <v>-836261571.7199998</v>
      </c>
      <c r="Q26" s="136">
        <f t="shared" si="6"/>
        <v>-664138799.1499999</v>
      </c>
    </row>
    <row r="27" spans="1:17" ht="24.75" customHeight="1">
      <c r="A27" s="128" t="s">
        <v>33</v>
      </c>
      <c r="B27" s="124">
        <v>2022048935.22</v>
      </c>
      <c r="C27" s="124">
        <v>2064216392.1800003</v>
      </c>
      <c r="D27" s="135">
        <v>349607756.6</v>
      </c>
      <c r="E27" s="136">
        <v>2547162718.94</v>
      </c>
      <c r="F27" s="124">
        <v>2410365114.37</v>
      </c>
      <c r="G27" s="129">
        <v>2309033054.64</v>
      </c>
      <c r="H27" s="193">
        <v>2179230553.4600005</v>
      </c>
      <c r="I27" s="193">
        <v>2058754027.97</v>
      </c>
      <c r="J27" s="193">
        <v>696916262.08</v>
      </c>
      <c r="K27" s="194">
        <f t="shared" si="0"/>
        <v>-1361837765.8899999</v>
      </c>
      <c r="L27" s="194">
        <f t="shared" si="1"/>
        <v>-1482314291.3800006</v>
      </c>
      <c r="M27" s="136">
        <f t="shared" si="2"/>
        <v>-1612116792.56</v>
      </c>
      <c r="N27" s="136">
        <f t="shared" si="3"/>
        <v>-1713448852.29</v>
      </c>
      <c r="O27" s="136">
        <f t="shared" si="4"/>
        <v>-1850246456.8600001</v>
      </c>
      <c r="P27" s="136">
        <f t="shared" si="5"/>
        <v>-1367300130.1000004</v>
      </c>
      <c r="Q27" s="136">
        <f t="shared" si="6"/>
        <v>-1325132673.1399999</v>
      </c>
    </row>
    <row r="28" spans="1:17" ht="24.75" customHeight="1">
      <c r="A28" s="128" t="s">
        <v>34</v>
      </c>
      <c r="B28" s="124">
        <v>2459825457.81</v>
      </c>
      <c r="C28" s="124">
        <v>2649239348.3500004</v>
      </c>
      <c r="D28" s="135">
        <v>335833991.71</v>
      </c>
      <c r="E28" s="136">
        <v>3336564084.78</v>
      </c>
      <c r="F28" s="124">
        <v>3364147554.51</v>
      </c>
      <c r="G28" s="129">
        <v>2423233900.4700003</v>
      </c>
      <c r="H28" s="193">
        <v>1930147382.5800002</v>
      </c>
      <c r="I28" s="193">
        <v>1930034324.92</v>
      </c>
      <c r="J28" s="193">
        <v>803673125.3799999</v>
      </c>
      <c r="K28" s="194">
        <f t="shared" si="0"/>
        <v>-1126361199.5400002</v>
      </c>
      <c r="L28" s="194">
        <f t="shared" si="1"/>
        <v>-1126474257.2000003</v>
      </c>
      <c r="M28" s="136">
        <f t="shared" si="2"/>
        <v>-1619560775.0900004</v>
      </c>
      <c r="N28" s="136">
        <f t="shared" si="3"/>
        <v>-2560474429.13</v>
      </c>
      <c r="O28" s="136">
        <f t="shared" si="4"/>
        <v>-2532890959.4000006</v>
      </c>
      <c r="P28" s="136">
        <f t="shared" si="5"/>
        <v>-1845566222.9700005</v>
      </c>
      <c r="Q28" s="136">
        <f t="shared" si="6"/>
        <v>-1656152332.43</v>
      </c>
    </row>
    <row r="29" spans="1:17" ht="24.75" customHeight="1">
      <c r="A29" s="128" t="s">
        <v>35</v>
      </c>
      <c r="B29" s="124">
        <v>856563254.18</v>
      </c>
      <c r="C29" s="124">
        <v>962093070.1300001</v>
      </c>
      <c r="D29" s="135">
        <v>165904524.45999998</v>
      </c>
      <c r="E29" s="136">
        <v>1247189328.92</v>
      </c>
      <c r="F29" s="124">
        <v>1045028718.77</v>
      </c>
      <c r="G29" s="129">
        <v>971066370.6899999</v>
      </c>
      <c r="H29" s="193">
        <v>935625875.34</v>
      </c>
      <c r="I29" s="193">
        <v>894737125.2199999</v>
      </c>
      <c r="J29" s="193">
        <v>468652535.12</v>
      </c>
      <c r="K29" s="194">
        <f t="shared" si="0"/>
        <v>-426084590.0999999</v>
      </c>
      <c r="L29" s="194">
        <f t="shared" si="1"/>
        <v>-466973340.22</v>
      </c>
      <c r="M29" s="136">
        <f t="shared" si="2"/>
        <v>-502413835.56999993</v>
      </c>
      <c r="N29" s="136">
        <f t="shared" si="3"/>
        <v>-576376183.65</v>
      </c>
      <c r="O29" s="136">
        <f t="shared" si="4"/>
        <v>-778536793.8000001</v>
      </c>
      <c r="P29" s="136">
        <f t="shared" si="5"/>
        <v>-493440535.0100001</v>
      </c>
      <c r="Q29" s="136">
        <f t="shared" si="6"/>
        <v>-387910719.05999994</v>
      </c>
    </row>
    <row r="30" spans="1:17" ht="24.75" customHeight="1">
      <c r="A30" s="128" t="s">
        <v>36</v>
      </c>
      <c r="B30" s="124">
        <v>1103295133.55</v>
      </c>
      <c r="C30" s="124">
        <v>1169729941.6399999</v>
      </c>
      <c r="D30" s="135">
        <v>144636388</v>
      </c>
      <c r="E30" s="136">
        <v>1397724482.74</v>
      </c>
      <c r="F30" s="124">
        <v>1154399926.24</v>
      </c>
      <c r="G30" s="129">
        <v>1097166943.26</v>
      </c>
      <c r="H30" s="193">
        <v>1047395093.73</v>
      </c>
      <c r="I30" s="193">
        <v>1044182658.7700001</v>
      </c>
      <c r="J30" s="193">
        <v>471958992.18000036</v>
      </c>
      <c r="K30" s="194">
        <f t="shared" si="0"/>
        <v>-572223666.5899997</v>
      </c>
      <c r="L30" s="194">
        <f t="shared" si="1"/>
        <v>-575436101.5499997</v>
      </c>
      <c r="M30" s="136">
        <f t="shared" si="2"/>
        <v>-625207951.0799997</v>
      </c>
      <c r="N30" s="136">
        <f t="shared" si="3"/>
        <v>-682440934.0599997</v>
      </c>
      <c r="O30" s="136">
        <f t="shared" si="4"/>
        <v>-925765490.5599997</v>
      </c>
      <c r="P30" s="136">
        <f t="shared" si="5"/>
        <v>-697770949.4599996</v>
      </c>
      <c r="Q30" s="136">
        <f t="shared" si="6"/>
        <v>-631336141.3699996</v>
      </c>
    </row>
    <row r="31" spans="1:17" ht="24.75" customHeight="1">
      <c r="A31" s="128" t="s">
        <v>37</v>
      </c>
      <c r="B31" s="124">
        <v>1101473527.72</v>
      </c>
      <c r="C31" s="124">
        <v>1139737133.03</v>
      </c>
      <c r="D31" s="135">
        <v>154407976.57</v>
      </c>
      <c r="E31" s="136">
        <v>1390006689.2</v>
      </c>
      <c r="F31" s="124">
        <v>1050012029.19</v>
      </c>
      <c r="G31" s="129">
        <v>949664433.5099999</v>
      </c>
      <c r="H31" s="193">
        <v>893073864.9800001</v>
      </c>
      <c r="I31" s="193">
        <v>855302772.3199999</v>
      </c>
      <c r="J31" s="193">
        <v>609710886.9699999</v>
      </c>
      <c r="K31" s="194">
        <f t="shared" si="0"/>
        <v>-245591885.35000002</v>
      </c>
      <c r="L31" s="194">
        <f t="shared" si="1"/>
        <v>-283362978.0100002</v>
      </c>
      <c r="M31" s="136">
        <f t="shared" si="2"/>
        <v>-339953546.53999996</v>
      </c>
      <c r="N31" s="136">
        <f t="shared" si="3"/>
        <v>-440301142.22000015</v>
      </c>
      <c r="O31" s="136">
        <f t="shared" si="4"/>
        <v>-780295802.2300001</v>
      </c>
      <c r="P31" s="136">
        <f t="shared" si="5"/>
        <v>-530026246.06000006</v>
      </c>
      <c r="Q31" s="136">
        <f t="shared" si="6"/>
        <v>-491762640.7500001</v>
      </c>
    </row>
    <row r="32" spans="1:17" ht="24.75" customHeight="1">
      <c r="A32" s="128" t="s">
        <v>38</v>
      </c>
      <c r="B32" s="124">
        <v>771001406.41</v>
      </c>
      <c r="C32" s="124">
        <v>851461226.7500001</v>
      </c>
      <c r="D32" s="135">
        <v>123769030.9</v>
      </c>
      <c r="E32" s="136">
        <v>1028033794.78</v>
      </c>
      <c r="F32" s="124">
        <v>881177375.97</v>
      </c>
      <c r="G32" s="129">
        <v>682531685.0799999</v>
      </c>
      <c r="H32" s="193">
        <v>603113229.1599998</v>
      </c>
      <c r="I32" s="193">
        <v>542272207.88</v>
      </c>
      <c r="J32" s="193">
        <v>505054930.01000005</v>
      </c>
      <c r="K32" s="194">
        <f t="shared" si="0"/>
        <v>-37217277.869999945</v>
      </c>
      <c r="L32" s="194">
        <f t="shared" si="1"/>
        <v>-98058299.1499998</v>
      </c>
      <c r="M32" s="136">
        <f t="shared" si="2"/>
        <v>-177476755.06999987</v>
      </c>
      <c r="N32" s="136">
        <f t="shared" si="3"/>
        <v>-376122445.96</v>
      </c>
      <c r="O32" s="136">
        <f t="shared" si="4"/>
        <v>-522978864.7699999</v>
      </c>
      <c r="P32" s="136">
        <f t="shared" si="5"/>
        <v>-346406296.74000007</v>
      </c>
      <c r="Q32" s="136">
        <f t="shared" si="6"/>
        <v>-265946476.39999992</v>
      </c>
    </row>
    <row r="33" spans="1:17" ht="24.75" customHeight="1">
      <c r="A33" s="128" t="s">
        <v>39</v>
      </c>
      <c r="B33" s="124">
        <v>1225678754.47</v>
      </c>
      <c r="C33" s="124">
        <v>1321486766.1599998</v>
      </c>
      <c r="D33" s="135">
        <v>170043619.14</v>
      </c>
      <c r="E33" s="136">
        <v>1595653173.65</v>
      </c>
      <c r="F33" s="124">
        <v>1593777254.91</v>
      </c>
      <c r="G33" s="129">
        <v>1335224563.6799998</v>
      </c>
      <c r="H33" s="193">
        <v>864567170.08</v>
      </c>
      <c r="I33" s="193">
        <v>791562170.89</v>
      </c>
      <c r="J33" s="193">
        <v>523807109.33000004</v>
      </c>
      <c r="K33" s="194">
        <f t="shared" si="0"/>
        <v>-267755061.55999994</v>
      </c>
      <c r="L33" s="194">
        <f t="shared" si="1"/>
        <v>-340760060.75</v>
      </c>
      <c r="M33" s="136">
        <f t="shared" si="2"/>
        <v>-811417454.3499998</v>
      </c>
      <c r="N33" s="136">
        <f t="shared" si="3"/>
        <v>-1069970145.58</v>
      </c>
      <c r="O33" s="136">
        <f t="shared" si="4"/>
        <v>-1071846064.32</v>
      </c>
      <c r="P33" s="136">
        <f t="shared" si="5"/>
        <v>-797679656.8299998</v>
      </c>
      <c r="Q33" s="136">
        <f t="shared" si="6"/>
        <v>-701871645.14</v>
      </c>
    </row>
    <row r="34" spans="1:17" ht="24.75" customHeight="1">
      <c r="A34" s="128" t="s">
        <v>40</v>
      </c>
      <c r="B34" s="124">
        <v>158784288.11</v>
      </c>
      <c r="C34" s="124">
        <v>173861300</v>
      </c>
      <c r="D34" s="135">
        <v>49967063.7</v>
      </c>
      <c r="E34" s="136">
        <v>257542978.14</v>
      </c>
      <c r="F34" s="124">
        <v>256558377.04</v>
      </c>
      <c r="G34" s="129">
        <v>191241911.01000005</v>
      </c>
      <c r="H34" s="193">
        <v>171705974.82999998</v>
      </c>
      <c r="I34" s="193">
        <v>158936028.46</v>
      </c>
      <c r="J34" s="193">
        <v>61436990.770000026</v>
      </c>
      <c r="K34" s="194">
        <f t="shared" si="0"/>
        <v>-97499037.68999998</v>
      </c>
      <c r="L34" s="194">
        <f t="shared" si="1"/>
        <v>-110268984.05999996</v>
      </c>
      <c r="M34" s="136">
        <f t="shared" si="2"/>
        <v>-129804920.24000002</v>
      </c>
      <c r="N34" s="136">
        <f t="shared" si="3"/>
        <v>-195121386.26999998</v>
      </c>
      <c r="O34" s="136">
        <f t="shared" si="4"/>
        <v>-196105987.36999995</v>
      </c>
      <c r="P34" s="136">
        <f t="shared" si="5"/>
        <v>-112424309.22999997</v>
      </c>
      <c r="Q34" s="136">
        <f t="shared" si="6"/>
        <v>-97347297.33999999</v>
      </c>
    </row>
    <row r="35" spans="1:17" ht="24.75" customHeight="1">
      <c r="A35" s="128" t="s">
        <v>55</v>
      </c>
      <c r="B35" s="124">
        <v>449652673.59</v>
      </c>
      <c r="C35" s="124">
        <v>490868849.59999996</v>
      </c>
      <c r="D35" s="135">
        <v>89577086.38</v>
      </c>
      <c r="E35" s="136">
        <v>640698249.97</v>
      </c>
      <c r="F35" s="124">
        <v>609068867.65</v>
      </c>
      <c r="G35" s="129">
        <v>535635835.8</v>
      </c>
      <c r="H35" s="193">
        <v>478050526.22999996</v>
      </c>
      <c r="I35" s="193">
        <v>446963762.58</v>
      </c>
      <c r="J35" s="193">
        <v>228413160.0299999</v>
      </c>
      <c r="K35" s="194">
        <f t="shared" si="0"/>
        <v>-218550602.55000007</v>
      </c>
      <c r="L35" s="194">
        <f t="shared" si="1"/>
        <v>-249637366.20000005</v>
      </c>
      <c r="M35" s="136">
        <f t="shared" si="2"/>
        <v>-307222675.7700001</v>
      </c>
      <c r="N35" s="136">
        <f t="shared" si="3"/>
        <v>-380655707.62000006</v>
      </c>
      <c r="O35" s="136">
        <f t="shared" si="4"/>
        <v>-412285089.9400001</v>
      </c>
      <c r="P35" s="136">
        <f t="shared" si="5"/>
        <v>-262455689.57000005</v>
      </c>
      <c r="Q35" s="136">
        <f t="shared" si="6"/>
        <v>-221239513.56000006</v>
      </c>
    </row>
    <row r="36" spans="1:17" ht="24.75" customHeight="1">
      <c r="A36" s="128" t="s">
        <v>42</v>
      </c>
      <c r="B36" s="124">
        <v>1782985023.51</v>
      </c>
      <c r="C36" s="124">
        <v>1872263400.52</v>
      </c>
      <c r="D36" s="135">
        <v>360819675.69</v>
      </c>
      <c r="E36" s="136">
        <v>2359011204.77</v>
      </c>
      <c r="F36" s="124">
        <v>2379093507.03</v>
      </c>
      <c r="G36" s="129">
        <v>2059830665.4099998</v>
      </c>
      <c r="H36" s="193">
        <v>2042126737.8399997</v>
      </c>
      <c r="I36" s="193">
        <v>1966409821.72</v>
      </c>
      <c r="J36" s="193">
        <v>643084613.6400002</v>
      </c>
      <c r="K36" s="194">
        <f t="shared" si="0"/>
        <v>-1323325208.08</v>
      </c>
      <c r="L36" s="194">
        <f t="shared" si="1"/>
        <v>-1399042124.1999993</v>
      </c>
      <c r="M36" s="136">
        <f t="shared" si="2"/>
        <v>-1416746051.7699995</v>
      </c>
      <c r="N36" s="136">
        <f t="shared" si="3"/>
        <v>-1736008893.3899999</v>
      </c>
      <c r="O36" s="136">
        <f t="shared" si="4"/>
        <v>-1715926591.1299996</v>
      </c>
      <c r="P36" s="136">
        <f t="shared" si="5"/>
        <v>-1229178786.8799996</v>
      </c>
      <c r="Q36" s="136">
        <f t="shared" si="6"/>
        <v>-1139900409.87</v>
      </c>
    </row>
    <row r="37" spans="1:17" ht="24.75" customHeight="1">
      <c r="A37" s="128" t="s">
        <v>43</v>
      </c>
      <c r="B37" s="124">
        <v>1266746968.79</v>
      </c>
      <c r="C37" s="124">
        <v>1295177534.9099998</v>
      </c>
      <c r="D37" s="135">
        <v>96517409.5</v>
      </c>
      <c r="E37" s="136">
        <v>1491184801.38</v>
      </c>
      <c r="F37" s="124">
        <v>1124589137.25</v>
      </c>
      <c r="G37" s="129">
        <v>925442240.64</v>
      </c>
      <c r="H37" s="193">
        <v>473617707.05999994</v>
      </c>
      <c r="I37" s="193">
        <v>464563163.25</v>
      </c>
      <c r="J37" s="193">
        <v>290927867.5899999</v>
      </c>
      <c r="K37" s="194">
        <f t="shared" si="0"/>
        <v>-173635295.6600001</v>
      </c>
      <c r="L37" s="194">
        <f t="shared" si="1"/>
        <v>-182689839.47000003</v>
      </c>
      <c r="M37" s="136">
        <f t="shared" si="2"/>
        <v>-634514373.0500001</v>
      </c>
      <c r="N37" s="136">
        <f t="shared" si="3"/>
        <v>-833661269.6600001</v>
      </c>
      <c r="O37" s="136">
        <f t="shared" si="4"/>
        <v>-1200256933.7900002</v>
      </c>
      <c r="P37" s="136">
        <f t="shared" si="5"/>
        <v>-1004249667.3199999</v>
      </c>
      <c r="Q37" s="136">
        <f t="shared" si="6"/>
        <v>-975819101.2</v>
      </c>
    </row>
    <row r="38" spans="1:17" ht="24.75" customHeight="1">
      <c r="A38" s="128" t="s">
        <v>44</v>
      </c>
      <c r="B38" s="124">
        <v>1057255306.98</v>
      </c>
      <c r="C38" s="124">
        <v>1161677033.84</v>
      </c>
      <c r="D38" s="135">
        <v>167335525.59</v>
      </c>
      <c r="E38" s="136">
        <v>1486654108.29</v>
      </c>
      <c r="F38" s="124">
        <v>1470996059.91</v>
      </c>
      <c r="G38" s="129">
        <v>1159745360.31</v>
      </c>
      <c r="H38" s="193">
        <v>1088825533.8400002</v>
      </c>
      <c r="I38" s="193">
        <v>1044808372.9099997</v>
      </c>
      <c r="J38" s="193">
        <v>735883364.2799999</v>
      </c>
      <c r="K38" s="194">
        <f t="shared" si="0"/>
        <v>-308925008.6299999</v>
      </c>
      <c r="L38" s="194">
        <f t="shared" si="1"/>
        <v>-352942169.5600003</v>
      </c>
      <c r="M38" s="136">
        <f t="shared" si="2"/>
        <v>-423861996.0300001</v>
      </c>
      <c r="N38" s="136">
        <f t="shared" si="3"/>
        <v>-735112695.6300002</v>
      </c>
      <c r="O38" s="136">
        <f t="shared" si="4"/>
        <v>-750770744.0100001</v>
      </c>
      <c r="P38" s="136">
        <f t="shared" si="5"/>
        <v>-425793669.56000006</v>
      </c>
      <c r="Q38" s="136">
        <f t="shared" si="6"/>
        <v>-321371942.70000017</v>
      </c>
    </row>
    <row r="39" spans="1:17" ht="24.75" customHeight="1">
      <c r="A39" s="128" t="s">
        <v>45</v>
      </c>
      <c r="B39" s="124">
        <v>1677829263.51</v>
      </c>
      <c r="C39" s="124">
        <v>1888043235.79</v>
      </c>
      <c r="D39" s="135">
        <v>258390966.23</v>
      </c>
      <c r="E39" s="136">
        <v>2491185592.85</v>
      </c>
      <c r="F39" s="124">
        <v>2777588011.6</v>
      </c>
      <c r="G39" s="129">
        <v>2124638115.44</v>
      </c>
      <c r="H39" s="193">
        <v>1484385476.06</v>
      </c>
      <c r="I39" s="193">
        <v>1312426571.39</v>
      </c>
      <c r="J39" s="193">
        <v>770459705.4399998</v>
      </c>
      <c r="K39" s="194">
        <f t="shared" si="0"/>
        <v>-541966865.9500003</v>
      </c>
      <c r="L39" s="194">
        <f t="shared" si="1"/>
        <v>-713925770.6200001</v>
      </c>
      <c r="M39" s="136">
        <f t="shared" si="2"/>
        <v>-1354178410.0000002</v>
      </c>
      <c r="N39" s="136">
        <f t="shared" si="3"/>
        <v>-2007128306.16</v>
      </c>
      <c r="O39" s="136">
        <f t="shared" si="4"/>
        <v>-1720725887.41</v>
      </c>
      <c r="P39" s="136">
        <f t="shared" si="5"/>
        <v>-1117583530.3500001</v>
      </c>
      <c r="Q39" s="136">
        <f t="shared" si="6"/>
        <v>-907369558.0700002</v>
      </c>
    </row>
    <row r="40" spans="1:17" ht="24.75" customHeight="1">
      <c r="A40" s="128" t="s">
        <v>56</v>
      </c>
      <c r="B40" s="124">
        <v>611345968.2</v>
      </c>
      <c r="C40" s="124">
        <v>632176808.39</v>
      </c>
      <c r="D40" s="135">
        <v>87435956.59</v>
      </c>
      <c r="E40" s="136">
        <v>758835491.35</v>
      </c>
      <c r="F40" s="124">
        <v>699502241.34</v>
      </c>
      <c r="G40" s="129">
        <v>651760805.68</v>
      </c>
      <c r="H40" s="193">
        <v>623138023.74</v>
      </c>
      <c r="I40" s="193">
        <v>609326966.03</v>
      </c>
      <c r="J40" s="193">
        <v>179890632.38000008</v>
      </c>
      <c r="K40" s="194">
        <f t="shared" si="0"/>
        <v>-429436333.64999986</v>
      </c>
      <c r="L40" s="194">
        <f t="shared" si="1"/>
        <v>-443247391.3599999</v>
      </c>
      <c r="M40" s="136">
        <f t="shared" si="2"/>
        <v>-471870173.29999983</v>
      </c>
      <c r="N40" s="136">
        <f t="shared" si="3"/>
        <v>-519611608.9599999</v>
      </c>
      <c r="O40" s="136">
        <f t="shared" si="4"/>
        <v>-578944858.9699999</v>
      </c>
      <c r="P40" s="136">
        <f t="shared" si="5"/>
        <v>-452286176.0099999</v>
      </c>
      <c r="Q40" s="136">
        <f t="shared" si="6"/>
        <v>-431455335.81999993</v>
      </c>
    </row>
    <row r="41" spans="1:17" ht="24.75" customHeight="1">
      <c r="A41" s="128" t="s">
        <v>57</v>
      </c>
      <c r="B41" s="124">
        <v>540596652.51</v>
      </c>
      <c r="C41" s="124">
        <v>546327009.97</v>
      </c>
      <c r="D41" s="135">
        <v>97756270.4</v>
      </c>
      <c r="E41" s="136">
        <v>717110268.8299999</v>
      </c>
      <c r="F41" s="130">
        <v>652426636.4</v>
      </c>
      <c r="G41" s="129">
        <v>551917467.3</v>
      </c>
      <c r="H41" s="193">
        <v>415508555.06999993</v>
      </c>
      <c r="I41" s="193">
        <v>411497298.47</v>
      </c>
      <c r="J41" s="193">
        <v>199772641.1899999</v>
      </c>
      <c r="K41" s="194">
        <f t="shared" si="0"/>
        <v>-211724657.28000012</v>
      </c>
      <c r="L41" s="194">
        <f t="shared" si="1"/>
        <v>-215735913.88000003</v>
      </c>
      <c r="M41" s="136">
        <f t="shared" si="2"/>
        <v>-352144826.11</v>
      </c>
      <c r="N41" s="136">
        <f t="shared" si="3"/>
        <v>-452653995.21000004</v>
      </c>
      <c r="O41" s="136">
        <f t="shared" si="4"/>
        <v>-517337627.64</v>
      </c>
      <c r="P41" s="136">
        <f t="shared" si="5"/>
        <v>-346554368.7800001</v>
      </c>
      <c r="Q41" s="136">
        <f t="shared" si="6"/>
        <v>-340824011.32000005</v>
      </c>
    </row>
    <row r="42" spans="1:17" ht="24.75" customHeight="1">
      <c r="A42" s="128" t="s">
        <v>48</v>
      </c>
      <c r="B42" s="124">
        <v>3473215484.1</v>
      </c>
      <c r="C42" s="124">
        <v>3699035779.04</v>
      </c>
      <c r="D42" s="135">
        <v>336836975.17</v>
      </c>
      <c r="E42" s="136">
        <v>4084815024.42</v>
      </c>
      <c r="F42" s="124">
        <v>4068216936.88</v>
      </c>
      <c r="G42" s="129">
        <v>3576599237.839999</v>
      </c>
      <c r="H42" s="193">
        <v>2469258100.58</v>
      </c>
      <c r="I42" s="193">
        <v>2419737672.75</v>
      </c>
      <c r="J42" s="193">
        <v>689224212.2199997</v>
      </c>
      <c r="K42" s="194">
        <f t="shared" si="0"/>
        <v>-1730513460.5300002</v>
      </c>
      <c r="L42" s="194">
        <f t="shared" si="1"/>
        <v>-1780033888.3600001</v>
      </c>
      <c r="M42" s="136">
        <f t="shared" si="2"/>
        <v>-2887375025.6199994</v>
      </c>
      <c r="N42" s="136">
        <f t="shared" si="3"/>
        <v>-3378992724.6600003</v>
      </c>
      <c r="O42" s="136">
        <f t="shared" si="4"/>
        <v>-3395590812.2000003</v>
      </c>
      <c r="P42" s="136">
        <f t="shared" si="5"/>
        <v>-3009811566.82</v>
      </c>
      <c r="Q42" s="136">
        <f t="shared" si="6"/>
        <v>-2783991271.88</v>
      </c>
    </row>
    <row r="43" spans="1:17" ht="24.75" customHeight="1">
      <c r="A43" s="128" t="s">
        <v>49</v>
      </c>
      <c r="B43" s="124">
        <v>859618702.69</v>
      </c>
      <c r="C43" s="124">
        <v>979473289.7900002</v>
      </c>
      <c r="D43" s="135">
        <v>149533602.26</v>
      </c>
      <c r="E43" s="136">
        <v>1234828652.17</v>
      </c>
      <c r="F43" s="124">
        <v>1178103043.61</v>
      </c>
      <c r="G43" s="129">
        <v>900076571.44</v>
      </c>
      <c r="H43" s="193">
        <v>718376135.2599999</v>
      </c>
      <c r="I43" s="193">
        <v>718866918.6799998</v>
      </c>
      <c r="J43" s="193">
        <v>365629547.43000007</v>
      </c>
      <c r="K43" s="194">
        <f t="shared" si="0"/>
        <v>-353237371.24999976</v>
      </c>
      <c r="L43" s="194">
        <f t="shared" si="1"/>
        <v>-352746587.8299998</v>
      </c>
      <c r="M43" s="136">
        <f t="shared" si="2"/>
        <v>-534447024.01</v>
      </c>
      <c r="N43" s="136">
        <f t="shared" si="3"/>
        <v>-812473496.1799998</v>
      </c>
      <c r="O43" s="136">
        <f t="shared" si="4"/>
        <v>-869199104.74</v>
      </c>
      <c r="P43" s="136">
        <f t="shared" si="5"/>
        <v>-613843742.3600001</v>
      </c>
      <c r="Q43" s="136">
        <f t="shared" si="6"/>
        <v>-493989155.26</v>
      </c>
    </row>
    <row r="44" spans="1:17" ht="24.75" customHeight="1">
      <c r="A44" s="128" t="s">
        <v>50</v>
      </c>
      <c r="B44" s="124">
        <v>2167679560.29</v>
      </c>
      <c r="C44" s="124">
        <v>2127913555.0900002</v>
      </c>
      <c r="D44" s="135">
        <v>175389216.38000003</v>
      </c>
      <c r="E44" s="136">
        <v>2955445137.4700003</v>
      </c>
      <c r="F44" s="124">
        <v>2945953754.12</v>
      </c>
      <c r="G44" s="129">
        <v>2360005848.3300004</v>
      </c>
      <c r="H44" s="193">
        <v>1256654552.1</v>
      </c>
      <c r="I44" s="193">
        <v>1231142003.09</v>
      </c>
      <c r="J44" s="193">
        <v>526494342.6300001</v>
      </c>
      <c r="K44" s="194">
        <f t="shared" si="0"/>
        <v>-704647660.4599998</v>
      </c>
      <c r="L44" s="194">
        <f t="shared" si="1"/>
        <v>-730160209.4699998</v>
      </c>
      <c r="M44" s="136">
        <f t="shared" si="2"/>
        <v>-1833511505.7000003</v>
      </c>
      <c r="N44" s="136">
        <f t="shared" si="3"/>
        <v>-2419459411.49</v>
      </c>
      <c r="O44" s="136">
        <f t="shared" si="4"/>
        <v>-2428950794.84</v>
      </c>
      <c r="P44" s="136">
        <f t="shared" si="5"/>
        <v>-1601419212.46</v>
      </c>
      <c r="Q44" s="136">
        <f t="shared" si="6"/>
        <v>-1641185217.6599998</v>
      </c>
    </row>
    <row r="45" spans="1:17" ht="24.75" customHeight="1">
      <c r="A45" s="195" t="s">
        <v>96</v>
      </c>
      <c r="B45" s="196">
        <v>54502253470.58002</v>
      </c>
      <c r="C45" s="197">
        <f>SUM(C7:C44)</f>
        <v>58042663010.45</v>
      </c>
      <c r="D45" s="198">
        <f>SUM(D7:D44)</f>
        <v>7535583984.48</v>
      </c>
      <c r="E45" s="196">
        <v>73064230919.20999</v>
      </c>
      <c r="F45" s="196">
        <v>72430252349.05</v>
      </c>
      <c r="G45" s="196">
        <f>SUM(G7:G44)</f>
        <v>55865457397.03001</v>
      </c>
      <c r="H45" s="196">
        <f>SUM(H7:H44)</f>
        <v>45398422004.009995</v>
      </c>
      <c r="I45" s="196">
        <f>SUM(I7:I44)</f>
        <v>42885770499.82</v>
      </c>
      <c r="J45" s="196">
        <f>SUM(J7:J44)</f>
        <v>23742324225.800003</v>
      </c>
      <c r="K45" s="199">
        <f t="shared" si="0"/>
        <v>-19143446274.019997</v>
      </c>
      <c r="L45" s="198">
        <f>SUM(L7:L44)</f>
        <v>-21656097778.21</v>
      </c>
      <c r="M45" s="200">
        <f t="shared" si="2"/>
        <v>-32123133171.230003</v>
      </c>
      <c r="N45" s="200">
        <f t="shared" si="3"/>
        <v>-48687928123.25</v>
      </c>
      <c r="O45" s="200">
        <f t="shared" si="4"/>
        <v>-49321906693.40999</v>
      </c>
      <c r="P45" s="200">
        <f t="shared" si="5"/>
        <v>-34300338784.649994</v>
      </c>
      <c r="Q45" s="200">
        <f t="shared" si="6"/>
        <v>-30759929244.780014</v>
      </c>
    </row>
    <row r="46" spans="13:17" ht="12.75">
      <c r="M46" s="138"/>
      <c r="N46" s="138"/>
      <c r="O46" s="138"/>
      <c r="P46" s="138"/>
      <c r="Q46" s="138"/>
    </row>
    <row r="47" ht="12.75">
      <c r="C47" s="123"/>
    </row>
  </sheetData>
  <mergeCells count="12">
    <mergeCell ref="C4:C5"/>
    <mergeCell ref="D4:D5"/>
    <mergeCell ref="A2:Q2"/>
    <mergeCell ref="H4:H5"/>
    <mergeCell ref="I4:I5"/>
    <mergeCell ref="K4:Q4"/>
    <mergeCell ref="J4:J5"/>
    <mergeCell ref="E4:E5"/>
    <mergeCell ref="F4:F5"/>
    <mergeCell ref="G4:G5"/>
    <mergeCell ref="A4:A5"/>
    <mergeCell ref="B4:B5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workbookViewId="0" topLeftCell="A1">
      <selection activeCell="K1" sqref="K1"/>
    </sheetView>
  </sheetViews>
  <sheetFormatPr defaultColWidth="9.140625" defaultRowHeight="12.75"/>
  <cols>
    <col min="1" max="1" width="25.7109375" style="33" customWidth="1"/>
    <col min="2" max="2" width="40.00390625" style="33" customWidth="1"/>
    <col min="3" max="11" width="10.7109375" style="33" customWidth="1"/>
    <col min="12" max="16384" width="9.140625" style="33" customWidth="1"/>
  </cols>
  <sheetData>
    <row r="1" spans="1:11" ht="14.25">
      <c r="A1" s="293" t="s">
        <v>369</v>
      </c>
      <c r="B1" s="293"/>
      <c r="C1" s="293"/>
      <c r="D1" s="293"/>
      <c r="E1" s="293"/>
      <c r="F1" s="293"/>
      <c r="G1" s="293"/>
      <c r="H1" s="293"/>
      <c r="I1" s="293"/>
      <c r="J1" s="293"/>
      <c r="K1" s="219" t="s">
        <v>409</v>
      </c>
    </row>
    <row r="3" spans="1:11" ht="14.25">
      <c r="A3" s="32"/>
      <c r="B3" s="34" t="s">
        <v>227</v>
      </c>
      <c r="C3" s="163" t="s">
        <v>185</v>
      </c>
      <c r="D3" s="163" t="s">
        <v>187</v>
      </c>
      <c r="E3" s="163" t="s">
        <v>186</v>
      </c>
      <c r="F3" s="163" t="s">
        <v>188</v>
      </c>
      <c r="G3" s="163" t="s">
        <v>189</v>
      </c>
      <c r="H3" s="163" t="s">
        <v>190</v>
      </c>
      <c r="I3" s="163" t="s">
        <v>192</v>
      </c>
      <c r="J3" s="163" t="s">
        <v>191</v>
      </c>
      <c r="K3" s="163" t="s">
        <v>228</v>
      </c>
    </row>
    <row r="4" spans="3:11" ht="12.75">
      <c r="C4" s="262" t="s">
        <v>181</v>
      </c>
      <c r="D4" s="262"/>
      <c r="E4" s="262"/>
      <c r="F4" s="262"/>
      <c r="G4" s="262"/>
      <c r="H4" s="262"/>
      <c r="I4" s="262"/>
      <c r="J4" s="262"/>
      <c r="K4" s="163" t="s">
        <v>181</v>
      </c>
    </row>
    <row r="5" spans="1:11" ht="15">
      <c r="A5" s="36" t="s">
        <v>229</v>
      </c>
      <c r="B5" s="169"/>
      <c r="C5" s="165">
        <f>SUM('[4]RČ2006A'!$E$5)</f>
        <v>0</v>
      </c>
      <c r="D5" s="165">
        <f>SUM('[11]RČ2006A'!$G$5)</f>
        <v>0</v>
      </c>
      <c r="E5" s="165">
        <f>SUM('[7]RČ2005A'!$H$5)</f>
        <v>0</v>
      </c>
      <c r="F5" s="165">
        <f>SUM('[8]RČ2005A'!$F$5)</f>
        <v>0</v>
      </c>
      <c r="G5" s="165">
        <f>SUM('[9]RČ2005A'!$H$5)</f>
        <v>0</v>
      </c>
      <c r="H5" s="165">
        <f>SUM('[5]RČ2006A'!$I$5)</f>
        <v>0</v>
      </c>
      <c r="I5" s="165">
        <f>SUM('[6]RČ2006A'!$I$5)</f>
        <v>0</v>
      </c>
      <c r="J5" s="165">
        <f>SUM('[10]RČ2006A'!$J$5)</f>
        <v>0</v>
      </c>
      <c r="K5" s="166">
        <f aca="true" t="shared" si="0" ref="K5:K36">SUM(C5:J5)</f>
        <v>0</v>
      </c>
    </row>
    <row r="6" spans="1:11" ht="15">
      <c r="A6" s="36" t="s">
        <v>230</v>
      </c>
      <c r="B6" s="168"/>
      <c r="C6" s="165">
        <f>SUM('[4]RČ2006A'!$E$6)</f>
        <v>1281</v>
      </c>
      <c r="D6" s="165">
        <f>SUM('[11]RČ2006A'!$G$6)</f>
        <v>1043</v>
      </c>
      <c r="E6" s="165">
        <f>SUM('[7]RČ2005A'!$H$6)</f>
        <v>1277</v>
      </c>
      <c r="F6" s="165">
        <f>SUM('[8]RČ2005A'!$F$6)</f>
        <v>978</v>
      </c>
      <c r="G6" s="165">
        <f>SUM('[9]RČ2005A'!$H$6)</f>
        <v>1783</v>
      </c>
      <c r="H6" s="165">
        <f>SUM('[5]RČ2006A'!$I$6)</f>
        <v>807</v>
      </c>
      <c r="I6" s="165">
        <f>SUM('[6]RČ2006A'!$I$6)</f>
        <v>1333</v>
      </c>
      <c r="J6" s="165">
        <f>SUM('[10]RČ2006A'!$J$6)</f>
        <v>1954</v>
      </c>
      <c r="K6" s="166">
        <f t="shared" si="0"/>
        <v>10456</v>
      </c>
    </row>
    <row r="7" spans="1:11" ht="15">
      <c r="A7" s="36" t="s">
        <v>231</v>
      </c>
      <c r="B7" s="168"/>
      <c r="C7" s="165">
        <f>SUM('[4]RČ2006A'!$E$7)</f>
        <v>132</v>
      </c>
      <c r="D7" s="165">
        <f>SUM('[11]RČ2006A'!$G$7)</f>
        <v>64</v>
      </c>
      <c r="E7" s="165">
        <f>SUM('[7]RČ2005A'!$H$7)</f>
        <v>83</v>
      </c>
      <c r="F7" s="165">
        <f>SUM('[8]RČ2005A'!$F$7)</f>
        <v>61</v>
      </c>
      <c r="G7" s="165">
        <f>SUM('[9]RČ2005A'!$H$7)</f>
        <v>81</v>
      </c>
      <c r="H7" s="165">
        <f>SUM('[5]RČ2006A'!$I$7)</f>
        <v>83</v>
      </c>
      <c r="I7" s="165">
        <f>SUM('[6]RČ2006A'!$I$7)</f>
        <v>69</v>
      </c>
      <c r="J7" s="165">
        <f>SUM('[10]RČ2006A'!$J$7)</f>
        <v>121</v>
      </c>
      <c r="K7" s="166">
        <f t="shared" si="0"/>
        <v>694</v>
      </c>
    </row>
    <row r="8" spans="1:11" ht="15">
      <c r="A8" s="36" t="s">
        <v>232</v>
      </c>
      <c r="B8" s="169"/>
      <c r="C8" s="165">
        <f>SUM('[4]RČ2006A'!$E$8)</f>
        <v>942</v>
      </c>
      <c r="D8" s="165">
        <f>SUM('[11]RČ2006A'!$G$8)</f>
        <v>464</v>
      </c>
      <c r="E8" s="165">
        <f>SUM('[7]RČ2005A'!$H$8)</f>
        <v>500</v>
      </c>
      <c r="F8" s="165">
        <f>SUM('[8]RČ2005A'!$F$8)</f>
        <v>347</v>
      </c>
      <c r="G8" s="165">
        <f>SUM('[9]RČ2005A'!$H$8)</f>
        <v>511</v>
      </c>
      <c r="H8" s="165">
        <f>SUM('[5]RČ2006A'!$I$8)</f>
        <v>1198</v>
      </c>
      <c r="I8" s="165">
        <f>SUM('[6]RČ2006A'!$I$8)</f>
        <v>537</v>
      </c>
      <c r="J8" s="165">
        <f>SUM('[10]RČ2006A'!$J$8)</f>
        <v>215</v>
      </c>
      <c r="K8" s="166">
        <f t="shared" si="0"/>
        <v>4714</v>
      </c>
    </row>
    <row r="9" spans="1:11" ht="15">
      <c r="A9" s="36" t="s">
        <v>233</v>
      </c>
      <c r="B9" s="169"/>
      <c r="C9" s="165">
        <f>SUM('[4]RČ2006A'!$E$9)</f>
        <v>5</v>
      </c>
      <c r="D9" s="165">
        <f>SUM('[11]RČ2006A'!$G$9)</f>
        <v>1</v>
      </c>
      <c r="E9" s="165">
        <f>SUM('[7]RČ2005A'!$H$9)</f>
        <v>3</v>
      </c>
      <c r="F9" s="165">
        <f>SUM('[8]RČ2005A'!$F$9)</f>
        <v>0</v>
      </c>
      <c r="G9" s="165">
        <f>SUM('[9]RČ2005A'!$H$9)</f>
        <v>5</v>
      </c>
      <c r="H9" s="165">
        <f>SUM('[5]RČ2006A'!$I$9)</f>
        <v>7</v>
      </c>
      <c r="I9" s="165">
        <f>SUM('[6]RČ2006A'!$I$9)</f>
        <v>1</v>
      </c>
      <c r="J9" s="165">
        <f>SUM('[10]RČ2006A'!$J$9)</f>
        <v>0</v>
      </c>
      <c r="K9" s="166">
        <f t="shared" si="0"/>
        <v>22</v>
      </c>
    </row>
    <row r="10" spans="1:11" ht="15">
      <c r="A10" s="257" t="s">
        <v>234</v>
      </c>
      <c r="B10" s="36" t="s">
        <v>235</v>
      </c>
      <c r="C10" s="165">
        <f>SUM('[4]RČ2006A'!$E$10)</f>
        <v>52</v>
      </c>
      <c r="D10" s="165">
        <f>SUM('[11]RČ2006A'!$G$10)</f>
        <v>341</v>
      </c>
      <c r="E10" s="165">
        <f>SUM('[7]RČ2005A'!$H$10)</f>
        <v>295</v>
      </c>
      <c r="F10" s="165">
        <f>SUM('[8]RČ2005A'!$F$10)</f>
        <v>311</v>
      </c>
      <c r="G10" s="165">
        <f>SUM('[9]RČ2005A'!$H$10)</f>
        <v>281</v>
      </c>
      <c r="H10" s="165">
        <f>SUM('[5]RČ2006A'!$I$10)</f>
        <v>423</v>
      </c>
      <c r="I10" s="165">
        <f>SUM('[6]RČ2006A'!$I$10)</f>
        <v>569</v>
      </c>
      <c r="J10" s="165">
        <f>SUM('[10]RČ2006A'!$J$10)</f>
        <v>564</v>
      </c>
      <c r="K10" s="166">
        <f t="shared" si="0"/>
        <v>2836</v>
      </c>
    </row>
    <row r="11" spans="1:11" ht="15">
      <c r="A11" s="258"/>
      <c r="B11" s="36" t="s">
        <v>236</v>
      </c>
      <c r="C11" s="165">
        <f>SUM('[4]RČ2006A'!$E$11)</f>
        <v>2</v>
      </c>
      <c r="D11" s="165">
        <f>SUM('[11]RČ2006A'!$G$11)</f>
        <v>1</v>
      </c>
      <c r="E11" s="165">
        <f>SUM('[7]RČ2005A'!$H$11)</f>
        <v>72</v>
      </c>
      <c r="F11" s="165">
        <f>SUM('[8]RČ2005A'!$F$11)</f>
        <v>0</v>
      </c>
      <c r="G11" s="165">
        <f>SUM('[9]RČ2005A'!$H$11)</f>
        <v>2</v>
      </c>
      <c r="H11" s="165">
        <f>SUM('[5]RČ2006A'!$I$11)</f>
        <v>1</v>
      </c>
      <c r="I11" s="165">
        <f>SUM('[6]RČ2006A'!$I$11)</f>
        <v>0</v>
      </c>
      <c r="J11" s="165">
        <f>SUM('[10]RČ2006A'!$J$11)</f>
        <v>17</v>
      </c>
      <c r="K11" s="166">
        <f t="shared" si="0"/>
        <v>95</v>
      </c>
    </row>
    <row r="12" spans="1:11" ht="15">
      <c r="A12" s="258"/>
      <c r="B12" s="36" t="s">
        <v>237</v>
      </c>
      <c r="C12" s="165">
        <f>SUM('[4]RČ2006A'!$E$12)</f>
        <v>3</v>
      </c>
      <c r="D12" s="165">
        <f>SUM('[11]RČ2006A'!$G$12)</f>
        <v>3</v>
      </c>
      <c r="E12" s="165">
        <f>SUM('[7]RČ2005A'!$H$12)</f>
        <v>0</v>
      </c>
      <c r="F12" s="165">
        <f>SUM('[8]RČ2005A'!$F$12)</f>
        <v>0</v>
      </c>
      <c r="G12" s="165">
        <f>SUM('[9]RČ2005A'!$H$12)</f>
        <v>0</v>
      </c>
      <c r="H12" s="165">
        <f>SUM('[5]RČ2006A'!$I$12)</f>
        <v>0</v>
      </c>
      <c r="I12" s="165">
        <f>SUM('[6]RČ2006A'!$I$12)</f>
        <v>1</v>
      </c>
      <c r="J12" s="165">
        <f>SUM('[10]RČ2006A'!$J$12)</f>
        <v>1</v>
      </c>
      <c r="K12" s="166">
        <f t="shared" si="0"/>
        <v>8</v>
      </c>
    </row>
    <row r="13" spans="1:11" ht="15">
      <c r="A13" s="258"/>
      <c r="B13" s="36" t="s">
        <v>238</v>
      </c>
      <c r="C13" s="165">
        <f>SUM('[4]RČ2006A'!$E$13)</f>
        <v>0</v>
      </c>
      <c r="D13" s="165">
        <f>SUM('[11]RČ2006A'!$G$13)</f>
        <v>0</v>
      </c>
      <c r="E13" s="165">
        <f>SUM('[7]RČ2005A'!$H$13)</f>
        <v>0</v>
      </c>
      <c r="F13" s="165">
        <f>SUM('[8]RČ2005A'!$F$13)</f>
        <v>0</v>
      </c>
      <c r="G13" s="165">
        <f>SUM('[9]RČ2005A'!$H$13)</f>
        <v>0</v>
      </c>
      <c r="H13" s="165">
        <f>SUM('[5]RČ2006A'!$I$13)</f>
        <v>0</v>
      </c>
      <c r="I13" s="165">
        <f>SUM('[6]RČ2006A'!$I$13)</f>
        <v>0</v>
      </c>
      <c r="J13" s="165">
        <f>SUM('[10]RČ2006A'!$J$13)</f>
        <v>0</v>
      </c>
      <c r="K13" s="166">
        <f t="shared" si="0"/>
        <v>0</v>
      </c>
    </row>
    <row r="14" spans="1:11" ht="15">
      <c r="A14" s="292"/>
      <c r="B14" s="36" t="s">
        <v>239</v>
      </c>
      <c r="C14" s="165">
        <f>SUM('[4]RČ2006A'!$E$14)</f>
        <v>20</v>
      </c>
      <c r="D14" s="165">
        <f>SUM('[11]RČ2006A'!$G$14)</f>
        <v>7</v>
      </c>
      <c r="E14" s="165">
        <f>SUM('[7]RČ2005A'!$H$14)</f>
        <v>0</v>
      </c>
      <c r="F14" s="165">
        <f>SUM('[8]RČ2005A'!$F$14)</f>
        <v>0</v>
      </c>
      <c r="G14" s="165">
        <f>SUM('[9]RČ2005A'!$H$14)</f>
        <v>17</v>
      </c>
      <c r="H14" s="165">
        <f>SUM('[5]RČ2006A'!$I$14)</f>
        <v>3</v>
      </c>
      <c r="I14" s="165">
        <f>SUM('[6]RČ2006A'!$I$14)</f>
        <v>6</v>
      </c>
      <c r="J14" s="165">
        <f>SUM('[10]RČ2006A'!$J$14)</f>
        <v>2</v>
      </c>
      <c r="K14" s="166">
        <f t="shared" si="0"/>
        <v>55</v>
      </c>
    </row>
    <row r="15" spans="1:11" ht="15">
      <c r="A15" s="36" t="s">
        <v>240</v>
      </c>
      <c r="B15" s="169"/>
      <c r="C15" s="165">
        <f>SUM('[4]RČ2006A'!$E$15)</f>
        <v>0</v>
      </c>
      <c r="D15" s="165">
        <f>SUM('[11]RČ2006A'!$G$15)</f>
        <v>116</v>
      </c>
      <c r="E15" s="165">
        <f>SUM('[7]RČ2005A'!$H$15)</f>
        <v>4</v>
      </c>
      <c r="F15" s="165">
        <f>SUM('[8]RČ2005A'!$F$15)</f>
        <v>17</v>
      </c>
      <c r="G15" s="165">
        <f>SUM('[9]RČ2005A'!$H$15)</f>
        <v>1</v>
      </c>
      <c r="H15" s="165">
        <f>SUM('[5]RČ2006A'!$I$15)</f>
        <v>0</v>
      </c>
      <c r="I15" s="165">
        <f>SUM('[6]RČ2006A'!$I$15)</f>
        <v>0</v>
      </c>
      <c r="J15" s="165">
        <f>SUM('[10]RČ2006A'!$J$15)</f>
        <v>68</v>
      </c>
      <c r="K15" s="166">
        <f t="shared" si="0"/>
        <v>206</v>
      </c>
    </row>
    <row r="16" spans="1:11" ht="15">
      <c r="A16" s="36" t="s">
        <v>241</v>
      </c>
      <c r="B16" s="169"/>
      <c r="C16" s="165">
        <f>SUM('[4]RČ2006A'!$E$16)</f>
        <v>1</v>
      </c>
      <c r="D16" s="165">
        <f>SUM('[11]RČ2006A'!$G$16)</f>
        <v>4</v>
      </c>
      <c r="E16" s="165">
        <f>SUM('[7]RČ2005A'!$H$16)</f>
        <v>7</v>
      </c>
      <c r="F16" s="165">
        <f>SUM('[8]RČ2005A'!$F$16)</f>
        <v>2</v>
      </c>
      <c r="G16" s="165">
        <f>SUM('[9]RČ2005A'!$H$16)</f>
        <v>2</v>
      </c>
      <c r="H16" s="165">
        <f>SUM('[5]RČ2006A'!$I$16)</f>
        <v>1</v>
      </c>
      <c r="I16" s="165">
        <f>SUM('[6]RČ2006A'!$I$16)</f>
        <v>3</v>
      </c>
      <c r="J16" s="165">
        <f>SUM('[10]RČ2006A'!$J$16)</f>
        <v>5</v>
      </c>
      <c r="K16" s="166">
        <f t="shared" si="0"/>
        <v>25</v>
      </c>
    </row>
    <row r="17" spans="1:11" ht="15">
      <c r="A17" s="36" t="s">
        <v>242</v>
      </c>
      <c r="B17" s="169"/>
      <c r="C17" s="165">
        <f>SUM('[4]RČ2006A'!$E$17)</f>
        <v>85</v>
      </c>
      <c r="D17" s="165">
        <f>SUM('[11]RČ2006A'!$G$17)</f>
        <v>60</v>
      </c>
      <c r="E17" s="165">
        <f>SUM('[7]RČ2005A'!$H$17)</f>
        <v>43</v>
      </c>
      <c r="F17" s="165">
        <f>SUM('[8]RČ2005A'!$F$17)</f>
        <v>98</v>
      </c>
      <c r="G17" s="165">
        <f>SUM('[9]RČ2005A'!$H$17)</f>
        <v>46</v>
      </c>
      <c r="H17" s="165">
        <f>SUM('[5]RČ2006A'!$I$17)</f>
        <v>42</v>
      </c>
      <c r="I17" s="165">
        <f>SUM('[6]RČ2006A'!$I$17)</f>
        <v>60</v>
      </c>
      <c r="J17" s="165">
        <f>SUM('[10]RČ2006A'!$J$17)</f>
        <v>146</v>
      </c>
      <c r="K17" s="166">
        <f t="shared" si="0"/>
        <v>580</v>
      </c>
    </row>
    <row r="18" spans="1:11" ht="15">
      <c r="A18" s="170" t="s">
        <v>243</v>
      </c>
      <c r="B18" s="171"/>
      <c r="C18" s="165">
        <f>SUM('[4]RČ2006A'!$E$18)</f>
        <v>2</v>
      </c>
      <c r="D18" s="165">
        <f>SUM('[11]RČ2006A'!$G$18)</f>
        <v>9</v>
      </c>
      <c r="E18" s="165">
        <f>SUM('[7]RČ2005A'!$H$18)</f>
        <v>2</v>
      </c>
      <c r="F18" s="165">
        <f>SUM('[8]RČ2005A'!$F$18)</f>
        <v>5</v>
      </c>
      <c r="G18" s="165">
        <f>SUM('[9]RČ2005A'!$H$18)</f>
        <v>1</v>
      </c>
      <c r="H18" s="165">
        <f>SUM('[5]RČ2006A'!$I$18)</f>
        <v>11</v>
      </c>
      <c r="I18" s="165">
        <f>SUM('[6]RČ2006A'!$I$18)</f>
        <v>6</v>
      </c>
      <c r="J18" s="165">
        <f>SUM('[10]RČ2006A'!$J$18)</f>
        <v>10</v>
      </c>
      <c r="K18" s="166">
        <f t="shared" si="0"/>
        <v>46</v>
      </c>
    </row>
    <row r="19" spans="1:11" ht="13.5" customHeight="1">
      <c r="A19" s="36" t="s">
        <v>244</v>
      </c>
      <c r="B19" s="169"/>
      <c r="C19" s="165">
        <f>SUM('[4]RČ2006A'!$E$19)</f>
        <v>56</v>
      </c>
      <c r="D19" s="165">
        <f>SUM('[11]RČ2006A'!$G$19)</f>
        <v>51</v>
      </c>
      <c r="E19" s="165">
        <f>SUM('[7]RČ2005A'!$H$19)</f>
        <v>47</v>
      </c>
      <c r="F19" s="165">
        <f>SUM('[8]RČ2005A'!$F$19)</f>
        <v>55</v>
      </c>
      <c r="G19" s="165">
        <f>SUM('[9]RČ2005A'!$H$19)</f>
        <v>85</v>
      </c>
      <c r="H19" s="165">
        <f>SUM('[5]RČ2006A'!$I$19)</f>
        <v>17</v>
      </c>
      <c r="I19" s="165">
        <f>SUM('[6]RČ2006A'!$I$19)</f>
        <v>63</v>
      </c>
      <c r="J19" s="165">
        <f>SUM('[10]RČ2006A'!$J$19)</f>
        <v>57</v>
      </c>
      <c r="K19" s="166">
        <f t="shared" si="0"/>
        <v>431</v>
      </c>
    </row>
    <row r="20" spans="1:11" ht="15">
      <c r="A20" s="35" t="s">
        <v>245</v>
      </c>
      <c r="B20" s="172"/>
      <c r="C20" s="165">
        <f>SUM('[4]RČ2006A'!$E$20)</f>
        <v>33</v>
      </c>
      <c r="D20" s="165">
        <f>SUM('[11]RČ2006A'!$G$20)</f>
        <v>10</v>
      </c>
      <c r="E20" s="165">
        <f>SUM('[7]RČ2005A'!$H$20)</f>
        <v>3</v>
      </c>
      <c r="F20" s="165">
        <f>SUM('[8]RČ2005A'!$F$20)</f>
        <v>4</v>
      </c>
      <c r="G20" s="165">
        <f>SUM('[9]RČ2005A'!$H$20)</f>
        <v>5</v>
      </c>
      <c r="H20" s="165">
        <f>SUM('[5]RČ2006A'!$I$20)</f>
        <v>10</v>
      </c>
      <c r="I20" s="165">
        <f>SUM('[6]RČ2006A'!$I$20)</f>
        <v>14</v>
      </c>
      <c r="J20" s="165">
        <f>SUM('[10]RČ2006A'!$J$20)</f>
        <v>45</v>
      </c>
      <c r="K20" s="166">
        <f t="shared" si="0"/>
        <v>124</v>
      </c>
    </row>
    <row r="21" spans="1:11" ht="15">
      <c r="A21" s="36" t="s">
        <v>246</v>
      </c>
      <c r="B21" s="169"/>
      <c r="C21" s="165">
        <f>SUM('[4]RČ2006A'!$E$21)</f>
        <v>5</v>
      </c>
      <c r="D21" s="165">
        <f>SUM('[11]RČ2006A'!$G$21)</f>
        <v>7</v>
      </c>
      <c r="E21" s="165">
        <f>SUM('[7]RČ2005A'!$H$21)</f>
        <v>2</v>
      </c>
      <c r="F21" s="165">
        <f>SUM('[8]RČ2005A'!$F$21)</f>
        <v>11</v>
      </c>
      <c r="G21" s="165">
        <f>SUM('[9]RČ2005A'!$H$21)</f>
        <v>0</v>
      </c>
      <c r="H21" s="165">
        <f>SUM('[5]RČ2006A'!$I$21)</f>
        <v>8</v>
      </c>
      <c r="I21" s="165">
        <f>SUM('[6]RČ2006A'!$I$21)</f>
        <v>6</v>
      </c>
      <c r="J21" s="165">
        <f>SUM('[10]RČ2006A'!$J$21)</f>
        <v>12</v>
      </c>
      <c r="K21" s="166">
        <f t="shared" si="0"/>
        <v>51</v>
      </c>
    </row>
    <row r="22" spans="1:11" ht="15">
      <c r="A22" s="36" t="s">
        <v>247</v>
      </c>
      <c r="B22" s="169"/>
      <c r="C22" s="165">
        <f>SUM('[4]RČ2006A'!$E$22)</f>
        <v>161</v>
      </c>
      <c r="D22" s="165">
        <f>SUM('[11]RČ2006A'!$G$22)</f>
        <v>2</v>
      </c>
      <c r="E22" s="165">
        <f>SUM('[7]RČ2005A'!$H$22)</f>
        <v>0</v>
      </c>
      <c r="F22" s="165">
        <f>SUM('[8]RČ2005A'!$F$22)</f>
        <v>3</v>
      </c>
      <c r="G22" s="165">
        <f>SUM('[9]RČ2005A'!$H$22)</f>
        <v>2</v>
      </c>
      <c r="H22" s="165">
        <f>SUM('[5]RČ2006A'!$I$22)</f>
        <v>6</v>
      </c>
      <c r="I22" s="165">
        <f>SUM('[6]RČ2006A'!$I$22)</f>
        <v>13</v>
      </c>
      <c r="J22" s="165">
        <f>SUM('[10]RČ2006A'!$J$22)</f>
        <v>8</v>
      </c>
      <c r="K22" s="166">
        <f t="shared" si="0"/>
        <v>195</v>
      </c>
    </row>
    <row r="23" spans="1:11" ht="15">
      <c r="A23" s="36" t="s">
        <v>248</v>
      </c>
      <c r="B23" s="169"/>
      <c r="C23" s="165">
        <f>SUM('[4]RČ2006A'!$E$23)</f>
        <v>28</v>
      </c>
      <c r="D23" s="165">
        <f>SUM('[11]RČ2006A'!$G$23)</f>
        <v>7</v>
      </c>
      <c r="E23" s="165">
        <f>SUM('[7]RČ2005A'!$H$23)</f>
        <v>11</v>
      </c>
      <c r="F23" s="165">
        <f>SUM('[8]RČ2005A'!$F$23)</f>
        <v>45</v>
      </c>
      <c r="G23" s="165">
        <f>SUM('[9]RČ2005A'!$H$23)</f>
        <v>17</v>
      </c>
      <c r="H23" s="165">
        <f>SUM('[5]RČ2006A'!$I$23)</f>
        <v>13</v>
      </c>
      <c r="I23" s="165">
        <f>SUM('[6]RČ2006A'!$I$23)</f>
        <v>34</v>
      </c>
      <c r="J23" s="165">
        <f>SUM('[10]RČ2006A'!$J$23)</f>
        <v>28</v>
      </c>
      <c r="K23" s="166">
        <f t="shared" si="0"/>
        <v>183</v>
      </c>
    </row>
    <row r="24" spans="1:11" ht="15">
      <c r="A24" s="36" t="s">
        <v>249</v>
      </c>
      <c r="B24" s="169"/>
      <c r="C24" s="165">
        <f>SUM('[4]RČ2006A'!$E$24)</f>
        <v>37</v>
      </c>
      <c r="D24" s="165">
        <f>SUM('[11]RČ2006A'!$G$24)</f>
        <v>11</v>
      </c>
      <c r="E24" s="165">
        <f>SUM('[7]RČ2005A'!$H$24)</f>
        <v>20</v>
      </c>
      <c r="F24" s="165">
        <f>SUM('[8]RČ2005A'!$F$24)</f>
        <v>10</v>
      </c>
      <c r="G24" s="165">
        <f>SUM('[9]RČ2005A'!$H$24)</f>
        <v>19</v>
      </c>
      <c r="H24" s="165">
        <f>SUM('[5]RČ2006A'!$I$24)</f>
        <v>14</v>
      </c>
      <c r="I24" s="165">
        <f>SUM('[6]RČ2006A'!$I$24)</f>
        <v>30</v>
      </c>
      <c r="J24" s="165">
        <f>SUM('[10]RČ2006A'!$J$24)</f>
        <v>41</v>
      </c>
      <c r="K24" s="166">
        <f t="shared" si="0"/>
        <v>182</v>
      </c>
    </row>
    <row r="25" spans="1:11" ht="15">
      <c r="A25" s="36" t="s">
        <v>250</v>
      </c>
      <c r="B25" s="169"/>
      <c r="C25" s="165">
        <f>SUM('[4]RČ2006A'!$E$25)</f>
        <v>0</v>
      </c>
      <c r="D25" s="165">
        <f>SUM('[11]RČ2006A'!$G$25)</f>
        <v>0</v>
      </c>
      <c r="E25" s="165">
        <f>SUM('[7]RČ2005A'!$H$25)</f>
        <v>0</v>
      </c>
      <c r="F25" s="165">
        <f>SUM('[8]RČ2005A'!$F$25)</f>
        <v>0</v>
      </c>
      <c r="G25" s="165">
        <f>SUM('[9]RČ2005A'!$H$25)</f>
        <v>0</v>
      </c>
      <c r="H25" s="165">
        <f>SUM('[5]RČ2006A'!$I$25)</f>
        <v>0</v>
      </c>
      <c r="I25" s="165">
        <f>SUM('[6]RČ2006A'!$I$25)</f>
        <v>0</v>
      </c>
      <c r="J25" s="165">
        <f>SUM('[10]RČ2006A'!$J$25)</f>
        <v>0</v>
      </c>
      <c r="K25" s="166">
        <f t="shared" si="0"/>
        <v>0</v>
      </c>
    </row>
    <row r="26" spans="1:11" ht="15">
      <c r="A26" s="36" t="s">
        <v>251</v>
      </c>
      <c r="B26" s="169"/>
      <c r="C26" s="165">
        <f>SUM('[4]RČ2006A'!$E$26)</f>
        <v>6</v>
      </c>
      <c r="D26" s="165">
        <f>SUM('[11]RČ2006A'!$G$26)</f>
        <v>0</v>
      </c>
      <c r="E26" s="165">
        <f>SUM('[7]RČ2005A'!$H$26)</f>
        <v>0</v>
      </c>
      <c r="F26" s="165">
        <f>SUM('[8]RČ2005A'!$F$26)</f>
        <v>0</v>
      </c>
      <c r="G26" s="165">
        <f>SUM('[9]RČ2005A'!$H$26)</f>
        <v>0</v>
      </c>
      <c r="H26" s="165">
        <f>SUM('[5]RČ2006A'!$I$26)</f>
        <v>0</v>
      </c>
      <c r="I26" s="165">
        <f>SUM('[6]RČ2006A'!$I$26)</f>
        <v>0</v>
      </c>
      <c r="J26" s="165">
        <f>SUM('[10]RČ2006A'!$J$26)</f>
        <v>1</v>
      </c>
      <c r="K26" s="166">
        <f t="shared" si="0"/>
        <v>7</v>
      </c>
    </row>
    <row r="27" spans="1:11" ht="15">
      <c r="A27" s="170" t="s">
        <v>252</v>
      </c>
      <c r="B27" s="169"/>
      <c r="C27" s="165">
        <f>SUM('[4]RČ2006A'!$E$27)</f>
        <v>4</v>
      </c>
      <c r="D27" s="165">
        <f>SUM('[11]RČ2006A'!$G$27)</f>
        <v>9</v>
      </c>
      <c r="E27" s="165">
        <f>SUM('[7]RČ2005A'!$H$27)</f>
        <v>0</v>
      </c>
      <c r="F27" s="165">
        <f>SUM('[8]RČ2005A'!$F$27)</f>
        <v>2</v>
      </c>
      <c r="G27" s="165">
        <f>SUM('[9]RČ2005A'!$H$27)</f>
        <v>14</v>
      </c>
      <c r="H27" s="165">
        <f>SUM('[5]RČ2006A'!$I$27)</f>
        <v>0</v>
      </c>
      <c r="I27" s="165">
        <f>SUM('[6]RČ2006A'!$I$27)</f>
        <v>32</v>
      </c>
      <c r="J27" s="165">
        <f>SUM('[10]RČ2006A'!$J$27)</f>
        <v>20</v>
      </c>
      <c r="K27" s="166">
        <f t="shared" si="0"/>
        <v>81</v>
      </c>
    </row>
    <row r="28" spans="1:11" ht="15">
      <c r="A28" s="170" t="s">
        <v>253</v>
      </c>
      <c r="B28" s="169"/>
      <c r="C28" s="165">
        <f>SUM('[4]RČ2006A'!$E$28)</f>
        <v>0</v>
      </c>
      <c r="D28" s="165">
        <f>SUM('[11]RČ2006A'!$G$28)</f>
        <v>1</v>
      </c>
      <c r="E28" s="165">
        <f>SUM('[7]RČ2005A'!$H$28)</f>
        <v>0</v>
      </c>
      <c r="F28" s="165">
        <f>SUM('[8]RČ2005A'!$F$28)</f>
        <v>0</v>
      </c>
      <c r="G28" s="165">
        <f>SUM('[9]RČ2005A'!$H$28)</f>
        <v>4</v>
      </c>
      <c r="H28" s="165">
        <f>SUM('[5]RČ2006A'!$I$28)</f>
        <v>0</v>
      </c>
      <c r="I28" s="165">
        <f>SUM('[6]RČ2006A'!$I$28)</f>
        <v>1</v>
      </c>
      <c r="J28" s="165">
        <f>SUM('[10]RČ2006A'!$J$28)</f>
        <v>3</v>
      </c>
      <c r="K28" s="166">
        <f t="shared" si="0"/>
        <v>9</v>
      </c>
    </row>
    <row r="29" spans="1:11" ht="15">
      <c r="A29" s="36" t="s">
        <v>254</v>
      </c>
      <c r="B29" s="169"/>
      <c r="C29" s="165">
        <f>SUM('[4]RČ2006A'!$E$29)</f>
        <v>38</v>
      </c>
      <c r="D29" s="165">
        <f>SUM('[11]RČ2006A'!$G$29)</f>
        <v>35</v>
      </c>
      <c r="E29" s="165">
        <f>SUM('[7]RČ2005A'!$H$29)</f>
        <v>15</v>
      </c>
      <c r="F29" s="165">
        <f>SUM('[8]RČ2005A'!$F$29)</f>
        <v>11</v>
      </c>
      <c r="G29" s="165">
        <f>SUM('[9]RČ2005A'!$H$29)</f>
        <v>12</v>
      </c>
      <c r="H29" s="165">
        <f>SUM('[5]RČ2006A'!$I$29)</f>
        <v>1</v>
      </c>
      <c r="I29" s="165">
        <f>SUM('[6]RČ2006A'!$I$29)</f>
        <v>27</v>
      </c>
      <c r="J29" s="165">
        <f>SUM('[10]RČ2006A'!$J$29)</f>
        <v>36</v>
      </c>
      <c r="K29" s="166">
        <f t="shared" si="0"/>
        <v>175</v>
      </c>
    </row>
    <row r="30" spans="1:11" ht="15">
      <c r="A30" s="36" t="s">
        <v>255</v>
      </c>
      <c r="B30" s="169"/>
      <c r="C30" s="165">
        <f>SUM('[4]RČ2006A'!$E$30)</f>
        <v>75</v>
      </c>
      <c r="D30" s="165">
        <f>SUM('[11]RČ2006A'!$G$30)</f>
        <v>2</v>
      </c>
      <c r="E30" s="165">
        <f>SUM('[7]RČ2005A'!$H$30)</f>
        <v>14</v>
      </c>
      <c r="F30" s="165">
        <f>SUM('[8]RČ2005A'!$F$30)</f>
        <v>2</v>
      </c>
      <c r="G30" s="165">
        <f>SUM('[9]RČ2005A'!$H$30)</f>
        <v>4</v>
      </c>
      <c r="H30" s="165">
        <f>SUM('[5]RČ2006A'!$I$30)</f>
        <v>1</v>
      </c>
      <c r="I30" s="165">
        <f>SUM('[6]RČ2006A'!$I$30)</f>
        <v>12</v>
      </c>
      <c r="J30" s="165">
        <f>SUM('[10]RČ2006A'!$J$30)</f>
        <v>3</v>
      </c>
      <c r="K30" s="166">
        <f t="shared" si="0"/>
        <v>113</v>
      </c>
    </row>
    <row r="31" spans="1:11" ht="15">
      <c r="A31" s="36" t="s">
        <v>256</v>
      </c>
      <c r="B31" s="169"/>
      <c r="C31" s="165">
        <f>SUM('[4]RČ2006A'!$E$31)</f>
        <v>72268</v>
      </c>
      <c r="D31" s="165">
        <f>SUM('[11]RČ2006A'!$G$31)</f>
        <v>57511</v>
      </c>
      <c r="E31" s="165">
        <f>SUM('[7]RČ2005A'!$H$31)</f>
        <v>67224</v>
      </c>
      <c r="F31" s="165">
        <f>SUM('[8]RČ2005A'!$F$31)</f>
        <v>54037</v>
      </c>
      <c r="G31" s="165">
        <f>SUM('[9]RČ2005A'!$H$31)</f>
        <v>66416</v>
      </c>
      <c r="H31" s="165">
        <f>SUM('[5]RČ2006A'!$I$31)</f>
        <v>44810</v>
      </c>
      <c r="I31" s="165">
        <f>SUM('[6]RČ2006A'!$I$31)</f>
        <v>63450</v>
      </c>
      <c r="J31" s="165">
        <f>SUM('[10]RČ2006A'!$J$31)</f>
        <v>78982</v>
      </c>
      <c r="K31" s="166">
        <f t="shared" si="0"/>
        <v>504698</v>
      </c>
    </row>
    <row r="32" spans="1:11" ht="15">
      <c r="A32" s="170" t="s">
        <v>257</v>
      </c>
      <c r="B32" s="169"/>
      <c r="C32" s="165">
        <f>SUM('[4]RČ2006A'!$E$32)</f>
        <v>16895</v>
      </c>
      <c r="D32" s="165">
        <f>SUM('[11]RČ2006A'!$G$32)</f>
        <v>11906</v>
      </c>
      <c r="E32" s="165">
        <f>SUM('[7]RČ2005A'!$H$32)</f>
        <v>14236</v>
      </c>
      <c r="F32" s="165">
        <f>SUM('[8]RČ2005A'!$F$32)</f>
        <v>13505</v>
      </c>
      <c r="G32" s="165">
        <f>SUM('[9]RČ2005A'!$H$32)</f>
        <v>16616</v>
      </c>
      <c r="H32" s="165">
        <f>SUM('[5]RČ2006A'!$I$32)</f>
        <v>8851</v>
      </c>
      <c r="I32" s="165">
        <f>SUM('[6]RČ2006A'!$I$32)</f>
        <v>12722</v>
      </c>
      <c r="J32" s="165">
        <f>SUM('[10]RČ2006A'!$J$32)</f>
        <v>16175</v>
      </c>
      <c r="K32" s="166">
        <f t="shared" si="0"/>
        <v>110906</v>
      </c>
    </row>
    <row r="33" spans="1:11" ht="15">
      <c r="A33" s="170" t="s">
        <v>258</v>
      </c>
      <c r="B33" s="169"/>
      <c r="C33" s="165">
        <f>SUM('[4]RČ2006A'!$E$33)</f>
        <v>8105</v>
      </c>
      <c r="D33" s="165">
        <f>SUM('[11]RČ2006A'!$G$33)</f>
        <v>2928</v>
      </c>
      <c r="E33" s="165">
        <f>SUM('[7]RČ2005A'!$H$33)</f>
        <v>3252</v>
      </c>
      <c r="F33" s="165">
        <f>SUM('[8]RČ2005A'!$F$33)</f>
        <v>2753</v>
      </c>
      <c r="G33" s="165">
        <f>SUM('[9]RČ2005A'!$H$33)</f>
        <v>3932</v>
      </c>
      <c r="H33" s="165">
        <f>SUM('[5]RČ2006A'!$I$33)</f>
        <v>2212</v>
      </c>
      <c r="I33" s="165">
        <f>SUM('[6]RČ2006A'!$I$33)</f>
        <v>3111</v>
      </c>
      <c r="J33" s="165">
        <f>SUM('[10]RČ2006A'!$J$33)</f>
        <v>3498</v>
      </c>
      <c r="K33" s="166">
        <f t="shared" si="0"/>
        <v>29791</v>
      </c>
    </row>
    <row r="34" spans="1:11" ht="15">
      <c r="A34" s="170" t="s">
        <v>259</v>
      </c>
      <c r="B34" s="171"/>
      <c r="C34" s="165">
        <f>SUM('[4]RČ2006A'!$E$34)</f>
        <v>32</v>
      </c>
      <c r="D34" s="165">
        <f>SUM('[11]RČ2006A'!$G$34)</f>
        <v>83</v>
      </c>
      <c r="E34" s="165">
        <f>SUM('[7]RČ2005A'!$H$34)</f>
        <v>78</v>
      </c>
      <c r="F34" s="165">
        <f>SUM('[8]RČ2005A'!$F$34)</f>
        <v>282</v>
      </c>
      <c r="G34" s="165">
        <f>SUM('[9]RČ2005A'!$H$34)</f>
        <v>111</v>
      </c>
      <c r="H34" s="165">
        <f>SUM('[5]RČ2006A'!$I$34)</f>
        <v>93</v>
      </c>
      <c r="I34" s="165">
        <f>SUM('[6]RČ2006A'!$I$34)</f>
        <v>132</v>
      </c>
      <c r="J34" s="165">
        <f>SUM('[10]RČ2006A'!$J$34)</f>
        <v>65</v>
      </c>
      <c r="K34" s="166">
        <f t="shared" si="0"/>
        <v>876</v>
      </c>
    </row>
    <row r="35" spans="1:11" ht="15">
      <c r="A35" s="36" t="s">
        <v>260</v>
      </c>
      <c r="B35" s="169"/>
      <c r="C35" s="165">
        <f>SUM('[4]RČ2006A'!$E$35)</f>
        <v>0</v>
      </c>
      <c r="D35" s="165">
        <f>SUM('[11]RČ2006A'!$G$35)</f>
        <v>0</v>
      </c>
      <c r="E35" s="165">
        <f>SUM('[7]RČ2005A'!$H$35)</f>
        <v>0</v>
      </c>
      <c r="F35" s="165">
        <f>SUM('[8]RČ2005A'!$F$35)</f>
        <v>107</v>
      </c>
      <c r="G35" s="165">
        <f>SUM('[9]RČ2005A'!$H$35)</f>
        <v>0</v>
      </c>
      <c r="H35" s="165">
        <f>SUM('[5]RČ2006A'!$I$35)</f>
        <v>0</v>
      </c>
      <c r="I35" s="165">
        <f>SUM('[6]RČ2006A'!$I$35)</f>
        <v>0</v>
      </c>
      <c r="J35" s="165">
        <f>SUM('[10]RČ2006A'!$J$35)</f>
        <v>0</v>
      </c>
      <c r="K35" s="166">
        <f t="shared" si="0"/>
        <v>107</v>
      </c>
    </row>
    <row r="36" spans="1:11" ht="15">
      <c r="A36" s="36" t="s">
        <v>261</v>
      </c>
      <c r="B36" s="169"/>
      <c r="C36" s="165">
        <f>SUM('[4]RČ2006A'!$E$36)</f>
        <v>0</v>
      </c>
      <c r="D36" s="165">
        <f>SUM('[11]RČ2006A'!$G$36)</f>
        <v>0</v>
      </c>
      <c r="E36" s="165">
        <f>SUM('[7]RČ2005A'!$H$36)</f>
        <v>0</v>
      </c>
      <c r="F36" s="165">
        <f>SUM('[8]RČ2005A'!$F$36)</f>
        <v>0</v>
      </c>
      <c r="G36" s="165">
        <f>SUM('[9]RČ2005A'!$H$36)</f>
        <v>0</v>
      </c>
      <c r="H36" s="165">
        <f>SUM('[5]RČ2006A'!$I$36)</f>
        <v>0</v>
      </c>
      <c r="I36" s="165">
        <f>SUM('[6]RČ2006A'!$I$36)</f>
        <v>0</v>
      </c>
      <c r="J36" s="165">
        <f>SUM('[10]RČ2006A'!$J$36)</f>
        <v>0</v>
      </c>
      <c r="K36" s="166">
        <f t="shared" si="0"/>
        <v>0</v>
      </c>
    </row>
    <row r="37" spans="1:12" ht="15">
      <c r="A37" s="173"/>
      <c r="B37" s="174" t="s">
        <v>225</v>
      </c>
      <c r="C37" s="167">
        <f aca="true" t="shared" si="1" ref="C37:K37">SUM(C5:C36)</f>
        <v>100268</v>
      </c>
      <c r="D37" s="167">
        <f t="shared" si="1"/>
        <v>74676</v>
      </c>
      <c r="E37" s="167">
        <f t="shared" si="1"/>
        <v>87188</v>
      </c>
      <c r="F37" s="167">
        <f t="shared" si="1"/>
        <v>72646</v>
      </c>
      <c r="G37" s="167">
        <f t="shared" si="1"/>
        <v>89967</v>
      </c>
      <c r="H37" s="167">
        <f t="shared" si="1"/>
        <v>58612</v>
      </c>
      <c r="I37" s="167">
        <f t="shared" si="1"/>
        <v>82232</v>
      </c>
      <c r="J37" s="167">
        <f t="shared" si="1"/>
        <v>102077</v>
      </c>
      <c r="K37" s="167">
        <f t="shared" si="1"/>
        <v>667666</v>
      </c>
      <c r="L37" s="164"/>
    </row>
    <row r="38" spans="3:11" ht="15">
      <c r="C38" s="37"/>
      <c r="D38" s="38"/>
      <c r="E38" s="38"/>
      <c r="F38" s="38"/>
      <c r="G38" s="38"/>
      <c r="H38" s="38"/>
      <c r="I38" s="38"/>
      <c r="J38" s="38"/>
      <c r="K38" s="37"/>
    </row>
    <row r="39" spans="1:11" ht="15">
      <c r="A39" s="168" t="s">
        <v>262</v>
      </c>
      <c r="B39" s="36"/>
      <c r="C39" s="175">
        <f>SUM('[4]RČ2006A'!$E$39)</f>
        <v>152241</v>
      </c>
      <c r="D39" s="176">
        <f>SUM('[11]RČ2006A'!$G$39)</f>
        <v>87596</v>
      </c>
      <c r="E39" s="176">
        <f>SUM('[7]RČ2005A'!$H$39)</f>
        <v>85586</v>
      </c>
      <c r="F39" s="176">
        <f>SUM('[8]RČ2005A'!$F$39)</f>
        <v>84446</v>
      </c>
      <c r="G39" s="176">
        <f>SUM('[9]RČ2005A'!$H$39)</f>
        <v>49909</v>
      </c>
      <c r="H39" s="176">
        <f>SUM('[5]RČ2006A'!$I$39)</f>
        <v>55142</v>
      </c>
      <c r="I39" s="176">
        <f>SUM('[6]RČ2006A'!$I$39)</f>
        <v>179369</v>
      </c>
      <c r="J39" s="176">
        <f>SUM('[10]RČ2006A'!$J$39)</f>
        <v>104530</v>
      </c>
      <c r="K39" s="177">
        <f>SUM(C39:J39)</f>
        <v>798819</v>
      </c>
    </row>
  </sheetData>
  <mergeCells count="3">
    <mergeCell ref="C4:J4"/>
    <mergeCell ref="A10:A14"/>
    <mergeCell ref="A1:J1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tabSelected="1" view="pageBreakPreview" zoomScaleSheetLayoutView="100" workbookViewId="0" topLeftCell="A1">
      <selection activeCell="M18" sqref="M18"/>
    </sheetView>
  </sheetViews>
  <sheetFormatPr defaultColWidth="9.140625" defaultRowHeight="12.75"/>
  <cols>
    <col min="1" max="16384" width="9.140625" style="29" customWidth="1"/>
  </cols>
  <sheetData>
    <row r="1" ht="12.75">
      <c r="J1" s="220" t="s">
        <v>410</v>
      </c>
    </row>
  </sheetData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1"/>
  <sheetViews>
    <sheetView view="pageBreakPreview" zoomScaleSheetLayoutView="100" workbookViewId="0" topLeftCell="A1">
      <selection activeCell="M11" sqref="M11"/>
    </sheetView>
  </sheetViews>
  <sheetFormatPr defaultColWidth="9.140625" defaultRowHeight="12.75"/>
  <cols>
    <col min="1" max="16384" width="9.140625" style="30" customWidth="1"/>
  </cols>
  <sheetData>
    <row r="1" ht="12.75">
      <c r="J1" s="221" t="s">
        <v>411</v>
      </c>
    </row>
  </sheetData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O1:O1"/>
  <sheetViews>
    <sheetView view="pageBreakPreview" zoomScaleSheetLayoutView="100" workbookViewId="0" topLeftCell="A1">
      <selection activeCell="O1" sqref="O1"/>
    </sheetView>
  </sheetViews>
  <sheetFormatPr defaultColWidth="9.140625" defaultRowHeight="12.75"/>
  <cols>
    <col min="1" max="16384" width="9.140625" style="31" customWidth="1"/>
  </cols>
  <sheetData>
    <row r="1" ht="12.75">
      <c r="O1" s="218" t="s">
        <v>412</v>
      </c>
    </row>
  </sheetData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1"/>
  <dimension ref="A1:AQ73"/>
  <sheetViews>
    <sheetView view="pageBreakPreview" zoomScaleSheetLayoutView="100" workbookViewId="0" topLeftCell="A1">
      <selection activeCell="AA1" sqref="AA1"/>
    </sheetView>
  </sheetViews>
  <sheetFormatPr defaultColWidth="9.140625" defaultRowHeight="11.25" customHeight="1"/>
  <cols>
    <col min="1" max="1" width="3.140625" style="47" customWidth="1"/>
    <col min="2" max="2" width="17.421875" style="47" customWidth="1"/>
    <col min="3" max="3" width="3.28125" style="47" hidden="1" customWidth="1"/>
    <col min="4" max="4" width="6.28125" style="47" customWidth="1"/>
    <col min="5" max="5" width="6.57421875" style="47" customWidth="1"/>
    <col min="6" max="6" width="7.00390625" style="47" customWidth="1"/>
    <col min="7" max="8" width="6.57421875" style="47" customWidth="1"/>
    <col min="9" max="9" width="6.421875" style="47" customWidth="1"/>
    <col min="10" max="10" width="6.28125" style="47" customWidth="1"/>
    <col min="11" max="11" width="6.140625" style="47" customWidth="1"/>
    <col min="12" max="12" width="7.00390625" style="47" customWidth="1"/>
    <col min="13" max="13" width="4.28125" style="47" customWidth="1"/>
    <col min="14" max="14" width="6.421875" style="47" customWidth="1"/>
    <col min="15" max="15" width="5.28125" style="47" customWidth="1"/>
    <col min="16" max="16" width="7.421875" style="47" customWidth="1"/>
    <col min="17" max="17" width="6.421875" style="47" customWidth="1"/>
    <col min="18" max="18" width="5.8515625" style="47" customWidth="1"/>
    <col min="19" max="19" width="4.57421875" style="47" customWidth="1"/>
    <col min="20" max="20" width="6.28125" style="47" customWidth="1"/>
    <col min="21" max="21" width="6.00390625" style="47" hidden="1" customWidth="1"/>
    <col min="22" max="22" width="4.8515625" style="47" customWidth="1"/>
    <col min="23" max="23" width="7.140625" style="47" customWidth="1"/>
    <col min="24" max="24" width="5.8515625" style="47" customWidth="1"/>
    <col min="25" max="25" width="5.7109375" style="47" customWidth="1"/>
    <col min="26" max="26" width="11.421875" style="47" customWidth="1"/>
    <col min="27" max="27" width="9.7109375" style="47" customWidth="1"/>
    <col min="28" max="28" width="9.57421875" style="47" hidden="1" customWidth="1"/>
    <col min="29" max="29" width="4.421875" style="47" customWidth="1"/>
    <col min="30" max="30" width="9.140625" style="47" customWidth="1"/>
    <col min="31" max="31" width="12.140625" style="47" customWidth="1"/>
    <col min="32" max="16384" width="9.140625" style="47" customWidth="1"/>
  </cols>
  <sheetData>
    <row r="1" ht="11.25" customHeight="1">
      <c r="AA1" s="222" t="s">
        <v>370</v>
      </c>
    </row>
    <row r="2" spans="1:43" ht="17.25" customHeight="1">
      <c r="A2" s="294" t="s">
        <v>413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41"/>
      <c r="AC2" s="41"/>
      <c r="AD2" s="42"/>
      <c r="AE2" s="43"/>
      <c r="AF2" s="44"/>
      <c r="AG2" s="45"/>
      <c r="AH2" s="42"/>
      <c r="AI2" s="42"/>
      <c r="AJ2" s="42"/>
      <c r="AK2" s="42"/>
      <c r="AL2" s="42"/>
      <c r="AM2" s="42"/>
      <c r="AN2" s="42"/>
      <c r="AO2" s="42"/>
      <c r="AP2" s="42"/>
      <c r="AQ2" s="46"/>
    </row>
    <row r="3" spans="1:33" ht="9.75" customHeight="1" hidden="1">
      <c r="A3" s="295"/>
      <c r="B3" s="295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G3" s="50"/>
    </row>
    <row r="4" spans="1:33" ht="9.75" customHeight="1" hidden="1">
      <c r="A4" s="295"/>
      <c r="B4" s="295"/>
      <c r="C4" s="299"/>
      <c r="D4" s="295"/>
      <c r="E4" s="295"/>
      <c r="F4" s="300"/>
      <c r="G4" s="319"/>
      <c r="H4" s="298"/>
      <c r="I4" s="298"/>
      <c r="J4" s="298"/>
      <c r="K4" s="298"/>
      <c r="L4" s="298"/>
      <c r="M4" s="298"/>
      <c r="N4" s="298"/>
      <c r="O4" s="295"/>
      <c r="P4" s="295"/>
      <c r="Q4" s="48"/>
      <c r="R4" s="295"/>
      <c r="S4" s="295"/>
      <c r="T4" s="314"/>
      <c r="U4" s="51"/>
      <c r="V4" s="51"/>
      <c r="W4" s="51"/>
      <c r="X4" s="51"/>
      <c r="Y4" s="51"/>
      <c r="Z4" s="51"/>
      <c r="AG4" s="50"/>
    </row>
    <row r="5" spans="1:33" ht="9.75" customHeight="1" hidden="1">
      <c r="A5" s="295"/>
      <c r="B5" s="295"/>
      <c r="C5" s="299"/>
      <c r="D5" s="295"/>
      <c r="E5" s="295"/>
      <c r="F5" s="300"/>
      <c r="G5" s="319"/>
      <c r="H5" s="298"/>
      <c r="I5" s="49"/>
      <c r="J5" s="298"/>
      <c r="K5" s="298"/>
      <c r="L5" s="298"/>
      <c r="M5" s="298"/>
      <c r="N5" s="298"/>
      <c r="O5" s="295"/>
      <c r="P5" s="295"/>
      <c r="Q5" s="48"/>
      <c r="R5" s="295"/>
      <c r="S5" s="295"/>
      <c r="T5" s="314"/>
      <c r="U5" s="51"/>
      <c r="V5" s="51"/>
      <c r="W5" s="51"/>
      <c r="X5" s="51"/>
      <c r="Y5" s="51"/>
      <c r="Z5" s="51"/>
      <c r="AA5" s="314"/>
      <c r="AB5" s="314"/>
      <c r="AG5" s="50"/>
    </row>
    <row r="6" spans="1:33" ht="9.75" customHeight="1" hidden="1">
      <c r="A6" s="295"/>
      <c r="B6" s="295"/>
      <c r="C6" s="299"/>
      <c r="D6" s="295"/>
      <c r="E6" s="295"/>
      <c r="F6" s="300"/>
      <c r="G6" s="319"/>
      <c r="H6" s="298"/>
      <c r="I6" s="49"/>
      <c r="J6" s="52"/>
      <c r="K6" s="52"/>
      <c r="L6" s="52"/>
      <c r="M6" s="52"/>
      <c r="N6" s="52"/>
      <c r="O6" s="295"/>
      <c r="P6" s="295"/>
      <c r="Q6" s="48"/>
      <c r="R6" s="295"/>
      <c r="S6" s="295"/>
      <c r="T6" s="314"/>
      <c r="U6" s="51"/>
      <c r="V6" s="51"/>
      <c r="W6" s="51"/>
      <c r="X6" s="51"/>
      <c r="Y6" s="51"/>
      <c r="Z6" s="51"/>
      <c r="AA6" s="314"/>
      <c r="AB6" s="314"/>
      <c r="AG6" s="50"/>
    </row>
    <row r="7" spans="1:33" ht="9.75" customHeight="1" hidden="1">
      <c r="A7" s="295"/>
      <c r="B7" s="295"/>
      <c r="C7" s="299"/>
      <c r="D7" s="295"/>
      <c r="E7" s="295"/>
      <c r="F7" s="300"/>
      <c r="G7" s="319"/>
      <c r="H7" s="298"/>
      <c r="I7" s="49"/>
      <c r="J7" s="298"/>
      <c r="K7" s="298"/>
      <c r="L7" s="298"/>
      <c r="M7" s="298"/>
      <c r="N7" s="298"/>
      <c r="O7" s="295"/>
      <c r="P7" s="295"/>
      <c r="Q7" s="48"/>
      <c r="R7" s="295"/>
      <c r="S7" s="295"/>
      <c r="T7" s="314"/>
      <c r="U7" s="51"/>
      <c r="V7" s="51"/>
      <c r="W7" s="51"/>
      <c r="X7" s="51"/>
      <c r="Y7" s="51"/>
      <c r="Z7" s="51"/>
      <c r="AA7" s="315"/>
      <c r="AB7" s="315"/>
      <c r="AG7" s="50"/>
    </row>
    <row r="8" spans="1:33" ht="12" customHeight="1">
      <c r="A8" s="311"/>
      <c r="B8" s="312" t="s">
        <v>344</v>
      </c>
      <c r="C8" s="311" t="s">
        <v>263</v>
      </c>
      <c r="D8" s="329" t="s">
        <v>264</v>
      </c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12" t="s">
        <v>265</v>
      </c>
      <c r="T8" s="312"/>
      <c r="U8" s="326" t="s">
        <v>266</v>
      </c>
      <c r="V8" s="313" t="s">
        <v>354</v>
      </c>
      <c r="W8" s="313"/>
      <c r="X8" s="313"/>
      <c r="Y8" s="313"/>
      <c r="Z8" s="318" t="s">
        <v>267</v>
      </c>
      <c r="AA8" s="318"/>
      <c r="AB8" s="54"/>
      <c r="AC8" s="54"/>
      <c r="AE8" s="43"/>
      <c r="AF8" s="44"/>
      <c r="AG8" s="50"/>
    </row>
    <row r="9" spans="1:33" ht="26.25" customHeight="1">
      <c r="A9" s="311"/>
      <c r="B9" s="312"/>
      <c r="C9" s="311"/>
      <c r="D9" s="296" t="s">
        <v>345</v>
      </c>
      <c r="E9" s="297"/>
      <c r="F9" s="297"/>
      <c r="G9" s="297" t="s">
        <v>348</v>
      </c>
      <c r="H9" s="297"/>
      <c r="I9" s="297"/>
      <c r="J9" s="297"/>
      <c r="K9" s="296" t="s">
        <v>353</v>
      </c>
      <c r="L9" s="297"/>
      <c r="M9" s="297"/>
      <c r="N9" s="309" t="s">
        <v>268</v>
      </c>
      <c r="O9" s="309"/>
      <c r="P9" s="309"/>
      <c r="Q9" s="309"/>
      <c r="R9" s="309"/>
      <c r="S9" s="312"/>
      <c r="T9" s="312"/>
      <c r="U9" s="326"/>
      <c r="V9" s="304" t="s">
        <v>269</v>
      </c>
      <c r="W9" s="325"/>
      <c r="X9" s="304" t="s">
        <v>270</v>
      </c>
      <c r="Y9" s="304"/>
      <c r="Z9" s="318"/>
      <c r="AA9" s="318"/>
      <c r="AB9" s="54"/>
      <c r="AC9" s="54"/>
      <c r="AE9" s="43"/>
      <c r="AF9" s="44"/>
      <c r="AG9" s="45"/>
    </row>
    <row r="10" spans="1:33" ht="15" customHeight="1">
      <c r="A10" s="311"/>
      <c r="B10" s="312"/>
      <c r="C10" s="311"/>
      <c r="D10" s="302" t="s">
        <v>346</v>
      </c>
      <c r="E10" s="302" t="s">
        <v>347</v>
      </c>
      <c r="F10" s="301" t="s">
        <v>58</v>
      </c>
      <c r="G10" s="305" t="s">
        <v>349</v>
      </c>
      <c r="H10" s="302" t="s">
        <v>350</v>
      </c>
      <c r="I10" s="302" t="s">
        <v>351</v>
      </c>
      <c r="J10" s="302" t="s">
        <v>352</v>
      </c>
      <c r="K10" s="304" t="s">
        <v>271</v>
      </c>
      <c r="L10" s="304" t="s">
        <v>272</v>
      </c>
      <c r="M10" s="306" t="s">
        <v>273</v>
      </c>
      <c r="N10" s="303" t="s">
        <v>274</v>
      </c>
      <c r="O10" s="313" t="s">
        <v>60</v>
      </c>
      <c r="P10" s="313"/>
      <c r="Q10" s="313"/>
      <c r="R10" s="313"/>
      <c r="S10" s="312"/>
      <c r="T10" s="312"/>
      <c r="U10" s="326"/>
      <c r="V10" s="325"/>
      <c r="W10" s="325"/>
      <c r="X10" s="304"/>
      <c r="Y10" s="304"/>
      <c r="Z10" s="318"/>
      <c r="AA10" s="318"/>
      <c r="AB10" s="54"/>
      <c r="AC10" s="54"/>
      <c r="AE10" s="43"/>
      <c r="AF10" s="44"/>
      <c r="AG10" s="45"/>
    </row>
    <row r="11" spans="1:33" ht="9.75" customHeight="1">
      <c r="A11" s="311"/>
      <c r="B11" s="312"/>
      <c r="C11" s="311"/>
      <c r="D11" s="302"/>
      <c r="E11" s="302"/>
      <c r="F11" s="301"/>
      <c r="G11" s="305"/>
      <c r="H11" s="302"/>
      <c r="I11" s="302"/>
      <c r="J11" s="302"/>
      <c r="K11" s="304"/>
      <c r="L11" s="309"/>
      <c r="M11" s="307"/>
      <c r="N11" s="303"/>
      <c r="O11" s="320" t="s">
        <v>275</v>
      </c>
      <c r="P11" s="328" t="s">
        <v>276</v>
      </c>
      <c r="Q11" s="320" t="s">
        <v>277</v>
      </c>
      <c r="R11" s="320" t="s">
        <v>278</v>
      </c>
      <c r="S11" s="313" t="s">
        <v>279</v>
      </c>
      <c r="T11" s="327" t="s">
        <v>280</v>
      </c>
      <c r="U11" s="326"/>
      <c r="V11" s="316" t="s">
        <v>181</v>
      </c>
      <c r="W11" s="324" t="s">
        <v>281</v>
      </c>
      <c r="X11" s="316" t="s">
        <v>181</v>
      </c>
      <c r="Y11" s="324" t="s">
        <v>281</v>
      </c>
      <c r="Z11" s="318" t="s">
        <v>282</v>
      </c>
      <c r="AA11" s="318" t="s">
        <v>283</v>
      </c>
      <c r="AB11" s="53"/>
      <c r="AC11" s="323"/>
      <c r="AE11" s="43"/>
      <c r="AF11" s="44"/>
      <c r="AG11" s="50"/>
    </row>
    <row r="12" spans="1:33" ht="26.25" customHeight="1">
      <c r="A12" s="311"/>
      <c r="B12" s="312"/>
      <c r="C12" s="311"/>
      <c r="D12" s="302"/>
      <c r="E12" s="302"/>
      <c r="F12" s="301"/>
      <c r="G12" s="305"/>
      <c r="H12" s="302"/>
      <c r="I12" s="302"/>
      <c r="J12" s="302"/>
      <c r="K12" s="304"/>
      <c r="L12" s="309"/>
      <c r="M12" s="308"/>
      <c r="N12" s="303"/>
      <c r="O12" s="320"/>
      <c r="P12" s="328"/>
      <c r="Q12" s="320"/>
      <c r="R12" s="320"/>
      <c r="S12" s="313"/>
      <c r="T12" s="327"/>
      <c r="U12" s="326"/>
      <c r="V12" s="316"/>
      <c r="W12" s="324"/>
      <c r="X12" s="317"/>
      <c r="Y12" s="324"/>
      <c r="Z12" s="318"/>
      <c r="AA12" s="318"/>
      <c r="AB12" s="53"/>
      <c r="AC12" s="323"/>
      <c r="AE12" s="43"/>
      <c r="AF12" s="44"/>
      <c r="AG12" s="50"/>
    </row>
    <row r="13" spans="1:33" ht="13.5" customHeight="1">
      <c r="A13" s="61" t="s">
        <v>284</v>
      </c>
      <c r="B13" s="60" t="s">
        <v>15</v>
      </c>
      <c r="C13" s="62">
        <v>0</v>
      </c>
      <c r="D13" s="63">
        <v>11906</v>
      </c>
      <c r="E13" s="63">
        <v>0</v>
      </c>
      <c r="F13" s="64">
        <f aca="true" t="shared" si="0" ref="F13:F51">D13+E13</f>
        <v>11906</v>
      </c>
      <c r="G13" s="63">
        <v>11256</v>
      </c>
      <c r="H13" s="63">
        <v>507</v>
      </c>
      <c r="I13" s="63">
        <v>127</v>
      </c>
      <c r="J13" s="63">
        <v>16</v>
      </c>
      <c r="K13" s="39">
        <v>4.5</v>
      </c>
      <c r="L13" s="39">
        <f aca="true" t="shared" si="1" ref="L13:L51">(F13/K13)/52.285</f>
        <v>50.60299852305208</v>
      </c>
      <c r="M13" s="65">
        <v>4</v>
      </c>
      <c r="N13" s="64">
        <f aca="true" t="shared" si="2" ref="N13:N51">SUM(O13+Q13+R13+S13)</f>
        <v>3438</v>
      </c>
      <c r="O13" s="63">
        <v>2033</v>
      </c>
      <c r="P13" s="39">
        <f aca="true" t="shared" si="3" ref="P13:P51">SUM(O13/K13/52.285)</f>
        <v>8.640676633408775</v>
      </c>
      <c r="Q13" s="63">
        <v>1391</v>
      </c>
      <c r="R13" s="63">
        <v>2</v>
      </c>
      <c r="S13" s="63">
        <v>12</v>
      </c>
      <c r="T13" s="39">
        <f aca="true" t="shared" si="4" ref="T13:T50">(S13/N13*100)</f>
        <v>0.34904013961605584</v>
      </c>
      <c r="U13" s="61"/>
      <c r="V13" s="66">
        <v>1</v>
      </c>
      <c r="W13" s="40">
        <f>V13/S13*100</f>
        <v>8.333333333333332</v>
      </c>
      <c r="X13" s="66">
        <v>11</v>
      </c>
      <c r="Y13" s="40">
        <f>X13/S13*100</f>
        <v>91.66666666666666</v>
      </c>
      <c r="Z13" s="67">
        <v>23899.5644</v>
      </c>
      <c r="AA13" s="67">
        <v>793.320201819026</v>
      </c>
      <c r="AC13" s="55"/>
      <c r="AE13" s="43"/>
      <c r="AF13" s="44"/>
      <c r="AG13" s="50"/>
    </row>
    <row r="14" spans="1:33" ht="13.5" customHeight="1">
      <c r="A14" s="61" t="s">
        <v>285</v>
      </c>
      <c r="B14" s="60" t="s">
        <v>73</v>
      </c>
      <c r="C14" s="62">
        <v>0</v>
      </c>
      <c r="D14" s="63">
        <v>164</v>
      </c>
      <c r="E14" s="63">
        <v>1304</v>
      </c>
      <c r="F14" s="64">
        <f t="shared" si="0"/>
        <v>1468</v>
      </c>
      <c r="G14" s="63">
        <v>1241</v>
      </c>
      <c r="H14" s="63">
        <v>168</v>
      </c>
      <c r="I14" s="63">
        <v>53</v>
      </c>
      <c r="J14" s="63">
        <v>6</v>
      </c>
      <c r="K14" s="68">
        <v>1</v>
      </c>
      <c r="L14" s="39">
        <f t="shared" si="1"/>
        <v>28.07688629626088</v>
      </c>
      <c r="M14" s="66">
        <v>24</v>
      </c>
      <c r="N14" s="64">
        <f t="shared" si="2"/>
        <v>437</v>
      </c>
      <c r="O14" s="63">
        <v>50</v>
      </c>
      <c r="P14" s="39">
        <f t="shared" si="3"/>
        <v>0.9562972171750981</v>
      </c>
      <c r="Q14" s="63">
        <v>359</v>
      </c>
      <c r="R14" s="63">
        <v>16</v>
      </c>
      <c r="S14" s="63">
        <v>12</v>
      </c>
      <c r="T14" s="39">
        <f t="shared" si="4"/>
        <v>2.745995423340961</v>
      </c>
      <c r="U14" s="61">
        <v>0</v>
      </c>
      <c r="V14" s="66">
        <v>0</v>
      </c>
      <c r="W14" s="40">
        <f>V14/S14*100</f>
        <v>0</v>
      </c>
      <c r="X14" s="66">
        <v>12</v>
      </c>
      <c r="Y14" s="40">
        <f>X14/S14*100</f>
        <v>100</v>
      </c>
      <c r="Z14" s="67">
        <v>15223.3146</v>
      </c>
      <c r="AA14" s="67">
        <v>505.321469826727</v>
      </c>
      <c r="AC14" s="55"/>
      <c r="AE14" s="43"/>
      <c r="AF14" s="44"/>
      <c r="AG14" s="50"/>
    </row>
    <row r="15" spans="1:33" ht="13.5" customHeight="1">
      <c r="A15" s="61" t="s">
        <v>286</v>
      </c>
      <c r="B15" s="60" t="s">
        <v>19</v>
      </c>
      <c r="C15" s="62">
        <v>0</v>
      </c>
      <c r="D15" s="63">
        <v>856</v>
      </c>
      <c r="E15" s="63">
        <v>735</v>
      </c>
      <c r="F15" s="64">
        <f t="shared" si="0"/>
        <v>1591</v>
      </c>
      <c r="G15" s="63">
        <v>1467</v>
      </c>
      <c r="H15" s="63">
        <v>1</v>
      </c>
      <c r="I15" s="63">
        <v>37</v>
      </c>
      <c r="J15" s="63">
        <v>86</v>
      </c>
      <c r="K15" s="68">
        <v>1</v>
      </c>
      <c r="L15" s="39">
        <f t="shared" si="1"/>
        <v>30.42937745051162</v>
      </c>
      <c r="M15" s="66">
        <v>19</v>
      </c>
      <c r="N15" s="64">
        <f t="shared" si="2"/>
        <v>201</v>
      </c>
      <c r="O15" s="63">
        <v>75</v>
      </c>
      <c r="P15" s="39">
        <f t="shared" si="3"/>
        <v>1.4344458257626471</v>
      </c>
      <c r="Q15" s="63">
        <v>119</v>
      </c>
      <c r="R15" s="63">
        <v>1</v>
      </c>
      <c r="S15" s="63">
        <v>6</v>
      </c>
      <c r="T15" s="39">
        <f t="shared" si="4"/>
        <v>2.9850746268656714</v>
      </c>
      <c r="U15" s="61">
        <v>0</v>
      </c>
      <c r="V15" s="66">
        <v>1</v>
      </c>
      <c r="W15" s="40">
        <f>V15/S15*100</f>
        <v>16.666666666666664</v>
      </c>
      <c r="X15" s="66">
        <v>5</v>
      </c>
      <c r="Y15" s="40">
        <f aca="true" t="shared" si="5" ref="Y15:Y27">X15*100/S15</f>
        <v>83.33333333333333</v>
      </c>
      <c r="Z15" s="67">
        <v>10275.6115</v>
      </c>
      <c r="AA15" s="67">
        <v>341.087814512381</v>
      </c>
      <c r="AC15" s="55"/>
      <c r="AE15" s="43"/>
      <c r="AF15" s="44"/>
      <c r="AG15" s="50"/>
    </row>
    <row r="16" spans="1:33" ht="13.5" customHeight="1">
      <c r="A16" s="61" t="s">
        <v>287</v>
      </c>
      <c r="B16" s="60" t="s">
        <v>20</v>
      </c>
      <c r="C16" s="62">
        <v>0</v>
      </c>
      <c r="D16" s="63">
        <v>2504</v>
      </c>
      <c r="E16" s="63">
        <v>1000</v>
      </c>
      <c r="F16" s="64">
        <f t="shared" si="0"/>
        <v>3504</v>
      </c>
      <c r="G16" s="63">
        <v>3415</v>
      </c>
      <c r="H16" s="63">
        <v>19</v>
      </c>
      <c r="I16" s="63">
        <v>59</v>
      </c>
      <c r="J16" s="63">
        <v>11</v>
      </c>
      <c r="K16" s="68">
        <v>2</v>
      </c>
      <c r="L16" s="39">
        <f t="shared" si="1"/>
        <v>33.508654489815434</v>
      </c>
      <c r="M16" s="66">
        <v>14</v>
      </c>
      <c r="N16" s="64">
        <f t="shared" si="2"/>
        <v>1696</v>
      </c>
      <c r="O16" s="63">
        <v>195</v>
      </c>
      <c r="P16" s="39">
        <f t="shared" si="3"/>
        <v>1.8647795734914412</v>
      </c>
      <c r="Q16" s="63">
        <v>1446</v>
      </c>
      <c r="R16" s="63">
        <v>18</v>
      </c>
      <c r="S16" s="63">
        <v>37</v>
      </c>
      <c r="T16" s="39">
        <f t="shared" si="4"/>
        <v>2.1816037735849054</v>
      </c>
      <c r="U16" s="61"/>
      <c r="V16" s="66">
        <v>1</v>
      </c>
      <c r="W16" s="40">
        <f>V16/S16*100</f>
        <v>2.7027027027027026</v>
      </c>
      <c r="X16" s="66">
        <v>36</v>
      </c>
      <c r="Y16" s="40">
        <f t="shared" si="5"/>
        <v>97.29729729729729</v>
      </c>
      <c r="Z16" s="67">
        <v>101245.8218</v>
      </c>
      <c r="AA16" s="67">
        <v>3360.74559516696</v>
      </c>
      <c r="AC16" s="55"/>
      <c r="AE16" s="43"/>
      <c r="AF16" s="44"/>
      <c r="AG16" s="45"/>
    </row>
    <row r="17" spans="1:33" ht="13.5" customHeight="1">
      <c r="A17" s="61" t="s">
        <v>288</v>
      </c>
      <c r="B17" s="60" t="s">
        <v>22</v>
      </c>
      <c r="C17" s="62">
        <v>42</v>
      </c>
      <c r="D17" s="63">
        <v>1044</v>
      </c>
      <c r="E17" s="63">
        <v>965</v>
      </c>
      <c r="F17" s="64">
        <f t="shared" si="0"/>
        <v>2009</v>
      </c>
      <c r="G17" s="63">
        <v>1990</v>
      </c>
      <c r="H17" s="63">
        <v>0</v>
      </c>
      <c r="I17" s="63">
        <v>14</v>
      </c>
      <c r="J17" s="63">
        <v>5</v>
      </c>
      <c r="K17" s="68">
        <v>1</v>
      </c>
      <c r="L17" s="39">
        <f t="shared" si="1"/>
        <v>38.42402218609544</v>
      </c>
      <c r="M17" s="66">
        <v>7</v>
      </c>
      <c r="N17" s="64">
        <f t="shared" si="2"/>
        <v>457</v>
      </c>
      <c r="O17" s="63">
        <v>61</v>
      </c>
      <c r="P17" s="39">
        <f t="shared" si="3"/>
        <v>1.1666826049536196</v>
      </c>
      <c r="Q17" s="63">
        <v>317</v>
      </c>
      <c r="R17" s="63">
        <v>63</v>
      </c>
      <c r="S17" s="63">
        <v>16</v>
      </c>
      <c r="T17" s="39">
        <f t="shared" si="4"/>
        <v>3.50109409190372</v>
      </c>
      <c r="U17" s="61"/>
      <c r="V17" s="66">
        <v>1</v>
      </c>
      <c r="W17" s="40">
        <v>0</v>
      </c>
      <c r="X17" s="66">
        <v>15</v>
      </c>
      <c r="Y17" s="40">
        <f t="shared" si="5"/>
        <v>93.75</v>
      </c>
      <c r="Z17" s="67">
        <v>26171.3743</v>
      </c>
      <c r="AA17" s="67">
        <v>868.730475336918</v>
      </c>
      <c r="AC17" s="55"/>
      <c r="AE17" s="43"/>
      <c r="AF17" s="56"/>
      <c r="AG17" s="50"/>
    </row>
    <row r="18" spans="1:33" ht="13.5" customHeight="1">
      <c r="A18" s="61" t="s">
        <v>289</v>
      </c>
      <c r="B18" s="60" t="s">
        <v>25</v>
      </c>
      <c r="C18" s="62">
        <v>0</v>
      </c>
      <c r="D18" s="63">
        <v>627</v>
      </c>
      <c r="E18" s="63">
        <v>760</v>
      </c>
      <c r="F18" s="64">
        <f t="shared" si="0"/>
        <v>1387</v>
      </c>
      <c r="G18" s="63">
        <v>1327</v>
      </c>
      <c r="H18" s="63">
        <v>0</v>
      </c>
      <c r="I18" s="63">
        <v>18</v>
      </c>
      <c r="J18" s="63">
        <v>42</v>
      </c>
      <c r="K18" s="68">
        <v>1</v>
      </c>
      <c r="L18" s="39">
        <f t="shared" si="1"/>
        <v>26.52768480443722</v>
      </c>
      <c r="M18" s="66">
        <v>25</v>
      </c>
      <c r="N18" s="64">
        <f t="shared" si="2"/>
        <v>351</v>
      </c>
      <c r="O18" s="63">
        <v>6</v>
      </c>
      <c r="P18" s="39">
        <f t="shared" si="3"/>
        <v>0.11475566606101177</v>
      </c>
      <c r="Q18" s="63">
        <v>337</v>
      </c>
      <c r="R18" s="63">
        <v>6</v>
      </c>
      <c r="S18" s="63">
        <v>2</v>
      </c>
      <c r="T18" s="39">
        <f t="shared" si="4"/>
        <v>0.5698005698005698</v>
      </c>
      <c r="U18" s="61"/>
      <c r="V18" s="66">
        <v>0</v>
      </c>
      <c r="W18" s="40">
        <f aca="true" t="shared" si="6" ref="W18:W27">V18/S18*100</f>
        <v>0</v>
      </c>
      <c r="X18" s="66">
        <v>2</v>
      </c>
      <c r="Y18" s="40">
        <f t="shared" si="5"/>
        <v>100</v>
      </c>
      <c r="Z18" s="67">
        <v>0</v>
      </c>
      <c r="AA18" s="67">
        <v>0</v>
      </c>
      <c r="AC18" s="55"/>
      <c r="AE18" s="43"/>
      <c r="AF18" s="44"/>
      <c r="AG18" s="50"/>
    </row>
    <row r="19" spans="1:33" ht="13.5" customHeight="1">
      <c r="A19" s="61" t="s">
        <v>290</v>
      </c>
      <c r="B19" s="60" t="s">
        <v>30</v>
      </c>
      <c r="C19" s="62">
        <v>0</v>
      </c>
      <c r="D19" s="63">
        <v>758</v>
      </c>
      <c r="E19" s="63">
        <v>797</v>
      </c>
      <c r="F19" s="64">
        <f t="shared" si="0"/>
        <v>1555</v>
      </c>
      <c r="G19" s="63">
        <v>1547</v>
      </c>
      <c r="H19" s="63">
        <v>1</v>
      </c>
      <c r="I19" s="63">
        <v>7</v>
      </c>
      <c r="J19" s="63">
        <v>0</v>
      </c>
      <c r="K19" s="68">
        <v>1.5</v>
      </c>
      <c r="L19" s="39">
        <f t="shared" si="1"/>
        <v>19.82722896943037</v>
      </c>
      <c r="M19" s="66">
        <v>33</v>
      </c>
      <c r="N19" s="64">
        <f t="shared" si="2"/>
        <v>178</v>
      </c>
      <c r="O19" s="63">
        <v>34</v>
      </c>
      <c r="P19" s="39">
        <f t="shared" si="3"/>
        <v>0.4335214051193778</v>
      </c>
      <c r="Q19" s="63">
        <v>143</v>
      </c>
      <c r="R19" s="63">
        <v>0</v>
      </c>
      <c r="S19" s="63">
        <v>1</v>
      </c>
      <c r="T19" s="39">
        <f t="shared" si="4"/>
        <v>0.5617977528089888</v>
      </c>
      <c r="U19" s="61"/>
      <c r="V19" s="66">
        <v>0</v>
      </c>
      <c r="W19" s="40">
        <f t="shared" si="6"/>
        <v>0</v>
      </c>
      <c r="X19" s="66">
        <v>1</v>
      </c>
      <c r="Y19" s="40">
        <f t="shared" si="5"/>
        <v>100</v>
      </c>
      <c r="Z19" s="67">
        <v>0</v>
      </c>
      <c r="AA19" s="67">
        <v>0</v>
      </c>
      <c r="AC19" s="55"/>
      <c r="AE19" s="43"/>
      <c r="AF19" s="44"/>
      <c r="AG19" s="50"/>
    </row>
    <row r="20" spans="1:33" ht="13.5" customHeight="1">
      <c r="A20" s="61" t="s">
        <v>291</v>
      </c>
      <c r="B20" s="60" t="s">
        <v>31</v>
      </c>
      <c r="C20" s="62">
        <v>0</v>
      </c>
      <c r="D20" s="63">
        <v>1075</v>
      </c>
      <c r="E20" s="63">
        <v>1990</v>
      </c>
      <c r="F20" s="64">
        <f t="shared" si="0"/>
        <v>3065</v>
      </c>
      <c r="G20" s="63">
        <v>3023</v>
      </c>
      <c r="H20" s="63">
        <v>8</v>
      </c>
      <c r="I20" s="63">
        <v>32</v>
      </c>
      <c r="J20" s="63">
        <v>2</v>
      </c>
      <c r="K20" s="68">
        <v>1.5</v>
      </c>
      <c r="L20" s="39">
        <f t="shared" si="1"/>
        <v>39.08067960855568</v>
      </c>
      <c r="M20" s="66">
        <v>6</v>
      </c>
      <c r="N20" s="64">
        <f t="shared" si="2"/>
        <v>619</v>
      </c>
      <c r="O20" s="63">
        <v>46</v>
      </c>
      <c r="P20" s="39">
        <f t="shared" si="3"/>
        <v>0.5865289598673935</v>
      </c>
      <c r="Q20" s="63">
        <v>553</v>
      </c>
      <c r="R20" s="63">
        <v>5</v>
      </c>
      <c r="S20" s="63">
        <v>15</v>
      </c>
      <c r="T20" s="39">
        <f t="shared" si="4"/>
        <v>2.4232633279483036</v>
      </c>
      <c r="U20" s="61"/>
      <c r="V20" s="66">
        <v>0</v>
      </c>
      <c r="W20" s="40">
        <f t="shared" si="6"/>
        <v>0</v>
      </c>
      <c r="X20" s="66">
        <v>15</v>
      </c>
      <c r="Y20" s="40">
        <f t="shared" si="5"/>
        <v>100</v>
      </c>
      <c r="Z20" s="67">
        <v>4107.9201</v>
      </c>
      <c r="AA20" s="67">
        <v>136.357966540529</v>
      </c>
      <c r="AC20" s="55"/>
      <c r="AE20" s="43"/>
      <c r="AF20" s="44"/>
      <c r="AG20" s="50"/>
    </row>
    <row r="21" spans="1:33" ht="13.5" customHeight="1">
      <c r="A21" s="61" t="s">
        <v>292</v>
      </c>
      <c r="B21" s="60" t="s">
        <v>38</v>
      </c>
      <c r="C21" s="62">
        <v>0</v>
      </c>
      <c r="D21" s="63">
        <v>2432</v>
      </c>
      <c r="E21" s="63">
        <v>441</v>
      </c>
      <c r="F21" s="64">
        <f t="shared" si="0"/>
        <v>2873</v>
      </c>
      <c r="G21" s="63">
        <v>2837</v>
      </c>
      <c r="H21" s="63">
        <v>2</v>
      </c>
      <c r="I21" s="63">
        <v>31</v>
      </c>
      <c r="J21" s="63">
        <v>3</v>
      </c>
      <c r="K21" s="68">
        <v>1.5</v>
      </c>
      <c r="L21" s="39">
        <f t="shared" si="1"/>
        <v>36.63255873258742</v>
      </c>
      <c r="M21" s="66">
        <v>9</v>
      </c>
      <c r="N21" s="64">
        <f t="shared" si="2"/>
        <v>292</v>
      </c>
      <c r="O21" s="63">
        <v>41</v>
      </c>
      <c r="P21" s="39">
        <f t="shared" si="3"/>
        <v>0.5227758120557202</v>
      </c>
      <c r="Q21" s="63">
        <v>225</v>
      </c>
      <c r="R21" s="63">
        <v>4</v>
      </c>
      <c r="S21" s="63">
        <v>22</v>
      </c>
      <c r="T21" s="39">
        <f t="shared" si="4"/>
        <v>7.534246575342466</v>
      </c>
      <c r="U21" s="61"/>
      <c r="V21" s="66">
        <v>0</v>
      </c>
      <c r="W21" s="40">
        <f t="shared" si="6"/>
        <v>0</v>
      </c>
      <c r="X21" s="66">
        <v>22</v>
      </c>
      <c r="Y21" s="40">
        <f t="shared" si="5"/>
        <v>100</v>
      </c>
      <c r="Z21" s="67">
        <v>53308.4</v>
      </c>
      <c r="AA21" s="67">
        <v>1769.51470490606</v>
      </c>
      <c r="AC21" s="55"/>
      <c r="AE21" s="43"/>
      <c r="AF21" s="44"/>
      <c r="AG21" s="50"/>
    </row>
    <row r="22" spans="1:33" ht="13.5" customHeight="1">
      <c r="A22" s="61" t="s">
        <v>293</v>
      </c>
      <c r="B22" s="60" t="s">
        <v>42</v>
      </c>
      <c r="C22" s="62">
        <v>0</v>
      </c>
      <c r="D22" s="63">
        <v>1123</v>
      </c>
      <c r="E22" s="63">
        <v>619</v>
      </c>
      <c r="F22" s="64">
        <f t="shared" si="0"/>
        <v>1742</v>
      </c>
      <c r="G22" s="63">
        <v>1675</v>
      </c>
      <c r="H22" s="63">
        <v>9</v>
      </c>
      <c r="I22" s="63">
        <v>47</v>
      </c>
      <c r="J22" s="63">
        <v>11</v>
      </c>
      <c r="K22" s="68">
        <v>1.5</v>
      </c>
      <c r="L22" s="39">
        <f t="shared" si="1"/>
        <v>22.211596697586945</v>
      </c>
      <c r="M22" s="66">
        <v>30</v>
      </c>
      <c r="N22" s="64">
        <f t="shared" si="2"/>
        <v>663</v>
      </c>
      <c r="O22" s="63">
        <v>169</v>
      </c>
      <c r="P22" s="39">
        <f t="shared" si="3"/>
        <v>2.1548563960345546</v>
      </c>
      <c r="Q22" s="63">
        <v>488</v>
      </c>
      <c r="R22" s="63">
        <v>0</v>
      </c>
      <c r="S22" s="63">
        <v>6</v>
      </c>
      <c r="T22" s="39">
        <f t="shared" si="4"/>
        <v>0.904977375565611</v>
      </c>
      <c r="U22" s="61"/>
      <c r="V22" s="66">
        <v>0</v>
      </c>
      <c r="W22" s="40">
        <f t="shared" si="6"/>
        <v>0</v>
      </c>
      <c r="X22" s="66">
        <v>6</v>
      </c>
      <c r="Y22" s="40">
        <f t="shared" si="5"/>
        <v>100</v>
      </c>
      <c r="Z22" s="67">
        <v>2599.1095</v>
      </c>
      <c r="AA22" s="67">
        <v>86.2746298878045</v>
      </c>
      <c r="AC22" s="55"/>
      <c r="AE22" s="43"/>
      <c r="AF22" s="44"/>
      <c r="AG22" s="50"/>
    </row>
    <row r="23" spans="1:33" ht="13.5" customHeight="1">
      <c r="A23" s="61" t="s">
        <v>294</v>
      </c>
      <c r="B23" s="60" t="s">
        <v>44</v>
      </c>
      <c r="C23" s="62">
        <v>0</v>
      </c>
      <c r="D23" s="63">
        <v>1378</v>
      </c>
      <c r="E23" s="63">
        <v>529</v>
      </c>
      <c r="F23" s="64">
        <f t="shared" si="0"/>
        <v>1907</v>
      </c>
      <c r="G23" s="63">
        <v>1824</v>
      </c>
      <c r="H23" s="63">
        <v>1</v>
      </c>
      <c r="I23" s="63">
        <v>82</v>
      </c>
      <c r="J23" s="63">
        <v>0</v>
      </c>
      <c r="K23" s="68">
        <v>2.2</v>
      </c>
      <c r="L23" s="39">
        <f t="shared" si="1"/>
        <v>16.57871630139011</v>
      </c>
      <c r="M23" s="66">
        <v>36</v>
      </c>
      <c r="N23" s="64">
        <f t="shared" si="2"/>
        <v>35</v>
      </c>
      <c r="O23" s="63">
        <v>5</v>
      </c>
      <c r="P23" s="39">
        <f t="shared" si="3"/>
        <v>0.043468055326140814</v>
      </c>
      <c r="Q23" s="63">
        <v>5</v>
      </c>
      <c r="R23" s="63">
        <v>5</v>
      </c>
      <c r="S23" s="63">
        <v>20</v>
      </c>
      <c r="T23" s="39">
        <f t="shared" si="4"/>
        <v>57.14285714285714</v>
      </c>
      <c r="U23" s="61"/>
      <c r="V23" s="66">
        <v>0</v>
      </c>
      <c r="W23" s="40">
        <f t="shared" si="6"/>
        <v>0</v>
      </c>
      <c r="X23" s="66">
        <v>20</v>
      </c>
      <c r="Y23" s="40">
        <f t="shared" si="5"/>
        <v>100</v>
      </c>
      <c r="Z23" s="67">
        <v>52248.6724</v>
      </c>
      <c r="AA23" s="67">
        <v>1734.33819292305</v>
      </c>
      <c r="AC23" s="55"/>
      <c r="AE23" s="43"/>
      <c r="AF23" s="44"/>
      <c r="AG23" s="45"/>
    </row>
    <row r="24" spans="1:33" ht="13.5" customHeight="1">
      <c r="A24" s="61" t="s">
        <v>295</v>
      </c>
      <c r="B24" s="60" t="s">
        <v>45</v>
      </c>
      <c r="C24" s="62">
        <v>0</v>
      </c>
      <c r="D24" s="63">
        <v>443</v>
      </c>
      <c r="E24" s="63">
        <v>1389</v>
      </c>
      <c r="F24" s="64">
        <f t="shared" si="0"/>
        <v>1832</v>
      </c>
      <c r="G24" s="63">
        <v>1757</v>
      </c>
      <c r="H24" s="63">
        <v>14</v>
      </c>
      <c r="I24" s="63">
        <v>58</v>
      </c>
      <c r="J24" s="63">
        <v>3</v>
      </c>
      <c r="K24" s="68">
        <v>1.77</v>
      </c>
      <c r="L24" s="39">
        <f t="shared" si="1"/>
        <v>19.79589267643819</v>
      </c>
      <c r="M24" s="66">
        <v>32</v>
      </c>
      <c r="N24" s="64">
        <f t="shared" si="2"/>
        <v>455</v>
      </c>
      <c r="O24" s="63">
        <v>14</v>
      </c>
      <c r="P24" s="39">
        <f t="shared" si="3"/>
        <v>0.1512786558243093</v>
      </c>
      <c r="Q24" s="63">
        <v>413</v>
      </c>
      <c r="R24" s="63">
        <v>15</v>
      </c>
      <c r="S24" s="63">
        <v>13</v>
      </c>
      <c r="T24" s="39">
        <f t="shared" si="4"/>
        <v>2.857142857142857</v>
      </c>
      <c r="U24" s="61"/>
      <c r="V24" s="66">
        <v>3</v>
      </c>
      <c r="W24" s="40">
        <f t="shared" si="6"/>
        <v>23.076923076923077</v>
      </c>
      <c r="X24" s="66">
        <v>10</v>
      </c>
      <c r="Y24" s="40">
        <f t="shared" si="5"/>
        <v>76.92307692307692</v>
      </c>
      <c r="Z24" s="67">
        <v>12183.6431</v>
      </c>
      <c r="AA24" s="67">
        <v>404.422860651928</v>
      </c>
      <c r="AC24" s="55"/>
      <c r="AE24" s="43"/>
      <c r="AF24" s="44"/>
      <c r="AG24" s="50"/>
    </row>
    <row r="25" spans="1:33" ht="13.5" customHeight="1">
      <c r="A25" s="61" t="s">
        <v>296</v>
      </c>
      <c r="B25" s="60" t="s">
        <v>13</v>
      </c>
      <c r="C25" s="62">
        <v>0</v>
      </c>
      <c r="D25" s="63">
        <v>2241</v>
      </c>
      <c r="E25" s="63">
        <v>1126</v>
      </c>
      <c r="F25" s="64">
        <f t="shared" si="0"/>
        <v>3367</v>
      </c>
      <c r="G25" s="63">
        <v>3267</v>
      </c>
      <c r="H25" s="63">
        <v>6</v>
      </c>
      <c r="I25" s="63">
        <v>52</v>
      </c>
      <c r="J25" s="63">
        <v>42</v>
      </c>
      <c r="K25" s="68">
        <v>2.13</v>
      </c>
      <c r="L25" s="39">
        <f t="shared" si="1"/>
        <v>30.23335896928221</v>
      </c>
      <c r="M25" s="66">
        <v>20</v>
      </c>
      <c r="N25" s="64">
        <f t="shared" si="2"/>
        <v>738</v>
      </c>
      <c r="O25" s="63">
        <v>1</v>
      </c>
      <c r="P25" s="39">
        <f t="shared" si="3"/>
        <v>0.008979316593193409</v>
      </c>
      <c r="Q25" s="63">
        <v>690</v>
      </c>
      <c r="R25" s="63">
        <v>25</v>
      </c>
      <c r="S25" s="63">
        <v>22</v>
      </c>
      <c r="T25" s="39">
        <f t="shared" si="4"/>
        <v>2.9810298102981028</v>
      </c>
      <c r="U25" s="61"/>
      <c r="V25" s="66">
        <v>0</v>
      </c>
      <c r="W25" s="40">
        <f t="shared" si="6"/>
        <v>0</v>
      </c>
      <c r="X25" s="66">
        <v>22</v>
      </c>
      <c r="Y25" s="40">
        <f t="shared" si="5"/>
        <v>100</v>
      </c>
      <c r="Z25" s="67">
        <v>91748.1285</v>
      </c>
      <c r="AA25" s="67">
        <v>3045.47993427604</v>
      </c>
      <c r="AC25" s="55"/>
      <c r="AE25" s="43"/>
      <c r="AF25" s="44"/>
      <c r="AG25" s="50"/>
    </row>
    <row r="26" spans="1:33" ht="13.5" customHeight="1">
      <c r="A26" s="61" t="s">
        <v>297</v>
      </c>
      <c r="B26" s="60" t="s">
        <v>17</v>
      </c>
      <c r="C26" s="62">
        <v>0</v>
      </c>
      <c r="D26" s="63">
        <v>865</v>
      </c>
      <c r="E26" s="63">
        <v>846</v>
      </c>
      <c r="F26" s="64">
        <f t="shared" si="0"/>
        <v>1711</v>
      </c>
      <c r="G26" s="63">
        <v>1683</v>
      </c>
      <c r="H26" s="63">
        <v>0</v>
      </c>
      <c r="I26" s="63">
        <v>20</v>
      </c>
      <c r="J26" s="63">
        <v>8</v>
      </c>
      <c r="K26" s="68">
        <v>1</v>
      </c>
      <c r="L26" s="39">
        <f t="shared" si="1"/>
        <v>32.72449077173186</v>
      </c>
      <c r="M26" s="66">
        <v>16</v>
      </c>
      <c r="N26" s="64">
        <f t="shared" si="2"/>
        <v>297</v>
      </c>
      <c r="O26" s="63">
        <v>116</v>
      </c>
      <c r="P26" s="39">
        <f t="shared" si="3"/>
        <v>2.2186095438462274</v>
      </c>
      <c r="Q26" s="63">
        <v>173</v>
      </c>
      <c r="R26" s="63">
        <v>2</v>
      </c>
      <c r="S26" s="63">
        <v>6</v>
      </c>
      <c r="T26" s="39">
        <f t="shared" si="4"/>
        <v>2.0202020202020203</v>
      </c>
      <c r="U26" s="61"/>
      <c r="V26" s="66">
        <v>1</v>
      </c>
      <c r="W26" s="40">
        <f t="shared" si="6"/>
        <v>16.666666666666664</v>
      </c>
      <c r="X26" s="66">
        <v>5</v>
      </c>
      <c r="Y26" s="40">
        <f t="shared" si="5"/>
        <v>83.33333333333333</v>
      </c>
      <c r="Z26" s="67">
        <v>6464.0268</v>
      </c>
      <c r="AA26" s="67">
        <v>214.566381198964</v>
      </c>
      <c r="AC26" s="55"/>
      <c r="AE26" s="43"/>
      <c r="AF26" s="44"/>
      <c r="AG26" s="50"/>
    </row>
    <row r="27" spans="1:33" ht="13.5" customHeight="1">
      <c r="A27" s="61" t="s">
        <v>298</v>
      </c>
      <c r="B27" s="60" t="s">
        <v>18</v>
      </c>
      <c r="C27" s="62">
        <v>0</v>
      </c>
      <c r="D27" s="63">
        <v>487</v>
      </c>
      <c r="E27" s="63">
        <v>2389</v>
      </c>
      <c r="F27" s="64">
        <f t="shared" si="0"/>
        <v>2876</v>
      </c>
      <c r="G27" s="63">
        <v>2875</v>
      </c>
      <c r="H27" s="63">
        <v>0</v>
      </c>
      <c r="I27" s="63">
        <v>0</v>
      </c>
      <c r="J27" s="63">
        <v>1</v>
      </c>
      <c r="K27" s="68">
        <v>1</v>
      </c>
      <c r="L27" s="39">
        <f t="shared" si="1"/>
        <v>55.00621593191164</v>
      </c>
      <c r="M27" s="66">
        <v>3</v>
      </c>
      <c r="N27" s="64">
        <f t="shared" si="2"/>
        <v>137</v>
      </c>
      <c r="O27" s="63">
        <v>1</v>
      </c>
      <c r="P27" s="39">
        <f t="shared" si="3"/>
        <v>0.019125944343501962</v>
      </c>
      <c r="Q27" s="63">
        <v>114</v>
      </c>
      <c r="R27" s="63">
        <v>0</v>
      </c>
      <c r="S27" s="63">
        <v>22</v>
      </c>
      <c r="T27" s="39">
        <f t="shared" si="4"/>
        <v>16.05839416058394</v>
      </c>
      <c r="U27" s="61"/>
      <c r="V27" s="66">
        <v>0</v>
      </c>
      <c r="W27" s="40">
        <f t="shared" si="6"/>
        <v>0</v>
      </c>
      <c r="X27" s="66">
        <v>22</v>
      </c>
      <c r="Y27" s="40">
        <f t="shared" si="5"/>
        <v>100</v>
      </c>
      <c r="Z27" s="67">
        <v>21871.7408</v>
      </c>
      <c r="AA27" s="67">
        <v>726.008789749717</v>
      </c>
      <c r="AC27" s="55"/>
      <c r="AE27" s="43"/>
      <c r="AF27" s="44"/>
      <c r="AG27" s="50"/>
    </row>
    <row r="28" spans="1:33" ht="13.5" customHeight="1">
      <c r="A28" s="61" t="s">
        <v>299</v>
      </c>
      <c r="B28" s="60" t="s">
        <v>75</v>
      </c>
      <c r="C28" s="62">
        <v>0</v>
      </c>
      <c r="D28" s="63">
        <v>1231</v>
      </c>
      <c r="E28" s="63">
        <v>1510</v>
      </c>
      <c r="F28" s="64">
        <f t="shared" si="0"/>
        <v>2741</v>
      </c>
      <c r="G28" s="63">
        <v>2058</v>
      </c>
      <c r="H28" s="63">
        <v>4</v>
      </c>
      <c r="I28" s="63">
        <v>33</v>
      </c>
      <c r="J28" s="63">
        <v>646</v>
      </c>
      <c r="K28" s="68">
        <v>1.6</v>
      </c>
      <c r="L28" s="39">
        <f t="shared" si="1"/>
        <v>32.765133403461796</v>
      </c>
      <c r="M28" s="66">
        <v>15</v>
      </c>
      <c r="N28" s="64">
        <f t="shared" si="2"/>
        <v>289</v>
      </c>
      <c r="O28" s="63">
        <v>5</v>
      </c>
      <c r="P28" s="39">
        <f t="shared" si="3"/>
        <v>0.05976857607344363</v>
      </c>
      <c r="Q28" s="63">
        <v>279</v>
      </c>
      <c r="R28" s="63">
        <v>5</v>
      </c>
      <c r="S28" s="63">
        <v>0</v>
      </c>
      <c r="T28" s="39">
        <f t="shared" si="4"/>
        <v>0</v>
      </c>
      <c r="U28" s="61"/>
      <c r="V28" s="66">
        <v>0</v>
      </c>
      <c r="W28" s="40">
        <v>0</v>
      </c>
      <c r="X28" s="66">
        <v>0</v>
      </c>
      <c r="Y28" s="40">
        <v>0</v>
      </c>
      <c r="Z28" s="67">
        <v>0</v>
      </c>
      <c r="AA28" s="67">
        <v>0</v>
      </c>
      <c r="AC28" s="55"/>
      <c r="AE28" s="43"/>
      <c r="AF28" s="44"/>
      <c r="AG28" s="50"/>
    </row>
    <row r="29" spans="1:33" ht="13.5" customHeight="1">
      <c r="A29" s="61" t="s">
        <v>300</v>
      </c>
      <c r="B29" s="60" t="s">
        <v>27</v>
      </c>
      <c r="C29" s="62">
        <v>0</v>
      </c>
      <c r="D29" s="63">
        <v>607</v>
      </c>
      <c r="E29" s="63">
        <v>1101</v>
      </c>
      <c r="F29" s="64">
        <f t="shared" si="0"/>
        <v>1708</v>
      </c>
      <c r="G29" s="63">
        <v>1329</v>
      </c>
      <c r="H29" s="63">
        <v>270</v>
      </c>
      <c r="I29" s="63">
        <v>106</v>
      </c>
      <c r="J29" s="63">
        <v>3</v>
      </c>
      <c r="K29" s="68">
        <v>0.2</v>
      </c>
      <c r="L29" s="39">
        <f t="shared" si="1"/>
        <v>163.33556469350674</v>
      </c>
      <c r="M29" s="66">
        <v>1</v>
      </c>
      <c r="N29" s="64">
        <f t="shared" si="2"/>
        <v>261</v>
      </c>
      <c r="O29" s="63">
        <v>13</v>
      </c>
      <c r="P29" s="39">
        <f t="shared" si="3"/>
        <v>1.2431863823276275</v>
      </c>
      <c r="Q29" s="63">
        <v>236</v>
      </c>
      <c r="R29" s="63">
        <v>5</v>
      </c>
      <c r="S29" s="63">
        <v>7</v>
      </c>
      <c r="T29" s="39">
        <f t="shared" si="4"/>
        <v>2.681992337164751</v>
      </c>
      <c r="U29" s="61"/>
      <c r="V29" s="66">
        <v>2</v>
      </c>
      <c r="W29" s="40">
        <v>0</v>
      </c>
      <c r="X29" s="66">
        <v>5</v>
      </c>
      <c r="Y29" s="40">
        <v>0</v>
      </c>
      <c r="Z29" s="67">
        <v>5699.4234</v>
      </c>
      <c r="AA29" s="67">
        <v>189.186197968532</v>
      </c>
      <c r="AC29" s="55"/>
      <c r="AE29" s="43"/>
      <c r="AF29" s="44"/>
      <c r="AG29" s="50"/>
    </row>
    <row r="30" spans="1:33" ht="13.5" customHeight="1">
      <c r="A30" s="61" t="s">
        <v>301</v>
      </c>
      <c r="B30" s="60" t="s">
        <v>28</v>
      </c>
      <c r="C30" s="62">
        <v>0</v>
      </c>
      <c r="D30" s="63">
        <v>915</v>
      </c>
      <c r="E30" s="63">
        <v>607</v>
      </c>
      <c r="F30" s="64">
        <f t="shared" si="0"/>
        <v>1522</v>
      </c>
      <c r="G30" s="63">
        <v>1418</v>
      </c>
      <c r="H30" s="63">
        <v>12</v>
      </c>
      <c r="I30" s="63">
        <v>56</v>
      </c>
      <c r="J30" s="63">
        <v>36</v>
      </c>
      <c r="K30" s="68">
        <v>1</v>
      </c>
      <c r="L30" s="39">
        <f t="shared" si="1"/>
        <v>29.109687290809987</v>
      </c>
      <c r="M30" s="66">
        <v>22</v>
      </c>
      <c r="N30" s="64">
        <f t="shared" si="2"/>
        <v>224</v>
      </c>
      <c r="O30" s="63">
        <v>7</v>
      </c>
      <c r="P30" s="39">
        <f t="shared" si="3"/>
        <v>0.13388161040451374</v>
      </c>
      <c r="Q30" s="63">
        <v>202</v>
      </c>
      <c r="R30" s="63">
        <v>5</v>
      </c>
      <c r="S30" s="63">
        <v>10</v>
      </c>
      <c r="T30" s="39">
        <f t="shared" si="4"/>
        <v>4.464285714285714</v>
      </c>
      <c r="U30" s="61"/>
      <c r="V30" s="66">
        <v>1</v>
      </c>
      <c r="W30" s="40">
        <f aca="true" t="shared" si="7" ref="W30:W51">V30/S30*100</f>
        <v>10</v>
      </c>
      <c r="X30" s="66">
        <v>9</v>
      </c>
      <c r="Y30" s="40">
        <f aca="true" t="shared" si="8" ref="Y30:Y51">X30*100/S30</f>
        <v>90</v>
      </c>
      <c r="Z30" s="67">
        <v>30272.3923</v>
      </c>
      <c r="AA30" s="67">
        <v>1004.85933412998</v>
      </c>
      <c r="AC30" s="55"/>
      <c r="AE30" s="43"/>
      <c r="AF30" s="44"/>
      <c r="AG30" s="45"/>
    </row>
    <row r="31" spans="1:33" ht="13.5" customHeight="1">
      <c r="A31" s="61" t="s">
        <v>302</v>
      </c>
      <c r="B31" s="60" t="s">
        <v>33</v>
      </c>
      <c r="C31" s="62">
        <v>0</v>
      </c>
      <c r="D31" s="63">
        <v>1549</v>
      </c>
      <c r="E31" s="63">
        <v>1159</v>
      </c>
      <c r="F31" s="64">
        <f t="shared" si="0"/>
        <v>2708</v>
      </c>
      <c r="G31" s="63">
        <v>2524</v>
      </c>
      <c r="H31" s="63">
        <v>36</v>
      </c>
      <c r="I31" s="63">
        <v>142</v>
      </c>
      <c r="J31" s="63">
        <v>6</v>
      </c>
      <c r="K31" s="68">
        <v>2</v>
      </c>
      <c r="L31" s="39">
        <f t="shared" si="1"/>
        <v>25.896528641101657</v>
      </c>
      <c r="M31" s="66">
        <v>26</v>
      </c>
      <c r="N31" s="64">
        <f t="shared" si="2"/>
        <v>472</v>
      </c>
      <c r="O31" s="63">
        <v>209</v>
      </c>
      <c r="P31" s="39">
        <f t="shared" si="3"/>
        <v>1.998661183895955</v>
      </c>
      <c r="Q31" s="63">
        <v>255</v>
      </c>
      <c r="R31" s="63">
        <v>0</v>
      </c>
      <c r="S31" s="63">
        <v>8</v>
      </c>
      <c r="T31" s="39">
        <f t="shared" si="4"/>
        <v>1.694915254237288</v>
      </c>
      <c r="U31" s="61"/>
      <c r="V31" s="66">
        <v>0</v>
      </c>
      <c r="W31" s="40">
        <f t="shared" si="7"/>
        <v>0</v>
      </c>
      <c r="X31" s="66">
        <v>8</v>
      </c>
      <c r="Y31" s="40">
        <f t="shared" si="8"/>
        <v>100</v>
      </c>
      <c r="Z31" s="67">
        <v>24961.6614</v>
      </c>
      <c r="AA31" s="67">
        <v>828.575363473411</v>
      </c>
      <c r="AC31" s="55"/>
      <c r="AE31" s="43"/>
      <c r="AF31" s="44"/>
      <c r="AG31" s="50"/>
    </row>
    <row r="32" spans="1:33" ht="13.5" customHeight="1">
      <c r="A32" s="61" t="s">
        <v>303</v>
      </c>
      <c r="B32" s="60" t="s">
        <v>35</v>
      </c>
      <c r="C32" s="62">
        <v>0</v>
      </c>
      <c r="D32" s="63">
        <v>814</v>
      </c>
      <c r="E32" s="63">
        <v>810</v>
      </c>
      <c r="F32" s="64">
        <f t="shared" si="0"/>
        <v>1624</v>
      </c>
      <c r="G32" s="63">
        <v>1378</v>
      </c>
      <c r="H32" s="63">
        <v>36</v>
      </c>
      <c r="I32" s="63">
        <v>161</v>
      </c>
      <c r="J32" s="63">
        <v>49</v>
      </c>
      <c r="K32" s="68">
        <v>0.9</v>
      </c>
      <c r="L32" s="39">
        <f t="shared" si="1"/>
        <v>34.51170401538576</v>
      </c>
      <c r="M32" s="66">
        <v>11</v>
      </c>
      <c r="N32" s="64">
        <f t="shared" si="2"/>
        <v>588</v>
      </c>
      <c r="O32" s="63">
        <v>136</v>
      </c>
      <c r="P32" s="39">
        <f t="shared" si="3"/>
        <v>2.890142700795852</v>
      </c>
      <c r="Q32" s="63">
        <v>338</v>
      </c>
      <c r="R32" s="63">
        <v>36</v>
      </c>
      <c r="S32" s="63">
        <v>78</v>
      </c>
      <c r="T32" s="39">
        <f t="shared" si="4"/>
        <v>13.26530612244898</v>
      </c>
      <c r="U32" s="61"/>
      <c r="V32" s="66">
        <v>0</v>
      </c>
      <c r="W32" s="40">
        <f t="shared" si="7"/>
        <v>0</v>
      </c>
      <c r="X32" s="66">
        <v>78</v>
      </c>
      <c r="Y32" s="40">
        <f t="shared" si="8"/>
        <v>100</v>
      </c>
      <c r="Z32" s="67">
        <v>253271.1327</v>
      </c>
      <c r="AA32" s="67">
        <v>8407.06143198566</v>
      </c>
      <c r="AC32" s="55"/>
      <c r="AE32" s="43"/>
      <c r="AF32" s="44"/>
      <c r="AG32" s="50"/>
    </row>
    <row r="33" spans="1:33" ht="13.5" customHeight="1">
      <c r="A33" s="61" t="s">
        <v>304</v>
      </c>
      <c r="B33" s="60" t="s">
        <v>36</v>
      </c>
      <c r="C33" s="62">
        <v>0</v>
      </c>
      <c r="D33" s="63">
        <v>244</v>
      </c>
      <c r="E33" s="63">
        <v>857</v>
      </c>
      <c r="F33" s="64">
        <f t="shared" si="0"/>
        <v>1101</v>
      </c>
      <c r="G33" s="63">
        <v>946</v>
      </c>
      <c r="H33" s="63">
        <v>0</v>
      </c>
      <c r="I33" s="63">
        <v>120</v>
      </c>
      <c r="J33" s="63">
        <v>35</v>
      </c>
      <c r="K33" s="68">
        <v>0.7</v>
      </c>
      <c r="L33" s="39">
        <f t="shared" si="1"/>
        <v>30.08237817456523</v>
      </c>
      <c r="M33" s="66">
        <v>21</v>
      </c>
      <c r="N33" s="64">
        <f t="shared" si="2"/>
        <v>162</v>
      </c>
      <c r="O33" s="63">
        <v>98</v>
      </c>
      <c r="P33" s="39">
        <f t="shared" si="3"/>
        <v>2.677632208090275</v>
      </c>
      <c r="Q33" s="63">
        <v>49</v>
      </c>
      <c r="R33" s="63">
        <v>1</v>
      </c>
      <c r="S33" s="63">
        <v>14</v>
      </c>
      <c r="T33" s="39">
        <f t="shared" si="4"/>
        <v>8.641975308641975</v>
      </c>
      <c r="U33" s="61"/>
      <c r="V33" s="66">
        <v>0</v>
      </c>
      <c r="W33" s="40">
        <f t="shared" si="7"/>
        <v>0</v>
      </c>
      <c r="X33" s="66">
        <v>14</v>
      </c>
      <c r="Y33" s="40">
        <f t="shared" si="8"/>
        <v>100</v>
      </c>
      <c r="Z33" s="67">
        <v>13976.4057</v>
      </c>
      <c r="AA33" s="67">
        <v>463.931676956781</v>
      </c>
      <c r="AC33" s="55"/>
      <c r="AE33" s="43"/>
      <c r="AF33" s="44"/>
      <c r="AG33" s="50"/>
    </row>
    <row r="34" spans="1:33" ht="13.5" customHeight="1">
      <c r="A34" s="61" t="s">
        <v>305</v>
      </c>
      <c r="B34" s="60" t="s">
        <v>56</v>
      </c>
      <c r="C34" s="62">
        <v>0</v>
      </c>
      <c r="D34" s="63">
        <v>194</v>
      </c>
      <c r="E34" s="63">
        <v>466</v>
      </c>
      <c r="F34" s="64">
        <f t="shared" si="0"/>
        <v>660</v>
      </c>
      <c r="G34" s="63">
        <v>625</v>
      </c>
      <c r="H34" s="63">
        <v>0</v>
      </c>
      <c r="I34" s="63">
        <v>34</v>
      </c>
      <c r="J34" s="63">
        <v>1</v>
      </c>
      <c r="K34" s="68">
        <v>0.56</v>
      </c>
      <c r="L34" s="39">
        <f t="shared" si="1"/>
        <v>22.541291547698737</v>
      </c>
      <c r="M34" s="66">
        <v>29</v>
      </c>
      <c r="N34" s="64">
        <f t="shared" si="2"/>
        <v>69</v>
      </c>
      <c r="O34" s="63">
        <v>10</v>
      </c>
      <c r="P34" s="39">
        <f t="shared" si="3"/>
        <v>0.3415347204196778</v>
      </c>
      <c r="Q34" s="63">
        <v>55</v>
      </c>
      <c r="R34" s="63">
        <v>2</v>
      </c>
      <c r="S34" s="63">
        <v>2</v>
      </c>
      <c r="T34" s="39">
        <f t="shared" si="4"/>
        <v>2.898550724637681</v>
      </c>
      <c r="U34" s="61"/>
      <c r="V34" s="66">
        <v>0</v>
      </c>
      <c r="W34" s="40">
        <f t="shared" si="7"/>
        <v>0</v>
      </c>
      <c r="X34" s="66">
        <v>2</v>
      </c>
      <c r="Y34" s="40">
        <f t="shared" si="8"/>
        <v>100</v>
      </c>
      <c r="Z34" s="67">
        <v>0</v>
      </c>
      <c r="AA34" s="67">
        <v>0</v>
      </c>
      <c r="AC34" s="55"/>
      <c r="AE34" s="43"/>
      <c r="AF34" s="44"/>
      <c r="AG34" s="50"/>
    </row>
    <row r="35" spans="1:33" ht="13.5" customHeight="1">
      <c r="A35" s="61" t="s">
        <v>306</v>
      </c>
      <c r="B35" s="60" t="s">
        <v>48</v>
      </c>
      <c r="C35" s="62">
        <v>0</v>
      </c>
      <c r="D35" s="63">
        <v>477</v>
      </c>
      <c r="E35" s="63">
        <v>388</v>
      </c>
      <c r="F35" s="64">
        <f t="shared" si="0"/>
        <v>865</v>
      </c>
      <c r="G35" s="63">
        <v>853</v>
      </c>
      <c r="H35" s="63">
        <v>0</v>
      </c>
      <c r="I35" s="63">
        <v>9</v>
      </c>
      <c r="J35" s="63">
        <v>3</v>
      </c>
      <c r="K35" s="68">
        <v>0.64</v>
      </c>
      <c r="L35" s="39">
        <f t="shared" si="1"/>
        <v>25.84990915176437</v>
      </c>
      <c r="M35" s="66">
        <v>27</v>
      </c>
      <c r="N35" s="64">
        <f t="shared" si="2"/>
        <v>181</v>
      </c>
      <c r="O35" s="63">
        <v>0</v>
      </c>
      <c r="P35" s="39">
        <f t="shared" si="3"/>
        <v>0</v>
      </c>
      <c r="Q35" s="63">
        <v>174</v>
      </c>
      <c r="R35" s="63">
        <v>1</v>
      </c>
      <c r="S35" s="63">
        <v>6</v>
      </c>
      <c r="T35" s="39">
        <f t="shared" si="4"/>
        <v>3.314917127071823</v>
      </c>
      <c r="U35" s="61"/>
      <c r="V35" s="66">
        <v>0</v>
      </c>
      <c r="W35" s="40">
        <f t="shared" si="7"/>
        <v>0</v>
      </c>
      <c r="X35" s="66">
        <v>6</v>
      </c>
      <c r="Y35" s="40">
        <f t="shared" si="8"/>
        <v>100</v>
      </c>
      <c r="Z35" s="67">
        <v>19598.7298</v>
      </c>
      <c r="AA35" s="67">
        <v>650.558647015866</v>
      </c>
      <c r="AC35" s="55"/>
      <c r="AE35" s="43"/>
      <c r="AF35" s="44"/>
      <c r="AG35" s="50"/>
    </row>
    <row r="36" spans="1:33" ht="13.5" customHeight="1">
      <c r="A36" s="61" t="s">
        <v>307</v>
      </c>
      <c r="B36" s="60" t="s">
        <v>49</v>
      </c>
      <c r="C36" s="62">
        <v>10</v>
      </c>
      <c r="D36" s="63">
        <v>393</v>
      </c>
      <c r="E36" s="63">
        <v>352</v>
      </c>
      <c r="F36" s="64">
        <f t="shared" si="0"/>
        <v>745</v>
      </c>
      <c r="G36" s="63">
        <v>426</v>
      </c>
      <c r="H36" s="63">
        <v>213</v>
      </c>
      <c r="I36" s="63">
        <v>104</v>
      </c>
      <c r="J36" s="63">
        <v>2</v>
      </c>
      <c r="K36" s="68">
        <v>0.5</v>
      </c>
      <c r="L36" s="39">
        <f t="shared" si="1"/>
        <v>28.497657071817923</v>
      </c>
      <c r="M36" s="66">
        <v>23</v>
      </c>
      <c r="N36" s="64">
        <f t="shared" si="2"/>
        <v>59</v>
      </c>
      <c r="O36" s="63">
        <v>9</v>
      </c>
      <c r="P36" s="39">
        <f t="shared" si="3"/>
        <v>0.3442669981830353</v>
      </c>
      <c r="Q36" s="63">
        <v>43</v>
      </c>
      <c r="R36" s="63">
        <v>4</v>
      </c>
      <c r="S36" s="63">
        <v>3</v>
      </c>
      <c r="T36" s="39">
        <f t="shared" si="4"/>
        <v>5.084745762711865</v>
      </c>
      <c r="U36" s="61"/>
      <c r="V36" s="66">
        <v>0</v>
      </c>
      <c r="W36" s="40">
        <f t="shared" si="7"/>
        <v>0</v>
      </c>
      <c r="X36" s="66">
        <v>3</v>
      </c>
      <c r="Y36" s="40">
        <f t="shared" si="8"/>
        <v>100</v>
      </c>
      <c r="Z36" s="67">
        <v>21771.8558</v>
      </c>
      <c r="AA36" s="67">
        <v>722.693215162982</v>
      </c>
      <c r="AC36" s="55"/>
      <c r="AE36" s="43"/>
      <c r="AF36" s="44"/>
      <c r="AG36" s="50"/>
    </row>
    <row r="37" spans="1:33" ht="13.5" customHeight="1">
      <c r="A37" s="61" t="s">
        <v>308</v>
      </c>
      <c r="B37" s="60" t="s">
        <v>50</v>
      </c>
      <c r="C37" s="62">
        <v>0</v>
      </c>
      <c r="D37" s="63">
        <v>1305</v>
      </c>
      <c r="E37" s="63">
        <v>2364</v>
      </c>
      <c r="F37" s="64">
        <f t="shared" si="0"/>
        <v>3669</v>
      </c>
      <c r="G37" s="63">
        <v>3175</v>
      </c>
      <c r="H37" s="63">
        <v>29</v>
      </c>
      <c r="I37" s="63">
        <v>96</v>
      </c>
      <c r="J37" s="63">
        <v>369</v>
      </c>
      <c r="K37" s="68">
        <v>1.9</v>
      </c>
      <c r="L37" s="39">
        <f t="shared" si="1"/>
        <v>36.933205155951946</v>
      </c>
      <c r="M37" s="66">
        <v>8</v>
      </c>
      <c r="N37" s="64">
        <f t="shared" si="2"/>
        <v>1433</v>
      </c>
      <c r="O37" s="63">
        <v>362</v>
      </c>
      <c r="P37" s="39">
        <f t="shared" si="3"/>
        <v>3.643995711761953</v>
      </c>
      <c r="Q37" s="63">
        <v>1033</v>
      </c>
      <c r="R37" s="63">
        <v>19</v>
      </c>
      <c r="S37" s="63">
        <v>19</v>
      </c>
      <c r="T37" s="39">
        <f t="shared" si="4"/>
        <v>1.3258897418004187</v>
      </c>
      <c r="U37" s="61"/>
      <c r="V37" s="66">
        <v>1</v>
      </c>
      <c r="W37" s="40">
        <f t="shared" si="7"/>
        <v>5.263157894736842</v>
      </c>
      <c r="X37" s="66">
        <v>18</v>
      </c>
      <c r="Y37" s="40">
        <f t="shared" si="8"/>
        <v>94.73684210526316</v>
      </c>
      <c r="Z37" s="67">
        <v>32130.2411</v>
      </c>
      <c r="AA37" s="67">
        <v>1066.52861647746</v>
      </c>
      <c r="AC37" s="55"/>
      <c r="AE37" s="43"/>
      <c r="AF37" s="44"/>
      <c r="AG37" s="45"/>
    </row>
    <row r="38" spans="1:33" ht="13.5" customHeight="1">
      <c r="A38" s="61" t="s">
        <v>309</v>
      </c>
      <c r="B38" s="60" t="s">
        <v>14</v>
      </c>
      <c r="C38" s="62">
        <v>0</v>
      </c>
      <c r="D38" s="63">
        <v>655</v>
      </c>
      <c r="E38" s="63">
        <v>362</v>
      </c>
      <c r="F38" s="64">
        <f t="shared" si="0"/>
        <v>1017</v>
      </c>
      <c r="G38" s="63">
        <v>976</v>
      </c>
      <c r="H38" s="63">
        <v>9</v>
      </c>
      <c r="I38" s="63">
        <v>25</v>
      </c>
      <c r="J38" s="63">
        <v>7</v>
      </c>
      <c r="K38" s="68">
        <v>0.6</v>
      </c>
      <c r="L38" s="39">
        <f t="shared" si="1"/>
        <v>32.41847566223583</v>
      </c>
      <c r="M38" s="66">
        <v>17</v>
      </c>
      <c r="N38" s="64">
        <f t="shared" si="2"/>
        <v>154</v>
      </c>
      <c r="O38" s="63">
        <v>51</v>
      </c>
      <c r="P38" s="39">
        <f t="shared" si="3"/>
        <v>1.6257052691976668</v>
      </c>
      <c r="Q38" s="63">
        <v>62</v>
      </c>
      <c r="R38" s="63">
        <v>18</v>
      </c>
      <c r="S38" s="63">
        <v>23</v>
      </c>
      <c r="T38" s="39">
        <f t="shared" si="4"/>
        <v>14.935064935064934</v>
      </c>
      <c r="U38" s="61"/>
      <c r="V38" s="66">
        <v>0</v>
      </c>
      <c r="W38" s="40">
        <f t="shared" si="7"/>
        <v>0</v>
      </c>
      <c r="X38" s="66">
        <v>23</v>
      </c>
      <c r="Y38" s="40">
        <f t="shared" si="8"/>
        <v>100</v>
      </c>
      <c r="Z38" s="67">
        <v>20874.0083</v>
      </c>
      <c r="AA38" s="67">
        <v>692.890138086702</v>
      </c>
      <c r="AC38" s="55"/>
      <c r="AE38" s="43"/>
      <c r="AF38" s="44"/>
      <c r="AG38" s="50"/>
    </row>
    <row r="39" spans="1:33" ht="13.5" customHeight="1">
      <c r="A39" s="61" t="s">
        <v>310</v>
      </c>
      <c r="B39" s="60" t="s">
        <v>21</v>
      </c>
      <c r="C39" s="62">
        <v>0</v>
      </c>
      <c r="D39" s="63">
        <v>1047</v>
      </c>
      <c r="E39" s="63">
        <v>801</v>
      </c>
      <c r="F39" s="64">
        <f t="shared" si="0"/>
        <v>1848</v>
      </c>
      <c r="G39" s="63">
        <v>1721</v>
      </c>
      <c r="H39" s="63">
        <v>1</v>
      </c>
      <c r="I39" s="63">
        <v>53</v>
      </c>
      <c r="J39" s="63">
        <v>73</v>
      </c>
      <c r="K39" s="68">
        <v>1</v>
      </c>
      <c r="L39" s="39">
        <f t="shared" si="1"/>
        <v>35.344745146791624</v>
      </c>
      <c r="M39" s="66">
        <v>10</v>
      </c>
      <c r="N39" s="64">
        <f t="shared" si="2"/>
        <v>455</v>
      </c>
      <c r="O39" s="63">
        <v>19</v>
      </c>
      <c r="P39" s="39">
        <f t="shared" si="3"/>
        <v>0.36339294252653725</v>
      </c>
      <c r="Q39" s="63">
        <v>425</v>
      </c>
      <c r="R39" s="63">
        <v>0</v>
      </c>
      <c r="S39" s="63">
        <v>11</v>
      </c>
      <c r="T39" s="39">
        <f t="shared" si="4"/>
        <v>2.417582417582418</v>
      </c>
      <c r="U39" s="61"/>
      <c r="V39" s="66">
        <v>0</v>
      </c>
      <c r="W39" s="40">
        <f t="shared" si="7"/>
        <v>0</v>
      </c>
      <c r="X39" s="66">
        <v>11</v>
      </c>
      <c r="Y39" s="40">
        <f t="shared" si="8"/>
        <v>100</v>
      </c>
      <c r="Z39" s="67">
        <v>16811.4907</v>
      </c>
      <c r="AA39" s="67">
        <v>558.039258447852</v>
      </c>
      <c r="AC39" s="55"/>
      <c r="AE39" s="43"/>
      <c r="AF39" s="44"/>
      <c r="AG39" s="50"/>
    </row>
    <row r="40" spans="1:33" ht="13.5" customHeight="1">
      <c r="A40" s="61" t="s">
        <v>311</v>
      </c>
      <c r="B40" s="60" t="s">
        <v>23</v>
      </c>
      <c r="C40" s="62">
        <v>0</v>
      </c>
      <c r="D40" s="63">
        <v>1925</v>
      </c>
      <c r="E40" s="63">
        <v>1</v>
      </c>
      <c r="F40" s="64">
        <f t="shared" si="0"/>
        <v>1926</v>
      </c>
      <c r="G40" s="63">
        <v>1631</v>
      </c>
      <c r="H40" s="63">
        <v>17</v>
      </c>
      <c r="I40" s="63">
        <v>201</v>
      </c>
      <c r="J40" s="63">
        <v>77</v>
      </c>
      <c r="K40" s="68">
        <v>2</v>
      </c>
      <c r="L40" s="39">
        <f t="shared" si="1"/>
        <v>18.418284402792388</v>
      </c>
      <c r="M40" s="66">
        <v>34</v>
      </c>
      <c r="N40" s="64">
        <f t="shared" si="2"/>
        <v>165</v>
      </c>
      <c r="O40" s="63">
        <v>39</v>
      </c>
      <c r="P40" s="39">
        <f t="shared" si="3"/>
        <v>0.37295591469828826</v>
      </c>
      <c r="Q40" s="63">
        <v>119</v>
      </c>
      <c r="R40" s="63">
        <v>4</v>
      </c>
      <c r="S40" s="63">
        <v>3</v>
      </c>
      <c r="T40" s="39">
        <f t="shared" si="4"/>
        <v>1.8181818181818181</v>
      </c>
      <c r="U40" s="61"/>
      <c r="V40" s="66">
        <v>0</v>
      </c>
      <c r="W40" s="40">
        <f t="shared" si="7"/>
        <v>0</v>
      </c>
      <c r="X40" s="66">
        <v>3</v>
      </c>
      <c r="Y40" s="40">
        <f t="shared" si="8"/>
        <v>100</v>
      </c>
      <c r="Z40" s="67">
        <v>0</v>
      </c>
      <c r="AA40" s="67">
        <v>0</v>
      </c>
      <c r="AC40" s="55"/>
      <c r="AE40" s="43"/>
      <c r="AF40" s="44"/>
      <c r="AG40" s="50"/>
    </row>
    <row r="41" spans="1:33" ht="13.5" customHeight="1">
      <c r="A41" s="61" t="s">
        <v>312</v>
      </c>
      <c r="B41" s="60" t="s">
        <v>74</v>
      </c>
      <c r="C41" s="62">
        <v>0</v>
      </c>
      <c r="D41" s="63">
        <v>13</v>
      </c>
      <c r="E41" s="63">
        <v>875</v>
      </c>
      <c r="F41" s="64">
        <f t="shared" si="0"/>
        <v>888</v>
      </c>
      <c r="G41" s="63">
        <v>867</v>
      </c>
      <c r="H41" s="63">
        <v>0</v>
      </c>
      <c r="I41" s="63">
        <v>19</v>
      </c>
      <c r="J41" s="63">
        <v>2</v>
      </c>
      <c r="K41" s="68">
        <v>0.5</v>
      </c>
      <c r="L41" s="39">
        <f t="shared" si="1"/>
        <v>33.96767715405949</v>
      </c>
      <c r="M41" s="66">
        <v>13</v>
      </c>
      <c r="N41" s="64">
        <f t="shared" si="2"/>
        <v>152</v>
      </c>
      <c r="O41" s="63">
        <v>7</v>
      </c>
      <c r="P41" s="39">
        <f t="shared" si="3"/>
        <v>0.2677632208090275</v>
      </c>
      <c r="Q41" s="63">
        <v>142</v>
      </c>
      <c r="R41" s="63">
        <v>2</v>
      </c>
      <c r="S41" s="63">
        <v>1</v>
      </c>
      <c r="T41" s="39">
        <f t="shared" si="4"/>
        <v>0.6578947368421052</v>
      </c>
      <c r="U41" s="61"/>
      <c r="V41" s="66">
        <v>0</v>
      </c>
      <c r="W41" s="40">
        <f t="shared" si="7"/>
        <v>0</v>
      </c>
      <c r="X41" s="66">
        <v>1</v>
      </c>
      <c r="Y41" s="40">
        <f t="shared" si="8"/>
        <v>100</v>
      </c>
      <c r="Z41" s="67">
        <v>8021.5773</v>
      </c>
      <c r="AA41" s="67">
        <v>266.267586138219</v>
      </c>
      <c r="AC41" s="55"/>
      <c r="AE41" s="43"/>
      <c r="AF41" s="44"/>
      <c r="AG41" s="50"/>
    </row>
    <row r="42" spans="1:33" ht="13.5" customHeight="1">
      <c r="A42" s="61" t="s">
        <v>313</v>
      </c>
      <c r="B42" s="60" t="s">
        <v>29</v>
      </c>
      <c r="C42" s="62">
        <v>0</v>
      </c>
      <c r="D42" s="63">
        <v>321</v>
      </c>
      <c r="E42" s="63">
        <v>514</v>
      </c>
      <c r="F42" s="64">
        <f t="shared" si="0"/>
        <v>835</v>
      </c>
      <c r="G42" s="63">
        <v>835</v>
      </c>
      <c r="H42" s="63">
        <v>0</v>
      </c>
      <c r="I42" s="63">
        <v>0</v>
      </c>
      <c r="J42" s="63">
        <v>0</v>
      </c>
      <c r="K42" s="68">
        <v>1.5</v>
      </c>
      <c r="L42" s="39">
        <f t="shared" si="1"/>
        <v>10.646775684549425</v>
      </c>
      <c r="M42" s="66">
        <v>38</v>
      </c>
      <c r="N42" s="64">
        <f t="shared" si="2"/>
        <v>67</v>
      </c>
      <c r="O42" s="63">
        <v>5</v>
      </c>
      <c r="P42" s="39">
        <f t="shared" si="3"/>
        <v>0.06375314781167321</v>
      </c>
      <c r="Q42" s="63">
        <v>53</v>
      </c>
      <c r="R42" s="63">
        <v>1</v>
      </c>
      <c r="S42" s="63">
        <v>8</v>
      </c>
      <c r="T42" s="39">
        <f t="shared" si="4"/>
        <v>11.940298507462686</v>
      </c>
      <c r="U42" s="61"/>
      <c r="V42" s="66">
        <v>0</v>
      </c>
      <c r="W42" s="40">
        <f t="shared" si="7"/>
        <v>0</v>
      </c>
      <c r="X42" s="66">
        <v>8</v>
      </c>
      <c r="Y42" s="40">
        <f t="shared" si="8"/>
        <v>100</v>
      </c>
      <c r="Z42" s="67">
        <v>2940.2698</v>
      </c>
      <c r="AA42" s="67">
        <v>97.5990772090553</v>
      </c>
      <c r="AC42" s="55"/>
      <c r="AE42" s="43"/>
      <c r="AF42" s="44"/>
      <c r="AG42" s="50"/>
    </row>
    <row r="43" spans="1:33" ht="13.5" customHeight="1">
      <c r="A43" s="61" t="s">
        <v>314</v>
      </c>
      <c r="B43" s="60" t="s">
        <v>32</v>
      </c>
      <c r="C43" s="62">
        <v>0</v>
      </c>
      <c r="D43" s="63">
        <v>768</v>
      </c>
      <c r="E43" s="63">
        <v>318</v>
      </c>
      <c r="F43" s="64">
        <f t="shared" si="0"/>
        <v>1086</v>
      </c>
      <c r="G43" s="63">
        <v>780</v>
      </c>
      <c r="H43" s="63">
        <v>5</v>
      </c>
      <c r="I43" s="63">
        <v>282</v>
      </c>
      <c r="J43" s="63">
        <v>19</v>
      </c>
      <c r="K43" s="68">
        <v>1.4</v>
      </c>
      <c r="L43" s="39">
        <f t="shared" si="1"/>
        <v>14.83626825503081</v>
      </c>
      <c r="M43" s="66">
        <v>37</v>
      </c>
      <c r="N43" s="64">
        <f t="shared" si="2"/>
        <v>200</v>
      </c>
      <c r="O43" s="63">
        <v>9</v>
      </c>
      <c r="P43" s="39">
        <f t="shared" si="3"/>
        <v>0.12295249935108404</v>
      </c>
      <c r="Q43" s="63">
        <v>188</v>
      </c>
      <c r="R43" s="63">
        <v>0</v>
      </c>
      <c r="S43" s="63">
        <v>3</v>
      </c>
      <c r="T43" s="39">
        <f t="shared" si="4"/>
        <v>1.5</v>
      </c>
      <c r="U43" s="61"/>
      <c r="V43" s="66">
        <v>1</v>
      </c>
      <c r="W43" s="40">
        <f t="shared" si="7"/>
        <v>33.33333333333333</v>
      </c>
      <c r="X43" s="66">
        <v>2</v>
      </c>
      <c r="Y43" s="40">
        <f t="shared" si="8"/>
        <v>66.66666666666667</v>
      </c>
      <c r="Z43" s="67">
        <v>0</v>
      </c>
      <c r="AA43" s="67">
        <v>0</v>
      </c>
      <c r="AC43" s="55"/>
      <c r="AE43" s="43"/>
      <c r="AF43" s="44"/>
      <c r="AG43" s="50"/>
    </row>
    <row r="44" spans="1:33" ht="13.5" customHeight="1">
      <c r="A44" s="61" t="s">
        <v>315</v>
      </c>
      <c r="B44" s="60" t="s">
        <v>34</v>
      </c>
      <c r="C44" s="62">
        <v>0</v>
      </c>
      <c r="D44" s="63">
        <v>1840</v>
      </c>
      <c r="E44" s="63">
        <v>694</v>
      </c>
      <c r="F44" s="64">
        <f t="shared" si="0"/>
        <v>2534</v>
      </c>
      <c r="G44" s="63">
        <v>2491</v>
      </c>
      <c r="H44" s="63">
        <v>7</v>
      </c>
      <c r="I44" s="63">
        <v>33</v>
      </c>
      <c r="J44" s="63">
        <v>3</v>
      </c>
      <c r="K44" s="68">
        <v>1.95</v>
      </c>
      <c r="L44" s="39">
        <f t="shared" si="1"/>
        <v>24.853919469966137</v>
      </c>
      <c r="M44" s="66">
        <v>28</v>
      </c>
      <c r="N44" s="64">
        <f t="shared" si="2"/>
        <v>391</v>
      </c>
      <c r="O44" s="63">
        <v>3</v>
      </c>
      <c r="P44" s="39">
        <f t="shared" si="3"/>
        <v>0.02942452975923379</v>
      </c>
      <c r="Q44" s="63">
        <v>379</v>
      </c>
      <c r="R44" s="63">
        <v>0</v>
      </c>
      <c r="S44" s="63">
        <v>9</v>
      </c>
      <c r="T44" s="39">
        <f t="shared" si="4"/>
        <v>2.3017902813299234</v>
      </c>
      <c r="U44" s="61"/>
      <c r="V44" s="66">
        <v>4</v>
      </c>
      <c r="W44" s="40">
        <f t="shared" si="7"/>
        <v>44.44444444444444</v>
      </c>
      <c r="X44" s="66">
        <v>5</v>
      </c>
      <c r="Y44" s="40">
        <f t="shared" si="8"/>
        <v>55.55555555555556</v>
      </c>
      <c r="Z44" s="67">
        <v>18912.0743</v>
      </c>
      <c r="AA44" s="67">
        <v>627.765860054438</v>
      </c>
      <c r="AC44" s="55"/>
      <c r="AE44" s="43"/>
      <c r="AF44" s="44"/>
      <c r="AG44" s="45"/>
    </row>
    <row r="45" spans="1:33" ht="13.5" customHeight="1">
      <c r="A45" s="61" t="s">
        <v>316</v>
      </c>
      <c r="B45" s="60" t="s">
        <v>37</v>
      </c>
      <c r="C45" s="62">
        <v>0</v>
      </c>
      <c r="D45" s="63">
        <v>969</v>
      </c>
      <c r="E45" s="63">
        <v>817</v>
      </c>
      <c r="F45" s="64">
        <f t="shared" si="0"/>
        <v>1786</v>
      </c>
      <c r="G45" s="63">
        <v>1777</v>
      </c>
      <c r="H45" s="63">
        <v>0</v>
      </c>
      <c r="I45" s="63">
        <v>8</v>
      </c>
      <c r="J45" s="63">
        <v>1</v>
      </c>
      <c r="K45" s="68">
        <v>1</v>
      </c>
      <c r="L45" s="39">
        <f t="shared" si="1"/>
        <v>34.1589365974945</v>
      </c>
      <c r="M45" s="66">
        <v>12</v>
      </c>
      <c r="N45" s="64">
        <f t="shared" si="2"/>
        <v>641</v>
      </c>
      <c r="O45" s="63">
        <v>370</v>
      </c>
      <c r="P45" s="39">
        <f t="shared" si="3"/>
        <v>7.076599407095726</v>
      </c>
      <c r="Q45" s="63">
        <v>260</v>
      </c>
      <c r="R45" s="63">
        <v>3</v>
      </c>
      <c r="S45" s="63">
        <v>8</v>
      </c>
      <c r="T45" s="39">
        <f t="shared" si="4"/>
        <v>1.24804992199688</v>
      </c>
      <c r="U45" s="61"/>
      <c r="V45" s="66">
        <v>0</v>
      </c>
      <c r="W45" s="40">
        <f t="shared" si="7"/>
        <v>0</v>
      </c>
      <c r="X45" s="66">
        <v>8</v>
      </c>
      <c r="Y45" s="40">
        <f t="shared" si="8"/>
        <v>100</v>
      </c>
      <c r="Z45" s="67">
        <v>35667.0177</v>
      </c>
      <c r="AA45" s="67">
        <v>1183.92809201354</v>
      </c>
      <c r="AC45" s="55"/>
      <c r="AE45" s="43"/>
      <c r="AF45" s="57"/>
      <c r="AG45" s="50"/>
    </row>
    <row r="46" spans="1:33" ht="13.5" customHeight="1">
      <c r="A46" s="61" t="s">
        <v>317</v>
      </c>
      <c r="B46" s="60" t="s">
        <v>39</v>
      </c>
      <c r="C46" s="62">
        <v>6</v>
      </c>
      <c r="D46" s="63">
        <v>2062</v>
      </c>
      <c r="E46" s="63">
        <v>309</v>
      </c>
      <c r="F46" s="64">
        <f t="shared" si="0"/>
        <v>2371</v>
      </c>
      <c r="G46" s="63">
        <v>2358</v>
      </c>
      <c r="H46" s="63">
        <v>0</v>
      </c>
      <c r="I46" s="63">
        <v>13</v>
      </c>
      <c r="J46" s="63">
        <v>0</v>
      </c>
      <c r="K46" s="68">
        <v>1.4</v>
      </c>
      <c r="L46" s="39">
        <f t="shared" si="1"/>
        <v>32.39115288460225</v>
      </c>
      <c r="M46" s="66">
        <v>18</v>
      </c>
      <c r="N46" s="64">
        <f t="shared" si="2"/>
        <v>284</v>
      </c>
      <c r="O46" s="63">
        <v>32</v>
      </c>
      <c r="P46" s="39">
        <f t="shared" si="3"/>
        <v>0.4371644421371877</v>
      </c>
      <c r="Q46" s="63">
        <v>219</v>
      </c>
      <c r="R46" s="63">
        <v>8</v>
      </c>
      <c r="S46" s="63">
        <v>25</v>
      </c>
      <c r="T46" s="39">
        <f t="shared" si="4"/>
        <v>8.80281690140845</v>
      </c>
      <c r="U46" s="61"/>
      <c r="V46" s="66">
        <v>0</v>
      </c>
      <c r="W46" s="40">
        <f t="shared" si="7"/>
        <v>0</v>
      </c>
      <c r="X46" s="66">
        <v>25</v>
      </c>
      <c r="Y46" s="40">
        <f t="shared" si="8"/>
        <v>100</v>
      </c>
      <c r="Z46" s="67">
        <v>97640.9017</v>
      </c>
      <c r="AA46" s="67">
        <v>3241.08416982008</v>
      </c>
      <c r="AC46" s="321"/>
      <c r="AE46" s="43"/>
      <c r="AF46" s="56"/>
      <c r="AG46" s="50"/>
    </row>
    <row r="47" spans="1:29" ht="13.5" customHeight="1">
      <c r="A47" s="61" t="s">
        <v>318</v>
      </c>
      <c r="B47" s="60" t="s">
        <v>40</v>
      </c>
      <c r="C47" s="62">
        <v>0</v>
      </c>
      <c r="D47" s="63">
        <v>138</v>
      </c>
      <c r="E47" s="63">
        <v>848</v>
      </c>
      <c r="F47" s="64">
        <f t="shared" si="0"/>
        <v>986</v>
      </c>
      <c r="G47" s="63">
        <v>967</v>
      </c>
      <c r="H47" s="63">
        <v>5</v>
      </c>
      <c r="I47" s="63">
        <v>14</v>
      </c>
      <c r="J47" s="63">
        <v>0</v>
      </c>
      <c r="K47" s="68">
        <v>0.3</v>
      </c>
      <c r="L47" s="39">
        <f t="shared" si="1"/>
        <v>62.860603742309785</v>
      </c>
      <c r="M47" s="66">
        <v>2</v>
      </c>
      <c r="N47" s="64">
        <f t="shared" si="2"/>
        <v>325</v>
      </c>
      <c r="O47" s="63">
        <v>44</v>
      </c>
      <c r="P47" s="39">
        <f t="shared" si="3"/>
        <v>2.8051385037136214</v>
      </c>
      <c r="Q47" s="63">
        <v>184</v>
      </c>
      <c r="R47" s="63">
        <v>9</v>
      </c>
      <c r="S47" s="63">
        <v>88</v>
      </c>
      <c r="T47" s="39">
        <f t="shared" si="4"/>
        <v>27.076923076923077</v>
      </c>
      <c r="U47" s="61"/>
      <c r="V47" s="66">
        <v>0</v>
      </c>
      <c r="W47" s="40">
        <f t="shared" si="7"/>
        <v>0</v>
      </c>
      <c r="X47" s="66">
        <v>88</v>
      </c>
      <c r="Y47" s="40">
        <f t="shared" si="8"/>
        <v>100</v>
      </c>
      <c r="Z47" s="67">
        <v>157546.674</v>
      </c>
      <c r="AA47" s="67">
        <v>5229.59151563433</v>
      </c>
      <c r="AC47" s="321"/>
    </row>
    <row r="48" spans="1:29" ht="13.5" customHeight="1">
      <c r="A48" s="61" t="s">
        <v>319</v>
      </c>
      <c r="B48" s="60" t="s">
        <v>55</v>
      </c>
      <c r="C48" s="62">
        <v>1</v>
      </c>
      <c r="D48" s="63">
        <v>471</v>
      </c>
      <c r="E48" s="63">
        <v>405</v>
      </c>
      <c r="F48" s="64">
        <f t="shared" si="0"/>
        <v>876</v>
      </c>
      <c r="G48" s="63">
        <v>525</v>
      </c>
      <c r="H48" s="63">
        <v>9</v>
      </c>
      <c r="I48" s="63">
        <v>5</v>
      </c>
      <c r="J48" s="63">
        <v>337</v>
      </c>
      <c r="K48" s="68">
        <v>0.8</v>
      </c>
      <c r="L48" s="39">
        <f t="shared" si="1"/>
        <v>20.94290905613465</v>
      </c>
      <c r="M48" s="66">
        <v>31</v>
      </c>
      <c r="N48" s="64">
        <f t="shared" si="2"/>
        <v>26</v>
      </c>
      <c r="O48" s="63">
        <v>0</v>
      </c>
      <c r="P48" s="39">
        <f t="shared" si="3"/>
        <v>0</v>
      </c>
      <c r="Q48" s="63">
        <v>4</v>
      </c>
      <c r="R48" s="63">
        <v>1</v>
      </c>
      <c r="S48" s="63">
        <v>21</v>
      </c>
      <c r="T48" s="39">
        <f t="shared" si="4"/>
        <v>80.76923076923077</v>
      </c>
      <c r="U48" s="61"/>
      <c r="V48" s="66">
        <v>0</v>
      </c>
      <c r="W48" s="40">
        <f t="shared" si="7"/>
        <v>0</v>
      </c>
      <c r="X48" s="66">
        <v>21</v>
      </c>
      <c r="Y48" s="40">
        <f t="shared" si="8"/>
        <v>100</v>
      </c>
      <c r="Z48" s="67">
        <v>8237.6465</v>
      </c>
      <c r="AA48" s="67">
        <v>273.439769634203</v>
      </c>
      <c r="AC48" s="321"/>
    </row>
    <row r="49" spans="1:29" ht="13.5" customHeight="1">
      <c r="A49" s="61" t="s">
        <v>320</v>
      </c>
      <c r="B49" s="60" t="s">
        <v>43</v>
      </c>
      <c r="C49" s="62">
        <v>0</v>
      </c>
      <c r="D49" s="63">
        <v>527</v>
      </c>
      <c r="E49" s="63">
        <v>1279</v>
      </c>
      <c r="F49" s="64">
        <f t="shared" si="0"/>
        <v>1806</v>
      </c>
      <c r="G49" s="63">
        <v>1780</v>
      </c>
      <c r="H49" s="63">
        <v>0</v>
      </c>
      <c r="I49" s="63">
        <v>26</v>
      </c>
      <c r="J49" s="63">
        <v>0</v>
      </c>
      <c r="K49" s="68">
        <v>2</v>
      </c>
      <c r="L49" s="39">
        <f t="shared" si="1"/>
        <v>17.27072774218227</v>
      </c>
      <c r="M49" s="66">
        <v>35</v>
      </c>
      <c r="N49" s="64">
        <f t="shared" si="2"/>
        <v>355</v>
      </c>
      <c r="O49" s="63">
        <v>24</v>
      </c>
      <c r="P49" s="39">
        <f t="shared" si="3"/>
        <v>0.22951133212202354</v>
      </c>
      <c r="Q49" s="63">
        <v>314</v>
      </c>
      <c r="R49" s="63">
        <v>0</v>
      </c>
      <c r="S49" s="63">
        <v>17</v>
      </c>
      <c r="T49" s="39">
        <f t="shared" si="4"/>
        <v>4.788732394366197</v>
      </c>
      <c r="U49" s="61"/>
      <c r="V49" s="66">
        <v>0</v>
      </c>
      <c r="W49" s="40">
        <f t="shared" si="7"/>
        <v>0</v>
      </c>
      <c r="X49" s="66">
        <v>17</v>
      </c>
      <c r="Y49" s="40">
        <f t="shared" si="8"/>
        <v>100</v>
      </c>
      <c r="Z49" s="67">
        <v>19932.3248</v>
      </c>
      <c r="AA49" s="67">
        <v>661.631972382659</v>
      </c>
      <c r="AC49" s="321"/>
    </row>
    <row r="50" spans="1:29" ht="13.5" customHeight="1">
      <c r="A50" s="61" t="s">
        <v>321</v>
      </c>
      <c r="B50" s="60" t="s">
        <v>76</v>
      </c>
      <c r="C50" s="62">
        <v>0</v>
      </c>
      <c r="D50" s="63">
        <v>1189</v>
      </c>
      <c r="E50" s="63">
        <v>1165</v>
      </c>
      <c r="F50" s="64">
        <f t="shared" si="0"/>
        <v>2354</v>
      </c>
      <c r="G50" s="63">
        <v>2329</v>
      </c>
      <c r="H50" s="63">
        <v>1</v>
      </c>
      <c r="I50" s="63">
        <v>12</v>
      </c>
      <c r="J50" s="63">
        <v>12</v>
      </c>
      <c r="K50" s="68">
        <v>1</v>
      </c>
      <c r="L50" s="39">
        <f t="shared" si="1"/>
        <v>45.02247298460362</v>
      </c>
      <c r="M50" s="66">
        <v>5</v>
      </c>
      <c r="N50" s="64">
        <f t="shared" si="2"/>
        <v>558</v>
      </c>
      <c r="O50" s="63">
        <v>98</v>
      </c>
      <c r="P50" s="39">
        <f t="shared" si="3"/>
        <v>1.8743425456631921</v>
      </c>
      <c r="Q50" s="63">
        <v>435</v>
      </c>
      <c r="R50" s="63">
        <v>4</v>
      </c>
      <c r="S50" s="63">
        <v>21</v>
      </c>
      <c r="T50" s="39">
        <f t="shared" si="4"/>
        <v>3.763440860215054</v>
      </c>
      <c r="U50" s="61"/>
      <c r="V50" s="66">
        <v>0</v>
      </c>
      <c r="W50" s="40">
        <f t="shared" si="7"/>
        <v>0</v>
      </c>
      <c r="X50" s="66">
        <v>21</v>
      </c>
      <c r="Y50" s="40">
        <f t="shared" si="8"/>
        <v>100</v>
      </c>
      <c r="Z50" s="67">
        <v>38568.3383</v>
      </c>
      <c r="AA50" s="67">
        <v>1280.23429263758</v>
      </c>
      <c r="AC50" s="321"/>
    </row>
    <row r="51" spans="1:29" ht="21.75" customHeight="1">
      <c r="A51" s="310" t="s">
        <v>322</v>
      </c>
      <c r="B51" s="310"/>
      <c r="C51" s="62">
        <f>SUM(C13:C50)</f>
        <v>59</v>
      </c>
      <c r="D51" s="64">
        <f>SUM(D13:D50)</f>
        <v>47557</v>
      </c>
      <c r="E51" s="64">
        <f>SUM(E13:E50)</f>
        <v>32892</v>
      </c>
      <c r="F51" s="64">
        <f t="shared" si="0"/>
        <v>80449</v>
      </c>
      <c r="G51" s="64">
        <f>SUM(G13:G50)</f>
        <v>74953</v>
      </c>
      <c r="H51" s="64">
        <f>SUM(H13:H50)</f>
        <v>1390</v>
      </c>
      <c r="I51" s="64">
        <f>SUM(I13:I50)</f>
        <v>2189</v>
      </c>
      <c r="J51" s="64">
        <f>SUM(J13:J50)</f>
        <v>1917</v>
      </c>
      <c r="K51" s="69">
        <f>SUM(K13:K50)</f>
        <v>50.04999999999999</v>
      </c>
      <c r="L51" s="69">
        <f t="shared" si="1"/>
        <v>30.742519410397396</v>
      </c>
      <c r="M51" s="70"/>
      <c r="N51" s="64">
        <f t="shared" si="2"/>
        <v>17505</v>
      </c>
      <c r="O51" s="64">
        <f>SUM(O13:O50)</f>
        <v>4397</v>
      </c>
      <c r="P51" s="69">
        <f t="shared" si="3"/>
        <v>1.6802552902772854</v>
      </c>
      <c r="Q51" s="64">
        <f>SUM(Q13:Q50)</f>
        <v>12221</v>
      </c>
      <c r="R51" s="60">
        <f>SUM(R13:R50)</f>
        <v>290</v>
      </c>
      <c r="S51" s="60">
        <f>SUM(S13:S50)</f>
        <v>597</v>
      </c>
      <c r="T51" s="69">
        <f>S51/N51*100</f>
        <v>3.410454155955441</v>
      </c>
      <c r="U51" s="60"/>
      <c r="V51" s="60">
        <f>SUM(V13:V50)</f>
        <v>17</v>
      </c>
      <c r="W51" s="71">
        <f t="shared" si="7"/>
        <v>2.8475711892797317</v>
      </c>
      <c r="X51" s="60">
        <f>SUM(X13:X50)</f>
        <v>580</v>
      </c>
      <c r="Y51" s="71">
        <f t="shared" si="8"/>
        <v>97.15242881072027</v>
      </c>
      <c r="Z51" s="72">
        <f>SUM(Z13:Z50)</f>
        <v>1248181.4933999998</v>
      </c>
      <c r="AA51" s="72">
        <f>SUM(AA13:AA50)</f>
        <v>41432.03523202544</v>
      </c>
      <c r="AB51" s="58"/>
      <c r="AC51" s="322"/>
    </row>
    <row r="52" ht="10.5" customHeight="1"/>
    <row r="53" ht="10.5" customHeight="1"/>
    <row r="54" ht="10.5" customHeight="1"/>
    <row r="55" ht="10.5" customHeight="1"/>
    <row r="60" ht="2.25" customHeight="1"/>
    <row r="61" ht="3" customHeight="1" hidden="1"/>
    <row r="62" spans="1:4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</row>
    <row r="63" spans="1:43" ht="0.75" customHeight="1" hidden="1" thickBo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</row>
    <row r="64" spans="1:43" ht="6" customHeight="1" hidden="1" thickBo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</row>
    <row r="65" spans="1:43" ht="11.25" customHeight="1" hidden="1" thickBo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</row>
    <row r="66" spans="1:43" ht="11.25" customHeight="1" hidden="1" thickBo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</row>
    <row r="67" spans="1:43" ht="5.25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</row>
    <row r="68" spans="1:43" ht="11.25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</row>
    <row r="69" spans="1:43" ht="25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</row>
    <row r="70" spans="1:43" ht="11.2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</row>
    <row r="71" spans="1:43" ht="11.2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</row>
    <row r="72" spans="1:43" ht="22.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</row>
    <row r="73" spans="1:43" ht="15.7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</row>
  </sheetData>
  <mergeCells count="62">
    <mergeCell ref="R4:R7"/>
    <mergeCell ref="P4:P7"/>
    <mergeCell ref="U8:U12"/>
    <mergeCell ref="T11:T12"/>
    <mergeCell ref="S8:T10"/>
    <mergeCell ref="P11:P12"/>
    <mergeCell ref="R11:R12"/>
    <mergeCell ref="D8:R8"/>
    <mergeCell ref="J5:N5"/>
    <mergeCell ref="G9:J9"/>
    <mergeCell ref="AC46:AC51"/>
    <mergeCell ref="V8:Y8"/>
    <mergeCell ref="Z11:Z12"/>
    <mergeCell ref="AC11:AC12"/>
    <mergeCell ref="Y11:Y12"/>
    <mergeCell ref="V11:V12"/>
    <mergeCell ref="V9:W10"/>
    <mergeCell ref="W11:W12"/>
    <mergeCell ref="X9:Y10"/>
    <mergeCell ref="Z8:AA10"/>
    <mergeCell ref="O11:O12"/>
    <mergeCell ref="K9:M9"/>
    <mergeCell ref="N9:R9"/>
    <mergeCell ref="Q11:Q12"/>
    <mergeCell ref="O10:R10"/>
    <mergeCell ref="J7:N7"/>
    <mergeCell ref="G4:G7"/>
    <mergeCell ref="H4:N4"/>
    <mergeCell ref="H5:H7"/>
    <mergeCell ref="S11:S12"/>
    <mergeCell ref="AB5:AB6"/>
    <mergeCell ref="AA7:AB7"/>
    <mergeCell ref="S4:S7"/>
    <mergeCell ref="T4:T7"/>
    <mergeCell ref="AA5:AA6"/>
    <mergeCell ref="X11:X12"/>
    <mergeCell ref="AA11:AA12"/>
    <mergeCell ref="D10:D12"/>
    <mergeCell ref="E10:E12"/>
    <mergeCell ref="A51:B51"/>
    <mergeCell ref="A8:A12"/>
    <mergeCell ref="B8:B12"/>
    <mergeCell ref="C8:C12"/>
    <mergeCell ref="F10:F12"/>
    <mergeCell ref="J10:J12"/>
    <mergeCell ref="N10:N12"/>
    <mergeCell ref="K10:K12"/>
    <mergeCell ref="G10:G12"/>
    <mergeCell ref="M10:M12"/>
    <mergeCell ref="I10:I12"/>
    <mergeCell ref="L10:L12"/>
    <mergeCell ref="H10:H12"/>
    <mergeCell ref="A2:AA2"/>
    <mergeCell ref="A3:A7"/>
    <mergeCell ref="D9:F9"/>
    <mergeCell ref="O4:O7"/>
    <mergeCell ref="B3:B7"/>
    <mergeCell ref="C3:AA3"/>
    <mergeCell ref="C4:C7"/>
    <mergeCell ref="D4:D7"/>
    <mergeCell ref="E4:E7"/>
    <mergeCell ref="F4:F7"/>
  </mergeCells>
  <printOptions horizontalCentered="1" verticalCentered="1"/>
  <pageMargins left="0.1968503937007874" right="0.1968503937007874" top="0.1968503937007874" bottom="0.1968503937007874" header="0.1968503937007874" footer="0.3937007874015748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95"/>
  <sheetViews>
    <sheetView view="pageBreakPreview" zoomScaleSheetLayoutView="100" workbookViewId="0" topLeftCell="A1">
      <selection activeCell="V1" sqref="V1:W1"/>
    </sheetView>
  </sheetViews>
  <sheetFormatPr defaultColWidth="9.140625" defaultRowHeight="12.75"/>
  <cols>
    <col min="1" max="1" width="5.140625" style="78" customWidth="1"/>
    <col min="2" max="2" width="16.57421875" style="74" customWidth="1"/>
    <col min="3" max="3" width="6.7109375" style="74" customWidth="1"/>
    <col min="4" max="4" width="5.7109375" style="74" customWidth="1"/>
    <col min="5" max="5" width="9.7109375" style="74" customWidth="1"/>
    <col min="6" max="6" width="6.7109375" style="74" customWidth="1"/>
    <col min="7" max="7" width="7.57421875" style="74" customWidth="1"/>
    <col min="8" max="10" width="6.7109375" style="74" customWidth="1"/>
    <col min="11" max="11" width="7.7109375" style="74" customWidth="1"/>
    <col min="12" max="12" width="5.28125" style="74" customWidth="1"/>
    <col min="13" max="13" width="5.8515625" style="74" customWidth="1"/>
    <col min="14" max="14" width="4.57421875" style="74" customWidth="1"/>
    <col min="15" max="16" width="6.7109375" style="74" customWidth="1"/>
    <col min="17" max="17" width="6.7109375" style="73" customWidth="1"/>
    <col min="18" max="18" width="7.7109375" style="73" customWidth="1"/>
    <col min="19" max="19" width="3.7109375" style="73" customWidth="1"/>
    <col min="20" max="20" width="7.00390625" style="73" customWidth="1"/>
    <col min="21" max="21" width="5.7109375" style="73" customWidth="1"/>
    <col min="22" max="22" width="3.7109375" style="73" customWidth="1"/>
    <col min="23" max="23" width="6.8515625" style="73" customWidth="1"/>
    <col min="24" max="24" width="7.28125" style="73" customWidth="1"/>
    <col min="25" max="25" width="23.140625" style="73" customWidth="1"/>
    <col min="26" max="26" width="7.00390625" style="73" customWidth="1"/>
    <col min="27" max="27" width="6.421875" style="73" customWidth="1"/>
    <col min="28" max="28" width="17.140625" style="73" customWidth="1"/>
    <col min="29" max="29" width="8.8515625" style="73" customWidth="1"/>
    <col min="30" max="16384" width="9.140625" style="73" customWidth="1"/>
  </cols>
  <sheetData>
    <row r="1" spans="1:23" ht="12.75">
      <c r="A1" s="74"/>
      <c r="V1" s="340" t="s">
        <v>373</v>
      </c>
      <c r="W1" s="340"/>
    </row>
    <row r="2" spans="1:23" ht="16.5" customHeight="1">
      <c r="A2" s="332" t="s">
        <v>414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</row>
    <row r="3" spans="1:25" ht="12.75" customHeight="1">
      <c r="A3" s="336"/>
      <c r="B3" s="337" t="s">
        <v>344</v>
      </c>
      <c r="C3" s="333" t="s">
        <v>264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 t="s">
        <v>323</v>
      </c>
      <c r="R3" s="333"/>
      <c r="S3" s="333"/>
      <c r="T3" s="333"/>
      <c r="U3" s="333"/>
      <c r="V3" s="333"/>
      <c r="W3" s="333"/>
      <c r="X3" s="74"/>
      <c r="Y3" s="74"/>
    </row>
    <row r="4" spans="1:25" ht="13.5" customHeight="1">
      <c r="A4" s="336"/>
      <c r="B4" s="337"/>
      <c r="C4" s="331" t="s">
        <v>324</v>
      </c>
      <c r="D4" s="331" t="s">
        <v>325</v>
      </c>
      <c r="E4" s="331" t="s">
        <v>326</v>
      </c>
      <c r="F4" s="344" t="s">
        <v>327</v>
      </c>
      <c r="G4" s="343" t="s">
        <v>328</v>
      </c>
      <c r="H4" s="338" t="s">
        <v>329</v>
      </c>
      <c r="I4" s="338"/>
      <c r="J4" s="338"/>
      <c r="K4" s="331" t="s">
        <v>330</v>
      </c>
      <c r="L4" s="331" t="s">
        <v>331</v>
      </c>
      <c r="M4" s="331" t="s">
        <v>332</v>
      </c>
      <c r="N4" s="339" t="s">
        <v>333</v>
      </c>
      <c r="O4" s="331" t="s">
        <v>334</v>
      </c>
      <c r="P4" s="331" t="s">
        <v>358</v>
      </c>
      <c r="Q4" s="331" t="s">
        <v>335</v>
      </c>
      <c r="R4" s="331" t="s">
        <v>357</v>
      </c>
      <c r="S4" s="334" t="s">
        <v>273</v>
      </c>
      <c r="T4" s="335" t="s">
        <v>336</v>
      </c>
      <c r="U4" s="335" t="s">
        <v>337</v>
      </c>
      <c r="V4" s="334" t="s">
        <v>273</v>
      </c>
      <c r="W4" s="331" t="s">
        <v>338</v>
      </c>
      <c r="X4" s="74"/>
      <c r="Y4" s="74"/>
    </row>
    <row r="5" spans="1:25" ht="17.25" customHeight="1">
      <c r="A5" s="336"/>
      <c r="B5" s="337"/>
      <c r="C5" s="331"/>
      <c r="D5" s="331"/>
      <c r="E5" s="331"/>
      <c r="F5" s="344"/>
      <c r="G5" s="343"/>
      <c r="H5" s="338" t="s">
        <v>226</v>
      </c>
      <c r="I5" s="342" t="s">
        <v>60</v>
      </c>
      <c r="J5" s="342"/>
      <c r="K5" s="331"/>
      <c r="L5" s="331"/>
      <c r="M5" s="331"/>
      <c r="N5" s="339"/>
      <c r="O5" s="331"/>
      <c r="P5" s="331"/>
      <c r="Q5" s="331"/>
      <c r="R5" s="331"/>
      <c r="S5" s="334"/>
      <c r="T5" s="335"/>
      <c r="U5" s="335"/>
      <c r="V5" s="334"/>
      <c r="W5" s="331"/>
      <c r="X5" s="74"/>
      <c r="Y5" s="74"/>
    </row>
    <row r="6" spans="1:25" ht="20.25" customHeight="1">
      <c r="A6" s="336"/>
      <c r="B6" s="337"/>
      <c r="C6" s="331"/>
      <c r="D6" s="331"/>
      <c r="E6" s="331"/>
      <c r="F6" s="344"/>
      <c r="G6" s="343"/>
      <c r="H6" s="338"/>
      <c r="I6" s="81" t="s">
        <v>339</v>
      </c>
      <c r="J6" s="81" t="s">
        <v>340</v>
      </c>
      <c r="K6" s="331"/>
      <c r="L6" s="331"/>
      <c r="M6" s="331"/>
      <c r="N6" s="339"/>
      <c r="O6" s="331"/>
      <c r="P6" s="331"/>
      <c r="Q6" s="331"/>
      <c r="R6" s="331"/>
      <c r="S6" s="334"/>
      <c r="T6" s="335"/>
      <c r="U6" s="335"/>
      <c r="V6" s="334"/>
      <c r="W6" s="331"/>
      <c r="X6" s="74"/>
      <c r="Y6" s="74"/>
    </row>
    <row r="7" spans="1:25" ht="33.75" customHeight="1">
      <c r="A7" s="336"/>
      <c r="B7" s="337"/>
      <c r="C7" s="331"/>
      <c r="D7" s="331"/>
      <c r="E7" s="331"/>
      <c r="F7" s="344"/>
      <c r="G7" s="343"/>
      <c r="H7" s="338"/>
      <c r="I7" s="342" t="s">
        <v>341</v>
      </c>
      <c r="J7" s="342"/>
      <c r="K7" s="331"/>
      <c r="L7" s="331"/>
      <c r="M7" s="331"/>
      <c r="N7" s="339"/>
      <c r="O7" s="331"/>
      <c r="P7" s="331"/>
      <c r="Q7" s="331"/>
      <c r="R7" s="331"/>
      <c r="S7" s="334"/>
      <c r="T7" s="335"/>
      <c r="U7" s="335"/>
      <c r="V7" s="334"/>
      <c r="W7" s="331"/>
      <c r="X7" s="74"/>
      <c r="Y7" s="74"/>
    </row>
    <row r="8" spans="1:144" s="76" customFormat="1" ht="12" customHeight="1">
      <c r="A8" s="82" t="s">
        <v>284</v>
      </c>
      <c r="B8" s="83" t="s">
        <v>15</v>
      </c>
      <c r="C8" s="84">
        <v>10.49</v>
      </c>
      <c r="D8" s="85">
        <v>292</v>
      </c>
      <c r="E8" s="85">
        <v>70005</v>
      </c>
      <c r="F8" s="86">
        <v>4387</v>
      </c>
      <c r="G8" s="86">
        <v>54500</v>
      </c>
      <c r="H8" s="86">
        <v>16771</v>
      </c>
      <c r="I8" s="85">
        <v>729</v>
      </c>
      <c r="J8" s="85">
        <v>16042</v>
      </c>
      <c r="K8" s="86">
        <v>37703</v>
      </c>
      <c r="L8" s="85">
        <v>228</v>
      </c>
      <c r="M8" s="85">
        <v>0</v>
      </c>
      <c r="N8" s="87">
        <f aca="true" t="shared" si="0" ref="N8:N45">M8/G8*100</f>
        <v>0</v>
      </c>
      <c r="O8" s="85">
        <v>1253</v>
      </c>
      <c r="P8" s="85">
        <v>1</v>
      </c>
      <c r="Q8" s="77">
        <f aca="true" t="shared" si="1" ref="Q8:Q45">G8*100/E8</f>
        <v>77.85158202985501</v>
      </c>
      <c r="R8" s="77">
        <f aca="true" t="shared" si="2" ref="R8:R45">G8/C8/52.285</f>
        <v>99.3673943489854</v>
      </c>
      <c r="S8" s="88" t="s">
        <v>285</v>
      </c>
      <c r="T8" s="77">
        <f aca="true" t="shared" si="3" ref="T8:T45">F8/52.285</f>
        <v>83.90551783494311</v>
      </c>
      <c r="U8" s="77">
        <f aca="true" t="shared" si="4" ref="U8:U45">(F8/C8)/52.285</f>
        <v>7.998619431357779</v>
      </c>
      <c r="V8" s="88" t="s">
        <v>284</v>
      </c>
      <c r="W8" s="89">
        <f aca="true" t="shared" si="5" ref="W8:W45">G8/F8</f>
        <v>12.423068155915203</v>
      </c>
      <c r="X8" s="74"/>
      <c r="Y8" s="75"/>
      <c r="Z8" s="73"/>
      <c r="AA8" s="73"/>
      <c r="AB8" s="73"/>
      <c r="AC8" s="73"/>
      <c r="AD8" s="73"/>
      <c r="AE8" s="73"/>
      <c r="AF8" s="73"/>
      <c r="AG8" s="73"/>
      <c r="AH8" s="73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</row>
    <row r="9" spans="1:144" s="76" customFormat="1" ht="12" customHeight="1">
      <c r="A9" s="82" t="s">
        <v>285</v>
      </c>
      <c r="B9" s="83" t="s">
        <v>16</v>
      </c>
      <c r="C9" s="84">
        <v>5.6</v>
      </c>
      <c r="D9" s="85">
        <v>91</v>
      </c>
      <c r="E9" s="85">
        <v>24208</v>
      </c>
      <c r="F9" s="86">
        <v>1126</v>
      </c>
      <c r="G9" s="86">
        <v>14442</v>
      </c>
      <c r="H9" s="86">
        <v>688</v>
      </c>
      <c r="I9" s="85">
        <v>54</v>
      </c>
      <c r="J9" s="85">
        <v>634</v>
      </c>
      <c r="K9" s="86">
        <v>13752</v>
      </c>
      <c r="L9" s="85">
        <v>0</v>
      </c>
      <c r="M9" s="85">
        <v>0</v>
      </c>
      <c r="N9" s="87">
        <f t="shared" si="0"/>
        <v>0</v>
      </c>
      <c r="O9" s="85">
        <v>872</v>
      </c>
      <c r="P9" s="85">
        <v>0</v>
      </c>
      <c r="Q9" s="77">
        <f t="shared" si="1"/>
        <v>59.65796430931923</v>
      </c>
      <c r="R9" s="77">
        <f t="shared" si="2"/>
        <v>49.324444323009885</v>
      </c>
      <c r="S9" s="88" t="s">
        <v>295</v>
      </c>
      <c r="T9" s="77">
        <f t="shared" si="3"/>
        <v>21.53581333078321</v>
      </c>
      <c r="U9" s="77">
        <f t="shared" si="4"/>
        <v>3.8456809519255732</v>
      </c>
      <c r="V9" s="88" t="s">
        <v>297</v>
      </c>
      <c r="W9" s="89">
        <f t="shared" si="5"/>
        <v>12.825932504440498</v>
      </c>
      <c r="X9" s="74"/>
      <c r="Y9" s="75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</row>
    <row r="10" spans="1:144" ht="12" customHeight="1">
      <c r="A10" s="82" t="s">
        <v>286</v>
      </c>
      <c r="B10" s="83" t="s">
        <v>19</v>
      </c>
      <c r="C10" s="84">
        <v>3.8</v>
      </c>
      <c r="D10" s="85">
        <v>63</v>
      </c>
      <c r="E10" s="85">
        <v>18558</v>
      </c>
      <c r="F10" s="86">
        <v>853</v>
      </c>
      <c r="G10" s="86">
        <v>8083</v>
      </c>
      <c r="H10" s="86">
        <v>699</v>
      </c>
      <c r="I10" s="85">
        <v>301</v>
      </c>
      <c r="J10" s="85">
        <v>398</v>
      </c>
      <c r="K10" s="86">
        <v>7384</v>
      </c>
      <c r="L10" s="85">
        <v>13</v>
      </c>
      <c r="M10" s="85">
        <v>2</v>
      </c>
      <c r="N10" s="87">
        <f t="shared" si="0"/>
        <v>0.024743288383026106</v>
      </c>
      <c r="O10" s="85">
        <v>275</v>
      </c>
      <c r="P10" s="85">
        <v>0</v>
      </c>
      <c r="Q10" s="77">
        <f t="shared" si="1"/>
        <v>43.555340015087836</v>
      </c>
      <c r="R10" s="77">
        <f t="shared" si="2"/>
        <v>40.682896875927995</v>
      </c>
      <c r="S10" s="88" t="s">
        <v>303</v>
      </c>
      <c r="T10" s="77">
        <f t="shared" si="3"/>
        <v>16.31443052500717</v>
      </c>
      <c r="U10" s="77">
        <f t="shared" si="4"/>
        <v>4.293271190791361</v>
      </c>
      <c r="V10" s="88" t="s">
        <v>292</v>
      </c>
      <c r="W10" s="89">
        <f t="shared" si="5"/>
        <v>9.475967174677608</v>
      </c>
      <c r="X10" s="74"/>
      <c r="Y10" s="75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</row>
    <row r="11" spans="1:144" ht="12" customHeight="1">
      <c r="A11" s="82" t="s">
        <v>287</v>
      </c>
      <c r="B11" s="83" t="s">
        <v>20</v>
      </c>
      <c r="C11" s="84">
        <v>4.8</v>
      </c>
      <c r="D11" s="85">
        <v>84</v>
      </c>
      <c r="E11" s="85">
        <v>24941</v>
      </c>
      <c r="F11" s="86">
        <v>1362</v>
      </c>
      <c r="G11" s="86">
        <v>18097</v>
      </c>
      <c r="H11" s="86">
        <v>469</v>
      </c>
      <c r="I11" s="85">
        <v>350</v>
      </c>
      <c r="J11" s="85">
        <v>119</v>
      </c>
      <c r="K11" s="86">
        <v>17628</v>
      </c>
      <c r="L11" s="85">
        <v>0</v>
      </c>
      <c r="M11" s="85">
        <v>0</v>
      </c>
      <c r="N11" s="87">
        <f t="shared" si="0"/>
        <v>0</v>
      </c>
      <c r="O11" s="85">
        <v>479</v>
      </c>
      <c r="P11" s="85">
        <v>0</v>
      </c>
      <c r="Q11" s="77">
        <f t="shared" si="1"/>
        <v>72.55923980594203</v>
      </c>
      <c r="R11" s="77">
        <f t="shared" si="2"/>
        <v>72.10879474674063</v>
      </c>
      <c r="S11" s="88" t="s">
        <v>286</v>
      </c>
      <c r="T11" s="77">
        <f t="shared" si="3"/>
        <v>26.049536195849672</v>
      </c>
      <c r="U11" s="77">
        <f t="shared" si="4"/>
        <v>5.426986707468681</v>
      </c>
      <c r="V11" s="88" t="s">
        <v>287</v>
      </c>
      <c r="W11" s="89">
        <f t="shared" si="5"/>
        <v>13.287077826725405</v>
      </c>
      <c r="X11" s="74"/>
      <c r="Y11" s="75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</row>
    <row r="12" spans="1:25" ht="12" customHeight="1">
      <c r="A12" s="82" t="s">
        <v>288</v>
      </c>
      <c r="B12" s="83" t="s">
        <v>22</v>
      </c>
      <c r="C12" s="84">
        <v>3.8</v>
      </c>
      <c r="D12" s="85">
        <v>56</v>
      </c>
      <c r="E12" s="85">
        <v>15517</v>
      </c>
      <c r="F12" s="86">
        <v>782</v>
      </c>
      <c r="G12" s="86">
        <v>12346</v>
      </c>
      <c r="H12" s="86">
        <v>2439</v>
      </c>
      <c r="I12" s="85">
        <v>950</v>
      </c>
      <c r="J12" s="85">
        <v>1489</v>
      </c>
      <c r="K12" s="86">
        <v>9904</v>
      </c>
      <c r="L12" s="85">
        <v>0</v>
      </c>
      <c r="M12" s="85">
        <v>0</v>
      </c>
      <c r="N12" s="87">
        <f t="shared" si="0"/>
        <v>0</v>
      </c>
      <c r="O12" s="85">
        <v>171</v>
      </c>
      <c r="P12" s="85">
        <v>1</v>
      </c>
      <c r="Q12" s="77">
        <f t="shared" si="1"/>
        <v>79.56434877875878</v>
      </c>
      <c r="R12" s="77">
        <f t="shared" si="2"/>
        <v>62.13918654338822</v>
      </c>
      <c r="S12" s="88" t="s">
        <v>291</v>
      </c>
      <c r="T12" s="77">
        <f t="shared" si="3"/>
        <v>14.956488476618533</v>
      </c>
      <c r="U12" s="77">
        <f t="shared" si="4"/>
        <v>3.9359180201627724</v>
      </c>
      <c r="V12" s="88" t="s">
        <v>295</v>
      </c>
      <c r="W12" s="89">
        <f t="shared" si="5"/>
        <v>15.787723785166241</v>
      </c>
      <c r="X12" s="74"/>
      <c r="Y12" s="75"/>
    </row>
    <row r="13" spans="1:25" ht="12" customHeight="1">
      <c r="A13" s="82" t="s">
        <v>289</v>
      </c>
      <c r="B13" s="83" t="s">
        <v>25</v>
      </c>
      <c r="C13" s="84">
        <v>4.12</v>
      </c>
      <c r="D13" s="85">
        <v>70</v>
      </c>
      <c r="E13" s="85">
        <v>16303</v>
      </c>
      <c r="F13" s="86">
        <v>559</v>
      </c>
      <c r="G13" s="86">
        <v>7766</v>
      </c>
      <c r="H13" s="86">
        <v>324</v>
      </c>
      <c r="I13" s="85">
        <v>2</v>
      </c>
      <c r="J13" s="85">
        <v>322</v>
      </c>
      <c r="K13" s="86">
        <v>7442</v>
      </c>
      <c r="L13" s="85">
        <v>2</v>
      </c>
      <c r="M13" s="85">
        <v>1</v>
      </c>
      <c r="N13" s="87">
        <f t="shared" si="0"/>
        <v>0.01287664177182591</v>
      </c>
      <c r="O13" s="85">
        <v>478</v>
      </c>
      <c r="P13" s="85">
        <v>0</v>
      </c>
      <c r="Q13" s="77">
        <f t="shared" si="1"/>
        <v>47.63540452677422</v>
      </c>
      <c r="R13" s="77">
        <f t="shared" si="2"/>
        <v>36.05147664360103</v>
      </c>
      <c r="S13" s="88" t="s">
        <v>306</v>
      </c>
      <c r="T13" s="77">
        <f t="shared" si="3"/>
        <v>10.691402888017597</v>
      </c>
      <c r="U13" s="77">
        <f t="shared" si="4"/>
        <v>2.595000700975145</v>
      </c>
      <c r="V13" s="88" t="s">
        <v>317</v>
      </c>
      <c r="W13" s="89">
        <f t="shared" si="5"/>
        <v>13.892665474060824</v>
      </c>
      <c r="X13" s="74"/>
      <c r="Y13" s="75"/>
    </row>
    <row r="14" spans="1:25" ht="12" customHeight="1">
      <c r="A14" s="82" t="s">
        <v>290</v>
      </c>
      <c r="B14" s="83" t="s">
        <v>30</v>
      </c>
      <c r="C14" s="84">
        <v>7.28</v>
      </c>
      <c r="D14" s="85">
        <v>106</v>
      </c>
      <c r="E14" s="85">
        <v>31063</v>
      </c>
      <c r="F14" s="86">
        <v>1014</v>
      </c>
      <c r="G14" s="86">
        <v>6384</v>
      </c>
      <c r="H14" s="86">
        <v>1140</v>
      </c>
      <c r="I14" s="85">
        <v>160</v>
      </c>
      <c r="J14" s="85">
        <v>980</v>
      </c>
      <c r="K14" s="86">
        <v>5244</v>
      </c>
      <c r="L14" s="85">
        <v>1</v>
      </c>
      <c r="M14" s="85">
        <v>0</v>
      </c>
      <c r="N14" s="87">
        <f t="shared" si="0"/>
        <v>0</v>
      </c>
      <c r="O14" s="85">
        <v>372</v>
      </c>
      <c r="P14" s="85">
        <v>0</v>
      </c>
      <c r="Q14" s="77">
        <f t="shared" si="1"/>
        <v>20.551781862666193</v>
      </c>
      <c r="R14" s="77">
        <f t="shared" si="2"/>
        <v>16.77198196276326</v>
      </c>
      <c r="S14" s="88" t="s">
        <v>320</v>
      </c>
      <c r="T14" s="77">
        <f t="shared" si="3"/>
        <v>19.39370756431099</v>
      </c>
      <c r="U14" s="77">
        <f t="shared" si="4"/>
        <v>2.6639708192734872</v>
      </c>
      <c r="V14" s="88" t="s">
        <v>315</v>
      </c>
      <c r="W14" s="89">
        <f t="shared" si="5"/>
        <v>6.295857988165681</v>
      </c>
      <c r="X14" s="74"/>
      <c r="Y14" s="75"/>
    </row>
    <row r="15" spans="1:25" ht="12" customHeight="1">
      <c r="A15" s="82" t="s">
        <v>291</v>
      </c>
      <c r="B15" s="83" t="s">
        <v>31</v>
      </c>
      <c r="C15" s="84">
        <v>5</v>
      </c>
      <c r="D15" s="85">
        <v>89</v>
      </c>
      <c r="E15" s="85">
        <v>22444</v>
      </c>
      <c r="F15" s="86">
        <v>1046</v>
      </c>
      <c r="G15" s="86">
        <v>18481</v>
      </c>
      <c r="H15" s="86">
        <v>2458</v>
      </c>
      <c r="I15" s="85">
        <v>340</v>
      </c>
      <c r="J15" s="85">
        <v>2118</v>
      </c>
      <c r="K15" s="86">
        <v>16023</v>
      </c>
      <c r="L15" s="85">
        <v>4</v>
      </c>
      <c r="M15" s="85">
        <v>0</v>
      </c>
      <c r="N15" s="87">
        <f t="shared" si="0"/>
        <v>0</v>
      </c>
      <c r="O15" s="85">
        <v>607</v>
      </c>
      <c r="P15" s="85">
        <v>0</v>
      </c>
      <c r="Q15" s="77">
        <f t="shared" si="1"/>
        <v>82.34271965781501</v>
      </c>
      <c r="R15" s="77">
        <f t="shared" si="2"/>
        <v>70.69331548245195</v>
      </c>
      <c r="S15" s="88" t="s">
        <v>288</v>
      </c>
      <c r="T15" s="77">
        <f t="shared" si="3"/>
        <v>20.00573778330305</v>
      </c>
      <c r="U15" s="77">
        <f t="shared" si="4"/>
        <v>4.0011475566606105</v>
      </c>
      <c r="V15" s="88" t="s">
        <v>294</v>
      </c>
      <c r="W15" s="89">
        <f t="shared" si="5"/>
        <v>17.668260038240916</v>
      </c>
      <c r="X15" s="74"/>
      <c r="Y15" s="75"/>
    </row>
    <row r="16" spans="1:25" ht="12" customHeight="1">
      <c r="A16" s="82" t="s">
        <v>292</v>
      </c>
      <c r="B16" s="83" t="s">
        <v>38</v>
      </c>
      <c r="C16" s="84">
        <v>5.1</v>
      </c>
      <c r="D16" s="85">
        <v>72</v>
      </c>
      <c r="E16" s="85">
        <v>22347</v>
      </c>
      <c r="F16" s="86">
        <v>866</v>
      </c>
      <c r="G16" s="86">
        <v>8406</v>
      </c>
      <c r="H16" s="86">
        <v>655</v>
      </c>
      <c r="I16" s="85">
        <v>239</v>
      </c>
      <c r="J16" s="85">
        <v>416</v>
      </c>
      <c r="K16" s="86">
        <v>7750</v>
      </c>
      <c r="L16" s="85">
        <v>5</v>
      </c>
      <c r="M16" s="85">
        <v>0</v>
      </c>
      <c r="N16" s="87">
        <f t="shared" si="0"/>
        <v>0</v>
      </c>
      <c r="O16" s="85">
        <v>343</v>
      </c>
      <c r="P16" s="85">
        <v>0</v>
      </c>
      <c r="Q16" s="77">
        <f t="shared" si="1"/>
        <v>37.615787354007246</v>
      </c>
      <c r="R16" s="77">
        <f t="shared" si="2"/>
        <v>31.524056500289703</v>
      </c>
      <c r="S16" s="88" t="s">
        <v>309</v>
      </c>
      <c r="T16" s="77">
        <f t="shared" si="3"/>
        <v>16.563067801472698</v>
      </c>
      <c r="U16" s="77">
        <f t="shared" si="4"/>
        <v>3.247660353229941</v>
      </c>
      <c r="V16" s="88" t="s">
        <v>308</v>
      </c>
      <c r="W16" s="89">
        <f t="shared" si="5"/>
        <v>9.706697459584296</v>
      </c>
      <c r="X16" s="74"/>
      <c r="Y16" s="75"/>
    </row>
    <row r="17" spans="1:25" ht="12" customHeight="1">
      <c r="A17" s="82" t="s">
        <v>293</v>
      </c>
      <c r="B17" s="83" t="s">
        <v>42</v>
      </c>
      <c r="C17" s="84">
        <v>4.6</v>
      </c>
      <c r="D17" s="85">
        <v>90</v>
      </c>
      <c r="E17" s="85">
        <v>26976</v>
      </c>
      <c r="F17" s="86">
        <v>738</v>
      </c>
      <c r="G17" s="86">
        <v>7966</v>
      </c>
      <c r="H17" s="86">
        <v>1078</v>
      </c>
      <c r="I17" s="85">
        <v>387</v>
      </c>
      <c r="J17" s="85">
        <v>691</v>
      </c>
      <c r="K17" s="86">
        <v>6888</v>
      </c>
      <c r="L17" s="85">
        <v>0</v>
      </c>
      <c r="M17" s="85">
        <v>0</v>
      </c>
      <c r="N17" s="87">
        <f t="shared" si="0"/>
        <v>0</v>
      </c>
      <c r="O17" s="85">
        <v>434</v>
      </c>
      <c r="P17" s="85">
        <v>0</v>
      </c>
      <c r="Q17" s="77">
        <f t="shared" si="1"/>
        <v>29.529952550415185</v>
      </c>
      <c r="R17" s="77">
        <f t="shared" si="2"/>
        <v>33.121146226160135</v>
      </c>
      <c r="S17" s="88" t="s">
        <v>308</v>
      </c>
      <c r="T17" s="77">
        <f t="shared" si="3"/>
        <v>14.114946925504448</v>
      </c>
      <c r="U17" s="77">
        <f t="shared" si="4"/>
        <v>3.0684667229357494</v>
      </c>
      <c r="V17" s="88" t="s">
        <v>311</v>
      </c>
      <c r="W17" s="89">
        <f t="shared" si="5"/>
        <v>10.794037940379404</v>
      </c>
      <c r="X17" s="74"/>
      <c r="Y17" s="75"/>
    </row>
    <row r="18" spans="1:25" ht="12" customHeight="1">
      <c r="A18" s="82" t="s">
        <v>294</v>
      </c>
      <c r="B18" s="83" t="s">
        <v>44</v>
      </c>
      <c r="C18" s="84">
        <v>4.83</v>
      </c>
      <c r="D18" s="85">
        <v>112</v>
      </c>
      <c r="E18" s="85">
        <v>28739</v>
      </c>
      <c r="F18" s="86">
        <v>1371</v>
      </c>
      <c r="G18" s="86">
        <v>16514</v>
      </c>
      <c r="H18" s="86">
        <v>2037</v>
      </c>
      <c r="I18" s="85">
        <v>1241</v>
      </c>
      <c r="J18" s="85">
        <v>796</v>
      </c>
      <c r="K18" s="86">
        <v>14477</v>
      </c>
      <c r="L18" s="85">
        <v>11</v>
      </c>
      <c r="M18" s="85">
        <v>0</v>
      </c>
      <c r="N18" s="87">
        <f t="shared" si="0"/>
        <v>0</v>
      </c>
      <c r="O18" s="85">
        <v>157</v>
      </c>
      <c r="P18" s="85">
        <v>0</v>
      </c>
      <c r="Q18" s="77">
        <f t="shared" si="1"/>
        <v>57.461985455304635</v>
      </c>
      <c r="R18" s="77">
        <f t="shared" si="2"/>
        <v>65.39251446968765</v>
      </c>
      <c r="S18" s="88" t="s">
        <v>289</v>
      </c>
      <c r="T18" s="77">
        <f t="shared" si="3"/>
        <v>26.22166969494119</v>
      </c>
      <c r="U18" s="77">
        <f t="shared" si="4"/>
        <v>5.428917121105837</v>
      </c>
      <c r="V18" s="88" t="s">
        <v>288</v>
      </c>
      <c r="W18" s="89">
        <f t="shared" si="5"/>
        <v>12.045222465353756</v>
      </c>
      <c r="X18" s="74"/>
      <c r="Y18" s="75"/>
    </row>
    <row r="19" spans="1:25" ht="12" customHeight="1">
      <c r="A19" s="82" t="s">
        <v>295</v>
      </c>
      <c r="B19" s="83" t="s">
        <v>45</v>
      </c>
      <c r="C19" s="84">
        <v>8.1</v>
      </c>
      <c r="D19" s="85">
        <v>150</v>
      </c>
      <c r="E19" s="85">
        <v>38957</v>
      </c>
      <c r="F19" s="86">
        <v>1440</v>
      </c>
      <c r="G19" s="86">
        <v>21430</v>
      </c>
      <c r="H19" s="86">
        <v>485</v>
      </c>
      <c r="I19" s="85">
        <v>28</v>
      </c>
      <c r="J19" s="85">
        <v>457</v>
      </c>
      <c r="K19" s="86">
        <v>20945</v>
      </c>
      <c r="L19" s="85">
        <v>0</v>
      </c>
      <c r="M19" s="85">
        <v>3</v>
      </c>
      <c r="N19" s="87">
        <f t="shared" si="0"/>
        <v>0.01399906672888474</v>
      </c>
      <c r="O19" s="85">
        <v>553</v>
      </c>
      <c r="P19" s="85">
        <v>2</v>
      </c>
      <c r="Q19" s="77">
        <f t="shared" si="1"/>
        <v>55.00936930461791</v>
      </c>
      <c r="R19" s="77">
        <f t="shared" si="2"/>
        <v>50.6011095408947</v>
      </c>
      <c r="S19" s="88" t="s">
        <v>294</v>
      </c>
      <c r="T19" s="77">
        <f t="shared" si="3"/>
        <v>27.541359854642824</v>
      </c>
      <c r="U19" s="77">
        <f t="shared" si="4"/>
        <v>3.4001678832892375</v>
      </c>
      <c r="V19" s="88" t="s">
        <v>301</v>
      </c>
      <c r="W19" s="89">
        <f t="shared" si="5"/>
        <v>14.881944444444445</v>
      </c>
      <c r="X19" s="74"/>
      <c r="Y19" s="75"/>
    </row>
    <row r="20" spans="1:25" ht="12" customHeight="1">
      <c r="A20" s="82" t="s">
        <v>296</v>
      </c>
      <c r="B20" s="83" t="s">
        <v>13</v>
      </c>
      <c r="C20" s="84">
        <v>5.47</v>
      </c>
      <c r="D20" s="85">
        <v>106</v>
      </c>
      <c r="E20" s="85">
        <v>24078</v>
      </c>
      <c r="F20" s="86">
        <v>844</v>
      </c>
      <c r="G20" s="86">
        <v>5523</v>
      </c>
      <c r="H20" s="86">
        <v>340</v>
      </c>
      <c r="I20" s="85">
        <v>317</v>
      </c>
      <c r="J20" s="85">
        <v>23</v>
      </c>
      <c r="K20" s="86">
        <v>5183</v>
      </c>
      <c r="L20" s="85">
        <v>3</v>
      </c>
      <c r="M20" s="85">
        <v>0</v>
      </c>
      <c r="N20" s="87">
        <f t="shared" si="0"/>
        <v>0</v>
      </c>
      <c r="O20" s="85">
        <v>474</v>
      </c>
      <c r="P20" s="85">
        <v>0</v>
      </c>
      <c r="Q20" s="77">
        <f t="shared" si="1"/>
        <v>22.93795165711438</v>
      </c>
      <c r="R20" s="77">
        <f t="shared" si="2"/>
        <v>19.311259709170262</v>
      </c>
      <c r="S20" s="88" t="s">
        <v>319</v>
      </c>
      <c r="T20" s="77">
        <f t="shared" si="3"/>
        <v>16.142297025915656</v>
      </c>
      <c r="U20" s="77">
        <f t="shared" si="4"/>
        <v>2.9510597853593525</v>
      </c>
      <c r="V20" s="88" t="s">
        <v>312</v>
      </c>
      <c r="W20" s="89">
        <f t="shared" si="5"/>
        <v>6.543838862559242</v>
      </c>
      <c r="X20" s="74"/>
      <c r="Y20" s="75"/>
    </row>
    <row r="21" spans="1:25" ht="12" customHeight="1">
      <c r="A21" s="82" t="s">
        <v>297</v>
      </c>
      <c r="B21" s="83" t="s">
        <v>17</v>
      </c>
      <c r="C21" s="84">
        <v>3.6</v>
      </c>
      <c r="D21" s="85">
        <v>62</v>
      </c>
      <c r="E21" s="85">
        <v>18321</v>
      </c>
      <c r="F21" s="86">
        <v>853</v>
      </c>
      <c r="G21" s="86">
        <v>13338</v>
      </c>
      <c r="H21" s="86">
        <v>1347</v>
      </c>
      <c r="I21" s="85">
        <v>249</v>
      </c>
      <c r="J21" s="85">
        <v>1098</v>
      </c>
      <c r="K21" s="86">
        <v>11991</v>
      </c>
      <c r="L21" s="85">
        <v>9</v>
      </c>
      <c r="M21" s="85">
        <v>0</v>
      </c>
      <c r="N21" s="87">
        <f t="shared" si="0"/>
        <v>0</v>
      </c>
      <c r="O21" s="85">
        <v>397</v>
      </c>
      <c r="P21" s="85">
        <v>0</v>
      </c>
      <c r="Q21" s="77">
        <f t="shared" si="1"/>
        <v>72.80170296381202</v>
      </c>
      <c r="R21" s="77">
        <f t="shared" si="2"/>
        <v>70.86162379267476</v>
      </c>
      <c r="S21" s="88" t="s">
        <v>287</v>
      </c>
      <c r="T21" s="77">
        <f t="shared" si="3"/>
        <v>16.31443052500717</v>
      </c>
      <c r="U21" s="77">
        <f t="shared" si="4"/>
        <v>4.531786256946437</v>
      </c>
      <c r="V21" s="88" t="s">
        <v>290</v>
      </c>
      <c r="W21" s="89">
        <f t="shared" si="5"/>
        <v>15.636576787807737</v>
      </c>
      <c r="X21" s="74"/>
      <c r="Y21" s="75"/>
    </row>
    <row r="22" spans="1:25" ht="12" customHeight="1">
      <c r="A22" s="82" t="s">
        <v>298</v>
      </c>
      <c r="B22" s="83" t="s">
        <v>18</v>
      </c>
      <c r="C22" s="84">
        <v>4.5</v>
      </c>
      <c r="D22" s="85">
        <v>64</v>
      </c>
      <c r="E22" s="85">
        <v>17109</v>
      </c>
      <c r="F22" s="86">
        <v>749</v>
      </c>
      <c r="G22" s="86">
        <v>10531</v>
      </c>
      <c r="H22" s="86">
        <v>1224</v>
      </c>
      <c r="I22" s="85">
        <v>265</v>
      </c>
      <c r="J22" s="85">
        <v>959</v>
      </c>
      <c r="K22" s="86">
        <v>9304</v>
      </c>
      <c r="L22" s="85">
        <v>0</v>
      </c>
      <c r="M22" s="85">
        <v>0</v>
      </c>
      <c r="N22" s="87">
        <f t="shared" si="0"/>
        <v>0</v>
      </c>
      <c r="O22" s="85">
        <v>202</v>
      </c>
      <c r="P22" s="85">
        <v>0</v>
      </c>
      <c r="Q22" s="77">
        <f t="shared" si="1"/>
        <v>61.55239932199427</v>
      </c>
      <c r="R22" s="77">
        <f t="shared" si="2"/>
        <v>44.7589599736487</v>
      </c>
      <c r="S22" s="88" t="s">
        <v>299</v>
      </c>
      <c r="T22" s="77">
        <f t="shared" si="3"/>
        <v>14.325332313282969</v>
      </c>
      <c r="U22" s="77">
        <f t="shared" si="4"/>
        <v>3.183407180729549</v>
      </c>
      <c r="V22" s="88" t="s">
        <v>309</v>
      </c>
      <c r="W22" s="89">
        <f t="shared" si="5"/>
        <v>14.060080106809078</v>
      </c>
      <c r="X22" s="74"/>
      <c r="Y22" s="75"/>
    </row>
    <row r="23" spans="1:25" ht="12" customHeight="1">
      <c r="A23" s="82" t="s">
        <v>299</v>
      </c>
      <c r="B23" s="83" t="s">
        <v>75</v>
      </c>
      <c r="C23" s="84">
        <v>5.68</v>
      </c>
      <c r="D23" s="85">
        <v>104</v>
      </c>
      <c r="E23" s="85">
        <v>17871</v>
      </c>
      <c r="F23" s="86">
        <v>778</v>
      </c>
      <c r="G23" s="86">
        <v>14071</v>
      </c>
      <c r="H23" s="86">
        <v>2000</v>
      </c>
      <c r="I23" s="85">
        <v>184</v>
      </c>
      <c r="J23" s="85">
        <v>1816</v>
      </c>
      <c r="K23" s="86">
        <v>12069</v>
      </c>
      <c r="L23" s="85">
        <v>0</v>
      </c>
      <c r="M23" s="85">
        <v>6</v>
      </c>
      <c r="N23" s="87">
        <f t="shared" si="0"/>
        <v>0.04264089261601876</v>
      </c>
      <c r="O23" s="85">
        <v>1070</v>
      </c>
      <c r="P23" s="85">
        <v>1</v>
      </c>
      <c r="Q23" s="77">
        <f t="shared" si="1"/>
        <v>78.7365004756309</v>
      </c>
      <c r="R23" s="77">
        <f t="shared" si="2"/>
        <v>47.38048641855918</v>
      </c>
      <c r="S23" s="88" t="s">
        <v>296</v>
      </c>
      <c r="T23" s="77">
        <f t="shared" si="3"/>
        <v>14.879984699244526</v>
      </c>
      <c r="U23" s="77">
        <f t="shared" si="4"/>
        <v>2.6197156160641772</v>
      </c>
      <c r="V23" s="88" t="s">
        <v>316</v>
      </c>
      <c r="W23" s="89">
        <f t="shared" si="5"/>
        <v>18.08611825192802</v>
      </c>
      <c r="X23" s="74"/>
      <c r="Y23" s="75"/>
    </row>
    <row r="24" spans="1:25" ht="12" customHeight="1">
      <c r="A24" s="82" t="s">
        <v>300</v>
      </c>
      <c r="B24" s="83" t="s">
        <v>27</v>
      </c>
      <c r="C24" s="84">
        <v>3.03</v>
      </c>
      <c r="D24" s="85">
        <v>59</v>
      </c>
      <c r="E24" s="85">
        <v>11796</v>
      </c>
      <c r="F24" s="86">
        <v>875</v>
      </c>
      <c r="G24" s="86">
        <v>6814</v>
      </c>
      <c r="H24" s="86">
        <v>1728</v>
      </c>
      <c r="I24" s="85">
        <v>876</v>
      </c>
      <c r="J24" s="85">
        <v>852</v>
      </c>
      <c r="K24" s="86">
        <v>5081</v>
      </c>
      <c r="L24" s="85">
        <v>39</v>
      </c>
      <c r="M24" s="85">
        <v>0</v>
      </c>
      <c r="N24" s="87">
        <f t="shared" si="0"/>
        <v>0</v>
      </c>
      <c r="O24" s="85">
        <v>425</v>
      </c>
      <c r="P24" s="85">
        <v>0</v>
      </c>
      <c r="Q24" s="77">
        <f t="shared" si="1"/>
        <v>57.76534418446931</v>
      </c>
      <c r="R24" s="77">
        <f t="shared" si="2"/>
        <v>43.01128209789517</v>
      </c>
      <c r="S24" s="88" t="s">
        <v>301</v>
      </c>
      <c r="T24" s="77">
        <f t="shared" si="3"/>
        <v>16.735201300564217</v>
      </c>
      <c r="U24" s="77">
        <f t="shared" si="4"/>
        <v>5.523168746060797</v>
      </c>
      <c r="V24" s="88" t="s">
        <v>286</v>
      </c>
      <c r="W24" s="89">
        <f t="shared" si="5"/>
        <v>7.787428571428571</v>
      </c>
      <c r="X24" s="74"/>
      <c r="Y24" s="75"/>
    </row>
    <row r="25" spans="1:25" ht="12" customHeight="1">
      <c r="A25" s="82" t="s">
        <v>301</v>
      </c>
      <c r="B25" s="83" t="s">
        <v>28</v>
      </c>
      <c r="C25" s="84">
        <v>3.76</v>
      </c>
      <c r="D25" s="85">
        <v>71</v>
      </c>
      <c r="E25" s="85">
        <v>17431</v>
      </c>
      <c r="F25" s="86">
        <v>824</v>
      </c>
      <c r="G25" s="86">
        <v>12312</v>
      </c>
      <c r="H25" s="86">
        <v>1306</v>
      </c>
      <c r="I25" s="85">
        <v>122</v>
      </c>
      <c r="J25" s="85">
        <v>1184</v>
      </c>
      <c r="K25" s="86">
        <v>11005</v>
      </c>
      <c r="L25" s="85">
        <v>2</v>
      </c>
      <c r="M25" s="85">
        <v>0</v>
      </c>
      <c r="N25" s="87">
        <f t="shared" si="0"/>
        <v>0</v>
      </c>
      <c r="O25" s="85">
        <v>452</v>
      </c>
      <c r="P25" s="85">
        <v>0</v>
      </c>
      <c r="Q25" s="77">
        <f t="shared" si="1"/>
        <v>70.63278067810224</v>
      </c>
      <c r="R25" s="77">
        <f t="shared" si="2"/>
        <v>62.62729435031813</v>
      </c>
      <c r="S25" s="88" t="s">
        <v>290</v>
      </c>
      <c r="T25" s="77">
        <f t="shared" si="3"/>
        <v>15.759778139045617</v>
      </c>
      <c r="U25" s="77">
        <f t="shared" si="4"/>
        <v>4.191430356129153</v>
      </c>
      <c r="V25" s="88" t="s">
        <v>293</v>
      </c>
      <c r="W25" s="89">
        <f t="shared" si="5"/>
        <v>14.941747572815533</v>
      </c>
      <c r="X25" s="74"/>
      <c r="Y25" s="75"/>
    </row>
    <row r="26" spans="1:25" ht="12" customHeight="1">
      <c r="A26" s="82" t="s">
        <v>302</v>
      </c>
      <c r="B26" s="83" t="s">
        <v>33</v>
      </c>
      <c r="C26" s="84">
        <v>7.35</v>
      </c>
      <c r="D26" s="85">
        <v>103</v>
      </c>
      <c r="E26" s="85">
        <v>25788</v>
      </c>
      <c r="F26" s="86">
        <v>1360</v>
      </c>
      <c r="G26" s="86">
        <v>11551</v>
      </c>
      <c r="H26" s="86">
        <v>864</v>
      </c>
      <c r="I26" s="85">
        <v>612</v>
      </c>
      <c r="J26" s="85">
        <v>252</v>
      </c>
      <c r="K26" s="86">
        <v>10686</v>
      </c>
      <c r="L26" s="85">
        <v>1</v>
      </c>
      <c r="M26" s="85">
        <v>2</v>
      </c>
      <c r="N26" s="87">
        <f t="shared" si="0"/>
        <v>0.01731451822353043</v>
      </c>
      <c r="O26" s="85">
        <v>223</v>
      </c>
      <c r="P26" s="85">
        <v>1</v>
      </c>
      <c r="Q26" s="77">
        <f t="shared" si="1"/>
        <v>44.792151388242594</v>
      </c>
      <c r="R26" s="77">
        <f t="shared" si="2"/>
        <v>30.05765756623009</v>
      </c>
      <c r="S26" s="88" t="s">
        <v>312</v>
      </c>
      <c r="T26" s="77">
        <f t="shared" si="3"/>
        <v>26.01128430716267</v>
      </c>
      <c r="U26" s="77">
        <f t="shared" si="4"/>
        <v>3.5389502458724724</v>
      </c>
      <c r="V26" s="88" t="s">
        <v>300</v>
      </c>
      <c r="W26" s="89">
        <f t="shared" si="5"/>
        <v>8.493382352941177</v>
      </c>
      <c r="X26" s="74"/>
      <c r="Y26" s="75"/>
    </row>
    <row r="27" spans="1:25" ht="12" customHeight="1">
      <c r="A27" s="82" t="s">
        <v>303</v>
      </c>
      <c r="B27" s="83" t="s">
        <v>35</v>
      </c>
      <c r="C27" s="84">
        <v>5.23</v>
      </c>
      <c r="D27" s="85">
        <v>84</v>
      </c>
      <c r="E27" s="85">
        <v>25798</v>
      </c>
      <c r="F27" s="86">
        <v>910</v>
      </c>
      <c r="G27" s="86">
        <v>12626</v>
      </c>
      <c r="H27" s="86">
        <v>509</v>
      </c>
      <c r="I27" s="85">
        <v>95</v>
      </c>
      <c r="J27" s="85">
        <v>414</v>
      </c>
      <c r="K27" s="86">
        <v>12115</v>
      </c>
      <c r="L27" s="85">
        <v>6</v>
      </c>
      <c r="M27" s="85">
        <v>0</v>
      </c>
      <c r="N27" s="87">
        <f t="shared" si="0"/>
        <v>0</v>
      </c>
      <c r="O27" s="85">
        <v>1087</v>
      </c>
      <c r="P27" s="85">
        <v>1</v>
      </c>
      <c r="Q27" s="77">
        <f t="shared" si="1"/>
        <v>48.94177843243662</v>
      </c>
      <c r="R27" s="77">
        <f t="shared" si="2"/>
        <v>46.17288208050779</v>
      </c>
      <c r="S27" s="88" t="s">
        <v>297</v>
      </c>
      <c r="T27" s="77">
        <f t="shared" si="3"/>
        <v>17.404609352586785</v>
      </c>
      <c r="U27" s="77">
        <f t="shared" si="4"/>
        <v>3.3278411764028264</v>
      </c>
      <c r="V27" s="88" t="s">
        <v>303</v>
      </c>
      <c r="W27" s="89">
        <f t="shared" si="5"/>
        <v>13.874725274725275</v>
      </c>
      <c r="X27" s="74"/>
      <c r="Y27" s="75"/>
    </row>
    <row r="28" spans="1:25" ht="12" customHeight="1">
      <c r="A28" s="82" t="s">
        <v>304</v>
      </c>
      <c r="B28" s="83" t="s">
        <v>36</v>
      </c>
      <c r="C28" s="84">
        <v>2.8</v>
      </c>
      <c r="D28" s="85">
        <v>43</v>
      </c>
      <c r="E28" s="85">
        <v>9323</v>
      </c>
      <c r="F28" s="86">
        <v>367</v>
      </c>
      <c r="G28" s="86">
        <v>2170</v>
      </c>
      <c r="H28" s="86">
        <v>46</v>
      </c>
      <c r="I28" s="85">
        <v>19</v>
      </c>
      <c r="J28" s="85">
        <v>27</v>
      </c>
      <c r="K28" s="86">
        <v>2099</v>
      </c>
      <c r="L28" s="85">
        <v>159</v>
      </c>
      <c r="M28" s="85">
        <v>0</v>
      </c>
      <c r="N28" s="87">
        <f t="shared" si="0"/>
        <v>0</v>
      </c>
      <c r="O28" s="85">
        <v>149</v>
      </c>
      <c r="P28" s="85">
        <v>0</v>
      </c>
      <c r="Q28" s="77">
        <f t="shared" si="1"/>
        <v>23.275769602059423</v>
      </c>
      <c r="R28" s="77">
        <f t="shared" si="2"/>
        <v>14.82260686621402</v>
      </c>
      <c r="S28" s="88" t="s">
        <v>321</v>
      </c>
      <c r="T28" s="77">
        <f t="shared" si="3"/>
        <v>7.01922157406522</v>
      </c>
      <c r="U28" s="77">
        <f t="shared" si="4"/>
        <v>2.506864847880436</v>
      </c>
      <c r="V28" s="88" t="s">
        <v>319</v>
      </c>
      <c r="W28" s="89">
        <f t="shared" si="5"/>
        <v>5.912806539509536</v>
      </c>
      <c r="X28" s="74"/>
      <c r="Y28" s="75"/>
    </row>
    <row r="29" spans="1:25" ht="12" customHeight="1">
      <c r="A29" s="82" t="s">
        <v>305</v>
      </c>
      <c r="B29" s="83" t="s">
        <v>56</v>
      </c>
      <c r="C29" s="84">
        <v>2.66</v>
      </c>
      <c r="D29" s="85">
        <v>39</v>
      </c>
      <c r="E29" s="85">
        <v>5084</v>
      </c>
      <c r="F29" s="86">
        <v>341</v>
      </c>
      <c r="G29" s="86">
        <v>3004</v>
      </c>
      <c r="H29" s="86">
        <v>599</v>
      </c>
      <c r="I29" s="85">
        <v>235</v>
      </c>
      <c r="J29" s="85">
        <v>364</v>
      </c>
      <c r="K29" s="86">
        <v>2405</v>
      </c>
      <c r="L29" s="85">
        <v>0</v>
      </c>
      <c r="M29" s="85">
        <v>0</v>
      </c>
      <c r="N29" s="87">
        <f t="shared" si="0"/>
        <v>0</v>
      </c>
      <c r="O29" s="85">
        <v>514</v>
      </c>
      <c r="P29" s="85">
        <v>0</v>
      </c>
      <c r="Q29" s="77">
        <f t="shared" si="1"/>
        <v>59.08733280881196</v>
      </c>
      <c r="R29" s="77">
        <f t="shared" si="2"/>
        <v>21.599374739804468</v>
      </c>
      <c r="S29" s="88" t="s">
        <v>316</v>
      </c>
      <c r="T29" s="77">
        <f t="shared" si="3"/>
        <v>6.521947021134169</v>
      </c>
      <c r="U29" s="77">
        <f t="shared" si="4"/>
        <v>2.4518597823812667</v>
      </c>
      <c r="V29" s="88" t="s">
        <v>320</v>
      </c>
      <c r="W29" s="89">
        <f t="shared" si="5"/>
        <v>8.809384164222873</v>
      </c>
      <c r="X29" s="74"/>
      <c r="Y29" s="75"/>
    </row>
    <row r="30" spans="1:25" ht="12" customHeight="1">
      <c r="A30" s="82" t="s">
        <v>306</v>
      </c>
      <c r="B30" s="83" t="s">
        <v>48</v>
      </c>
      <c r="C30" s="84">
        <v>3.75</v>
      </c>
      <c r="D30" s="85">
        <v>73</v>
      </c>
      <c r="E30" s="85">
        <v>13441</v>
      </c>
      <c r="F30" s="86">
        <v>753</v>
      </c>
      <c r="G30" s="86">
        <v>8453</v>
      </c>
      <c r="H30" s="86">
        <v>1041</v>
      </c>
      <c r="I30" s="85">
        <v>63</v>
      </c>
      <c r="J30" s="85">
        <v>978</v>
      </c>
      <c r="K30" s="86">
        <v>7412</v>
      </c>
      <c r="L30" s="85">
        <v>0</v>
      </c>
      <c r="M30" s="85">
        <v>0</v>
      </c>
      <c r="N30" s="87">
        <f t="shared" si="0"/>
        <v>0</v>
      </c>
      <c r="O30" s="85">
        <v>318</v>
      </c>
      <c r="P30" s="85">
        <v>0</v>
      </c>
      <c r="Q30" s="77">
        <f t="shared" si="1"/>
        <v>62.88966594747415</v>
      </c>
      <c r="R30" s="77">
        <f t="shared" si="2"/>
        <v>43.112428676165884</v>
      </c>
      <c r="S30" s="88" t="s">
        <v>300</v>
      </c>
      <c r="T30" s="77">
        <f t="shared" si="3"/>
        <v>14.401836090656976</v>
      </c>
      <c r="U30" s="77">
        <f t="shared" si="4"/>
        <v>3.840489624175194</v>
      </c>
      <c r="V30" s="88" t="s">
        <v>298</v>
      </c>
      <c r="W30" s="89">
        <f t="shared" si="5"/>
        <v>11.225763612217795</v>
      </c>
      <c r="X30" s="74"/>
      <c r="Y30" s="75"/>
    </row>
    <row r="31" spans="1:25" ht="12" customHeight="1">
      <c r="A31" s="82" t="s">
        <v>307</v>
      </c>
      <c r="B31" s="83" t="s">
        <v>49</v>
      </c>
      <c r="C31" s="84">
        <v>2.6</v>
      </c>
      <c r="D31" s="85">
        <v>56</v>
      </c>
      <c r="E31" s="85">
        <v>10038</v>
      </c>
      <c r="F31" s="86">
        <v>648</v>
      </c>
      <c r="G31" s="86">
        <v>6257</v>
      </c>
      <c r="H31" s="86">
        <v>1377</v>
      </c>
      <c r="I31" s="85">
        <v>851</v>
      </c>
      <c r="J31" s="85">
        <v>526</v>
      </c>
      <c r="K31" s="86">
        <v>4877</v>
      </c>
      <c r="L31" s="85">
        <v>54</v>
      </c>
      <c r="M31" s="85">
        <v>0</v>
      </c>
      <c r="N31" s="87">
        <f t="shared" si="0"/>
        <v>0</v>
      </c>
      <c r="O31" s="85">
        <v>483</v>
      </c>
      <c r="P31" s="85">
        <v>0</v>
      </c>
      <c r="Q31" s="77">
        <f t="shared" si="1"/>
        <v>62.33313409045627</v>
      </c>
      <c r="R31" s="77">
        <f t="shared" si="2"/>
        <v>46.02732067588145</v>
      </c>
      <c r="S31" s="88" t="s">
        <v>298</v>
      </c>
      <c r="T31" s="77">
        <f t="shared" si="3"/>
        <v>12.393611934589272</v>
      </c>
      <c r="U31" s="77">
        <f t="shared" si="4"/>
        <v>4.766773820995874</v>
      </c>
      <c r="V31" s="88" t="s">
        <v>289</v>
      </c>
      <c r="W31" s="89">
        <f t="shared" si="5"/>
        <v>9.655864197530864</v>
      </c>
      <c r="X31" s="74"/>
      <c r="Y31" s="75"/>
    </row>
    <row r="32" spans="1:25" ht="12" customHeight="1">
      <c r="A32" s="82" t="s">
        <v>308</v>
      </c>
      <c r="B32" s="83" t="s">
        <v>50</v>
      </c>
      <c r="C32" s="84">
        <v>5.21</v>
      </c>
      <c r="D32" s="85">
        <v>111</v>
      </c>
      <c r="E32" s="85">
        <v>27670</v>
      </c>
      <c r="F32" s="86">
        <v>702</v>
      </c>
      <c r="G32" s="86">
        <v>5700</v>
      </c>
      <c r="H32" s="86">
        <v>52</v>
      </c>
      <c r="I32" s="85">
        <v>20</v>
      </c>
      <c r="J32" s="85">
        <v>32</v>
      </c>
      <c r="K32" s="86">
        <v>5648</v>
      </c>
      <c r="L32" s="85">
        <v>0</v>
      </c>
      <c r="M32" s="85">
        <v>0</v>
      </c>
      <c r="N32" s="87">
        <f t="shared" si="0"/>
        <v>0</v>
      </c>
      <c r="O32" s="85">
        <v>204</v>
      </c>
      <c r="P32" s="85">
        <v>0</v>
      </c>
      <c r="Q32" s="77">
        <f t="shared" si="1"/>
        <v>20.59992771955186</v>
      </c>
      <c r="R32" s="77">
        <f t="shared" si="2"/>
        <v>20.924737573505027</v>
      </c>
      <c r="S32" s="88" t="s">
        <v>317</v>
      </c>
      <c r="T32" s="77">
        <f t="shared" si="3"/>
        <v>13.426412929138378</v>
      </c>
      <c r="U32" s="77">
        <f t="shared" si="4"/>
        <v>2.577046627473777</v>
      </c>
      <c r="V32" s="88" t="s">
        <v>318</v>
      </c>
      <c r="W32" s="89">
        <f t="shared" si="5"/>
        <v>8.11965811965812</v>
      </c>
      <c r="X32" s="74"/>
      <c r="Y32" s="75"/>
    </row>
    <row r="33" spans="1:25" ht="12" customHeight="1">
      <c r="A33" s="82" t="s">
        <v>309</v>
      </c>
      <c r="B33" s="83" t="s">
        <v>14</v>
      </c>
      <c r="C33" s="84">
        <v>2.2</v>
      </c>
      <c r="D33" s="85">
        <v>31</v>
      </c>
      <c r="E33" s="85">
        <v>10535</v>
      </c>
      <c r="F33" s="86">
        <v>321</v>
      </c>
      <c r="G33" s="86">
        <v>3257</v>
      </c>
      <c r="H33" s="86">
        <v>456</v>
      </c>
      <c r="I33" s="85">
        <v>427</v>
      </c>
      <c r="J33" s="85">
        <v>29</v>
      </c>
      <c r="K33" s="86">
        <v>2801</v>
      </c>
      <c r="L33" s="85">
        <v>0</v>
      </c>
      <c r="M33" s="85">
        <v>0</v>
      </c>
      <c r="N33" s="87">
        <f t="shared" si="0"/>
        <v>0</v>
      </c>
      <c r="O33" s="85">
        <v>97</v>
      </c>
      <c r="P33" s="85">
        <v>0</v>
      </c>
      <c r="Q33" s="77">
        <f t="shared" si="1"/>
        <v>30.915994304698625</v>
      </c>
      <c r="R33" s="77">
        <f t="shared" si="2"/>
        <v>28.31509123944813</v>
      </c>
      <c r="S33" s="88" t="s">
        <v>313</v>
      </c>
      <c r="T33" s="77">
        <f t="shared" si="3"/>
        <v>6.139428134264129</v>
      </c>
      <c r="U33" s="77">
        <f t="shared" si="4"/>
        <v>2.790649151938241</v>
      </c>
      <c r="V33" s="88" t="s">
        <v>314</v>
      </c>
      <c r="W33" s="89">
        <f t="shared" si="5"/>
        <v>10.146417445482866</v>
      </c>
      <c r="X33" s="74"/>
      <c r="Y33" s="75"/>
    </row>
    <row r="34" spans="1:25" ht="12" customHeight="1">
      <c r="A34" s="82" t="s">
        <v>310</v>
      </c>
      <c r="B34" s="83" t="s">
        <v>21</v>
      </c>
      <c r="C34" s="84">
        <v>4.4</v>
      </c>
      <c r="D34" s="85">
        <v>72</v>
      </c>
      <c r="E34" s="85">
        <v>16917</v>
      </c>
      <c r="F34" s="86">
        <v>1012</v>
      </c>
      <c r="G34" s="86">
        <v>12201</v>
      </c>
      <c r="H34" s="86">
        <v>894</v>
      </c>
      <c r="I34" s="85">
        <v>809</v>
      </c>
      <c r="J34" s="85">
        <v>85</v>
      </c>
      <c r="K34" s="86">
        <v>11307</v>
      </c>
      <c r="L34" s="85">
        <v>0</v>
      </c>
      <c r="M34" s="85">
        <v>0</v>
      </c>
      <c r="N34" s="87">
        <f t="shared" si="0"/>
        <v>0</v>
      </c>
      <c r="O34" s="85">
        <v>327</v>
      </c>
      <c r="P34" s="85">
        <v>1</v>
      </c>
      <c r="Q34" s="77">
        <f t="shared" si="1"/>
        <v>72.12271679375776</v>
      </c>
      <c r="R34" s="77">
        <f t="shared" si="2"/>
        <v>53.03537430342441</v>
      </c>
      <c r="S34" s="88" t="s">
        <v>293</v>
      </c>
      <c r="T34" s="77">
        <f t="shared" si="3"/>
        <v>19.355455675623986</v>
      </c>
      <c r="U34" s="77">
        <f t="shared" si="4"/>
        <v>4.398967199005451</v>
      </c>
      <c r="V34" s="88" t="s">
        <v>291</v>
      </c>
      <c r="W34" s="89">
        <f t="shared" si="5"/>
        <v>12.056324110671937</v>
      </c>
      <c r="X34" s="74"/>
      <c r="Y34" s="75"/>
    </row>
    <row r="35" spans="1:25" ht="12" customHeight="1">
      <c r="A35" s="82" t="s">
        <v>311</v>
      </c>
      <c r="B35" s="83" t="s">
        <v>23</v>
      </c>
      <c r="C35" s="84">
        <v>7.66</v>
      </c>
      <c r="D35" s="85">
        <v>188</v>
      </c>
      <c r="E35" s="85">
        <v>40265</v>
      </c>
      <c r="F35" s="86">
        <v>1317</v>
      </c>
      <c r="G35" s="86">
        <v>7788</v>
      </c>
      <c r="H35" s="86">
        <v>442</v>
      </c>
      <c r="I35" s="85">
        <v>72</v>
      </c>
      <c r="J35" s="85">
        <v>370</v>
      </c>
      <c r="K35" s="86">
        <v>7346</v>
      </c>
      <c r="L35" s="85">
        <v>0</v>
      </c>
      <c r="M35" s="85">
        <v>0</v>
      </c>
      <c r="N35" s="87">
        <f t="shared" si="0"/>
        <v>0</v>
      </c>
      <c r="O35" s="85">
        <v>678</v>
      </c>
      <c r="P35" s="85">
        <v>0</v>
      </c>
      <c r="Q35" s="77">
        <f t="shared" si="1"/>
        <v>19.341860176331803</v>
      </c>
      <c r="R35" s="77">
        <f t="shared" si="2"/>
        <v>19.445542369085285</v>
      </c>
      <c r="S35" s="88" t="s">
        <v>318</v>
      </c>
      <c r="T35" s="77">
        <f t="shared" si="3"/>
        <v>25.188868700392085</v>
      </c>
      <c r="U35" s="77">
        <f t="shared" si="4"/>
        <v>3.288364060103405</v>
      </c>
      <c r="V35" s="88" t="s">
        <v>304</v>
      </c>
      <c r="W35" s="89">
        <f t="shared" si="5"/>
        <v>5.913439635535307</v>
      </c>
      <c r="X35" s="74"/>
      <c r="Y35" s="75"/>
    </row>
    <row r="36" spans="1:25" ht="12" customHeight="1">
      <c r="A36" s="82" t="s">
        <v>312</v>
      </c>
      <c r="B36" s="83" t="s">
        <v>74</v>
      </c>
      <c r="C36" s="84">
        <v>2.5</v>
      </c>
      <c r="D36" s="85">
        <v>46</v>
      </c>
      <c r="E36" s="85">
        <v>9946</v>
      </c>
      <c r="F36" s="86">
        <v>428</v>
      </c>
      <c r="G36" s="86">
        <v>4713</v>
      </c>
      <c r="H36" s="86">
        <v>904</v>
      </c>
      <c r="I36" s="85">
        <v>35</v>
      </c>
      <c r="J36" s="85">
        <v>869</v>
      </c>
      <c r="K36" s="86">
        <v>3809</v>
      </c>
      <c r="L36" s="85">
        <v>0</v>
      </c>
      <c r="M36" s="85">
        <v>0</v>
      </c>
      <c r="N36" s="87">
        <f t="shared" si="0"/>
        <v>0</v>
      </c>
      <c r="O36" s="85">
        <v>151</v>
      </c>
      <c r="P36" s="85">
        <v>0</v>
      </c>
      <c r="Q36" s="77">
        <f t="shared" si="1"/>
        <v>47.3858837723708</v>
      </c>
      <c r="R36" s="77">
        <f t="shared" si="2"/>
        <v>36.0562302763699</v>
      </c>
      <c r="S36" s="88" t="s">
        <v>305</v>
      </c>
      <c r="T36" s="77">
        <f t="shared" si="3"/>
        <v>8.18590417901884</v>
      </c>
      <c r="U36" s="77">
        <f t="shared" si="4"/>
        <v>3.2743616716075357</v>
      </c>
      <c r="V36" s="88" t="s">
        <v>306</v>
      </c>
      <c r="W36" s="89">
        <f t="shared" si="5"/>
        <v>11.011682242990654</v>
      </c>
      <c r="X36" s="74"/>
      <c r="Y36" s="75"/>
    </row>
    <row r="37" spans="1:25" ht="12" customHeight="1">
      <c r="A37" s="82" t="s">
        <v>321</v>
      </c>
      <c r="B37" s="83" t="s">
        <v>29</v>
      </c>
      <c r="C37" s="84">
        <v>5.6</v>
      </c>
      <c r="D37" s="85">
        <v>80</v>
      </c>
      <c r="E37" s="85">
        <v>16502</v>
      </c>
      <c r="F37" s="86">
        <v>631</v>
      </c>
      <c r="G37" s="86">
        <v>9039</v>
      </c>
      <c r="H37" s="86">
        <v>107</v>
      </c>
      <c r="I37" s="85">
        <v>96</v>
      </c>
      <c r="J37" s="85">
        <v>11</v>
      </c>
      <c r="K37" s="86">
        <v>8932</v>
      </c>
      <c r="L37" s="85">
        <v>0</v>
      </c>
      <c r="M37" s="85">
        <v>0</v>
      </c>
      <c r="N37" s="87">
        <f t="shared" si="0"/>
        <v>0</v>
      </c>
      <c r="O37" s="85">
        <v>99</v>
      </c>
      <c r="P37" s="85">
        <v>0</v>
      </c>
      <c r="Q37" s="77">
        <f t="shared" si="1"/>
        <v>54.77517876621015</v>
      </c>
      <c r="R37" s="77">
        <f t="shared" si="2"/>
        <v>30.871323378734687</v>
      </c>
      <c r="S37" s="88" t="s">
        <v>310</v>
      </c>
      <c r="T37" s="77">
        <f t="shared" si="3"/>
        <v>12.068470880749738</v>
      </c>
      <c r="U37" s="77">
        <f t="shared" si="4"/>
        <v>2.1550840858481677</v>
      </c>
      <c r="V37" s="88" t="s">
        <v>321</v>
      </c>
      <c r="W37" s="89">
        <f t="shared" si="5"/>
        <v>14.324881141045958</v>
      </c>
      <c r="X37" s="74"/>
      <c r="Y37" s="75"/>
    </row>
    <row r="38" spans="1:25" ht="12" customHeight="1">
      <c r="A38" s="82" t="s">
        <v>314</v>
      </c>
      <c r="B38" s="83" t="s">
        <v>32</v>
      </c>
      <c r="C38" s="84">
        <v>6.52</v>
      </c>
      <c r="D38" s="85">
        <v>95</v>
      </c>
      <c r="E38" s="85">
        <v>21395</v>
      </c>
      <c r="F38" s="86">
        <v>1002</v>
      </c>
      <c r="G38" s="86">
        <v>20247</v>
      </c>
      <c r="H38" s="86">
        <v>1116</v>
      </c>
      <c r="I38" s="85">
        <v>241</v>
      </c>
      <c r="J38" s="85">
        <v>875</v>
      </c>
      <c r="K38" s="86">
        <v>19118</v>
      </c>
      <c r="L38" s="85">
        <v>1</v>
      </c>
      <c r="M38" s="85">
        <v>3</v>
      </c>
      <c r="N38" s="87">
        <f t="shared" si="0"/>
        <v>0.01481700992739665</v>
      </c>
      <c r="O38" s="85">
        <v>724</v>
      </c>
      <c r="P38" s="85">
        <v>0</v>
      </c>
      <c r="Q38" s="77">
        <f t="shared" si="1"/>
        <v>94.63426034120121</v>
      </c>
      <c r="R38" s="77">
        <f t="shared" si="2"/>
        <v>59.393097411485314</v>
      </c>
      <c r="S38" s="88" t="s">
        <v>292</v>
      </c>
      <c r="T38" s="77">
        <f t="shared" si="3"/>
        <v>19.164196232188967</v>
      </c>
      <c r="U38" s="77">
        <f t="shared" si="4"/>
        <v>2.9392939006424794</v>
      </c>
      <c r="V38" s="88" t="s">
        <v>313</v>
      </c>
      <c r="W38" s="89">
        <f t="shared" si="5"/>
        <v>20.206586826347305</v>
      </c>
      <c r="X38" s="74"/>
      <c r="Y38" s="75"/>
    </row>
    <row r="39" spans="1:25" ht="12" customHeight="1">
      <c r="A39" s="82" t="s">
        <v>315</v>
      </c>
      <c r="B39" s="83" t="s">
        <v>34</v>
      </c>
      <c r="C39" s="84">
        <v>6.65</v>
      </c>
      <c r="D39" s="85">
        <v>126</v>
      </c>
      <c r="E39" s="85">
        <v>30803</v>
      </c>
      <c r="F39" s="86">
        <v>1138</v>
      </c>
      <c r="G39" s="86">
        <v>12455</v>
      </c>
      <c r="H39" s="86">
        <v>1561</v>
      </c>
      <c r="I39" s="85">
        <v>326</v>
      </c>
      <c r="J39" s="85">
        <v>1235</v>
      </c>
      <c r="K39" s="86">
        <v>10854</v>
      </c>
      <c r="L39" s="85">
        <v>9</v>
      </c>
      <c r="M39" s="85">
        <v>0</v>
      </c>
      <c r="N39" s="87">
        <f t="shared" si="0"/>
        <v>0</v>
      </c>
      <c r="O39" s="85">
        <v>664</v>
      </c>
      <c r="P39" s="85">
        <v>1</v>
      </c>
      <c r="Q39" s="77">
        <f t="shared" si="1"/>
        <v>40.43437327533032</v>
      </c>
      <c r="R39" s="77">
        <f t="shared" si="2"/>
        <v>35.8215995185439</v>
      </c>
      <c r="S39" s="88" t="s">
        <v>307</v>
      </c>
      <c r="T39" s="77">
        <f t="shared" si="3"/>
        <v>21.765324662905233</v>
      </c>
      <c r="U39" s="77">
        <f t="shared" si="4"/>
        <v>3.272981152316576</v>
      </c>
      <c r="V39" s="88" t="s">
        <v>307</v>
      </c>
      <c r="W39" s="89">
        <f t="shared" si="5"/>
        <v>10.94463971880492</v>
      </c>
      <c r="X39" s="74"/>
      <c r="Y39" s="75"/>
    </row>
    <row r="40" spans="1:25" ht="12" customHeight="1">
      <c r="A40" s="82" t="s">
        <v>316</v>
      </c>
      <c r="B40" s="83" t="s">
        <v>37</v>
      </c>
      <c r="C40" s="84">
        <v>3.6</v>
      </c>
      <c r="D40" s="85">
        <v>61</v>
      </c>
      <c r="E40" s="85">
        <v>10655</v>
      </c>
      <c r="F40" s="86">
        <v>721</v>
      </c>
      <c r="G40" s="86">
        <v>5660</v>
      </c>
      <c r="H40" s="86">
        <v>1427</v>
      </c>
      <c r="I40" s="85">
        <v>178</v>
      </c>
      <c r="J40" s="85">
        <v>1249</v>
      </c>
      <c r="K40" s="86">
        <v>4231</v>
      </c>
      <c r="L40" s="85">
        <v>0</v>
      </c>
      <c r="M40" s="85">
        <v>0</v>
      </c>
      <c r="N40" s="87">
        <f t="shared" si="0"/>
        <v>0</v>
      </c>
      <c r="O40" s="85">
        <v>101</v>
      </c>
      <c r="P40" s="85">
        <v>0</v>
      </c>
      <c r="Q40" s="77">
        <f t="shared" si="1"/>
        <v>53.12060065696856</v>
      </c>
      <c r="R40" s="77">
        <f t="shared" si="2"/>
        <v>30.070234717839195</v>
      </c>
      <c r="S40" s="88" t="s">
        <v>311</v>
      </c>
      <c r="T40" s="77">
        <f t="shared" si="3"/>
        <v>13.789805871664914</v>
      </c>
      <c r="U40" s="77">
        <f t="shared" si="4"/>
        <v>3.8305016310180315</v>
      </c>
      <c r="V40" s="88" t="s">
        <v>299</v>
      </c>
      <c r="W40" s="89">
        <f t="shared" si="5"/>
        <v>7.850208044382802</v>
      </c>
      <c r="X40" s="74"/>
      <c r="Y40" s="75"/>
    </row>
    <row r="41" spans="1:25" ht="12" customHeight="1">
      <c r="A41" s="82" t="s">
        <v>317</v>
      </c>
      <c r="B41" s="83" t="s">
        <v>39</v>
      </c>
      <c r="C41" s="84">
        <v>5.6</v>
      </c>
      <c r="D41" s="85">
        <v>85</v>
      </c>
      <c r="E41" s="85">
        <v>17627</v>
      </c>
      <c r="F41" s="86">
        <v>1128</v>
      </c>
      <c r="G41" s="86">
        <v>11119</v>
      </c>
      <c r="H41" s="86">
        <v>1338</v>
      </c>
      <c r="I41" s="85">
        <v>81</v>
      </c>
      <c r="J41" s="85">
        <v>1257</v>
      </c>
      <c r="K41" s="86">
        <v>9781</v>
      </c>
      <c r="L41" s="85">
        <v>10</v>
      </c>
      <c r="M41" s="85">
        <v>0</v>
      </c>
      <c r="N41" s="87">
        <f t="shared" si="0"/>
        <v>0</v>
      </c>
      <c r="O41" s="85">
        <v>498</v>
      </c>
      <c r="P41" s="85">
        <v>0</v>
      </c>
      <c r="Q41" s="77">
        <f t="shared" si="1"/>
        <v>63.079366880354</v>
      </c>
      <c r="R41" s="77">
        <f t="shared" si="2"/>
        <v>37.975245563463986</v>
      </c>
      <c r="S41" s="88" t="s">
        <v>304</v>
      </c>
      <c r="T41" s="77">
        <f t="shared" si="3"/>
        <v>21.574065219470214</v>
      </c>
      <c r="U41" s="77">
        <f t="shared" si="4"/>
        <v>3.852511646333967</v>
      </c>
      <c r="V41" s="88" t="s">
        <v>296</v>
      </c>
      <c r="W41" s="89">
        <f t="shared" si="5"/>
        <v>9.8572695035461</v>
      </c>
      <c r="X41" s="74"/>
      <c r="Y41" s="75"/>
    </row>
    <row r="42" spans="1:25" ht="12" customHeight="1">
      <c r="A42" s="82" t="s">
        <v>318</v>
      </c>
      <c r="B42" s="83" t="s">
        <v>40</v>
      </c>
      <c r="C42" s="84">
        <v>1.78</v>
      </c>
      <c r="D42" s="85">
        <v>24</v>
      </c>
      <c r="E42" s="85">
        <v>10560</v>
      </c>
      <c r="F42" s="86">
        <v>305</v>
      </c>
      <c r="G42" s="86">
        <v>2289</v>
      </c>
      <c r="H42" s="86">
        <v>497</v>
      </c>
      <c r="I42" s="85">
        <v>172</v>
      </c>
      <c r="J42" s="85">
        <v>325</v>
      </c>
      <c r="K42" s="86">
        <v>1773</v>
      </c>
      <c r="L42" s="85">
        <v>159</v>
      </c>
      <c r="M42" s="85">
        <v>0</v>
      </c>
      <c r="N42" s="87">
        <f t="shared" si="0"/>
        <v>0</v>
      </c>
      <c r="O42" s="85">
        <v>72</v>
      </c>
      <c r="P42" s="85">
        <v>0</v>
      </c>
      <c r="Q42" s="77">
        <f t="shared" si="1"/>
        <v>21.676136363636363</v>
      </c>
      <c r="R42" s="77">
        <f t="shared" si="2"/>
        <v>24.59510483273932</v>
      </c>
      <c r="S42" s="88" t="s">
        <v>315</v>
      </c>
      <c r="T42" s="77">
        <f t="shared" si="3"/>
        <v>5.833413024768098</v>
      </c>
      <c r="U42" s="77">
        <f t="shared" si="4"/>
        <v>3.2771983285214037</v>
      </c>
      <c r="V42" s="88" t="s">
        <v>305</v>
      </c>
      <c r="W42" s="89">
        <f t="shared" si="5"/>
        <v>7.504918032786885</v>
      </c>
      <c r="X42" s="330"/>
      <c r="Y42" s="75"/>
    </row>
    <row r="43" spans="1:25" ht="12" customHeight="1">
      <c r="A43" s="82" t="s">
        <v>319</v>
      </c>
      <c r="B43" s="83" t="s">
        <v>55</v>
      </c>
      <c r="C43" s="84">
        <v>1.5</v>
      </c>
      <c r="D43" s="85">
        <v>32</v>
      </c>
      <c r="E43" s="85">
        <v>7749</v>
      </c>
      <c r="F43" s="86">
        <v>263</v>
      </c>
      <c r="G43" s="86">
        <v>3233</v>
      </c>
      <c r="H43" s="86">
        <v>37</v>
      </c>
      <c r="I43" s="85">
        <v>3</v>
      </c>
      <c r="J43" s="85">
        <v>34</v>
      </c>
      <c r="K43" s="86">
        <v>3193</v>
      </c>
      <c r="L43" s="85">
        <v>323</v>
      </c>
      <c r="M43" s="85">
        <v>0</v>
      </c>
      <c r="N43" s="87">
        <f t="shared" si="0"/>
        <v>0</v>
      </c>
      <c r="O43" s="85">
        <v>57</v>
      </c>
      <c r="P43" s="85">
        <v>0</v>
      </c>
      <c r="Q43" s="77">
        <f t="shared" si="1"/>
        <v>41.72151245321977</v>
      </c>
      <c r="R43" s="77">
        <f t="shared" si="2"/>
        <v>41.2227853750279</v>
      </c>
      <c r="S43" s="88" t="s">
        <v>302</v>
      </c>
      <c r="T43" s="77">
        <f t="shared" si="3"/>
        <v>5.0301233623410155</v>
      </c>
      <c r="U43" s="77">
        <f t="shared" si="4"/>
        <v>3.3534155748940107</v>
      </c>
      <c r="V43" s="88" t="s">
        <v>302</v>
      </c>
      <c r="W43" s="89">
        <f t="shared" si="5"/>
        <v>12.29277566539924</v>
      </c>
      <c r="X43" s="330"/>
      <c r="Y43" s="75"/>
    </row>
    <row r="44" spans="1:25" ht="12" customHeight="1">
      <c r="A44" s="82" t="s">
        <v>320</v>
      </c>
      <c r="B44" s="83" t="s">
        <v>43</v>
      </c>
      <c r="C44" s="84">
        <v>3.7</v>
      </c>
      <c r="D44" s="85">
        <v>60</v>
      </c>
      <c r="E44" s="85">
        <v>12886</v>
      </c>
      <c r="F44" s="86">
        <v>613</v>
      </c>
      <c r="G44" s="86">
        <v>5121</v>
      </c>
      <c r="H44" s="86">
        <v>459</v>
      </c>
      <c r="I44" s="85">
        <v>368</v>
      </c>
      <c r="J44" s="85">
        <v>91</v>
      </c>
      <c r="K44" s="86">
        <v>4662</v>
      </c>
      <c r="L44" s="85">
        <v>0</v>
      </c>
      <c r="M44" s="85">
        <v>0</v>
      </c>
      <c r="N44" s="87">
        <f t="shared" si="0"/>
        <v>0</v>
      </c>
      <c r="O44" s="85">
        <v>211</v>
      </c>
      <c r="P44" s="85">
        <v>0</v>
      </c>
      <c r="Q44" s="77">
        <f t="shared" si="1"/>
        <v>39.74080397330436</v>
      </c>
      <c r="R44" s="77">
        <f t="shared" si="2"/>
        <v>26.471340806236093</v>
      </c>
      <c r="S44" s="88" t="s">
        <v>314</v>
      </c>
      <c r="T44" s="77">
        <f t="shared" si="3"/>
        <v>11.724203882566702</v>
      </c>
      <c r="U44" s="77">
        <f t="shared" si="4"/>
        <v>3.168703752045055</v>
      </c>
      <c r="V44" s="88" t="s">
        <v>310</v>
      </c>
      <c r="W44" s="89">
        <f t="shared" si="5"/>
        <v>8.35399673735726</v>
      </c>
      <c r="X44" s="330"/>
      <c r="Y44" s="75"/>
    </row>
    <row r="45" spans="1:25" ht="12" customHeight="1">
      <c r="A45" s="82" t="s">
        <v>321</v>
      </c>
      <c r="B45" s="83" t="s">
        <v>342</v>
      </c>
      <c r="C45" s="84">
        <v>2.3</v>
      </c>
      <c r="D45" s="85">
        <v>41</v>
      </c>
      <c r="E45" s="85">
        <v>10877</v>
      </c>
      <c r="F45" s="86">
        <v>666</v>
      </c>
      <c r="G45" s="86">
        <v>15060</v>
      </c>
      <c r="H45" s="86">
        <v>2602</v>
      </c>
      <c r="I45" s="85">
        <v>86</v>
      </c>
      <c r="J45" s="85">
        <v>2516</v>
      </c>
      <c r="K45" s="86">
        <v>12458</v>
      </c>
      <c r="L45" s="85">
        <v>0</v>
      </c>
      <c r="M45" s="85">
        <v>0</v>
      </c>
      <c r="N45" s="87">
        <f t="shared" si="0"/>
        <v>0</v>
      </c>
      <c r="O45" s="85">
        <v>178</v>
      </c>
      <c r="P45" s="85">
        <v>0</v>
      </c>
      <c r="Q45" s="77">
        <f t="shared" si="1"/>
        <v>138.4572952100763</v>
      </c>
      <c r="R45" s="77">
        <f t="shared" si="2"/>
        <v>125.23335731006067</v>
      </c>
      <c r="S45" s="88" t="s">
        <v>284</v>
      </c>
      <c r="T45" s="77">
        <f t="shared" si="3"/>
        <v>12.737878932772306</v>
      </c>
      <c r="U45" s="77">
        <f t="shared" si="4"/>
        <v>5.538208231640134</v>
      </c>
      <c r="V45" s="88" t="s">
        <v>285</v>
      </c>
      <c r="W45" s="89">
        <f t="shared" si="5"/>
        <v>22.61261261261261</v>
      </c>
      <c r="X45" s="330"/>
      <c r="Y45" s="75"/>
    </row>
    <row r="46" spans="1:25" ht="12.75" customHeight="1">
      <c r="A46" s="82">
        <v>0</v>
      </c>
      <c r="B46" s="90" t="s">
        <v>343</v>
      </c>
      <c r="C46" s="84"/>
      <c r="D46" s="85"/>
      <c r="E46" s="85"/>
      <c r="F46" s="86">
        <v>1</v>
      </c>
      <c r="G46" s="86">
        <v>1</v>
      </c>
      <c r="H46" s="86"/>
      <c r="I46" s="85"/>
      <c r="J46" s="85"/>
      <c r="K46" s="86">
        <v>1</v>
      </c>
      <c r="L46" s="85"/>
      <c r="M46" s="85"/>
      <c r="N46" s="87"/>
      <c r="O46" s="85"/>
      <c r="P46" s="85"/>
      <c r="Q46" s="77"/>
      <c r="R46" s="77"/>
      <c r="S46" s="88"/>
      <c r="T46" s="91"/>
      <c r="U46" s="77"/>
      <c r="V46" s="88"/>
      <c r="W46" s="89"/>
      <c r="X46" s="330"/>
      <c r="Y46" s="75"/>
    </row>
    <row r="47" spans="1:25" ht="24.75" customHeight="1">
      <c r="A47" s="341" t="s">
        <v>322</v>
      </c>
      <c r="B47" s="341"/>
      <c r="C47" s="92">
        <f aca="true" t="shared" si="6" ref="C47:M47">SUM(C8:C46)</f>
        <v>177.16999999999996</v>
      </c>
      <c r="D47" s="93">
        <f t="shared" si="6"/>
        <v>3191</v>
      </c>
      <c r="E47" s="93">
        <f t="shared" si="6"/>
        <v>780523</v>
      </c>
      <c r="F47" s="93">
        <f t="shared" si="6"/>
        <v>35094</v>
      </c>
      <c r="G47" s="93">
        <f t="shared" si="6"/>
        <v>418948</v>
      </c>
      <c r="H47" s="93">
        <f t="shared" si="6"/>
        <v>53516</v>
      </c>
      <c r="I47" s="93">
        <f t="shared" si="6"/>
        <v>11583</v>
      </c>
      <c r="J47" s="93">
        <f t="shared" si="6"/>
        <v>41933</v>
      </c>
      <c r="K47" s="93">
        <f t="shared" si="6"/>
        <v>365281</v>
      </c>
      <c r="L47" s="93">
        <f t="shared" si="6"/>
        <v>1039</v>
      </c>
      <c r="M47" s="93">
        <f t="shared" si="6"/>
        <v>17</v>
      </c>
      <c r="N47" s="92">
        <f>M47/G47*100</f>
        <v>0.004057782827463074</v>
      </c>
      <c r="O47" s="93">
        <f>SUM(O8:O46)</f>
        <v>15849</v>
      </c>
      <c r="P47" s="93">
        <f>SUM(P8:P46)</f>
        <v>9</v>
      </c>
      <c r="Q47" s="94">
        <f>G47*100/E47</f>
        <v>53.67529207979778</v>
      </c>
      <c r="R47" s="94">
        <f>G47/C47/52.285</f>
        <v>45.22648377728431</v>
      </c>
      <c r="S47" s="95"/>
      <c r="T47" s="94">
        <f>F47/52.285/38</f>
        <v>17.663312915548893</v>
      </c>
      <c r="U47" s="94">
        <f>(F47/C47)/52.285</f>
        <v>3.7884850188567927</v>
      </c>
      <c r="V47" s="95"/>
      <c r="W47" s="96">
        <f>G47/F47</f>
        <v>11.937881119279648</v>
      </c>
      <c r="X47" s="330"/>
      <c r="Y47" s="74"/>
    </row>
    <row r="48" spans="7:25" ht="0.75" customHeight="1">
      <c r="G48" s="79">
        <f>H48+N48</f>
        <v>0</v>
      </c>
      <c r="X48" s="74"/>
      <c r="Y48" s="74"/>
    </row>
    <row r="49" spans="7:29" s="74" customFormat="1" ht="12.75">
      <c r="G49" s="80"/>
      <c r="Z49" s="73"/>
      <c r="AA49" s="73"/>
      <c r="AB49" s="73"/>
      <c r="AC49" s="73"/>
    </row>
    <row r="50" spans="1:29" s="74" customFormat="1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Z50" s="73"/>
      <c r="AA50" s="73"/>
      <c r="AB50" s="73"/>
      <c r="AC50" s="73"/>
    </row>
    <row r="51" spans="1:29" s="74" customFormat="1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Z51" s="73"/>
      <c r="AA51" s="73"/>
      <c r="AB51" s="73"/>
      <c r="AC51" s="73"/>
    </row>
    <row r="52" spans="1:29" s="74" customFormat="1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Y52" s="73"/>
      <c r="Z52" s="73"/>
      <c r="AA52" s="73"/>
      <c r="AB52" s="73"/>
      <c r="AC52" s="73"/>
    </row>
    <row r="53" spans="1:29" s="74" customFormat="1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Y53" s="73"/>
      <c r="Z53" s="73"/>
      <c r="AA53" s="73"/>
      <c r="AB53" s="73"/>
      <c r="AC53" s="73"/>
    </row>
    <row r="54" spans="1:16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1:16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6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6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1:16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1:16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12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ht="12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1:16" ht="12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6" ht="12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6" ht="12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6" ht="12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6" ht="12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1:16" ht="12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6" ht="12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6" ht="12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6" ht="12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6" ht="12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6" ht="12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16" ht="12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6" ht="12.7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16" ht="12.7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6" ht="12.7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1:16" ht="12.7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1:16" ht="12.7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ht="12.7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6" ht="12.7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6" ht="12.7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1:16" ht="12.7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6" ht="12.7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16" ht="12.7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16" ht="12.7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16" ht="12.7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16" ht="12.7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16" ht="12.7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1:16" ht="12.7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16" ht="12.7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16" ht="12.7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16" ht="12.7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6" ht="12.7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</sheetData>
  <mergeCells count="30">
    <mergeCell ref="V1:W1"/>
    <mergeCell ref="A47:B47"/>
    <mergeCell ref="K4:K7"/>
    <mergeCell ref="L4:L7"/>
    <mergeCell ref="H5:H7"/>
    <mergeCell ref="I5:J5"/>
    <mergeCell ref="I7:J7"/>
    <mergeCell ref="G4:G7"/>
    <mergeCell ref="E4:E7"/>
    <mergeCell ref="F4:F7"/>
    <mergeCell ref="R4:R7"/>
    <mergeCell ref="T4:T7"/>
    <mergeCell ref="A3:A7"/>
    <mergeCell ref="B3:B7"/>
    <mergeCell ref="C3:P3"/>
    <mergeCell ref="C4:C7"/>
    <mergeCell ref="D4:D7"/>
    <mergeCell ref="H4:J4"/>
    <mergeCell ref="N4:N7"/>
    <mergeCell ref="M4:M7"/>
    <mergeCell ref="X42:X47"/>
    <mergeCell ref="W4:W7"/>
    <mergeCell ref="A2:W2"/>
    <mergeCell ref="Q3:W3"/>
    <mergeCell ref="O4:O7"/>
    <mergeCell ref="P4:P7"/>
    <mergeCell ref="Q4:Q7"/>
    <mergeCell ref="V4:V7"/>
    <mergeCell ref="U4:U7"/>
    <mergeCell ref="S4:S7"/>
  </mergeCells>
  <printOptions horizontalCentered="1" verticalCentered="1"/>
  <pageMargins left="0.1968503937007874" right="0.1968503937007874" top="0.3937007874015748" bottom="0" header="0.3937007874015748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4"/>
  <sheetViews>
    <sheetView view="pageBreakPreview" zoomScale="75" zoomScaleNormal="75" zoomScaleSheetLayoutView="75" workbookViewId="0" topLeftCell="A1">
      <selection activeCell="F1" sqref="F1"/>
    </sheetView>
  </sheetViews>
  <sheetFormatPr defaultColWidth="10.28125" defaultRowHeight="12.75"/>
  <cols>
    <col min="1" max="1" width="63.7109375" style="2" customWidth="1"/>
    <col min="2" max="2" width="20.28125" style="2" customWidth="1"/>
    <col min="3" max="3" width="20.57421875" style="2" customWidth="1"/>
    <col min="4" max="4" width="19.28125" style="2" customWidth="1"/>
    <col min="5" max="5" width="15.140625" style="2" customWidth="1"/>
    <col min="6" max="16384" width="8.00390625" style="2" customWidth="1"/>
  </cols>
  <sheetData>
    <row r="1" spans="1:6" ht="15.75" customHeight="1">
      <c r="A1" s="1"/>
      <c r="F1" s="4" t="s">
        <v>371</v>
      </c>
    </row>
    <row r="2" spans="1:5" ht="33" customHeight="1">
      <c r="A2" s="346" t="s">
        <v>408</v>
      </c>
      <c r="B2" s="347"/>
      <c r="C2" s="347"/>
      <c r="D2" s="347"/>
      <c r="E2" s="347"/>
    </row>
    <row r="3" ht="14.25">
      <c r="E3" s="5" t="s">
        <v>97</v>
      </c>
    </row>
    <row r="4" spans="1:5" ht="48" customHeight="1">
      <c r="A4" s="348" t="s">
        <v>98</v>
      </c>
      <c r="B4" s="349" t="s">
        <v>99</v>
      </c>
      <c r="C4" s="349" t="s">
        <v>100</v>
      </c>
      <c r="D4" s="345" t="s">
        <v>398</v>
      </c>
      <c r="E4" s="345" t="s">
        <v>101</v>
      </c>
    </row>
    <row r="5" spans="1:5" ht="28.5" customHeight="1">
      <c r="A5" s="348"/>
      <c r="B5" s="349"/>
      <c r="C5" s="349"/>
      <c r="D5" s="345"/>
      <c r="E5" s="345"/>
    </row>
    <row r="6" spans="1:5" ht="14.25">
      <c r="A6" s="6" t="s">
        <v>102</v>
      </c>
      <c r="B6" s="6">
        <v>1</v>
      </c>
      <c r="C6" s="6">
        <v>2</v>
      </c>
      <c r="D6" s="6">
        <v>3</v>
      </c>
      <c r="E6" s="6">
        <v>4</v>
      </c>
    </row>
    <row r="7" spans="1:5" ht="15">
      <c r="A7" s="7" t="s">
        <v>103</v>
      </c>
      <c r="B7" s="8">
        <v>162230371.354</v>
      </c>
      <c r="C7" s="8">
        <v>165310575.035</v>
      </c>
      <c r="D7" s="8">
        <v>176183595</v>
      </c>
      <c r="E7" s="9">
        <v>108.60087018820472</v>
      </c>
    </row>
    <row r="8" spans="1:5" ht="15">
      <c r="A8" s="225" t="s">
        <v>105</v>
      </c>
      <c r="B8" s="226">
        <v>148592733.035</v>
      </c>
      <c r="C8" s="226">
        <v>148592733.035</v>
      </c>
      <c r="D8" s="226">
        <v>159465753</v>
      </c>
      <c r="E8" s="227">
        <v>107.31732955099422</v>
      </c>
    </row>
    <row r="9" spans="1:5" ht="15">
      <c r="A9" s="13" t="s">
        <v>106</v>
      </c>
      <c r="B9" s="14">
        <v>11367113</v>
      </c>
      <c r="C9" s="14">
        <v>11367113</v>
      </c>
      <c r="D9" s="14">
        <v>11940873</v>
      </c>
      <c r="E9" s="12">
        <v>105.04754373427976</v>
      </c>
    </row>
    <row r="10" spans="1:5" ht="14.25">
      <c r="A10" s="10" t="s">
        <v>107</v>
      </c>
      <c r="B10" s="11">
        <v>10947175</v>
      </c>
      <c r="C10" s="11">
        <v>10947175</v>
      </c>
      <c r="D10" s="11">
        <v>11355073</v>
      </c>
      <c r="E10" s="15">
        <v>103.72605717913525</v>
      </c>
    </row>
    <row r="11" spans="1:5" ht="14.25">
      <c r="A11" s="10" t="s">
        <v>379</v>
      </c>
      <c r="B11" s="11">
        <v>4901144</v>
      </c>
      <c r="C11" s="11">
        <v>4901144</v>
      </c>
      <c r="D11" s="11">
        <v>5046544</v>
      </c>
      <c r="E11" s="15">
        <v>102.96665431580871</v>
      </c>
    </row>
    <row r="12" spans="1:5" ht="14.25">
      <c r="A12" s="10" t="s">
        <v>380</v>
      </c>
      <c r="B12" s="11">
        <v>4901144</v>
      </c>
      <c r="C12" s="11">
        <v>4901144</v>
      </c>
      <c r="D12" s="11">
        <v>5049520</v>
      </c>
      <c r="E12" s="15">
        <v>103.02737483330422</v>
      </c>
    </row>
    <row r="13" spans="1:5" ht="14.25">
      <c r="A13" s="10" t="s">
        <v>381</v>
      </c>
      <c r="B13" s="11">
        <v>1031623</v>
      </c>
      <c r="C13" s="11">
        <v>1031623</v>
      </c>
      <c r="D13" s="11">
        <v>1061510</v>
      </c>
      <c r="E13" s="15">
        <v>102.89708546629922</v>
      </c>
    </row>
    <row r="14" spans="1:5" ht="14.25">
      <c r="A14" s="10" t="s">
        <v>383</v>
      </c>
      <c r="B14" s="11">
        <v>113264</v>
      </c>
      <c r="C14" s="11">
        <v>113264</v>
      </c>
      <c r="D14" s="11">
        <v>197499</v>
      </c>
      <c r="E14" s="15">
        <v>174.37049724537363</v>
      </c>
    </row>
    <row r="15" spans="1:5" ht="12.75" customHeight="1" hidden="1">
      <c r="A15" s="10" t="s">
        <v>110</v>
      </c>
      <c r="B15" s="11"/>
      <c r="C15" s="11"/>
      <c r="D15" s="11"/>
      <c r="E15" s="15" t="e">
        <v>#DIV/0!</v>
      </c>
    </row>
    <row r="16" spans="1:5" ht="14.25">
      <c r="A16" s="10" t="s">
        <v>111</v>
      </c>
      <c r="B16" s="11">
        <v>10000</v>
      </c>
      <c r="C16" s="11">
        <v>10000</v>
      </c>
      <c r="D16" s="11">
        <v>15880</v>
      </c>
      <c r="E16" s="15">
        <v>158.8</v>
      </c>
    </row>
    <row r="17" spans="1:5" ht="14.25">
      <c r="A17" s="10" t="s">
        <v>112</v>
      </c>
      <c r="B17" s="11">
        <v>336278</v>
      </c>
      <c r="C17" s="11">
        <v>336278</v>
      </c>
      <c r="D17" s="11">
        <v>454525</v>
      </c>
      <c r="E17" s="15">
        <v>135.16346594186953</v>
      </c>
    </row>
    <row r="18" spans="1:5" ht="14.25">
      <c r="A18" s="17" t="s">
        <v>113</v>
      </c>
      <c r="B18" s="18">
        <v>73660</v>
      </c>
      <c r="C18" s="18">
        <v>73660</v>
      </c>
      <c r="D18" s="18">
        <v>115395</v>
      </c>
      <c r="E18" s="19">
        <v>156.6589736627749</v>
      </c>
    </row>
    <row r="19" spans="1:5" ht="15">
      <c r="A19" s="13" t="s">
        <v>114</v>
      </c>
      <c r="B19" s="14">
        <v>77208247</v>
      </c>
      <c r="C19" s="14">
        <v>77208247</v>
      </c>
      <c r="D19" s="14">
        <v>83433135</v>
      </c>
      <c r="E19" s="12">
        <v>108.06246514054385</v>
      </c>
    </row>
    <row r="20" spans="1:5" ht="14.25">
      <c r="A20" s="10" t="s">
        <v>115</v>
      </c>
      <c r="B20" s="11">
        <v>51175998</v>
      </c>
      <c r="C20" s="11">
        <v>51175998</v>
      </c>
      <c r="D20" s="11">
        <v>55885420</v>
      </c>
      <c r="E20" s="15">
        <v>109.20240383001423</v>
      </c>
    </row>
    <row r="21" spans="1:5" ht="14.25">
      <c r="A21" s="10" t="s">
        <v>382</v>
      </c>
      <c r="B21" s="11">
        <v>15615819</v>
      </c>
      <c r="C21" s="11">
        <v>15615819</v>
      </c>
      <c r="D21" s="11">
        <v>16350395</v>
      </c>
      <c r="E21" s="15">
        <v>104.70405042476479</v>
      </c>
    </row>
    <row r="22" spans="1:5" ht="14.25">
      <c r="A22" s="10" t="s">
        <v>384</v>
      </c>
      <c r="B22" s="11">
        <v>31986166</v>
      </c>
      <c r="C22" s="11">
        <v>31986166</v>
      </c>
      <c r="D22" s="11">
        <v>35932978</v>
      </c>
      <c r="E22" s="15">
        <v>112.33912185661762</v>
      </c>
    </row>
    <row r="23" spans="1:5" ht="14.25">
      <c r="A23" s="10" t="s">
        <v>385</v>
      </c>
      <c r="B23" s="11">
        <v>3208376</v>
      </c>
      <c r="C23" s="11">
        <v>3208376</v>
      </c>
      <c r="D23" s="11">
        <v>3369293</v>
      </c>
      <c r="E23" s="15">
        <v>105.01552810518469</v>
      </c>
    </row>
    <row r="24" spans="1:5" ht="14.25">
      <c r="A24" s="10" t="s">
        <v>386</v>
      </c>
      <c r="B24" s="11">
        <v>365637</v>
      </c>
      <c r="C24" s="11">
        <v>365637</v>
      </c>
      <c r="D24" s="11">
        <v>232754</v>
      </c>
      <c r="E24" s="15">
        <v>63.65712441574567</v>
      </c>
    </row>
    <row r="25" spans="1:5" s="16" customFormat="1" ht="14.25" customHeight="1">
      <c r="A25" s="10" t="s">
        <v>117</v>
      </c>
      <c r="B25" s="11">
        <v>3565000</v>
      </c>
      <c r="C25" s="11">
        <v>3565000</v>
      </c>
      <c r="D25" s="11">
        <v>3985497</v>
      </c>
      <c r="E25" s="15">
        <v>111.79514726507713</v>
      </c>
    </row>
    <row r="26" spans="1:5" ht="14.25">
      <c r="A26" s="10" t="s">
        <v>118</v>
      </c>
      <c r="B26" s="11">
        <v>2754514</v>
      </c>
      <c r="C26" s="11">
        <v>2754514</v>
      </c>
      <c r="D26" s="11">
        <v>2511806</v>
      </c>
      <c r="E26" s="15">
        <v>91.18871786456704</v>
      </c>
    </row>
    <row r="27" spans="1:5" ht="14.25">
      <c r="A27" s="10" t="s">
        <v>119</v>
      </c>
      <c r="B27" s="11">
        <v>23307</v>
      </c>
      <c r="C27" s="11">
        <v>23307</v>
      </c>
      <c r="D27" s="11">
        <v>20576</v>
      </c>
      <c r="E27" s="15">
        <v>88.282490238984</v>
      </c>
    </row>
    <row r="28" spans="1:5" ht="14.25">
      <c r="A28" s="10" t="s">
        <v>120</v>
      </c>
      <c r="B28" s="11">
        <v>70000</v>
      </c>
      <c r="C28" s="11">
        <v>70000</v>
      </c>
      <c r="D28" s="11">
        <v>66018</v>
      </c>
      <c r="E28" s="15">
        <v>94.31142857142856</v>
      </c>
    </row>
    <row r="29" spans="1:5" ht="14.25">
      <c r="A29" s="10" t="s">
        <v>121</v>
      </c>
      <c r="B29" s="11">
        <v>2491305</v>
      </c>
      <c r="C29" s="11">
        <v>2491305</v>
      </c>
      <c r="D29" s="11">
        <v>3788654</v>
      </c>
      <c r="E29" s="15">
        <v>152.07507711821714</v>
      </c>
    </row>
    <row r="30" spans="1:5" ht="14.25">
      <c r="A30" s="10" t="s">
        <v>122</v>
      </c>
      <c r="B30" s="11">
        <v>17128123</v>
      </c>
      <c r="C30" s="11">
        <v>17128123</v>
      </c>
      <c r="D30" s="11">
        <v>17175164</v>
      </c>
      <c r="E30" s="15">
        <v>100.27464188574544</v>
      </c>
    </row>
    <row r="31" spans="1:5" ht="14.25">
      <c r="A31" s="17" t="s">
        <v>123</v>
      </c>
      <c r="B31" s="18">
        <v>17100000</v>
      </c>
      <c r="C31" s="18">
        <v>17100000</v>
      </c>
      <c r="D31" s="18">
        <v>17100000</v>
      </c>
      <c r="E31" s="19">
        <v>100</v>
      </c>
    </row>
    <row r="32" spans="1:5" ht="15">
      <c r="A32" s="13" t="s">
        <v>124</v>
      </c>
      <c r="B32" s="14">
        <v>26411709</v>
      </c>
      <c r="C32" s="14">
        <v>26411709</v>
      </c>
      <c r="D32" s="14">
        <v>27879835</v>
      </c>
      <c r="E32" s="12">
        <v>105.55861795993589</v>
      </c>
    </row>
    <row r="33" spans="1:5" ht="14.25">
      <c r="A33" s="10" t="s">
        <v>115</v>
      </c>
      <c r="B33" s="11">
        <v>24077445</v>
      </c>
      <c r="C33" s="11">
        <v>24077445</v>
      </c>
      <c r="D33" s="11">
        <v>25170888</v>
      </c>
      <c r="E33" s="15">
        <v>104.54135810506473</v>
      </c>
    </row>
    <row r="34" spans="1:5" ht="14.25">
      <c r="A34" s="10" t="s">
        <v>387</v>
      </c>
      <c r="B34" s="11">
        <v>11278136</v>
      </c>
      <c r="C34" s="11">
        <v>11278136</v>
      </c>
      <c r="D34" s="11">
        <v>11803409</v>
      </c>
      <c r="E34" s="15">
        <v>104.65744516647078</v>
      </c>
    </row>
    <row r="35" spans="1:5" ht="14.25">
      <c r="A35" s="10" t="s">
        <v>388</v>
      </c>
      <c r="B35" s="11">
        <v>11278136</v>
      </c>
      <c r="C35" s="11">
        <v>11278136</v>
      </c>
      <c r="D35" s="11">
        <v>11807234</v>
      </c>
      <c r="E35" s="15">
        <v>104.69136034536204</v>
      </c>
    </row>
    <row r="36" spans="1:5" ht="14.25">
      <c r="A36" s="10" t="s">
        <v>389</v>
      </c>
      <c r="B36" s="11">
        <v>1371829</v>
      </c>
      <c r="C36" s="11">
        <v>1371829</v>
      </c>
      <c r="D36" s="11">
        <v>1449735</v>
      </c>
      <c r="E36" s="15">
        <v>105.6789876872409</v>
      </c>
    </row>
    <row r="37" spans="1:5" ht="14.25">
      <c r="A37" s="10" t="s">
        <v>390</v>
      </c>
      <c r="B37" s="11">
        <v>149344</v>
      </c>
      <c r="C37" s="11">
        <v>149344</v>
      </c>
      <c r="D37" s="11">
        <v>110510</v>
      </c>
      <c r="E37" s="15">
        <v>73.99694664666809</v>
      </c>
    </row>
    <row r="38" spans="1:5" ht="14.25">
      <c r="A38" s="10" t="s">
        <v>125</v>
      </c>
      <c r="B38" s="11">
        <v>1471411</v>
      </c>
      <c r="C38" s="11">
        <v>1471411</v>
      </c>
      <c r="D38" s="11">
        <v>1428061</v>
      </c>
      <c r="E38" s="15">
        <v>97.05384831294587</v>
      </c>
    </row>
    <row r="39" spans="1:5" ht="14.25">
      <c r="A39" s="10" t="s">
        <v>126</v>
      </c>
      <c r="B39" s="11">
        <v>30000</v>
      </c>
      <c r="C39" s="11">
        <v>30000</v>
      </c>
      <c r="D39" s="11">
        <v>21976</v>
      </c>
      <c r="E39" s="15">
        <v>73.25333333333333</v>
      </c>
    </row>
    <row r="40" spans="1:5" ht="14.25">
      <c r="A40" s="10" t="s">
        <v>127</v>
      </c>
      <c r="B40" s="11">
        <v>788003</v>
      </c>
      <c r="C40" s="11">
        <v>788003</v>
      </c>
      <c r="D40" s="11">
        <v>1194855</v>
      </c>
      <c r="E40" s="15">
        <v>151.63076790316788</v>
      </c>
    </row>
    <row r="41" spans="1:5" ht="14.25">
      <c r="A41" s="17" t="s">
        <v>128</v>
      </c>
      <c r="B41" s="18">
        <v>44850</v>
      </c>
      <c r="C41" s="18">
        <v>44850</v>
      </c>
      <c r="D41" s="18">
        <v>64055</v>
      </c>
      <c r="E41" s="19">
        <v>142.82051282051282</v>
      </c>
    </row>
    <row r="42" spans="1:5" ht="15">
      <c r="A42" s="13" t="s">
        <v>129</v>
      </c>
      <c r="B42" s="14">
        <v>3621916</v>
      </c>
      <c r="C42" s="14">
        <v>3621916</v>
      </c>
      <c r="D42" s="14">
        <v>3864500</v>
      </c>
      <c r="E42" s="12">
        <v>106.69767051472203</v>
      </c>
    </row>
    <row r="43" spans="1:5" ht="14.25">
      <c r="A43" s="10" t="s">
        <v>115</v>
      </c>
      <c r="B43" s="11">
        <v>3465432</v>
      </c>
      <c r="C43" s="11">
        <v>3465432</v>
      </c>
      <c r="D43" s="11">
        <v>3627732</v>
      </c>
      <c r="E43" s="15">
        <v>104.68339877971924</v>
      </c>
    </row>
    <row r="44" spans="1:5" ht="14.25">
      <c r="A44" s="10" t="s">
        <v>111</v>
      </c>
      <c r="B44" s="11">
        <v>7000</v>
      </c>
      <c r="C44" s="11">
        <v>7000</v>
      </c>
      <c r="D44" s="11">
        <v>12726</v>
      </c>
      <c r="E44" s="15">
        <v>181.8</v>
      </c>
    </row>
    <row r="45" spans="1:5" ht="14.25">
      <c r="A45" s="10" t="s">
        <v>112</v>
      </c>
      <c r="B45" s="11">
        <v>103964</v>
      </c>
      <c r="C45" s="11">
        <v>103964</v>
      </c>
      <c r="D45" s="11">
        <v>151426</v>
      </c>
      <c r="E45" s="15">
        <v>145.65234119502907</v>
      </c>
    </row>
    <row r="46" spans="1:5" ht="14.25">
      <c r="A46" s="17" t="s">
        <v>113</v>
      </c>
      <c r="B46" s="18">
        <v>45520</v>
      </c>
      <c r="C46" s="18">
        <v>45520</v>
      </c>
      <c r="D46" s="18">
        <v>72616</v>
      </c>
      <c r="E46" s="19">
        <v>159.52548330404218</v>
      </c>
    </row>
    <row r="47" spans="1:5" ht="15">
      <c r="A47" s="13" t="s">
        <v>130</v>
      </c>
      <c r="B47" s="14">
        <v>1189994</v>
      </c>
      <c r="C47" s="14">
        <v>1189994</v>
      </c>
      <c r="D47" s="14">
        <v>1579078</v>
      </c>
      <c r="E47" s="12">
        <v>132.69629930907215</v>
      </c>
    </row>
    <row r="48" spans="1:5" ht="14.25">
      <c r="A48" s="10" t="s">
        <v>115</v>
      </c>
      <c r="B48" s="11">
        <v>719557</v>
      </c>
      <c r="C48" s="11">
        <v>719557</v>
      </c>
      <c r="D48" s="11">
        <v>830377</v>
      </c>
      <c r="E48" s="15">
        <v>115.40114264749006</v>
      </c>
    </row>
    <row r="49" spans="1:5" ht="14.25">
      <c r="A49" s="10" t="s">
        <v>111</v>
      </c>
      <c r="B49" s="11">
        <v>300</v>
      </c>
      <c r="C49" s="11">
        <v>300</v>
      </c>
      <c r="D49" s="11">
        <v>599</v>
      </c>
      <c r="E49" s="15">
        <v>199.66666666666666</v>
      </c>
    </row>
    <row r="50" spans="1:5" ht="14.25">
      <c r="A50" s="10" t="s">
        <v>112</v>
      </c>
      <c r="B50" s="11">
        <v>20101</v>
      </c>
      <c r="C50" s="11">
        <v>20101</v>
      </c>
      <c r="D50" s="11">
        <v>49295</v>
      </c>
      <c r="E50" s="15">
        <v>245.236555395254</v>
      </c>
    </row>
    <row r="51" spans="1:5" ht="14.25">
      <c r="A51" s="10" t="s">
        <v>113</v>
      </c>
      <c r="B51" s="11">
        <v>37622</v>
      </c>
      <c r="C51" s="11">
        <v>37622</v>
      </c>
      <c r="D51" s="11">
        <v>28256</v>
      </c>
      <c r="E51" s="15">
        <v>75.10499176014034</v>
      </c>
    </row>
    <row r="52" spans="1:5" ht="14.25">
      <c r="A52" s="17" t="s">
        <v>131</v>
      </c>
      <c r="B52" s="18">
        <v>412414</v>
      </c>
      <c r="C52" s="18">
        <v>412414</v>
      </c>
      <c r="D52" s="18">
        <v>670551</v>
      </c>
      <c r="E52" s="19">
        <v>162.59171609111235</v>
      </c>
    </row>
    <row r="53" spans="1:5" ht="15">
      <c r="A53" s="13" t="s">
        <v>132</v>
      </c>
      <c r="B53" s="14">
        <v>7887503</v>
      </c>
      <c r="C53" s="14">
        <v>7887503</v>
      </c>
      <c r="D53" s="14">
        <v>8384958</v>
      </c>
      <c r="E53" s="12">
        <v>106.30687557266224</v>
      </c>
    </row>
    <row r="54" spans="1:5" ht="14.25">
      <c r="A54" s="10" t="s">
        <v>115</v>
      </c>
      <c r="B54" s="11">
        <v>7600593</v>
      </c>
      <c r="C54" s="11">
        <v>7600593</v>
      </c>
      <c r="D54" s="11">
        <v>7917795</v>
      </c>
      <c r="E54" s="15">
        <v>104.17338489246826</v>
      </c>
    </row>
    <row r="55" spans="1:5" ht="14.25">
      <c r="A55" s="10" t="s">
        <v>379</v>
      </c>
      <c r="B55" s="11">
        <v>3763507</v>
      </c>
      <c r="C55" s="11">
        <v>3763507</v>
      </c>
      <c r="D55" s="11">
        <v>3922082</v>
      </c>
      <c r="E55" s="15">
        <v>104.21349023663302</v>
      </c>
    </row>
    <row r="56" spans="1:5" ht="14.25">
      <c r="A56" s="10" t="s">
        <v>380</v>
      </c>
      <c r="B56" s="11">
        <v>3763507</v>
      </c>
      <c r="C56" s="11">
        <v>3763507</v>
      </c>
      <c r="D56" s="11">
        <v>3923428</v>
      </c>
      <c r="E56" s="15">
        <v>104.24925475095436</v>
      </c>
    </row>
    <row r="57" spans="1:5" ht="14.25">
      <c r="A57" s="10" t="s">
        <v>391</v>
      </c>
      <c r="B57" s="11">
        <v>73579</v>
      </c>
      <c r="C57" s="11">
        <v>73579</v>
      </c>
      <c r="D57" s="11">
        <v>72285</v>
      </c>
      <c r="E57" s="15">
        <v>98.24134603623317</v>
      </c>
    </row>
    <row r="58" spans="1:5" ht="14.25">
      <c r="A58" s="10" t="s">
        <v>111</v>
      </c>
      <c r="B58" s="11">
        <v>10000</v>
      </c>
      <c r="C58" s="11">
        <v>10000</v>
      </c>
      <c r="D58" s="11">
        <v>6946</v>
      </c>
      <c r="E58" s="15">
        <v>69.46</v>
      </c>
    </row>
    <row r="59" spans="1:5" ht="14.25">
      <c r="A59" s="10" t="s">
        <v>112</v>
      </c>
      <c r="B59" s="11">
        <v>239462</v>
      </c>
      <c r="C59" s="11">
        <v>239462</v>
      </c>
      <c r="D59" s="11">
        <v>354445</v>
      </c>
      <c r="E59" s="15">
        <v>148.01722193918033</v>
      </c>
    </row>
    <row r="60" spans="1:5" ht="14.25">
      <c r="A60" s="17" t="s">
        <v>113</v>
      </c>
      <c r="B60" s="18">
        <v>37448</v>
      </c>
      <c r="C60" s="18">
        <v>37448</v>
      </c>
      <c r="D60" s="18">
        <v>105772</v>
      </c>
      <c r="E60" s="19">
        <v>282.4503311258278</v>
      </c>
    </row>
    <row r="61" spans="1:5" ht="15">
      <c r="A61" s="13" t="s">
        <v>133</v>
      </c>
      <c r="B61" s="14">
        <v>20772401</v>
      </c>
      <c r="C61" s="14">
        <v>20772401</v>
      </c>
      <c r="D61" s="14">
        <v>22206828</v>
      </c>
      <c r="E61" s="12">
        <v>106.90544631792926</v>
      </c>
    </row>
    <row r="62" spans="1:5" ht="14.25">
      <c r="A62" s="10" t="s">
        <v>115</v>
      </c>
      <c r="B62" s="11">
        <v>19735528</v>
      </c>
      <c r="C62" s="11">
        <v>19735528</v>
      </c>
      <c r="D62" s="11">
        <v>20740748</v>
      </c>
      <c r="E62" s="15">
        <v>105.09345379561165</v>
      </c>
    </row>
    <row r="63" spans="1:5" ht="14.25">
      <c r="A63" s="10" t="s">
        <v>392</v>
      </c>
      <c r="B63" s="11">
        <v>18456383</v>
      </c>
      <c r="C63" s="11">
        <v>18456383</v>
      </c>
      <c r="D63" s="11">
        <v>19424732</v>
      </c>
      <c r="E63" s="15">
        <v>105.24668890973925</v>
      </c>
    </row>
    <row r="64" spans="1:5" ht="14.25">
      <c r="A64" s="10" t="s">
        <v>393</v>
      </c>
      <c r="B64" s="11">
        <v>1160459</v>
      </c>
      <c r="C64" s="11">
        <v>1160459</v>
      </c>
      <c r="D64" s="11">
        <v>1228910</v>
      </c>
      <c r="E64" s="15">
        <v>105.89861425522142</v>
      </c>
    </row>
    <row r="65" spans="1:5" ht="14.25">
      <c r="A65" s="10" t="s">
        <v>394</v>
      </c>
      <c r="B65" s="11">
        <v>118686</v>
      </c>
      <c r="C65" s="11">
        <v>118686</v>
      </c>
      <c r="D65" s="11">
        <v>87106</v>
      </c>
      <c r="E65" s="15">
        <v>73.39197546467149</v>
      </c>
    </row>
    <row r="66" spans="1:5" ht="14.25">
      <c r="A66" s="10" t="s">
        <v>125</v>
      </c>
      <c r="B66" s="11">
        <v>491408</v>
      </c>
      <c r="C66" s="11">
        <v>491408</v>
      </c>
      <c r="D66" s="11">
        <v>483845</v>
      </c>
      <c r="E66" s="15">
        <v>98.46095301663792</v>
      </c>
    </row>
    <row r="67" spans="1:5" ht="14.25">
      <c r="A67" s="10" t="s">
        <v>126</v>
      </c>
      <c r="B67" s="11">
        <v>1700</v>
      </c>
      <c r="C67" s="11">
        <v>1700</v>
      </c>
      <c r="D67" s="11">
        <v>7119</v>
      </c>
      <c r="E67" s="15">
        <v>418.7647058823529</v>
      </c>
    </row>
    <row r="68" spans="1:5" ht="14.25">
      <c r="A68" s="10" t="s">
        <v>127</v>
      </c>
      <c r="B68" s="11">
        <v>526787</v>
      </c>
      <c r="C68" s="11">
        <v>526787</v>
      </c>
      <c r="D68" s="11">
        <v>924699</v>
      </c>
      <c r="E68" s="15">
        <v>175.53565292993184</v>
      </c>
    </row>
    <row r="69" spans="1:5" ht="14.25">
      <c r="A69" s="17" t="s">
        <v>128</v>
      </c>
      <c r="B69" s="18">
        <v>16978</v>
      </c>
      <c r="C69" s="18">
        <v>16978</v>
      </c>
      <c r="D69" s="18">
        <v>50417</v>
      </c>
      <c r="E69" s="19">
        <v>296.9548827894923</v>
      </c>
    </row>
    <row r="70" spans="1:5" ht="15">
      <c r="A70" s="13" t="s">
        <v>135</v>
      </c>
      <c r="B70" s="14">
        <v>133850.035</v>
      </c>
      <c r="C70" s="14">
        <v>133850.035</v>
      </c>
      <c r="D70" s="14">
        <v>176546</v>
      </c>
      <c r="E70" s="12">
        <v>131.89835923464642</v>
      </c>
    </row>
    <row r="71" spans="1:5" ht="14.25">
      <c r="A71" s="10" t="s">
        <v>136</v>
      </c>
      <c r="B71" s="11">
        <v>103976.49500000001</v>
      </c>
      <c r="C71" s="11">
        <v>103976.49500000001</v>
      </c>
      <c r="D71" s="11">
        <v>110912</v>
      </c>
      <c r="E71" s="15">
        <v>106.67026235112078</v>
      </c>
    </row>
    <row r="72" spans="1:5" ht="14.25">
      <c r="A72" s="10" t="s">
        <v>137</v>
      </c>
      <c r="B72" s="11">
        <v>8284.54</v>
      </c>
      <c r="C72" s="11">
        <v>8284.54</v>
      </c>
      <c r="D72" s="11">
        <v>8989</v>
      </c>
      <c r="E72" s="15">
        <v>108.50330857235282</v>
      </c>
    </row>
    <row r="73" spans="1:5" ht="14.25">
      <c r="A73" s="10" t="s">
        <v>138</v>
      </c>
      <c r="B73" s="11">
        <v>21589</v>
      </c>
      <c r="C73" s="11">
        <v>21589</v>
      </c>
      <c r="D73" s="11">
        <v>56645</v>
      </c>
      <c r="E73" s="15">
        <v>262.3789893001065</v>
      </c>
    </row>
    <row r="74" spans="1:5" ht="14.25">
      <c r="A74" s="17" t="s">
        <v>139</v>
      </c>
      <c r="B74" s="18">
        <v>0</v>
      </c>
      <c r="C74" s="18">
        <v>0</v>
      </c>
      <c r="D74" s="18">
        <v>0</v>
      </c>
      <c r="E74" s="19">
        <v>0</v>
      </c>
    </row>
    <row r="75" spans="1:5" ht="12.75" customHeight="1" hidden="1">
      <c r="A75" s="13" t="s">
        <v>140</v>
      </c>
      <c r="B75" s="14"/>
      <c r="C75" s="14"/>
      <c r="D75" s="14"/>
      <c r="E75" s="15" t="e">
        <v>#DIV/0!</v>
      </c>
    </row>
    <row r="76" spans="1:5" ht="12.75" customHeight="1" hidden="1">
      <c r="A76" s="10" t="s">
        <v>141</v>
      </c>
      <c r="B76" s="11"/>
      <c r="C76" s="11"/>
      <c r="D76" s="11"/>
      <c r="E76" s="15" t="e">
        <v>#DIV/0!</v>
      </c>
    </row>
    <row r="77" spans="1:5" ht="12.75" customHeight="1" hidden="1">
      <c r="A77" s="10" t="s">
        <v>104</v>
      </c>
      <c r="B77" s="11"/>
      <c r="C77" s="11"/>
      <c r="D77" s="11"/>
      <c r="E77" s="15" t="e">
        <v>#DIV/0!</v>
      </c>
    </row>
    <row r="78" spans="1:5" ht="12.75" customHeight="1" hidden="1">
      <c r="A78" s="10" t="s">
        <v>108</v>
      </c>
      <c r="B78" s="11"/>
      <c r="C78" s="11"/>
      <c r="D78" s="11"/>
      <c r="E78" s="15" t="e">
        <v>#DIV/0!</v>
      </c>
    </row>
    <row r="79" spans="1:5" ht="12.75" customHeight="1" hidden="1">
      <c r="A79" s="10" t="s">
        <v>109</v>
      </c>
      <c r="B79" s="11"/>
      <c r="C79" s="11"/>
      <c r="D79" s="11"/>
      <c r="E79" s="15" t="e">
        <v>#DIV/0!</v>
      </c>
    </row>
    <row r="80" spans="1:5" ht="12.75" customHeight="1" hidden="1">
      <c r="A80" s="10" t="s">
        <v>116</v>
      </c>
      <c r="B80" s="11"/>
      <c r="C80" s="11"/>
      <c r="D80" s="11"/>
      <c r="E80" s="15" t="e">
        <v>#DIV/0!</v>
      </c>
    </row>
    <row r="81" spans="1:5" ht="12.75" customHeight="1" hidden="1">
      <c r="A81" s="10" t="s">
        <v>134</v>
      </c>
      <c r="B81" s="11"/>
      <c r="C81" s="11"/>
      <c r="D81" s="11"/>
      <c r="E81" s="15" t="e">
        <v>#DIV/0!</v>
      </c>
    </row>
    <row r="82" spans="1:5" ht="12.75" customHeight="1" hidden="1">
      <c r="A82" s="10" t="s">
        <v>142</v>
      </c>
      <c r="B82" s="11"/>
      <c r="C82" s="11"/>
      <c r="D82" s="11"/>
      <c r="E82" s="15" t="e">
        <v>#DIV/0!</v>
      </c>
    </row>
    <row r="83" spans="1:5" ht="12.75" customHeight="1" hidden="1">
      <c r="A83" s="10" t="s">
        <v>143</v>
      </c>
      <c r="B83" s="11"/>
      <c r="C83" s="11"/>
      <c r="D83" s="11"/>
      <c r="E83" s="15" t="e">
        <v>#DIV/0!</v>
      </c>
    </row>
    <row r="84" spans="1:5" ht="12.75" customHeight="1" hidden="1">
      <c r="A84" s="10" t="s">
        <v>111</v>
      </c>
      <c r="B84" s="11"/>
      <c r="C84" s="11"/>
      <c r="D84" s="11"/>
      <c r="E84" s="15" t="e">
        <v>#DIV/0!</v>
      </c>
    </row>
    <row r="85" spans="1:5" ht="12.75" customHeight="1" hidden="1">
      <c r="A85" s="10" t="s">
        <v>144</v>
      </c>
      <c r="B85" s="11"/>
      <c r="C85" s="11"/>
      <c r="D85" s="11"/>
      <c r="E85" s="15" t="e">
        <v>#DIV/0!</v>
      </c>
    </row>
    <row r="86" spans="1:5" ht="12.75" customHeight="1" hidden="1">
      <c r="A86" s="10" t="s">
        <v>113</v>
      </c>
      <c r="B86" s="11"/>
      <c r="C86" s="11"/>
      <c r="D86" s="11"/>
      <c r="E86" s="15" t="e">
        <v>#DIV/0!</v>
      </c>
    </row>
    <row r="87" spans="1:5" ht="12.75" customHeight="1" hidden="1">
      <c r="A87" s="10"/>
      <c r="B87" s="11"/>
      <c r="C87" s="11"/>
      <c r="D87" s="11"/>
      <c r="E87" s="15" t="e">
        <v>#DIV/0!</v>
      </c>
    </row>
    <row r="88" spans="1:5" ht="15">
      <c r="A88" s="13" t="s">
        <v>145</v>
      </c>
      <c r="B88" s="14">
        <v>148592733.035</v>
      </c>
      <c r="C88" s="14">
        <v>148592733.035</v>
      </c>
      <c r="D88" s="14">
        <v>159465753</v>
      </c>
      <c r="E88" s="12">
        <v>107.31732955099422</v>
      </c>
    </row>
    <row r="89" spans="1:5" ht="14.25">
      <c r="A89" s="10" t="s">
        <v>115</v>
      </c>
      <c r="B89" s="11">
        <v>117721728</v>
      </c>
      <c r="C89" s="11">
        <v>117721728</v>
      </c>
      <c r="D89" s="11">
        <v>125528033</v>
      </c>
      <c r="E89" s="15">
        <v>106.63115053832712</v>
      </c>
    </row>
    <row r="90" spans="1:5" ht="14.25">
      <c r="A90" s="10" t="s">
        <v>379</v>
      </c>
      <c r="B90" s="11">
        <v>35558606</v>
      </c>
      <c r="C90" s="11">
        <v>35558606</v>
      </c>
      <c r="D90" s="11">
        <v>37122430</v>
      </c>
      <c r="E90" s="15">
        <v>104.39787768958098</v>
      </c>
    </row>
    <row r="91" spans="1:5" ht="14.25">
      <c r="A91" s="10" t="s">
        <v>395</v>
      </c>
      <c r="B91" s="11">
        <v>74570325</v>
      </c>
      <c r="C91" s="11">
        <v>74570325</v>
      </c>
      <c r="D91" s="11">
        <v>80596001</v>
      </c>
      <c r="E91" s="15">
        <v>108.08052801164538</v>
      </c>
    </row>
    <row r="92" spans="1:5" ht="14.25">
      <c r="A92" s="10" t="s">
        <v>397</v>
      </c>
      <c r="B92" s="11">
        <v>6772287</v>
      </c>
      <c r="C92" s="11">
        <v>6772287</v>
      </c>
      <c r="D92" s="11">
        <v>7109448</v>
      </c>
      <c r="E92" s="15">
        <v>104.97853974587905</v>
      </c>
    </row>
    <row r="93" spans="1:5" ht="14.25">
      <c r="A93" s="10" t="s">
        <v>396</v>
      </c>
      <c r="B93" s="11">
        <v>820510</v>
      </c>
      <c r="C93" s="11">
        <v>820510</v>
      </c>
      <c r="D93" s="11">
        <v>700154</v>
      </c>
      <c r="E93" s="15">
        <v>85.33156207724464</v>
      </c>
    </row>
    <row r="94" spans="1:5" ht="14.25">
      <c r="A94" s="10" t="s">
        <v>117</v>
      </c>
      <c r="B94" s="11">
        <v>3565000</v>
      </c>
      <c r="C94" s="11">
        <v>3565000</v>
      </c>
      <c r="D94" s="11">
        <v>3985497</v>
      </c>
      <c r="E94" s="15">
        <v>111.79514726507713</v>
      </c>
    </row>
    <row r="95" spans="1:5" ht="14.25">
      <c r="A95" s="10" t="s">
        <v>118</v>
      </c>
      <c r="B95" s="11">
        <v>4717333</v>
      </c>
      <c r="C95" s="11">
        <v>4717333</v>
      </c>
      <c r="D95" s="11">
        <v>4423712</v>
      </c>
      <c r="E95" s="15">
        <v>93.77569910794934</v>
      </c>
    </row>
    <row r="96" spans="1:5" ht="14.25">
      <c r="A96" s="10" t="s">
        <v>146</v>
      </c>
      <c r="B96" s="11">
        <v>23307</v>
      </c>
      <c r="C96" s="11">
        <v>23307</v>
      </c>
      <c r="D96" s="11">
        <v>20576</v>
      </c>
      <c r="E96" s="15">
        <v>88.282490238984</v>
      </c>
    </row>
    <row r="97" spans="1:5" ht="14.25">
      <c r="A97" s="10" t="s">
        <v>120</v>
      </c>
      <c r="B97" s="11">
        <v>129000</v>
      </c>
      <c r="C97" s="11">
        <v>129000</v>
      </c>
      <c r="D97" s="11">
        <v>131264</v>
      </c>
      <c r="E97" s="15">
        <v>101.75503875968992</v>
      </c>
    </row>
    <row r="98" spans="1:5" ht="14.25">
      <c r="A98" s="10" t="s">
        <v>121</v>
      </c>
      <c r="B98" s="11">
        <v>4505900</v>
      </c>
      <c r="C98" s="11">
        <v>4505900</v>
      </c>
      <c r="D98" s="11">
        <v>6917899</v>
      </c>
      <c r="E98" s="15">
        <v>153.52979426973522</v>
      </c>
    </row>
    <row r="99" spans="1:5" ht="14.25">
      <c r="A99" s="10" t="s">
        <v>122</v>
      </c>
      <c r="B99" s="11">
        <v>17405790</v>
      </c>
      <c r="C99" s="11">
        <v>17405790</v>
      </c>
      <c r="D99" s="11">
        <v>17668320</v>
      </c>
      <c r="E99" s="15">
        <v>101.50829120654679</v>
      </c>
    </row>
    <row r="100" spans="1:5" ht="14.25">
      <c r="A100" s="10" t="s">
        <v>147</v>
      </c>
      <c r="B100" s="11">
        <v>412414</v>
      </c>
      <c r="C100" s="11">
        <v>412414</v>
      </c>
      <c r="D100" s="11">
        <v>670551</v>
      </c>
      <c r="E100" s="15">
        <v>162.59171609111235</v>
      </c>
    </row>
    <row r="101" spans="1:5" ht="14.25" customHeight="1">
      <c r="A101" s="10" t="s">
        <v>148</v>
      </c>
      <c r="B101" s="11">
        <v>103976.49500000001</v>
      </c>
      <c r="C101" s="11">
        <v>103976.49500000001</v>
      </c>
      <c r="D101" s="11">
        <v>110912</v>
      </c>
      <c r="E101" s="15">
        <v>106.67026235112078</v>
      </c>
    </row>
    <row r="102" spans="1:5" ht="14.25" customHeight="1">
      <c r="A102" s="10" t="s">
        <v>149</v>
      </c>
      <c r="B102" s="11">
        <v>8284.54</v>
      </c>
      <c r="C102" s="11">
        <v>8284.54</v>
      </c>
      <c r="D102" s="11">
        <v>8989</v>
      </c>
      <c r="E102" s="15">
        <v>108.50330857235282</v>
      </c>
    </row>
    <row r="103" spans="1:6" ht="14.25" customHeight="1">
      <c r="A103" s="17" t="s">
        <v>150</v>
      </c>
      <c r="B103" s="18">
        <v>0</v>
      </c>
      <c r="C103" s="18">
        <v>0</v>
      </c>
      <c r="D103" s="18">
        <v>0</v>
      </c>
      <c r="E103" s="19">
        <v>0</v>
      </c>
      <c r="F103" s="228" t="s">
        <v>400</v>
      </c>
    </row>
    <row r="104" spans="1:5" ht="15">
      <c r="A104" s="13" t="s">
        <v>151</v>
      </c>
      <c r="B104" s="14">
        <v>148592733.035</v>
      </c>
      <c r="C104" s="14">
        <v>148592733.035</v>
      </c>
      <c r="D104" s="14">
        <v>159465753</v>
      </c>
      <c r="E104" s="12">
        <v>107.31732955099422</v>
      </c>
    </row>
    <row r="105" spans="1:5" ht="14.25">
      <c r="A105" s="10" t="s">
        <v>152</v>
      </c>
      <c r="B105" s="11">
        <v>10972192.145</v>
      </c>
      <c r="C105" s="11">
        <v>10972192.145</v>
      </c>
      <c r="D105" s="11">
        <v>11527537</v>
      </c>
      <c r="E105" s="15">
        <v>105.06138470472439</v>
      </c>
    </row>
    <row r="106" spans="1:5" ht="14.25">
      <c r="A106" s="10" t="s">
        <v>153</v>
      </c>
      <c r="B106" s="11">
        <v>75126533.405</v>
      </c>
      <c r="C106" s="11">
        <v>75126533.405</v>
      </c>
      <c r="D106" s="11">
        <v>81137064</v>
      </c>
      <c r="E106" s="15">
        <v>108.00054298073066</v>
      </c>
    </row>
    <row r="107" spans="1:5" ht="14.25">
      <c r="A107" s="10" t="s">
        <v>154</v>
      </c>
      <c r="B107" s="11">
        <v>25489918.935</v>
      </c>
      <c r="C107" s="11">
        <v>25489918.935</v>
      </c>
      <c r="D107" s="11">
        <v>26907052</v>
      </c>
      <c r="E107" s="15">
        <v>105.55958247106918</v>
      </c>
    </row>
    <row r="108" spans="1:5" ht="15">
      <c r="A108" s="13" t="s">
        <v>155</v>
      </c>
      <c r="B108" s="14">
        <v>100616452.34</v>
      </c>
      <c r="C108" s="14">
        <v>100616452.34</v>
      </c>
      <c r="D108" s="14">
        <v>108044116</v>
      </c>
      <c r="E108" s="12">
        <v>107.38215618545233</v>
      </c>
    </row>
    <row r="109" spans="1:5" ht="14.25">
      <c r="A109" s="10" t="s">
        <v>156</v>
      </c>
      <c r="B109" s="11">
        <v>3496987.14</v>
      </c>
      <c r="C109" s="11">
        <v>3496987.14</v>
      </c>
      <c r="D109" s="11">
        <v>3732229</v>
      </c>
      <c r="E109" s="15">
        <v>106.72698670547585</v>
      </c>
    </row>
    <row r="110" spans="1:5" ht="14.25">
      <c r="A110" s="10" t="s">
        <v>157</v>
      </c>
      <c r="B110" s="11">
        <v>1164106.97</v>
      </c>
      <c r="C110" s="11">
        <v>1164106.97</v>
      </c>
      <c r="D110" s="11">
        <v>1548289</v>
      </c>
      <c r="E110" s="15">
        <v>133.00229617214646</v>
      </c>
    </row>
    <row r="111" spans="1:5" ht="14.25">
      <c r="A111" s="10" t="s">
        <v>158</v>
      </c>
      <c r="B111" s="11">
        <v>7613101.075</v>
      </c>
      <c r="C111" s="11">
        <v>7613101.075</v>
      </c>
      <c r="D111" s="11">
        <v>8095430</v>
      </c>
      <c r="E111" s="15">
        <v>106.33551190570525</v>
      </c>
    </row>
    <row r="112" spans="1:5" ht="14.25">
      <c r="A112" s="10" t="s">
        <v>159</v>
      </c>
      <c r="B112" s="11">
        <v>20046020.695</v>
      </c>
      <c r="C112" s="11">
        <v>20046020.695</v>
      </c>
      <c r="D112" s="11">
        <v>21431603</v>
      </c>
      <c r="E112" s="15">
        <v>106.91200675725932</v>
      </c>
    </row>
    <row r="113" spans="1:5" ht="12.75" customHeight="1" hidden="1">
      <c r="A113" s="10" t="s">
        <v>160</v>
      </c>
      <c r="B113" s="11">
        <v>0</v>
      </c>
      <c r="C113" s="11">
        <v>0</v>
      </c>
      <c r="D113" s="11">
        <v>0</v>
      </c>
      <c r="E113" s="15" t="e">
        <v>#DIV/0!</v>
      </c>
    </row>
    <row r="114" spans="1:5" ht="14.25">
      <c r="A114" s="10" t="s">
        <v>161</v>
      </c>
      <c r="B114" s="11">
        <v>4683872.67</v>
      </c>
      <c r="C114" s="11">
        <v>4683872.67</v>
      </c>
      <c r="D114" s="11">
        <v>5086549</v>
      </c>
      <c r="E114" s="15">
        <v>108.59708105600573</v>
      </c>
    </row>
    <row r="115" spans="1:5" ht="14.25">
      <c r="A115" s="10" t="s">
        <v>162</v>
      </c>
      <c r="B115" s="11"/>
      <c r="C115" s="11"/>
      <c r="D115" s="11"/>
      <c r="E115" s="15"/>
    </row>
    <row r="116" spans="1:5" ht="14.25">
      <c r="A116" s="10" t="s">
        <v>163</v>
      </c>
      <c r="B116" s="11">
        <v>4550022.635</v>
      </c>
      <c r="C116" s="11">
        <v>4550022.635</v>
      </c>
      <c r="D116" s="11">
        <v>4910003</v>
      </c>
      <c r="E116" s="15">
        <v>107.91161701550524</v>
      </c>
    </row>
    <row r="117" spans="1:5" ht="14.25">
      <c r="A117" s="10" t="s">
        <v>164</v>
      </c>
      <c r="B117" s="11">
        <v>101914.425</v>
      </c>
      <c r="C117" s="11">
        <v>101914.425</v>
      </c>
      <c r="D117" s="11">
        <v>107542</v>
      </c>
      <c r="E117" s="15">
        <v>105.52186307286726</v>
      </c>
    </row>
    <row r="118" spans="1:5" ht="14.25">
      <c r="A118" s="10" t="s">
        <v>165</v>
      </c>
      <c r="B118" s="11">
        <v>8284.54</v>
      </c>
      <c r="C118" s="11">
        <v>8284.54</v>
      </c>
      <c r="D118" s="11">
        <v>8989</v>
      </c>
      <c r="E118" s="15">
        <v>108.50330857235282</v>
      </c>
    </row>
    <row r="119" spans="1:5" ht="14.25">
      <c r="A119" s="10" t="s">
        <v>166</v>
      </c>
      <c r="B119" s="11">
        <v>2062.07</v>
      </c>
      <c r="C119" s="11">
        <v>2062.07</v>
      </c>
      <c r="D119" s="11">
        <v>3370</v>
      </c>
      <c r="E119" s="15">
        <v>163.42801165818813</v>
      </c>
    </row>
    <row r="120" spans="1:5" ht="14.25">
      <c r="A120" s="10" t="s">
        <v>167</v>
      </c>
      <c r="B120" s="11">
        <v>21589</v>
      </c>
      <c r="C120" s="11">
        <v>21589</v>
      </c>
      <c r="D120" s="11">
        <v>56645</v>
      </c>
      <c r="E120" s="15">
        <v>262.3789893001065</v>
      </c>
    </row>
    <row r="121" spans="1:5" ht="14.25">
      <c r="A121" s="17" t="s">
        <v>168</v>
      </c>
      <c r="B121" s="18">
        <v>0</v>
      </c>
      <c r="C121" s="18">
        <v>0</v>
      </c>
      <c r="D121" s="18">
        <v>0</v>
      </c>
      <c r="E121" s="19">
        <v>0</v>
      </c>
    </row>
    <row r="122" spans="1:5" ht="15">
      <c r="A122" s="13" t="s">
        <v>169</v>
      </c>
      <c r="B122" s="14">
        <v>13637638.318999996</v>
      </c>
      <c r="C122" s="14">
        <v>16717842</v>
      </c>
      <c r="D122" s="14">
        <v>16717842</v>
      </c>
      <c r="E122" s="9">
        <v>122.58604905739914</v>
      </c>
    </row>
    <row r="123" spans="1:5" ht="14.25">
      <c r="A123" s="10" t="s">
        <v>152</v>
      </c>
      <c r="B123" s="11">
        <v>800000</v>
      </c>
      <c r="C123" s="11">
        <v>1465050</v>
      </c>
      <c r="D123" s="11">
        <v>1465050</v>
      </c>
      <c r="E123" s="15">
        <v>183.13125</v>
      </c>
    </row>
    <row r="124" spans="1:5" ht="14.25">
      <c r="A124" s="10" t="s">
        <v>153</v>
      </c>
      <c r="B124" s="11">
        <v>11497638.318999996</v>
      </c>
      <c r="C124" s="11">
        <v>9791920</v>
      </c>
      <c r="D124" s="11">
        <v>9791920</v>
      </c>
      <c r="E124" s="15">
        <v>85.16462014480595</v>
      </c>
    </row>
    <row r="125" spans="1:5" ht="14.25">
      <c r="A125" s="10" t="s">
        <v>154</v>
      </c>
      <c r="B125" s="11">
        <v>140000</v>
      </c>
      <c r="C125" s="11">
        <v>1233182</v>
      </c>
      <c r="D125" s="11">
        <v>1233182</v>
      </c>
      <c r="E125" s="15">
        <v>880.8442857142858</v>
      </c>
    </row>
    <row r="126" spans="1:5" ht="15">
      <c r="A126" s="13" t="s">
        <v>155</v>
      </c>
      <c r="B126" s="14">
        <v>11637638.318999996</v>
      </c>
      <c r="C126" s="14">
        <v>11025102</v>
      </c>
      <c r="D126" s="14">
        <v>11025102</v>
      </c>
      <c r="E126" s="12">
        <v>94.73659257823859</v>
      </c>
    </row>
    <row r="127" spans="1:5" ht="14.25">
      <c r="A127" s="10" t="s">
        <v>156</v>
      </c>
      <c r="B127" s="11">
        <v>400000</v>
      </c>
      <c r="C127" s="11">
        <v>825718</v>
      </c>
      <c r="D127" s="11">
        <v>825718</v>
      </c>
      <c r="E127" s="15">
        <v>206.4295</v>
      </c>
    </row>
    <row r="128" spans="1:5" ht="14.25">
      <c r="A128" s="10" t="s">
        <v>157</v>
      </c>
      <c r="B128" s="11">
        <v>400000</v>
      </c>
      <c r="C128" s="11">
        <v>617484</v>
      </c>
      <c r="D128" s="11">
        <v>617484</v>
      </c>
      <c r="E128" s="15">
        <v>154.37099999999998</v>
      </c>
    </row>
    <row r="129" spans="1:5" ht="14.25">
      <c r="A129" s="10" t="s">
        <v>158</v>
      </c>
      <c r="B129" s="11">
        <v>400000</v>
      </c>
      <c r="C129" s="11">
        <v>1136201</v>
      </c>
      <c r="D129" s="11">
        <v>1136201</v>
      </c>
      <c r="E129" s="15">
        <v>284.05025</v>
      </c>
    </row>
    <row r="130" spans="1:5" ht="14.25">
      <c r="A130" s="10" t="s">
        <v>159</v>
      </c>
      <c r="B130" s="11">
        <v>0</v>
      </c>
      <c r="C130" s="11">
        <v>1374179</v>
      </c>
      <c r="D130" s="11">
        <v>1374179</v>
      </c>
      <c r="E130" s="15">
        <v>0</v>
      </c>
    </row>
    <row r="131" spans="1:5" ht="12.75" customHeight="1" hidden="1">
      <c r="A131" s="10" t="s">
        <v>160</v>
      </c>
      <c r="B131" s="11">
        <v>0</v>
      </c>
      <c r="C131" s="11">
        <v>0</v>
      </c>
      <c r="D131" s="11">
        <v>0</v>
      </c>
      <c r="E131" s="15"/>
    </row>
    <row r="132" spans="1:5" ht="14.25">
      <c r="A132" s="10" t="s">
        <v>161</v>
      </c>
      <c r="B132" s="11">
        <v>0</v>
      </c>
      <c r="C132" s="11">
        <v>274108</v>
      </c>
      <c r="D132" s="11">
        <v>274108</v>
      </c>
      <c r="E132" s="15">
        <v>0</v>
      </c>
    </row>
    <row r="133" spans="1:5" ht="14.25">
      <c r="A133" s="17" t="s">
        <v>170</v>
      </c>
      <c r="B133" s="18"/>
      <c r="C133" s="18">
        <v>4818</v>
      </c>
      <c r="D133" s="18">
        <v>4818</v>
      </c>
      <c r="E133" s="19">
        <v>0</v>
      </c>
    </row>
    <row r="134" spans="1:5" ht="15">
      <c r="A134" s="13" t="s">
        <v>171</v>
      </c>
      <c r="B134" s="14">
        <v>162230371.35399997</v>
      </c>
      <c r="C134" s="14">
        <v>165310575.03499997</v>
      </c>
      <c r="D134" s="14">
        <v>176183595</v>
      </c>
      <c r="E134" s="12">
        <v>108.60087018820475</v>
      </c>
    </row>
    <row r="135" spans="1:5" ht="14.25">
      <c r="A135" s="10" t="s">
        <v>152</v>
      </c>
      <c r="B135" s="11">
        <v>11772192.145</v>
      </c>
      <c r="C135" s="11">
        <v>12437242.145</v>
      </c>
      <c r="D135" s="11">
        <v>12992587</v>
      </c>
      <c r="E135" s="15">
        <v>110.36675956328439</v>
      </c>
    </row>
    <row r="136" spans="1:5" ht="14.25">
      <c r="A136" s="10" t="s">
        <v>153</v>
      </c>
      <c r="B136" s="11">
        <v>86624171.72399999</v>
      </c>
      <c r="C136" s="11">
        <v>84918453.405</v>
      </c>
      <c r="D136" s="11">
        <v>90928984</v>
      </c>
      <c r="E136" s="15">
        <v>104.96952777766914</v>
      </c>
    </row>
    <row r="137" spans="1:5" ht="14.25">
      <c r="A137" s="10" t="s">
        <v>154</v>
      </c>
      <c r="B137" s="11">
        <v>25629918.935</v>
      </c>
      <c r="C137" s="11">
        <v>26723100.935</v>
      </c>
      <c r="D137" s="11">
        <v>28140234</v>
      </c>
      <c r="E137" s="15">
        <v>109.79447134174092</v>
      </c>
    </row>
    <row r="138" spans="1:5" ht="15">
      <c r="A138" s="13" t="s">
        <v>155</v>
      </c>
      <c r="B138" s="14">
        <v>112254090.659</v>
      </c>
      <c r="C138" s="14">
        <v>111641554.34</v>
      </c>
      <c r="D138" s="14">
        <v>119069218</v>
      </c>
      <c r="E138" s="12">
        <v>106.07116168416763</v>
      </c>
    </row>
    <row r="139" spans="1:5" ht="14.25">
      <c r="A139" s="10" t="s">
        <v>156</v>
      </c>
      <c r="B139" s="11">
        <v>3896987.14</v>
      </c>
      <c r="C139" s="11">
        <v>4322705.14</v>
      </c>
      <c r="D139" s="11">
        <v>4557947</v>
      </c>
      <c r="E139" s="15">
        <v>116.96079140769244</v>
      </c>
    </row>
    <row r="140" spans="1:5" ht="14.25">
      <c r="A140" s="10" t="s">
        <v>157</v>
      </c>
      <c r="B140" s="11">
        <v>1564106.97</v>
      </c>
      <c r="C140" s="11">
        <v>1781590.97</v>
      </c>
      <c r="D140" s="11">
        <v>2165773</v>
      </c>
      <c r="E140" s="15">
        <v>138.46706405253087</v>
      </c>
    </row>
    <row r="141" spans="1:5" ht="14.25">
      <c r="A141" s="10" t="s">
        <v>158</v>
      </c>
      <c r="B141" s="11">
        <v>8013101.075</v>
      </c>
      <c r="C141" s="11">
        <v>8749302.075</v>
      </c>
      <c r="D141" s="11">
        <v>9231631</v>
      </c>
      <c r="E141" s="15">
        <v>115.20672101343736</v>
      </c>
    </row>
    <row r="142" spans="1:5" ht="14.25">
      <c r="A142" s="10" t="s">
        <v>159</v>
      </c>
      <c r="B142" s="11">
        <v>20046020.695</v>
      </c>
      <c r="C142" s="11">
        <v>21420199.695</v>
      </c>
      <c r="D142" s="11">
        <v>22805782</v>
      </c>
      <c r="E142" s="15">
        <v>113.76712788532816</v>
      </c>
    </row>
    <row r="143" spans="1:5" ht="12.75" customHeight="1" hidden="1">
      <c r="A143" s="10" t="s">
        <v>160</v>
      </c>
      <c r="B143" s="11">
        <v>0</v>
      </c>
      <c r="C143" s="11">
        <v>0</v>
      </c>
      <c r="D143" s="11">
        <v>0</v>
      </c>
      <c r="E143" s="15" t="e">
        <v>#DIV/0!</v>
      </c>
    </row>
    <row r="144" spans="1:5" ht="14.25">
      <c r="A144" s="10" t="s">
        <v>161</v>
      </c>
      <c r="B144" s="11">
        <v>4683872.67</v>
      </c>
      <c r="C144" s="11">
        <v>4957980.67</v>
      </c>
      <c r="D144" s="11">
        <v>5360657</v>
      </c>
      <c r="E144" s="15">
        <v>114.44924697323167</v>
      </c>
    </row>
    <row r="145" spans="1:5" ht="14.25">
      <c r="A145" s="17" t="s">
        <v>170</v>
      </c>
      <c r="B145" s="18"/>
      <c r="C145" s="18">
        <v>4818</v>
      </c>
      <c r="D145" s="18">
        <v>4818</v>
      </c>
      <c r="E145" s="19">
        <v>0</v>
      </c>
    </row>
    <row r="146" spans="1:5" ht="15">
      <c r="A146" s="13" t="s">
        <v>172</v>
      </c>
      <c r="B146" s="14">
        <v>148040869.67</v>
      </c>
      <c r="C146" s="14">
        <v>148314977.67</v>
      </c>
      <c r="D146" s="14">
        <v>152793230</v>
      </c>
      <c r="E146" s="12">
        <v>103.21016780068474</v>
      </c>
    </row>
    <row r="147" spans="1:5" ht="14.25">
      <c r="A147" s="10" t="s">
        <v>152</v>
      </c>
      <c r="B147" s="11">
        <v>6081909</v>
      </c>
      <c r="C147" s="11">
        <v>6081909</v>
      </c>
      <c r="D147" s="11">
        <v>7423052</v>
      </c>
      <c r="E147" s="15">
        <v>122.05134933784771</v>
      </c>
    </row>
    <row r="148" spans="1:5" ht="14.25">
      <c r="A148" s="10" t="s">
        <v>153</v>
      </c>
      <c r="B148" s="11">
        <v>113031985</v>
      </c>
      <c r="C148" s="11">
        <v>113031985</v>
      </c>
      <c r="D148" s="11">
        <v>115680699</v>
      </c>
      <c r="E148" s="15">
        <v>102.34333140305374</v>
      </c>
    </row>
    <row r="149" spans="1:5" ht="14.25">
      <c r="A149" s="10" t="s">
        <v>154</v>
      </c>
      <c r="B149" s="11">
        <v>20229872</v>
      </c>
      <c r="C149" s="11">
        <v>20229872</v>
      </c>
      <c r="D149" s="11">
        <v>20859886</v>
      </c>
      <c r="E149" s="15">
        <v>103.11427576012345</v>
      </c>
    </row>
    <row r="150" spans="1:5" ht="12.75" customHeight="1" hidden="1">
      <c r="A150" s="10" t="s">
        <v>173</v>
      </c>
      <c r="B150" s="11"/>
      <c r="C150" s="11"/>
      <c r="D150" s="11"/>
      <c r="E150" s="15" t="e">
        <v>#DIV/0!</v>
      </c>
    </row>
    <row r="151" spans="1:5" ht="15">
      <c r="A151" s="13" t="s">
        <v>155</v>
      </c>
      <c r="B151" s="14">
        <v>133261857</v>
      </c>
      <c r="C151" s="14">
        <v>133261857</v>
      </c>
      <c r="D151" s="14">
        <v>136540585</v>
      </c>
      <c r="E151" s="12">
        <v>102.46036493398107</v>
      </c>
    </row>
    <row r="152" spans="1:5" ht="14.25">
      <c r="A152" s="10" t="s">
        <v>156</v>
      </c>
      <c r="B152" s="11">
        <v>1168564</v>
      </c>
      <c r="C152" s="11">
        <v>1168564</v>
      </c>
      <c r="D152" s="11">
        <v>1086262</v>
      </c>
      <c r="E152" s="15">
        <v>92.95699679264466</v>
      </c>
    </row>
    <row r="153" spans="1:5" ht="14.25">
      <c r="A153" s="10" t="s">
        <v>157</v>
      </c>
      <c r="B153" s="11">
        <v>974827</v>
      </c>
      <c r="C153" s="11">
        <v>974827</v>
      </c>
      <c r="D153" s="11">
        <v>1005546</v>
      </c>
      <c r="E153" s="15">
        <v>103.15122580724581</v>
      </c>
    </row>
    <row r="154" spans="1:5" ht="14.25">
      <c r="A154" s="10" t="s">
        <v>158</v>
      </c>
      <c r="B154" s="11">
        <v>1869840</v>
      </c>
      <c r="C154" s="11">
        <v>1869840</v>
      </c>
      <c r="D154" s="11">
        <v>1991972</v>
      </c>
      <c r="E154" s="15">
        <v>106.53168185513199</v>
      </c>
    </row>
    <row r="155" spans="1:5" ht="12.75" customHeight="1" hidden="1">
      <c r="A155" s="10" t="s">
        <v>160</v>
      </c>
      <c r="B155" s="11"/>
      <c r="C155" s="11"/>
      <c r="D155" s="11"/>
      <c r="E155" s="15" t="e">
        <v>#DIV/0!</v>
      </c>
    </row>
    <row r="156" spans="1:5" ht="14.25">
      <c r="A156" s="10" t="s">
        <v>161</v>
      </c>
      <c r="B156" s="11">
        <v>4683872.67</v>
      </c>
      <c r="C156" s="11">
        <v>4957980.67</v>
      </c>
      <c r="D156" s="11">
        <v>4745813</v>
      </c>
      <c r="E156" s="15">
        <v>101.32241703316842</v>
      </c>
    </row>
    <row r="157" spans="1:5" ht="14.25">
      <c r="A157" s="17" t="s">
        <v>170</v>
      </c>
      <c r="B157" s="18"/>
      <c r="C157" s="18"/>
      <c r="D157" s="18">
        <v>4818</v>
      </c>
      <c r="E157" s="19"/>
    </row>
    <row r="158" spans="1:5" ht="15">
      <c r="A158" s="13" t="s">
        <v>174</v>
      </c>
      <c r="B158" s="14">
        <v>551863.3649999984</v>
      </c>
      <c r="C158" s="14">
        <v>277755.36499999836</v>
      </c>
      <c r="D158" s="14">
        <v>6672523</v>
      </c>
      <c r="E158" s="20" t="s">
        <v>175</v>
      </c>
    </row>
    <row r="159" spans="1:5" ht="14.25">
      <c r="A159" s="10" t="s">
        <v>152</v>
      </c>
      <c r="B159" s="11">
        <v>4890283.145</v>
      </c>
      <c r="C159" s="11">
        <v>4890283.145</v>
      </c>
      <c r="D159" s="11">
        <v>4104485</v>
      </c>
      <c r="E159" s="15">
        <v>83.93143869791206</v>
      </c>
    </row>
    <row r="160" spans="1:5" ht="14.25">
      <c r="A160" s="10" t="s">
        <v>153</v>
      </c>
      <c r="B160" s="11">
        <v>-37905451.595</v>
      </c>
      <c r="C160" s="11">
        <v>-37905451.595</v>
      </c>
      <c r="D160" s="11">
        <v>-34543635</v>
      </c>
      <c r="E160" s="15">
        <v>91.13104724112179</v>
      </c>
    </row>
    <row r="161" spans="1:5" ht="14.25">
      <c r="A161" s="10" t="s">
        <v>154</v>
      </c>
      <c r="B161" s="11">
        <v>5260046.934999999</v>
      </c>
      <c r="C161" s="11">
        <v>5260046.934999999</v>
      </c>
      <c r="D161" s="11">
        <v>6047166</v>
      </c>
      <c r="E161" s="15">
        <v>114.96410725468178</v>
      </c>
    </row>
    <row r="162" spans="1:5" ht="15">
      <c r="A162" s="13" t="s">
        <v>155</v>
      </c>
      <c r="B162" s="14">
        <v>-32645404.66</v>
      </c>
      <c r="C162" s="14">
        <v>-32645404.66</v>
      </c>
      <c r="D162" s="14">
        <v>-28496469</v>
      </c>
      <c r="E162" s="12">
        <v>87.29090448346123</v>
      </c>
    </row>
    <row r="163" spans="1:5" ht="14.25">
      <c r="A163" s="10" t="s">
        <v>156</v>
      </c>
      <c r="B163" s="11">
        <v>2328423.14</v>
      </c>
      <c r="C163" s="11">
        <v>2328423.14</v>
      </c>
      <c r="D163" s="11">
        <v>2645967</v>
      </c>
      <c r="E163" s="15">
        <v>113.63772136365213</v>
      </c>
    </row>
    <row r="164" spans="1:5" ht="14.25">
      <c r="A164" s="10" t="s">
        <v>157</v>
      </c>
      <c r="B164" s="11">
        <v>189279.97</v>
      </c>
      <c r="C164" s="11">
        <v>189279.97</v>
      </c>
      <c r="D164" s="11">
        <v>542743</v>
      </c>
      <c r="E164" s="15">
        <v>286.7408527167455</v>
      </c>
    </row>
    <row r="165" spans="1:5" ht="14.25">
      <c r="A165" s="10" t="s">
        <v>158</v>
      </c>
      <c r="B165" s="11">
        <v>5743261.075</v>
      </c>
      <c r="C165" s="11">
        <v>5743261.075</v>
      </c>
      <c r="D165" s="11">
        <v>6103458</v>
      </c>
      <c r="E165" s="15">
        <v>106.27164463353252</v>
      </c>
    </row>
    <row r="166" spans="1:5" ht="14.25">
      <c r="A166" s="10" t="s">
        <v>159</v>
      </c>
      <c r="B166" s="11">
        <v>20046020.695</v>
      </c>
      <c r="C166" s="11">
        <v>20046020.695</v>
      </c>
      <c r="D166" s="11">
        <v>21431603</v>
      </c>
      <c r="E166" s="15">
        <v>106.91200675725932</v>
      </c>
    </row>
    <row r="167" spans="1:5" ht="12.75" customHeight="1" hidden="1">
      <c r="A167" s="10" t="s">
        <v>160</v>
      </c>
      <c r="B167" s="11">
        <v>0</v>
      </c>
      <c r="C167" s="11">
        <v>0</v>
      </c>
      <c r="D167" s="11">
        <v>0</v>
      </c>
      <c r="E167" s="15" t="e">
        <v>#DIV/0!</v>
      </c>
    </row>
    <row r="168" spans="1:5" ht="14.25">
      <c r="A168" s="10" t="s">
        <v>161</v>
      </c>
      <c r="B168" s="11">
        <v>0</v>
      </c>
      <c r="C168" s="11">
        <v>-274108</v>
      </c>
      <c r="D168" s="11">
        <v>340736</v>
      </c>
      <c r="E168" s="21" t="s">
        <v>175</v>
      </c>
    </row>
    <row r="169" spans="1:5" ht="15">
      <c r="A169" s="13" t="s">
        <v>176</v>
      </c>
      <c r="B169" s="14">
        <v>14189501.683999993</v>
      </c>
      <c r="C169" s="14">
        <v>16995597.365000002</v>
      </c>
      <c r="D169" s="14">
        <v>23390365</v>
      </c>
      <c r="E169" s="12">
        <v>164.84275149968693</v>
      </c>
    </row>
    <row r="170" spans="1:5" ht="14.25">
      <c r="A170" s="10" t="s">
        <v>152</v>
      </c>
      <c r="B170" s="11">
        <v>5690283.145</v>
      </c>
      <c r="C170" s="11">
        <v>6355333.145</v>
      </c>
      <c r="D170" s="11">
        <v>5569535</v>
      </c>
      <c r="E170" s="15">
        <v>97.87799408354398</v>
      </c>
    </row>
    <row r="171" spans="1:5" ht="14.25">
      <c r="A171" s="10" t="s">
        <v>153</v>
      </c>
      <c r="B171" s="11">
        <v>-26407813.276000008</v>
      </c>
      <c r="C171" s="11">
        <v>-28113531.595</v>
      </c>
      <c r="D171" s="11">
        <v>-24751715</v>
      </c>
      <c r="E171" s="15">
        <v>93.72875649077272</v>
      </c>
    </row>
    <row r="172" spans="1:5" ht="14.25">
      <c r="A172" s="10" t="s">
        <v>154</v>
      </c>
      <c r="B172" s="11">
        <v>5400046.934999999</v>
      </c>
      <c r="C172" s="11">
        <v>6493228.934999999</v>
      </c>
      <c r="D172" s="11">
        <v>7280348</v>
      </c>
      <c r="E172" s="15">
        <v>134.8200874479992</v>
      </c>
    </row>
    <row r="173" spans="1:5" ht="15">
      <c r="A173" s="13" t="s">
        <v>155</v>
      </c>
      <c r="B173" s="14">
        <v>-21007766.34100001</v>
      </c>
      <c r="C173" s="14">
        <v>-21620302.66</v>
      </c>
      <c r="D173" s="14">
        <v>-17471367</v>
      </c>
      <c r="E173" s="12">
        <v>83.16622870039181</v>
      </c>
    </row>
    <row r="174" spans="1:5" ht="14.25">
      <c r="A174" s="10" t="s">
        <v>156</v>
      </c>
      <c r="B174" s="11">
        <v>2728423.14</v>
      </c>
      <c r="C174" s="11">
        <v>3154141.14</v>
      </c>
      <c r="D174" s="11">
        <v>3471685</v>
      </c>
      <c r="E174" s="15">
        <v>127.24144393526878</v>
      </c>
    </row>
    <row r="175" spans="1:5" ht="14.25">
      <c r="A175" s="10" t="s">
        <v>157</v>
      </c>
      <c r="B175" s="11">
        <v>589279.97</v>
      </c>
      <c r="C175" s="11">
        <v>806763.97</v>
      </c>
      <c r="D175" s="11">
        <v>1160227</v>
      </c>
      <c r="E175" s="15">
        <v>196.88892530998467</v>
      </c>
    </row>
    <row r="176" spans="1:5" ht="14.25">
      <c r="A176" s="10" t="s">
        <v>158</v>
      </c>
      <c r="B176" s="11">
        <v>6143261.075</v>
      </c>
      <c r="C176" s="11">
        <v>6879462.074999999</v>
      </c>
      <c r="D176" s="11">
        <v>7239659</v>
      </c>
      <c r="E176" s="15">
        <v>117.8471647487324</v>
      </c>
    </row>
    <row r="177" spans="1:5" ht="14.25">
      <c r="A177" s="10" t="s">
        <v>159</v>
      </c>
      <c r="B177" s="11">
        <v>20046020.695</v>
      </c>
      <c r="C177" s="11">
        <v>21420199.695</v>
      </c>
      <c r="D177" s="11">
        <v>22805782</v>
      </c>
      <c r="E177" s="15">
        <v>113.76712788532816</v>
      </c>
    </row>
    <row r="178" spans="1:5" ht="12.75" customHeight="1" hidden="1">
      <c r="A178" s="10" t="s">
        <v>160</v>
      </c>
      <c r="B178" s="11">
        <v>0</v>
      </c>
      <c r="C178" s="11">
        <v>0</v>
      </c>
      <c r="D178" s="11">
        <v>0</v>
      </c>
      <c r="E178" s="15" t="e">
        <v>#DIV/0!</v>
      </c>
    </row>
    <row r="179" spans="1:5" ht="14.25">
      <c r="A179" s="17" t="s">
        <v>161</v>
      </c>
      <c r="B179" s="18">
        <v>0</v>
      </c>
      <c r="C179" s="18">
        <v>0</v>
      </c>
      <c r="D179" s="18">
        <v>614844</v>
      </c>
      <c r="E179" s="19">
        <v>0</v>
      </c>
    </row>
    <row r="180" spans="1:5" ht="15">
      <c r="A180" s="7" t="s">
        <v>177</v>
      </c>
      <c r="B180" s="8">
        <v>14189501.683999991</v>
      </c>
      <c r="C180" s="8">
        <v>16995597.365000002</v>
      </c>
      <c r="D180" s="8">
        <v>23390365</v>
      </c>
      <c r="E180" s="12">
        <v>164.84275149968695</v>
      </c>
    </row>
    <row r="181" spans="1:5" ht="14.25">
      <c r="A181" s="10" t="s">
        <v>152</v>
      </c>
      <c r="B181" s="11">
        <v>800000</v>
      </c>
      <c r="C181" s="11">
        <v>800000</v>
      </c>
      <c r="D181" s="11">
        <v>2569535</v>
      </c>
      <c r="E181" s="15">
        <v>321.191875</v>
      </c>
    </row>
    <row r="182" spans="1:5" ht="14.25">
      <c r="A182" s="10" t="s">
        <v>153</v>
      </c>
      <c r="B182" s="11">
        <v>12049501.683999991</v>
      </c>
      <c r="C182" s="11">
        <v>14855597.365</v>
      </c>
      <c r="D182" s="11">
        <v>9248285</v>
      </c>
      <c r="E182" s="15">
        <v>76.75242713381579</v>
      </c>
    </row>
    <row r="183" spans="1:5" ht="14.25">
      <c r="A183" s="10" t="s">
        <v>154</v>
      </c>
      <c r="B183" s="11">
        <v>140000</v>
      </c>
      <c r="C183" s="11">
        <v>140000</v>
      </c>
      <c r="D183" s="11">
        <v>3280348</v>
      </c>
      <c r="E183" s="21" t="s">
        <v>175</v>
      </c>
    </row>
    <row r="184" spans="1:5" ht="15">
      <c r="A184" s="13" t="s">
        <v>155</v>
      </c>
      <c r="B184" s="14">
        <v>12189501.683999991</v>
      </c>
      <c r="C184" s="14">
        <v>14995597.365</v>
      </c>
      <c r="D184" s="14">
        <v>12528633</v>
      </c>
      <c r="E184" s="12">
        <v>102.78215898230816</v>
      </c>
    </row>
    <row r="185" spans="1:5" ht="14.25">
      <c r="A185" s="10" t="s">
        <v>156</v>
      </c>
      <c r="B185" s="11">
        <v>400000</v>
      </c>
      <c r="C185" s="11">
        <v>400000</v>
      </c>
      <c r="D185" s="11">
        <v>3471685</v>
      </c>
      <c r="E185" s="21" t="s">
        <v>175</v>
      </c>
    </row>
    <row r="186" spans="1:5" ht="14.25">
      <c r="A186" s="10" t="s">
        <v>157</v>
      </c>
      <c r="B186" s="11">
        <v>400000</v>
      </c>
      <c r="C186" s="11">
        <v>400000</v>
      </c>
      <c r="D186" s="11">
        <v>1160227</v>
      </c>
      <c r="E186" s="15">
        <v>290.05675</v>
      </c>
    </row>
    <row r="187" spans="1:5" ht="14.25">
      <c r="A187" s="10" t="s">
        <v>158</v>
      </c>
      <c r="B187" s="11">
        <v>400000</v>
      </c>
      <c r="C187" s="11">
        <v>400000</v>
      </c>
      <c r="D187" s="11">
        <v>2239659</v>
      </c>
      <c r="E187" s="21" t="s">
        <v>175</v>
      </c>
    </row>
    <row r="188" spans="1:5" ht="14.25">
      <c r="A188" s="10" t="s">
        <v>159</v>
      </c>
      <c r="B188" s="11">
        <v>0</v>
      </c>
      <c r="C188" s="11">
        <v>0</v>
      </c>
      <c r="D188" s="11">
        <v>805782</v>
      </c>
      <c r="E188" s="15">
        <v>0</v>
      </c>
    </row>
    <row r="189" spans="1:5" ht="12.75" customHeight="1" hidden="1">
      <c r="A189" s="10" t="s">
        <v>160</v>
      </c>
      <c r="B189" s="11">
        <v>0</v>
      </c>
      <c r="C189" s="11">
        <v>0</v>
      </c>
      <c r="D189" s="11">
        <v>0</v>
      </c>
      <c r="E189" s="15" t="e">
        <v>#DIV/0!</v>
      </c>
    </row>
    <row r="190" spans="1:5" ht="14.25">
      <c r="A190" s="17" t="s">
        <v>161</v>
      </c>
      <c r="B190" s="18">
        <v>0</v>
      </c>
      <c r="C190" s="18">
        <v>0</v>
      </c>
      <c r="D190" s="18">
        <v>614844</v>
      </c>
      <c r="E190" s="19">
        <v>0</v>
      </c>
    </row>
    <row r="191" spans="1:5" ht="6.75" customHeight="1">
      <c r="A191" s="22"/>
      <c r="B191" s="23"/>
      <c r="C191" s="23"/>
      <c r="D191" s="23"/>
      <c r="E191" s="24"/>
    </row>
    <row r="192" spans="1:5" ht="14.25">
      <c r="A192" s="25" t="s">
        <v>178</v>
      </c>
      <c r="B192" s="23"/>
      <c r="C192" s="23"/>
      <c r="D192" s="23"/>
      <c r="E192" s="23"/>
    </row>
    <row r="193" spans="1:5" ht="7.5" customHeight="1">
      <c r="A193" s="25"/>
      <c r="B193" s="23"/>
      <c r="C193" s="23"/>
      <c r="D193" s="23"/>
      <c r="E193" s="23"/>
    </row>
    <row r="194" spans="1:5" ht="14.25">
      <c r="A194" s="2" t="s">
        <v>179</v>
      </c>
      <c r="B194" s="23"/>
      <c r="C194" s="23"/>
      <c r="D194" s="23"/>
      <c r="E194" s="24"/>
    </row>
    <row r="195" spans="1:6" ht="14.25">
      <c r="A195" s="24" t="s">
        <v>180</v>
      </c>
      <c r="B195" s="23"/>
      <c r="C195" s="23"/>
      <c r="D195" s="23"/>
      <c r="E195" s="24"/>
      <c r="F195" s="228" t="s">
        <v>401</v>
      </c>
    </row>
    <row r="196" spans="2:5" ht="14.25">
      <c r="B196" s="23"/>
      <c r="C196" s="23"/>
      <c r="D196" s="23"/>
      <c r="E196" s="24"/>
    </row>
    <row r="197" spans="2:5" ht="14.25">
      <c r="B197" s="23"/>
      <c r="C197" s="23"/>
      <c r="D197" s="23"/>
      <c r="E197" s="24"/>
    </row>
    <row r="198" spans="1:5" ht="14.25">
      <c r="A198" s="24"/>
      <c r="B198" s="23"/>
      <c r="C198" s="23"/>
      <c r="D198" s="23"/>
      <c r="E198" s="23"/>
    </row>
    <row r="199" spans="1:5" ht="15">
      <c r="A199" s="24"/>
      <c r="B199" s="26"/>
      <c r="C199" s="26"/>
      <c r="D199" s="26"/>
      <c r="E199" s="26"/>
    </row>
    <row r="200" spans="1:5" ht="14.25">
      <c r="A200" s="27"/>
      <c r="B200" s="23"/>
      <c r="C200" s="23"/>
      <c r="D200" s="23"/>
      <c r="E200" s="23"/>
    </row>
    <row r="201" spans="2:5" ht="14.25">
      <c r="B201" s="23"/>
      <c r="C201" s="23"/>
      <c r="D201" s="23"/>
      <c r="E201" s="23"/>
    </row>
    <row r="202" spans="2:5" ht="16.5" customHeight="1">
      <c r="B202" s="23"/>
      <c r="C202" s="23"/>
      <c r="D202" s="23"/>
      <c r="E202" s="23"/>
    </row>
    <row r="203" spans="2:3" ht="14.25">
      <c r="B203" s="23"/>
      <c r="C203" s="23"/>
    </row>
    <row r="204" spans="2:5" ht="14.25">
      <c r="B204" s="3"/>
      <c r="C204" s="3"/>
      <c r="D204" s="3"/>
      <c r="E204" s="3"/>
    </row>
    <row r="205" spans="1:5" ht="15">
      <c r="A205" s="16"/>
      <c r="B205" s="3"/>
      <c r="C205" s="3"/>
      <c r="D205" s="3"/>
      <c r="E205" s="3"/>
    </row>
    <row r="206" spans="1:5" ht="15">
      <c r="A206" s="16"/>
      <c r="B206" s="3"/>
      <c r="C206" s="3"/>
      <c r="D206" s="3"/>
      <c r="E206" s="3"/>
    </row>
    <row r="207" spans="2:3" ht="14.25">
      <c r="B207" s="3"/>
      <c r="C207" s="3"/>
    </row>
    <row r="208" spans="1:3" ht="15">
      <c r="A208" s="16"/>
      <c r="B208" s="3"/>
      <c r="C208" s="3"/>
    </row>
    <row r="209" spans="1:4" ht="15">
      <c r="A209" s="16"/>
      <c r="B209" s="3"/>
      <c r="C209" s="3"/>
      <c r="D209" s="3"/>
    </row>
    <row r="210" spans="1:4" ht="15">
      <c r="A210" s="16"/>
      <c r="B210" s="3"/>
      <c r="C210" s="3"/>
      <c r="D210" s="3"/>
    </row>
    <row r="211" spans="2:4" ht="14.25">
      <c r="B211" s="28"/>
      <c r="C211" s="3"/>
      <c r="D211" s="3"/>
    </row>
    <row r="213" spans="2:4" ht="14.25">
      <c r="B213" s="3"/>
      <c r="C213" s="3"/>
      <c r="D213" s="3"/>
    </row>
    <row r="216" spans="2:4" ht="14.25">
      <c r="B216" s="3"/>
      <c r="C216" s="3"/>
      <c r="D216" s="3"/>
    </row>
    <row r="218" spans="2:3" ht="14.25">
      <c r="B218" s="3"/>
      <c r="C218" s="3"/>
    </row>
    <row r="219" spans="2:5" ht="14.25">
      <c r="B219" s="3"/>
      <c r="C219" s="3"/>
      <c r="D219" s="3"/>
      <c r="E219" s="3"/>
    </row>
    <row r="220" spans="2:5" ht="14.25">
      <c r="B220" s="3"/>
      <c r="C220" s="3"/>
      <c r="D220" s="3"/>
      <c r="E220" s="3"/>
    </row>
    <row r="224" spans="2:5" ht="14.25">
      <c r="B224" s="3">
        <v>-55187.36499999836</v>
      </c>
      <c r="C224" s="3"/>
      <c r="D224" s="3">
        <v>-5804291</v>
      </c>
      <c r="E224" s="3"/>
    </row>
  </sheetData>
  <mergeCells count="6">
    <mergeCell ref="D4:D5"/>
    <mergeCell ref="E4:E5"/>
    <mergeCell ref="A2:E2"/>
    <mergeCell ref="A4:A5"/>
    <mergeCell ref="B4:B5"/>
    <mergeCell ref="C4:C5"/>
  </mergeCells>
  <printOptions horizontalCentered="1"/>
  <pageMargins left="0.5905511811023623" right="0.1968503937007874" top="0.2755905511811024" bottom="0.1968503937007874" header="0.11811023622047245" footer="0.1968503937007874"/>
  <pageSetup horizontalDpi="600" verticalDpi="600" orientation="portrait" paperSize="9" scale="62" r:id="rId1"/>
  <rowBreaks count="2" manualBreakCount="2">
    <brk id="103" max="5" man="1"/>
    <brk id="19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75" zoomScaleNormal="80" zoomScaleSheetLayoutView="75" workbookViewId="0" topLeftCell="A1">
      <selection activeCell="N1" sqref="N1"/>
    </sheetView>
  </sheetViews>
  <sheetFormatPr defaultColWidth="9.140625" defaultRowHeight="12" customHeight="1"/>
  <cols>
    <col min="1" max="3" width="9.140625" style="148" customWidth="1"/>
    <col min="4" max="4" width="24.28125" style="148" customWidth="1"/>
    <col min="5" max="5" width="23.8515625" style="148" customWidth="1"/>
    <col min="6" max="6" width="13.28125" style="148" customWidth="1"/>
    <col min="7" max="7" width="12.421875" style="148" customWidth="1"/>
    <col min="8" max="8" width="11.57421875" style="148" customWidth="1"/>
    <col min="9" max="9" width="14.140625" style="148" customWidth="1"/>
    <col min="10" max="10" width="11.8515625" style="148" customWidth="1"/>
    <col min="11" max="11" width="14.421875" style="148" customWidth="1"/>
    <col min="12" max="12" width="12.57421875" style="148" customWidth="1"/>
    <col min="13" max="13" width="11.8515625" style="148" customWidth="1"/>
    <col min="14" max="14" width="12.421875" style="148" customWidth="1"/>
    <col min="15" max="16384" width="9.140625" style="148" customWidth="1"/>
  </cols>
  <sheetData>
    <row r="1" ht="15.75" customHeight="1">
      <c r="N1" s="224" t="s">
        <v>372</v>
      </c>
    </row>
    <row r="2" spans="1:14" ht="26.25" customHeight="1">
      <c r="A2" s="350" t="s">
        <v>378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ht="27" customHeight="1"/>
    <row r="4" spans="1:14" ht="16.5" customHeight="1">
      <c r="A4" s="355"/>
      <c r="B4" s="355"/>
      <c r="C4" s="355"/>
      <c r="D4" s="355"/>
      <c r="E4" s="355"/>
      <c r="F4" s="150" t="s">
        <v>185</v>
      </c>
      <c r="G4" s="150" t="s">
        <v>186</v>
      </c>
      <c r="H4" s="150" t="s">
        <v>187</v>
      </c>
      <c r="I4" s="150" t="s">
        <v>188</v>
      </c>
      <c r="J4" s="150" t="s">
        <v>189</v>
      </c>
      <c r="K4" s="150" t="s">
        <v>190</v>
      </c>
      <c r="L4" s="150" t="s">
        <v>191</v>
      </c>
      <c r="M4" s="150" t="s">
        <v>192</v>
      </c>
      <c r="N4" s="150" t="s">
        <v>184</v>
      </c>
    </row>
    <row r="5" spans="1:14" ht="12.75" customHeight="1">
      <c r="A5" s="355"/>
      <c r="B5" s="355"/>
      <c r="C5" s="355"/>
      <c r="D5" s="355"/>
      <c r="E5" s="355"/>
      <c r="F5" s="151" t="s">
        <v>193</v>
      </c>
      <c r="G5" s="151" t="s">
        <v>193</v>
      </c>
      <c r="H5" s="151" t="s">
        <v>193</v>
      </c>
      <c r="I5" s="151" t="s">
        <v>193</v>
      </c>
      <c r="J5" s="151" t="s">
        <v>193</v>
      </c>
      <c r="K5" s="151" t="s">
        <v>193</v>
      </c>
      <c r="L5" s="151" t="s">
        <v>193</v>
      </c>
      <c r="M5" s="151" t="s">
        <v>193</v>
      </c>
      <c r="N5" s="151" t="s">
        <v>193</v>
      </c>
    </row>
    <row r="6" spans="1:14" ht="15" customHeight="1">
      <c r="A6" s="156" t="s">
        <v>194</v>
      </c>
      <c r="B6" s="142"/>
      <c r="C6" s="142"/>
      <c r="D6" s="142"/>
      <c r="E6" s="142"/>
      <c r="F6" s="353">
        <v>9</v>
      </c>
      <c r="G6" s="353">
        <v>20</v>
      </c>
      <c r="H6" s="353">
        <v>1</v>
      </c>
      <c r="I6" s="353" t="s">
        <v>183</v>
      </c>
      <c r="J6" s="353">
        <v>5</v>
      </c>
      <c r="K6" s="353">
        <v>103</v>
      </c>
      <c r="L6" s="353">
        <v>63</v>
      </c>
      <c r="M6" s="353">
        <v>164</v>
      </c>
      <c r="N6" s="353">
        <v>365</v>
      </c>
    </row>
    <row r="7" spans="1:14" ht="13.5" customHeight="1">
      <c r="A7" s="157" t="s">
        <v>195</v>
      </c>
      <c r="B7" s="139"/>
      <c r="C7" s="139"/>
      <c r="D7" s="140" t="s">
        <v>182</v>
      </c>
      <c r="E7" s="141" t="s">
        <v>196</v>
      </c>
      <c r="F7" s="352"/>
      <c r="G7" s="352"/>
      <c r="H7" s="352"/>
      <c r="I7" s="352"/>
      <c r="J7" s="352"/>
      <c r="K7" s="352"/>
      <c r="L7" s="352"/>
      <c r="M7" s="352"/>
      <c r="N7" s="352"/>
    </row>
    <row r="8" spans="1:14" ht="15" customHeight="1">
      <c r="A8" s="158" t="s">
        <v>194</v>
      </c>
      <c r="B8" s="144"/>
      <c r="C8" s="144"/>
      <c r="D8" s="144"/>
      <c r="E8" s="144"/>
      <c r="F8" s="351">
        <v>1615</v>
      </c>
      <c r="G8" s="351">
        <v>569</v>
      </c>
      <c r="H8" s="351">
        <v>385</v>
      </c>
      <c r="I8" s="351">
        <v>400</v>
      </c>
      <c r="J8" s="351">
        <v>811</v>
      </c>
      <c r="K8" s="351">
        <v>1386</v>
      </c>
      <c r="L8" s="351">
        <v>1484</v>
      </c>
      <c r="M8" s="351">
        <v>1712</v>
      </c>
      <c r="N8" s="351">
        <v>8362</v>
      </c>
    </row>
    <row r="9" spans="1:14" ht="13.5" customHeight="1">
      <c r="A9" s="157" t="s">
        <v>195</v>
      </c>
      <c r="B9" s="139"/>
      <c r="C9" s="139"/>
      <c r="D9" s="354" t="s">
        <v>197</v>
      </c>
      <c r="E9" s="354"/>
      <c r="F9" s="351"/>
      <c r="G9" s="351"/>
      <c r="H9" s="351"/>
      <c r="I9" s="351"/>
      <c r="J9" s="351"/>
      <c r="K9" s="351"/>
      <c r="L9" s="351"/>
      <c r="M9" s="351"/>
      <c r="N9" s="351"/>
    </row>
    <row r="10" spans="1:14" ht="15" customHeight="1">
      <c r="A10" s="156" t="s">
        <v>198</v>
      </c>
      <c r="B10" s="142"/>
      <c r="C10" s="142"/>
      <c r="D10" s="142"/>
      <c r="E10" s="142"/>
      <c r="F10" s="351">
        <v>4878</v>
      </c>
      <c r="G10" s="351">
        <v>8656</v>
      </c>
      <c r="H10" s="351">
        <v>4805</v>
      </c>
      <c r="I10" s="351">
        <v>3657</v>
      </c>
      <c r="J10" s="351">
        <v>4320</v>
      </c>
      <c r="K10" s="351">
        <v>6536</v>
      </c>
      <c r="L10" s="351">
        <v>4186</v>
      </c>
      <c r="M10" s="351">
        <v>5268</v>
      </c>
      <c r="N10" s="351">
        <v>42306</v>
      </c>
    </row>
    <row r="11" spans="1:14" ht="15" customHeight="1">
      <c r="A11" s="156" t="s">
        <v>199</v>
      </c>
      <c r="B11" s="142"/>
      <c r="C11" s="142"/>
      <c r="D11" s="142"/>
      <c r="E11" s="142"/>
      <c r="F11" s="351"/>
      <c r="G11" s="351"/>
      <c r="H11" s="351"/>
      <c r="I11" s="351"/>
      <c r="J11" s="351"/>
      <c r="K11" s="351"/>
      <c r="L11" s="351"/>
      <c r="M11" s="351"/>
      <c r="N11" s="351"/>
    </row>
    <row r="12" spans="1:14" ht="15" customHeight="1">
      <c r="A12" s="159" t="s">
        <v>200</v>
      </c>
      <c r="B12" s="142"/>
      <c r="C12" s="142"/>
      <c r="D12" s="354" t="s">
        <v>201</v>
      </c>
      <c r="E12" s="354"/>
      <c r="F12" s="351"/>
      <c r="G12" s="351"/>
      <c r="H12" s="351"/>
      <c r="I12" s="351"/>
      <c r="J12" s="351"/>
      <c r="K12" s="351"/>
      <c r="L12" s="351"/>
      <c r="M12" s="351"/>
      <c r="N12" s="351"/>
    </row>
    <row r="13" spans="1:14" ht="15" customHeight="1">
      <c r="A13" s="158" t="s">
        <v>198</v>
      </c>
      <c r="B13" s="144"/>
      <c r="C13" s="144"/>
      <c r="D13" s="144"/>
      <c r="E13" s="144"/>
      <c r="F13" s="351">
        <v>9533</v>
      </c>
      <c r="G13" s="351">
        <v>10594</v>
      </c>
      <c r="H13" s="351">
        <v>8905</v>
      </c>
      <c r="I13" s="351">
        <v>7324</v>
      </c>
      <c r="J13" s="351">
        <v>7774</v>
      </c>
      <c r="K13" s="351">
        <v>8072</v>
      </c>
      <c r="L13" s="351">
        <v>8487</v>
      </c>
      <c r="M13" s="351">
        <v>11085</v>
      </c>
      <c r="N13" s="351">
        <v>71774</v>
      </c>
    </row>
    <row r="14" spans="1:14" ht="15" customHeight="1">
      <c r="A14" s="156" t="s">
        <v>199</v>
      </c>
      <c r="B14" s="142"/>
      <c r="C14" s="142"/>
      <c r="D14" s="142"/>
      <c r="E14" s="142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ht="15" customHeight="1">
      <c r="A15" s="157" t="s">
        <v>202</v>
      </c>
      <c r="B15" s="139"/>
      <c r="C15" s="139"/>
      <c r="D15" s="354" t="s">
        <v>201</v>
      </c>
      <c r="E15" s="354"/>
      <c r="F15" s="351"/>
      <c r="G15" s="351"/>
      <c r="H15" s="351"/>
      <c r="I15" s="351"/>
      <c r="J15" s="351"/>
      <c r="K15" s="351"/>
      <c r="L15" s="351"/>
      <c r="M15" s="351"/>
      <c r="N15" s="351"/>
    </row>
    <row r="16" spans="1:14" ht="15" customHeight="1">
      <c r="A16" s="156" t="s">
        <v>203</v>
      </c>
      <c r="B16" s="142"/>
      <c r="C16" s="142"/>
      <c r="D16" s="146"/>
      <c r="E16" s="146"/>
      <c r="F16" s="351">
        <v>1789</v>
      </c>
      <c r="G16" s="351">
        <v>2142</v>
      </c>
      <c r="H16" s="351">
        <v>1234</v>
      </c>
      <c r="I16" s="351">
        <v>1105</v>
      </c>
      <c r="J16" s="351">
        <v>3739</v>
      </c>
      <c r="K16" s="351">
        <v>2675</v>
      </c>
      <c r="L16" s="351">
        <v>2753</v>
      </c>
      <c r="M16" s="351">
        <v>1330</v>
      </c>
      <c r="N16" s="351">
        <v>16767</v>
      </c>
    </row>
    <row r="17" spans="1:14" ht="15" customHeight="1">
      <c r="A17" s="159" t="s">
        <v>200</v>
      </c>
      <c r="B17" s="142"/>
      <c r="C17" s="142"/>
      <c r="D17" s="354" t="s">
        <v>201</v>
      </c>
      <c r="E17" s="354"/>
      <c r="F17" s="351"/>
      <c r="G17" s="351"/>
      <c r="H17" s="351"/>
      <c r="I17" s="351"/>
      <c r="J17" s="351"/>
      <c r="K17" s="351"/>
      <c r="L17" s="351"/>
      <c r="M17" s="351"/>
      <c r="N17" s="351"/>
    </row>
    <row r="18" spans="1:14" ht="15" customHeight="1">
      <c r="A18" s="158" t="s">
        <v>203</v>
      </c>
      <c r="B18" s="144"/>
      <c r="C18" s="144"/>
      <c r="D18" s="145"/>
      <c r="E18" s="145"/>
      <c r="F18" s="351">
        <v>2805</v>
      </c>
      <c r="G18" s="351">
        <v>4316</v>
      </c>
      <c r="H18" s="351">
        <v>2345</v>
      </c>
      <c r="I18" s="351">
        <v>1856</v>
      </c>
      <c r="J18" s="351">
        <v>3133</v>
      </c>
      <c r="K18" s="351">
        <v>2676</v>
      </c>
      <c r="L18" s="351">
        <v>3568</v>
      </c>
      <c r="M18" s="351">
        <v>1620</v>
      </c>
      <c r="N18" s="351">
        <v>22319</v>
      </c>
    </row>
    <row r="19" spans="1:14" ht="15" customHeight="1">
      <c r="A19" s="157" t="s">
        <v>204</v>
      </c>
      <c r="B19" s="139"/>
      <c r="C19" s="139"/>
      <c r="D19" s="354" t="s">
        <v>201</v>
      </c>
      <c r="E19" s="354"/>
      <c r="F19" s="351"/>
      <c r="G19" s="351"/>
      <c r="H19" s="351"/>
      <c r="I19" s="351"/>
      <c r="J19" s="351"/>
      <c r="K19" s="351"/>
      <c r="L19" s="351"/>
      <c r="M19" s="351"/>
      <c r="N19" s="351"/>
    </row>
    <row r="20" spans="1:14" ht="15" customHeight="1">
      <c r="A20" s="158" t="s">
        <v>205</v>
      </c>
      <c r="B20" s="144"/>
      <c r="C20" s="144"/>
      <c r="D20" s="144"/>
      <c r="E20" s="144"/>
      <c r="F20" s="352">
        <v>216</v>
      </c>
      <c r="G20" s="351">
        <v>138</v>
      </c>
      <c r="H20" s="352">
        <v>60</v>
      </c>
      <c r="I20" s="351">
        <v>12</v>
      </c>
      <c r="J20" s="351">
        <v>1573</v>
      </c>
      <c r="K20" s="351">
        <v>539</v>
      </c>
      <c r="L20" s="351">
        <v>949</v>
      </c>
      <c r="M20" s="351">
        <v>1468</v>
      </c>
      <c r="N20" s="351">
        <v>4955</v>
      </c>
    </row>
    <row r="21" spans="1:14" ht="15" customHeight="1">
      <c r="A21" s="156" t="s">
        <v>206</v>
      </c>
      <c r="B21" s="142"/>
      <c r="C21" s="142"/>
      <c r="D21" s="142"/>
      <c r="E21" s="142"/>
      <c r="F21" s="352"/>
      <c r="G21" s="351"/>
      <c r="H21" s="352"/>
      <c r="I21" s="351"/>
      <c r="J21" s="351"/>
      <c r="K21" s="351"/>
      <c r="L21" s="351"/>
      <c r="M21" s="351"/>
      <c r="N21" s="351"/>
    </row>
    <row r="22" spans="1:14" ht="14.25" customHeight="1">
      <c r="A22" s="157" t="s">
        <v>200</v>
      </c>
      <c r="B22" s="140"/>
      <c r="C22" s="140"/>
      <c r="D22" s="140" t="s">
        <v>182</v>
      </c>
      <c r="E22" s="140"/>
      <c r="F22" s="352"/>
      <c r="G22" s="351"/>
      <c r="H22" s="352"/>
      <c r="I22" s="351"/>
      <c r="J22" s="351"/>
      <c r="K22" s="351"/>
      <c r="L22" s="351"/>
      <c r="M22" s="351"/>
      <c r="N22" s="351"/>
    </row>
    <row r="23" spans="1:14" ht="15" customHeight="1">
      <c r="A23" s="156" t="s">
        <v>205</v>
      </c>
      <c r="B23" s="142"/>
      <c r="C23" s="142"/>
      <c r="D23" s="142"/>
      <c r="E23" s="142"/>
      <c r="F23" s="351">
        <v>425</v>
      </c>
      <c r="G23" s="351">
        <v>203</v>
      </c>
      <c r="H23" s="352">
        <v>158</v>
      </c>
      <c r="I23" s="351">
        <v>172</v>
      </c>
      <c r="J23" s="351">
        <v>617</v>
      </c>
      <c r="K23" s="352">
        <v>625</v>
      </c>
      <c r="L23" s="351">
        <v>771</v>
      </c>
      <c r="M23" s="352">
        <v>521</v>
      </c>
      <c r="N23" s="351">
        <v>3492</v>
      </c>
    </row>
    <row r="24" spans="1:14" ht="15" customHeight="1">
      <c r="A24" s="156" t="s">
        <v>207</v>
      </c>
      <c r="B24" s="142"/>
      <c r="C24" s="142"/>
      <c r="D24" s="142"/>
      <c r="E24" s="142"/>
      <c r="F24" s="351"/>
      <c r="G24" s="351"/>
      <c r="H24" s="352"/>
      <c r="I24" s="351"/>
      <c r="J24" s="351"/>
      <c r="K24" s="352"/>
      <c r="L24" s="351"/>
      <c r="M24" s="352"/>
      <c r="N24" s="351"/>
    </row>
    <row r="25" spans="1:14" ht="15" customHeight="1">
      <c r="A25" s="156" t="s">
        <v>208</v>
      </c>
      <c r="B25" s="142"/>
      <c r="C25" s="142"/>
      <c r="D25" s="142"/>
      <c r="E25" s="142"/>
      <c r="F25" s="351"/>
      <c r="G25" s="351"/>
      <c r="H25" s="352"/>
      <c r="I25" s="351"/>
      <c r="J25" s="351"/>
      <c r="K25" s="352"/>
      <c r="L25" s="351"/>
      <c r="M25" s="352"/>
      <c r="N25" s="351"/>
    </row>
    <row r="26" spans="1:14" ht="13.5" customHeight="1">
      <c r="A26" s="157" t="s">
        <v>209</v>
      </c>
      <c r="B26" s="139"/>
      <c r="C26" s="139"/>
      <c r="D26" s="140" t="s">
        <v>182</v>
      </c>
      <c r="E26" s="139"/>
      <c r="F26" s="351"/>
      <c r="G26" s="351"/>
      <c r="H26" s="352"/>
      <c r="I26" s="351"/>
      <c r="J26" s="351"/>
      <c r="K26" s="352"/>
      <c r="L26" s="351"/>
      <c r="M26" s="352"/>
      <c r="N26" s="351"/>
    </row>
    <row r="27" spans="1:14" ht="13.5" customHeight="1">
      <c r="A27" s="158" t="s">
        <v>210</v>
      </c>
      <c r="B27" s="144"/>
      <c r="C27" s="144"/>
      <c r="D27" s="145"/>
      <c r="E27" s="144"/>
      <c r="F27" s="352">
        <v>799</v>
      </c>
      <c r="G27" s="351">
        <v>268</v>
      </c>
      <c r="H27" s="351">
        <v>1597</v>
      </c>
      <c r="I27" s="352">
        <v>624</v>
      </c>
      <c r="J27" s="351">
        <v>1800</v>
      </c>
      <c r="K27" s="351">
        <v>1410</v>
      </c>
      <c r="L27" s="351">
        <v>342</v>
      </c>
      <c r="M27" s="351">
        <v>669</v>
      </c>
      <c r="N27" s="351">
        <v>7509</v>
      </c>
    </row>
    <row r="28" spans="1:14" ht="13.5" customHeight="1">
      <c r="A28" s="156" t="s">
        <v>211</v>
      </c>
      <c r="B28" s="142"/>
      <c r="C28" s="142"/>
      <c r="D28" s="146"/>
      <c r="E28" s="142"/>
      <c r="F28" s="352"/>
      <c r="G28" s="351"/>
      <c r="H28" s="351"/>
      <c r="I28" s="352"/>
      <c r="J28" s="351"/>
      <c r="K28" s="351"/>
      <c r="L28" s="351"/>
      <c r="M28" s="351"/>
      <c r="N28" s="351"/>
    </row>
    <row r="29" spans="1:14" ht="13.5" customHeight="1">
      <c r="A29" s="156" t="s">
        <v>212</v>
      </c>
      <c r="B29" s="142"/>
      <c r="C29" s="142"/>
      <c r="D29" s="146"/>
      <c r="E29" s="142"/>
      <c r="F29" s="352"/>
      <c r="G29" s="351"/>
      <c r="H29" s="351"/>
      <c r="I29" s="352"/>
      <c r="J29" s="351"/>
      <c r="K29" s="351"/>
      <c r="L29" s="351"/>
      <c r="M29" s="351"/>
      <c r="N29" s="351"/>
    </row>
    <row r="30" spans="1:14" ht="13.5" customHeight="1">
      <c r="A30" s="160" t="s">
        <v>213</v>
      </c>
      <c r="B30" s="139"/>
      <c r="C30" s="139"/>
      <c r="D30" s="140"/>
      <c r="E30" s="139"/>
      <c r="F30" s="352"/>
      <c r="G30" s="351"/>
      <c r="H30" s="351"/>
      <c r="I30" s="352"/>
      <c r="J30" s="351"/>
      <c r="K30" s="351"/>
      <c r="L30" s="351"/>
      <c r="M30" s="351"/>
      <c r="N30" s="351"/>
    </row>
    <row r="31" spans="1:14" ht="13.5" customHeight="1">
      <c r="A31" s="158" t="s">
        <v>214</v>
      </c>
      <c r="B31" s="144"/>
      <c r="C31" s="144"/>
      <c r="D31" s="145"/>
      <c r="E31" s="144"/>
      <c r="F31" s="352">
        <v>218</v>
      </c>
      <c r="G31" s="352">
        <v>91</v>
      </c>
      <c r="H31" s="352">
        <v>133</v>
      </c>
      <c r="I31" s="352">
        <v>109</v>
      </c>
      <c r="J31" s="352">
        <v>197</v>
      </c>
      <c r="K31" s="351">
        <v>311</v>
      </c>
      <c r="L31" s="352">
        <v>84</v>
      </c>
      <c r="M31" s="352">
        <v>639</v>
      </c>
      <c r="N31" s="351">
        <v>1782</v>
      </c>
    </row>
    <row r="32" spans="1:14" ht="13.5" customHeight="1">
      <c r="A32" s="156" t="s">
        <v>215</v>
      </c>
      <c r="B32" s="142"/>
      <c r="C32" s="142"/>
      <c r="D32" s="146"/>
      <c r="E32" s="142"/>
      <c r="F32" s="352"/>
      <c r="G32" s="352"/>
      <c r="H32" s="352"/>
      <c r="I32" s="352"/>
      <c r="J32" s="352"/>
      <c r="K32" s="351"/>
      <c r="L32" s="352"/>
      <c r="M32" s="352"/>
      <c r="N32" s="351"/>
    </row>
    <row r="33" spans="1:14" ht="13.5" customHeight="1">
      <c r="A33" s="156" t="s">
        <v>216</v>
      </c>
      <c r="B33" s="142"/>
      <c r="C33" s="142"/>
      <c r="D33" s="146"/>
      <c r="E33" s="142"/>
      <c r="F33" s="352"/>
      <c r="G33" s="352"/>
      <c r="H33" s="352"/>
      <c r="I33" s="352"/>
      <c r="J33" s="352"/>
      <c r="K33" s="351"/>
      <c r="L33" s="352"/>
      <c r="M33" s="352"/>
      <c r="N33" s="351"/>
    </row>
    <row r="34" spans="1:14" ht="13.5" customHeight="1">
      <c r="A34" s="156" t="s">
        <v>217</v>
      </c>
      <c r="B34" s="142"/>
      <c r="C34" s="142"/>
      <c r="D34" s="146"/>
      <c r="E34" s="143" t="s">
        <v>218</v>
      </c>
      <c r="F34" s="352"/>
      <c r="G34" s="352"/>
      <c r="H34" s="352"/>
      <c r="I34" s="352"/>
      <c r="J34" s="352"/>
      <c r="K34" s="351"/>
      <c r="L34" s="352"/>
      <c r="M34" s="352"/>
      <c r="N34" s="351"/>
    </row>
    <row r="35" spans="1:14" ht="13.5" customHeight="1">
      <c r="A35" s="158" t="s">
        <v>219</v>
      </c>
      <c r="B35" s="144"/>
      <c r="C35" s="144"/>
      <c r="D35" s="144"/>
      <c r="E35" s="144"/>
      <c r="F35" s="351">
        <v>2860</v>
      </c>
      <c r="G35" s="351">
        <v>10211</v>
      </c>
      <c r="H35" s="351">
        <v>6219</v>
      </c>
      <c r="I35" s="351">
        <v>3343</v>
      </c>
      <c r="J35" s="351">
        <v>7134</v>
      </c>
      <c r="K35" s="351">
        <v>4261</v>
      </c>
      <c r="L35" s="351">
        <v>4113</v>
      </c>
      <c r="M35" s="351">
        <v>4888</v>
      </c>
      <c r="N35" s="351">
        <v>43029</v>
      </c>
    </row>
    <row r="36" spans="1:14" ht="13.5" customHeight="1">
      <c r="A36" s="156" t="s">
        <v>220</v>
      </c>
      <c r="B36" s="142"/>
      <c r="C36" s="142"/>
      <c r="D36" s="142"/>
      <c r="E36" s="142"/>
      <c r="F36" s="351"/>
      <c r="G36" s="351"/>
      <c r="H36" s="351"/>
      <c r="I36" s="351"/>
      <c r="J36" s="351"/>
      <c r="K36" s="351"/>
      <c r="L36" s="351"/>
      <c r="M36" s="351"/>
      <c r="N36" s="351"/>
    </row>
    <row r="37" spans="1:14" ht="13.5" customHeight="1">
      <c r="A37" s="161" t="s">
        <v>221</v>
      </c>
      <c r="B37" s="154"/>
      <c r="C37" s="154"/>
      <c r="D37" s="154"/>
      <c r="E37" s="143" t="s">
        <v>201</v>
      </c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ht="13.5" customHeight="1">
      <c r="A38" s="158" t="s">
        <v>222</v>
      </c>
      <c r="B38" s="144"/>
      <c r="C38" s="144"/>
      <c r="D38" s="145"/>
      <c r="E38" s="144"/>
      <c r="F38" s="352">
        <v>97</v>
      </c>
      <c r="G38" s="351">
        <v>2793</v>
      </c>
      <c r="H38" s="352">
        <v>554</v>
      </c>
      <c r="I38" s="351">
        <v>1157</v>
      </c>
      <c r="J38" s="351">
        <v>1085</v>
      </c>
      <c r="K38" s="351">
        <v>1137</v>
      </c>
      <c r="L38" s="352">
        <v>627</v>
      </c>
      <c r="M38" s="351">
        <v>1768</v>
      </c>
      <c r="N38" s="351">
        <v>9218</v>
      </c>
    </row>
    <row r="39" spans="1:14" ht="13.5" customHeight="1">
      <c r="A39" s="156" t="s">
        <v>223</v>
      </c>
      <c r="B39" s="142"/>
      <c r="C39" s="142"/>
      <c r="D39" s="146"/>
      <c r="E39" s="142"/>
      <c r="F39" s="352"/>
      <c r="G39" s="351"/>
      <c r="H39" s="352"/>
      <c r="I39" s="351"/>
      <c r="J39" s="351"/>
      <c r="K39" s="351"/>
      <c r="L39" s="352"/>
      <c r="M39" s="351"/>
      <c r="N39" s="351"/>
    </row>
    <row r="40" spans="1:14" ht="13.5" customHeight="1">
      <c r="A40" s="157" t="s">
        <v>195</v>
      </c>
      <c r="B40" s="139"/>
      <c r="C40" s="139"/>
      <c r="D40" s="140"/>
      <c r="E40" s="139"/>
      <c r="F40" s="352"/>
      <c r="G40" s="351"/>
      <c r="H40" s="352"/>
      <c r="I40" s="351"/>
      <c r="J40" s="351"/>
      <c r="K40" s="351"/>
      <c r="L40" s="352"/>
      <c r="M40" s="351"/>
      <c r="N40" s="351"/>
    </row>
    <row r="41" spans="1:14" ht="13.5" customHeight="1">
      <c r="A41" s="158" t="s">
        <v>224</v>
      </c>
      <c r="B41" s="144"/>
      <c r="C41" s="144"/>
      <c r="D41" s="145"/>
      <c r="E41" s="144"/>
      <c r="F41" s="352">
        <v>363</v>
      </c>
      <c r="G41" s="351">
        <v>1483</v>
      </c>
      <c r="H41" s="352">
        <v>364</v>
      </c>
      <c r="I41" s="352">
        <v>110</v>
      </c>
      <c r="J41" s="352">
        <v>135</v>
      </c>
      <c r="K41" s="351">
        <v>248</v>
      </c>
      <c r="L41" s="352">
        <v>229</v>
      </c>
      <c r="M41" s="351">
        <v>607</v>
      </c>
      <c r="N41" s="351">
        <v>3539</v>
      </c>
    </row>
    <row r="42" spans="1:14" ht="13.5" customHeight="1">
      <c r="A42" s="159" t="s">
        <v>195</v>
      </c>
      <c r="B42" s="142"/>
      <c r="C42" s="142"/>
      <c r="D42" s="146"/>
      <c r="E42" s="142"/>
      <c r="F42" s="352"/>
      <c r="G42" s="351"/>
      <c r="H42" s="352"/>
      <c r="I42" s="352"/>
      <c r="J42" s="352"/>
      <c r="K42" s="351"/>
      <c r="L42" s="352"/>
      <c r="M42" s="351"/>
      <c r="N42" s="351"/>
    </row>
    <row r="43" spans="1:14" s="149" customFormat="1" ht="20.25" customHeight="1">
      <c r="A43" s="155" t="s">
        <v>356</v>
      </c>
      <c r="B43" s="147"/>
      <c r="C43" s="147"/>
      <c r="D43" s="147"/>
      <c r="E43" s="147"/>
      <c r="F43" s="152">
        <v>440</v>
      </c>
      <c r="G43" s="153">
        <v>629</v>
      </c>
      <c r="H43" s="153">
        <v>650</v>
      </c>
      <c r="I43" s="152">
        <v>277</v>
      </c>
      <c r="J43" s="152">
        <v>320</v>
      </c>
      <c r="K43" s="152">
        <v>283</v>
      </c>
      <c r="L43" s="152">
        <v>471</v>
      </c>
      <c r="M43" s="152">
        <v>716</v>
      </c>
      <c r="N43" s="153">
        <v>3786</v>
      </c>
    </row>
    <row r="44" spans="1:14" ht="19.5" customHeight="1">
      <c r="A44" s="160" t="s">
        <v>225</v>
      </c>
      <c r="B44" s="139"/>
      <c r="C44" s="139"/>
      <c r="D44" s="139"/>
      <c r="E44" s="139"/>
      <c r="F44" s="153">
        <v>26047</v>
      </c>
      <c r="G44" s="153">
        <v>42113</v>
      </c>
      <c r="H44" s="153">
        <v>27410</v>
      </c>
      <c r="I44" s="153">
        <v>20146</v>
      </c>
      <c r="J44" s="153">
        <v>32643</v>
      </c>
      <c r="K44" s="153">
        <v>30262</v>
      </c>
      <c r="L44" s="153">
        <v>28127</v>
      </c>
      <c r="M44" s="153">
        <v>32455</v>
      </c>
      <c r="N44" s="162">
        <v>239203</v>
      </c>
    </row>
  </sheetData>
  <mergeCells count="124">
    <mergeCell ref="A4:E5"/>
    <mergeCell ref="F6:F7"/>
    <mergeCell ref="K6:K7"/>
    <mergeCell ref="F16:F17"/>
    <mergeCell ref="D17:E17"/>
    <mergeCell ref="G6:G7"/>
    <mergeCell ref="H6:H7"/>
    <mergeCell ref="I6:I7"/>
    <mergeCell ref="J6:J7"/>
    <mergeCell ref="G16:G17"/>
    <mergeCell ref="D19:E19"/>
    <mergeCell ref="D9:E9"/>
    <mergeCell ref="D12:E12"/>
    <mergeCell ref="D15:E15"/>
    <mergeCell ref="L6:L7"/>
    <mergeCell ref="M6:M7"/>
    <mergeCell ref="N6:N7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F13:F15"/>
    <mergeCell ref="G13:G15"/>
    <mergeCell ref="H13:H15"/>
    <mergeCell ref="I13:I15"/>
    <mergeCell ref="J13:J15"/>
    <mergeCell ref="K13:K15"/>
    <mergeCell ref="L13:L15"/>
    <mergeCell ref="M13:M15"/>
    <mergeCell ref="N13:N15"/>
    <mergeCell ref="H16:H17"/>
    <mergeCell ref="I16:I17"/>
    <mergeCell ref="J16:J17"/>
    <mergeCell ref="K16:K17"/>
    <mergeCell ref="L16:L17"/>
    <mergeCell ref="M16:M17"/>
    <mergeCell ref="N16:N17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K23:K26"/>
    <mergeCell ref="L23:L26"/>
    <mergeCell ref="M23:M26"/>
    <mergeCell ref="N23:N26"/>
    <mergeCell ref="F23:F26"/>
    <mergeCell ref="G23:G26"/>
    <mergeCell ref="I23:I26"/>
    <mergeCell ref="H23:H26"/>
    <mergeCell ref="F27:F30"/>
    <mergeCell ref="G27:G30"/>
    <mergeCell ref="H27:H30"/>
    <mergeCell ref="I27:I30"/>
    <mergeCell ref="J27:J30"/>
    <mergeCell ref="K27:K30"/>
    <mergeCell ref="L27:L30"/>
    <mergeCell ref="M27:M30"/>
    <mergeCell ref="J23:J26"/>
    <mergeCell ref="N27:N30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F35:F37"/>
    <mergeCell ref="G35:G37"/>
    <mergeCell ref="H35:H37"/>
    <mergeCell ref="I35:I37"/>
    <mergeCell ref="J35:J37"/>
    <mergeCell ref="K35:K37"/>
    <mergeCell ref="L35:L37"/>
    <mergeCell ref="M35:M37"/>
    <mergeCell ref="N35:N37"/>
    <mergeCell ref="F38:F40"/>
    <mergeCell ref="G38:G40"/>
    <mergeCell ref="H38:H40"/>
    <mergeCell ref="I38:I40"/>
    <mergeCell ref="N41:N42"/>
    <mergeCell ref="J38:J40"/>
    <mergeCell ref="K38:K40"/>
    <mergeCell ref="L38:L40"/>
    <mergeCell ref="M38:M40"/>
    <mergeCell ref="A2:N2"/>
    <mergeCell ref="N38:N40"/>
    <mergeCell ref="F41:F42"/>
    <mergeCell ref="G41:G42"/>
    <mergeCell ref="H41:H42"/>
    <mergeCell ref="I41:I42"/>
    <mergeCell ref="J41:J42"/>
    <mergeCell ref="K41:K42"/>
    <mergeCell ref="L41:L42"/>
    <mergeCell ref="M41:M42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ba-spevar_j</cp:lastModifiedBy>
  <cp:lastPrinted>2009-04-29T08:46:13Z</cp:lastPrinted>
  <dcterms:created xsi:type="dcterms:W3CDTF">1996-10-14T23:33:28Z</dcterms:created>
  <dcterms:modified xsi:type="dcterms:W3CDTF">2009-04-29T08:49:14Z</dcterms:modified>
  <cp:category/>
  <cp:version/>
  <cp:contentType/>
  <cp:contentStatus/>
</cp:coreProperties>
</file>