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8445" tabRatio="671" activeTab="0"/>
  </bookViews>
  <sheets>
    <sheet name="A1" sheetId="1" r:id="rId1"/>
    <sheet name="A2" sheetId="2" r:id="rId2"/>
    <sheet name="A3" sheetId="3" r:id="rId3"/>
    <sheet name="A4" sheetId="4" r:id="rId4"/>
    <sheet name="A5 " sheetId="5" r:id="rId5"/>
    <sheet name="A6" sheetId="6" r:id="rId6"/>
    <sheet name="A7" sheetId="7" r:id="rId7"/>
    <sheet name="A8" sheetId="8" r:id="rId8"/>
    <sheet name="B Zozn. občanov, nad 100 000 Sk" sheetId="9" r:id="rId9"/>
    <sheet name="C - Sumarizácia" sheetId="10" r:id="rId10"/>
  </sheets>
  <definedNames>
    <definedName name="_xlnm.Print_Area" localSheetId="1">'A2'!$B$1:$L$52</definedName>
    <definedName name="_xlnm.Print_Area" localSheetId="2">'A3'!$A$1:$M$28</definedName>
    <definedName name="_xlnm.Print_Area" localSheetId="3">'A4'!$B$1:$L$38</definedName>
    <definedName name="_xlnm.Print_Area" localSheetId="4">'A5 '!$A$1:$P$17</definedName>
    <definedName name="_xlnm.Print_Area" localSheetId="5">'A6'!$A$1:$X$18</definedName>
    <definedName name="_xlnm.Print_Area" localSheetId="7">'A8'!$A$1:$M$85</definedName>
    <definedName name="_xlnm.Print_Area" localSheetId="9">'C - Sumarizácia'!$A$1:$Q$39</definedName>
  </definedNames>
  <calcPr fullCalcOnLoad="1"/>
</workbook>
</file>

<file path=xl/sharedStrings.xml><?xml version="1.0" encoding="utf-8"?>
<sst xmlns="http://schemas.openxmlformats.org/spreadsheetml/2006/main" count="2000" uniqueCount="1132">
  <si>
    <t>Povodňou postihnuté obce a mestá</t>
  </si>
  <si>
    <t>Zaplavené obytné domy  (pivnice, suterény)</t>
  </si>
  <si>
    <t>Značne poškodené obytné domy</t>
  </si>
  <si>
    <t xml:space="preserve">Zničené a neobývateľné obytné domy, </t>
  </si>
  <si>
    <t>Postihnuté obyvateľstvo</t>
  </si>
  <si>
    <t xml:space="preserve"> - z toho obyvatelia bez prístrešia</t>
  </si>
  <si>
    <t xml:space="preserve">Zaplavené administratívne budovy, školy, zdravotné strediská a p. </t>
  </si>
  <si>
    <t>Zaplavené poľnohospodárske budovy a objekty</t>
  </si>
  <si>
    <t xml:space="preserve">Postihnuté závody,  prevádzky, sklady,       </t>
  </si>
  <si>
    <t>Zaplavené garáže a hospodárske objekty</t>
  </si>
  <si>
    <t>Poškodené úseky železníc /m/</t>
  </si>
  <si>
    <t>Zaplavené železničné objekty</t>
  </si>
  <si>
    <t>Poškodené miestne komunikácie (km)</t>
  </si>
  <si>
    <t>Poškodené a zničené mosty</t>
  </si>
  <si>
    <t xml:space="preserve">Poškodené a zničené lávky </t>
  </si>
  <si>
    <t>Celkový rozsah zaplaveného územia  (ha)</t>
  </si>
  <si>
    <t xml:space="preserve"> - z toho:  intravilány obcí a miest (ha)</t>
  </si>
  <si>
    <t xml:space="preserve">                 poľnohospodárskej pôdy (ha)</t>
  </si>
  <si>
    <t xml:space="preserve">                 lesnej pôdy (ha)</t>
  </si>
  <si>
    <t>Zaplavené vodné zdroje</t>
  </si>
  <si>
    <t>Poškodené vodovodné siete (m)</t>
  </si>
  <si>
    <t>Poškodené kanalizačné siete (m)</t>
  </si>
  <si>
    <t>Poškodené čističky odpadových vôd</t>
  </si>
  <si>
    <t>Poškodené brehové opevnenia tokov (km)</t>
  </si>
  <si>
    <t>Poškodené ochranné hrádze (m)</t>
  </si>
  <si>
    <t>Poškodené hate, stupne, kaskády</t>
  </si>
  <si>
    <t>Poškodené úseky elektro rozvodných sietí (m)</t>
  </si>
  <si>
    <t>Poškodené rozvody plynu (m)</t>
  </si>
  <si>
    <t>Evakuované osoby</t>
  </si>
  <si>
    <t>Zachránené osoby</t>
  </si>
  <si>
    <t>Zranené osoby</t>
  </si>
  <si>
    <t>Usmrtené osoby</t>
  </si>
  <si>
    <t>Nezvestné osoby</t>
  </si>
  <si>
    <t xml:space="preserve">Evakuované hospodárske zvieratá </t>
  </si>
  <si>
    <t>Evakuovaná hydina a drobné zvieratá</t>
  </si>
  <si>
    <t>Uhynuté hospodárske zvieratá</t>
  </si>
  <si>
    <t>Uhynutá hydina a drobné zvieratá</t>
  </si>
  <si>
    <t>Evakuovaný materiál /t/</t>
  </si>
  <si>
    <t>Zaplavené záhradné domčeky</t>
  </si>
  <si>
    <t>Zaplavené automobily</t>
  </si>
  <si>
    <t xml:space="preserve"> počet</t>
  </si>
  <si>
    <t xml:space="preserve"> </t>
  </si>
  <si>
    <t xml:space="preserve"> počet hodín</t>
  </si>
  <si>
    <t>Príslušníci Hasičského  a záchranného zboru</t>
  </si>
  <si>
    <t>počet</t>
  </si>
  <si>
    <t>počet hodín</t>
  </si>
  <si>
    <t>Členovia a zamestnanci ostatných hasičských jednotiek</t>
  </si>
  <si>
    <t xml:space="preserve">Príslušníci Policajného zboru                                      </t>
  </si>
  <si>
    <t xml:space="preserve">Príslušníci Ozbrojených síl SR                                                   </t>
  </si>
  <si>
    <t xml:space="preserve">Pracovníci orgánov štátnej správy ochrany pre povodňami a povodňových komisií                             </t>
  </si>
  <si>
    <t>Pracovníci iných záchranných zložiek</t>
  </si>
  <si>
    <t xml:space="preserve">počet </t>
  </si>
  <si>
    <t>Pracovníci organizácii v zriaďovateľskej pôsobnosti ústredného orgánu štátnej správy</t>
  </si>
  <si>
    <t>Počet osôb spolu</t>
  </si>
  <si>
    <t>Celkový počet odpracovaných hodín</t>
  </si>
  <si>
    <t>Celkový počet síl/ odpracované hodiny</t>
  </si>
  <si>
    <t>Nákladné automobily</t>
  </si>
  <si>
    <t>Kolesové a pásové traktory</t>
  </si>
  <si>
    <t>Autobusy</t>
  </si>
  <si>
    <t xml:space="preserve">Bagre, nakladače, UDS </t>
  </si>
  <si>
    <t>Žeriavy a vyslobodzovacie vozidlá</t>
  </si>
  <si>
    <t>Buldozéry</t>
  </si>
  <si>
    <t>Ťahač + príves</t>
  </si>
  <si>
    <t>Cisterny na rozvoz pitnej vody</t>
  </si>
  <si>
    <t>Hasičské záchranné a dopravné vozidlá</t>
  </si>
  <si>
    <t xml:space="preserve">Terénne a osobné vozidlá </t>
  </si>
  <si>
    <t>Cisternové automobilové striekačky</t>
  </si>
  <si>
    <t>Prenosné a plávajúce čerpadlá</t>
  </si>
  <si>
    <t>Elektrické kalové čerpadlá</t>
  </si>
  <si>
    <t>Kalové čerpadlá s výkonom nad 50 l/s</t>
  </si>
  <si>
    <t>Elektrocentrály a osvetľovacie súpravy</t>
  </si>
  <si>
    <t xml:space="preserve">Záchranné člny </t>
  </si>
  <si>
    <t>Plávajúce transportéry</t>
  </si>
  <si>
    <t>Vrtuľníky</t>
  </si>
  <si>
    <t>Ručné motorové píly</t>
  </si>
  <si>
    <t xml:space="preserve">Spotrebované pohonné hmoty </t>
  </si>
  <si>
    <t>Dezinfekčné prostriedky (kg)</t>
  </si>
  <si>
    <t>Uložené vrecia s pieskom</t>
  </si>
  <si>
    <t>Použitý lomový kameň (m3)</t>
  </si>
  <si>
    <t>Štrkopiesok (m3)</t>
  </si>
  <si>
    <t>Fekálne vozy</t>
  </si>
  <si>
    <t>Pojazdná autodielňa</t>
  </si>
  <si>
    <t>Vozidlo na odvoz TKO</t>
  </si>
  <si>
    <t>Kompresor</t>
  </si>
  <si>
    <t>Použité prostriedky (počet)</t>
  </si>
  <si>
    <t>z toho:</t>
  </si>
  <si>
    <t>a)  bežné výdavky celkom</t>
  </si>
  <si>
    <t xml:space="preserve"> mzdy</t>
  </si>
  <si>
    <t>poistné a príspevky do poisťovní</t>
  </si>
  <si>
    <t xml:space="preserve">b) bežné transfery </t>
  </si>
  <si>
    <t>c)  kapitálové výdavky</t>
  </si>
  <si>
    <t>d) transfery - kapitálové</t>
  </si>
  <si>
    <t>Náklady na záchranné práce spolu</t>
  </si>
  <si>
    <t>Náhrada škody spôsobená plnením opatrení na ochranu pred povodňami</t>
  </si>
  <si>
    <t>a) škody u obyvateľov celkom</t>
  </si>
  <si>
    <t>b) škody na majetku obcí celkom</t>
  </si>
  <si>
    <t>e) škody na majetku vyšších územných celkov</t>
  </si>
  <si>
    <t>f) škody na majetku Hasičského a záchranného zboru</t>
  </si>
  <si>
    <t>g) škody na majetku Policajného zboru</t>
  </si>
  <si>
    <t>h) škody na majetku v užívaní ozbrojených síl SR</t>
  </si>
  <si>
    <t>Celkové škody</t>
  </si>
  <si>
    <t>Následky spôsobené povodňami (počet)</t>
  </si>
  <si>
    <t>Bratislavský</t>
  </si>
  <si>
    <t>Trnavský</t>
  </si>
  <si>
    <t>Nitrianský</t>
  </si>
  <si>
    <t>Trenčianský</t>
  </si>
  <si>
    <t>Žilinský</t>
  </si>
  <si>
    <t>Banskobystrický</t>
  </si>
  <si>
    <t>Prešovský</t>
  </si>
  <si>
    <t>Košický</t>
  </si>
  <si>
    <t>SR</t>
  </si>
  <si>
    <t xml:space="preserve">Kraj </t>
  </si>
  <si>
    <t xml:space="preserve">Prehľad síl nasadených na ochranu pred povodňami                                          </t>
  </si>
  <si>
    <t>Občania</t>
  </si>
  <si>
    <t>Pracovníci správcov vodných tokov cudzí zamestnanci</t>
  </si>
  <si>
    <t xml:space="preserve">Pracovníci správcov vodných tokov vlastní zamestnanci  </t>
  </si>
  <si>
    <t>Kraj</t>
  </si>
  <si>
    <t xml:space="preserve">na domoch </t>
  </si>
  <si>
    <t xml:space="preserve"> na bytoch</t>
  </si>
  <si>
    <t>na bytovom zariadení</t>
  </si>
  <si>
    <t>na ostatnom majetku</t>
  </si>
  <si>
    <t xml:space="preserve">z toho: </t>
  </si>
  <si>
    <t xml:space="preserve">na budovách </t>
  </si>
  <si>
    <t>na cestách a mostoch</t>
  </si>
  <si>
    <t>na regulácii tokov</t>
  </si>
  <si>
    <t>na kanalizácii a ČOV</t>
  </si>
  <si>
    <t xml:space="preserve"> na vodovodoch</t>
  </si>
  <si>
    <t>na chodníkoch a lávkach</t>
  </si>
  <si>
    <t>na plynovodoch</t>
  </si>
  <si>
    <t>na elektrických sieťach</t>
  </si>
  <si>
    <t>na hnuteľnom majetku</t>
  </si>
  <si>
    <t>iné škody</t>
  </si>
  <si>
    <t>Náhrada za obmedzenie vlastníckeho práva alebo užívacieho práva, za poskytnutie osobnej pomoci a vecného prostriedku</t>
  </si>
  <si>
    <t>Náhrady v  tis. Sk</t>
  </si>
  <si>
    <t>Zaplavené a poškodené  iné objekty</t>
  </si>
  <si>
    <t>Poškodené cesty I. triedy (km)</t>
  </si>
  <si>
    <t>Poškodené cesty II. a III. triedy (km)</t>
  </si>
  <si>
    <t>Poškodené chodníky (m)</t>
  </si>
  <si>
    <t>Náklady na výkon záchranných prác (v tis. Sk)</t>
  </si>
  <si>
    <t>Zametací voz</t>
  </si>
  <si>
    <t>Práce a náklady zabezpečené vlastnými zamestnancami</t>
  </si>
  <si>
    <t xml:space="preserve"> a) mzdy</t>
  </si>
  <si>
    <t>b) spotreba materiálu</t>
  </si>
  <si>
    <t>c)  spotreba el. energie</t>
  </si>
  <si>
    <t>d) ostatné náklady</t>
  </si>
  <si>
    <t>Práce zabezpečené dodavateľskými organizáciami</t>
  </si>
  <si>
    <t>Náklady na zabezpečovacie práce spolu</t>
  </si>
  <si>
    <t>tis. Sk</t>
  </si>
  <si>
    <t>Poškodené diaľnice a cesty pre motorové vozidlá (km)</t>
  </si>
  <si>
    <t>v tom poistné a príspevky do poisťovní</t>
  </si>
  <si>
    <t>Náklady na</t>
  </si>
  <si>
    <t>Škody na majetku</t>
  </si>
  <si>
    <t>Škody na majetku spolu</t>
  </si>
  <si>
    <r>
      <t xml:space="preserve">zabezpečovacie práce </t>
    </r>
    <r>
      <rPr>
        <sz val="8"/>
        <rFont val="Arial CE"/>
        <family val="2"/>
      </rPr>
      <t>(vrátane miezd, platov a OOV)</t>
    </r>
  </si>
  <si>
    <t>štátu</t>
  </si>
  <si>
    <t xml:space="preserve">v tom </t>
  </si>
  <si>
    <t>obcí</t>
  </si>
  <si>
    <t>v tom</t>
  </si>
  <si>
    <t>vyšších územných celkov</t>
  </si>
  <si>
    <t>iných subjektov</t>
  </si>
  <si>
    <t>na domoch, bytoch a byt. zariadení</t>
  </si>
  <si>
    <t xml:space="preserve"> na miestnych komunikáciách, vodovodoch, kanalizácii a ČOV</t>
  </si>
  <si>
    <t>KÚŽP Bratislava</t>
  </si>
  <si>
    <t>KÚŽP Trnava</t>
  </si>
  <si>
    <t>KÚŽP Nitra</t>
  </si>
  <si>
    <t xml:space="preserve">KÚŽP Trenčín </t>
  </si>
  <si>
    <t>KÚŽP Žilina</t>
  </si>
  <si>
    <t>KÚŽP B. Bystrica</t>
  </si>
  <si>
    <t>KÚŽP Košice</t>
  </si>
  <si>
    <t>REZORTY SPOLU</t>
  </si>
  <si>
    <t>CELKOM</t>
  </si>
  <si>
    <t>KÚŽP SPOLU</t>
  </si>
  <si>
    <t>Náklady na výkon zabezpečovacích prác              (v tis. Sk)</t>
  </si>
  <si>
    <t>Tok, vodná stavba</t>
  </si>
  <si>
    <t>Pov. úsek</t>
  </si>
  <si>
    <t>Okres/ kraj</t>
  </si>
  <si>
    <t>St. PA</t>
  </si>
  <si>
    <t>Vyhlásený</t>
  </si>
  <si>
    <t>Odvolaný</t>
  </si>
  <si>
    <t>Dňa</t>
  </si>
  <si>
    <t>Hod.</t>
  </si>
  <si>
    <t>Kým</t>
  </si>
  <si>
    <t>II.</t>
  </si>
  <si>
    <t>III.</t>
  </si>
  <si>
    <t>ZA/ZA</t>
  </si>
  <si>
    <t>OcÚ Lutiše</t>
  </si>
  <si>
    <t>PD/TN</t>
  </si>
  <si>
    <t xml:space="preserve">Priebeh vyhlasovania a odvolávania stupňov povodňovej aktivity </t>
  </si>
  <si>
    <t>ČS Stretávka</t>
  </si>
  <si>
    <t>XII.</t>
  </si>
  <si>
    <t>MI/KE</t>
  </si>
  <si>
    <t>ČS Jenkovce</t>
  </si>
  <si>
    <t>XIII.</t>
  </si>
  <si>
    <t>SO/KE</t>
  </si>
  <si>
    <t>ÚPK Bratislava</t>
  </si>
  <si>
    <t>OÚŽP Michalovce</t>
  </si>
  <si>
    <t>X.</t>
  </si>
  <si>
    <t>VIII.</t>
  </si>
  <si>
    <t>TV/KE</t>
  </si>
  <si>
    <t>ČS Július</t>
  </si>
  <si>
    <t>IV.A/1</t>
  </si>
  <si>
    <t>ČS Kamenná Moľva</t>
  </si>
  <si>
    <t>ČS Čičarovce</t>
  </si>
  <si>
    <t>IV.</t>
  </si>
  <si>
    <t>OÚŽP Trebišov</t>
  </si>
  <si>
    <r>
      <t>záchranné práce</t>
    </r>
    <r>
      <rPr>
        <sz val="9"/>
        <rFont val="Arial CE"/>
        <family val="2"/>
      </rPr>
      <t xml:space="preserve">                       </t>
    </r>
    <r>
      <rPr>
        <sz val="8"/>
        <rFont val="Arial CE"/>
        <family val="2"/>
      </rPr>
      <t>(vrátane miezd, platov a OOV)</t>
    </r>
  </si>
  <si>
    <t>obyvateľov</t>
  </si>
  <si>
    <t>Príloha A5</t>
  </si>
  <si>
    <t>Príloha A7</t>
  </si>
  <si>
    <t>Príloha A8</t>
  </si>
  <si>
    <t>Príloha A4</t>
  </si>
  <si>
    <t xml:space="preserve">Príloha A3 </t>
  </si>
  <si>
    <t>Príloha A2</t>
  </si>
  <si>
    <t>c) škody na majetku v správe obvodných úradov ŽP</t>
  </si>
  <si>
    <t>d) škody na majetku v správe krajských úradov ŽP</t>
  </si>
  <si>
    <t xml:space="preserve">k) škody v iných zložkách </t>
  </si>
  <si>
    <r>
      <t>Poškodené a narušené protipovodňové opatrenia na vodných tokoch (</t>
    </r>
    <r>
      <rPr>
        <sz val="8"/>
        <rFont val="Arial CE"/>
        <family val="2"/>
      </rPr>
      <t>vodného hosp. a lesného hosp.)</t>
    </r>
  </si>
  <si>
    <t>SR (v Sk)</t>
  </si>
  <si>
    <t>;</t>
  </si>
  <si>
    <t>SR (v EURÁCH)*</t>
  </si>
  <si>
    <t>PB/TN</t>
  </si>
  <si>
    <t>Lutiška / Lutiše</t>
  </si>
  <si>
    <t>Maríkovcký potok / Hatné</t>
  </si>
  <si>
    <t>Mladaňov, Ráztoka, Gabčovský potok / Lazy pod Makytou</t>
  </si>
  <si>
    <t>PU/TN</t>
  </si>
  <si>
    <t>Papradňanka, Záhreb / Stupné</t>
  </si>
  <si>
    <t>OcÚ Hatné</t>
  </si>
  <si>
    <t>Lazy pod Makytou</t>
  </si>
  <si>
    <t>Stupné</t>
  </si>
  <si>
    <t>OÚŽP v Prievidzi</t>
  </si>
  <si>
    <t>XXIX.</t>
  </si>
  <si>
    <t>Nitrica / VD Nitrianske Rudno</t>
  </si>
  <si>
    <t>Nitrica</t>
  </si>
  <si>
    <t>Nitra</t>
  </si>
  <si>
    <t>XXIX. XXX.</t>
  </si>
  <si>
    <t>PD, PE/TN</t>
  </si>
  <si>
    <t>Oravica s prítokmi / Vitanová</t>
  </si>
  <si>
    <t>Studený potok s prítokmi</t>
  </si>
  <si>
    <t>TS/ZA</t>
  </si>
  <si>
    <t>OÚŽP v Dolnom Kubíne</t>
  </si>
  <si>
    <t xml:space="preserve">MV SR  </t>
  </si>
  <si>
    <t>Policajný zbor</t>
  </si>
  <si>
    <t>Hornád a prítoky</t>
  </si>
  <si>
    <t>XIV.B</t>
  </si>
  <si>
    <t>KE/KE</t>
  </si>
  <si>
    <t>Mesto Košice</t>
  </si>
  <si>
    <t>IV A/1</t>
  </si>
  <si>
    <t>III A/2</t>
  </si>
  <si>
    <t>Laborec – Petrovce n/L a PVN</t>
  </si>
  <si>
    <t>Laborec -  Ižkovce</t>
  </si>
  <si>
    <t>Ondava</t>
  </si>
  <si>
    <t>Latorica</t>
  </si>
  <si>
    <t>III. – IV/A/1</t>
  </si>
  <si>
    <t>Žarovnica/ Lukovec</t>
  </si>
  <si>
    <t>Orechovský potok</t>
  </si>
  <si>
    <t>Melioračný kanál/ Úbrež</t>
  </si>
  <si>
    <t>Obec Úbrež</t>
  </si>
  <si>
    <t>10.8.208</t>
  </si>
  <si>
    <t>Jenkovský potok/ N. Nemecké</t>
  </si>
  <si>
    <t>Sobranecký potok/ Komárovce</t>
  </si>
  <si>
    <t>Záchytný kanál</t>
  </si>
  <si>
    <t>ČS Bežovce</t>
  </si>
  <si>
    <t>Melioračný kanál/ Veľké Revištia</t>
  </si>
  <si>
    <t>Obec Veľké Revištia</t>
  </si>
  <si>
    <t>Blatné Remety</t>
  </si>
  <si>
    <t>Obec Blatné Remety</t>
  </si>
  <si>
    <t>Melioračný kanál, kanál A/ Bunkovce</t>
  </si>
  <si>
    <t>Obec Bunkovce</t>
  </si>
  <si>
    <t>Nižné Nemecké</t>
  </si>
  <si>
    <t>Obec Nižné Nemecké</t>
  </si>
  <si>
    <t>Obvod Spišská Nová Ves</t>
  </si>
  <si>
    <t>OÚŽP Spišská Nová Ves</t>
  </si>
  <si>
    <t>Hnilčík/  Železný potok,</t>
  </si>
  <si>
    <t>SN/KE</t>
  </si>
  <si>
    <t>Obec Hnilčík</t>
  </si>
  <si>
    <t>Veľký Folkmár/ Kojšovský potok</t>
  </si>
  <si>
    <t>GE/KE</t>
  </si>
  <si>
    <t>Obec Veľký Folkmár</t>
  </si>
  <si>
    <t>Prakovce/ Zimný, Hrelichov  potok</t>
  </si>
  <si>
    <t>Obec Prakovce</t>
  </si>
  <si>
    <t>Kluknava/ Hornád</t>
  </si>
  <si>
    <t>XX.A</t>
  </si>
  <si>
    <t>Obec Kluknava</t>
  </si>
  <si>
    <t>Gelnica/ Turzovský a Perlový potok</t>
  </si>
  <si>
    <t>Mesto Gelnica</t>
  </si>
  <si>
    <t>Mlynky/              Biela Voda</t>
  </si>
  <si>
    <t>XXI</t>
  </si>
  <si>
    <t>SNV/KE</t>
  </si>
  <si>
    <t>Obec Mlynky</t>
  </si>
  <si>
    <t>Nálepkovo/ Železný potok, Hnilec</t>
  </si>
  <si>
    <t xml:space="preserve">Obec Nálepkovo </t>
  </si>
  <si>
    <t>Obec Slovinky</t>
  </si>
  <si>
    <t>Kojšov/ Kojšovský potok</t>
  </si>
  <si>
    <t>Obec Kojšov</t>
  </si>
  <si>
    <t>Hrabušice/ Suchá Belá, Biela Voda</t>
  </si>
  <si>
    <t>Obec Hrabušice</t>
  </si>
  <si>
    <t>Spišská Nová Ves/Holubnica</t>
  </si>
  <si>
    <t>Mesto Spišská Nová Ves</t>
  </si>
  <si>
    <t>Rudňany/ Rudniansky potok</t>
  </si>
  <si>
    <t>Obec Rudňany</t>
  </si>
  <si>
    <t>Helcmanovce/  Silské, Medvedie, Banské</t>
  </si>
  <si>
    <t>Obec Helcmanovce</t>
  </si>
  <si>
    <t>Krompachy/ Hornád, Slovinský potok</t>
  </si>
  <si>
    <t>Mesto Krompachy</t>
  </si>
  <si>
    <t>Krompachy/Hornád,Slovinský potok</t>
  </si>
  <si>
    <t>Stará Voda/ Hnilec, Starovodsky potok</t>
  </si>
  <si>
    <t>Obec Stará Voda</t>
  </si>
  <si>
    <t>Henclová/ Henclovský, Miskrindel</t>
  </si>
  <si>
    <t>Obec Henclová</t>
  </si>
  <si>
    <t>Olcnava/Raj, Belá, Kamenná potok</t>
  </si>
  <si>
    <t>Markušovce/ Hornád</t>
  </si>
  <si>
    <t>Jaklovce/ Kojšovský potok</t>
  </si>
  <si>
    <t>Richnava/ Hornád</t>
  </si>
  <si>
    <t>Matejovce n/H/Hornád</t>
  </si>
  <si>
    <t>Betlanovce/ Hornád</t>
  </si>
  <si>
    <t>Mníšek n/Hnilcom/ Hnilec</t>
  </si>
  <si>
    <t>Švedlár/Hnilec</t>
  </si>
  <si>
    <t>Hnilec/ Stratená</t>
  </si>
  <si>
    <t>XXI.</t>
  </si>
  <si>
    <t>RV/KE</t>
  </si>
  <si>
    <t>Obec Stratená</t>
  </si>
  <si>
    <t>Hornád/Ždaňa</t>
  </si>
  <si>
    <t>XIV. A</t>
  </si>
  <si>
    <t>KS/KE</t>
  </si>
  <si>
    <t>UPK Bratislava</t>
  </si>
  <si>
    <t>Hornád/Kysak</t>
  </si>
  <si>
    <t>Obec Kysak</t>
  </si>
  <si>
    <t>Hornád/Veľká Lodina</t>
  </si>
  <si>
    <t>Obec Veľká Lodina</t>
  </si>
  <si>
    <t>Hornád/               Družstevná p/H</t>
  </si>
  <si>
    <t>Obec Družstevná p/H.</t>
  </si>
  <si>
    <t>Torysa/Ploské</t>
  </si>
  <si>
    <t>Obec Ploské</t>
  </si>
  <si>
    <t>Torysa/         Beniakovce</t>
  </si>
  <si>
    <t>Obec Beniakovce</t>
  </si>
  <si>
    <t>Torysa/Sady n/Torysou</t>
  </si>
  <si>
    <t>Obec Sady n/Torysou</t>
  </si>
  <si>
    <t>Torysa/    Vajkovce</t>
  </si>
  <si>
    <t>Obec Vajkovce</t>
  </si>
  <si>
    <t>Svinka/    Obišovce</t>
  </si>
  <si>
    <t>Obec Obišovce</t>
  </si>
  <si>
    <t>Olšavanka/   Olšovany</t>
  </si>
  <si>
    <t>Obec Olšovany</t>
  </si>
  <si>
    <t>Olšava/  Ruskov</t>
  </si>
  <si>
    <t>Obec Ruskov</t>
  </si>
  <si>
    <t>Torysa/K. Olšany</t>
  </si>
  <si>
    <t>XIV.C</t>
  </si>
  <si>
    <t>OÚŽP Košice - okolie</t>
  </si>
  <si>
    <t>Torysa/celý úsek</t>
  </si>
  <si>
    <t>Veľkanov, Strašný/Sokoľ</t>
  </si>
  <si>
    <t>Obec Sokoľ</t>
  </si>
  <si>
    <t>Varovec,    Tepličianský  /Družstevná p/Hornáde</t>
  </si>
  <si>
    <t>ČS Boľ</t>
  </si>
  <si>
    <t>ČS Streda n/Bodrogom</t>
  </si>
  <si>
    <t>I B/1</t>
  </si>
  <si>
    <t>Terebľa,Slivník/  Slivník</t>
  </si>
  <si>
    <t>V B/4</t>
  </si>
  <si>
    <t>Obec Slivník</t>
  </si>
  <si>
    <t>Roňava/ Michaľany</t>
  </si>
  <si>
    <t>potok Ošva/Kašov</t>
  </si>
  <si>
    <t>12.8.200</t>
  </si>
  <si>
    <t>VN Ružín + Hornád</t>
  </si>
  <si>
    <t>XV.A,B</t>
  </si>
  <si>
    <t>GL,KS/KE</t>
  </si>
  <si>
    <t>VN Dobšiná + Hnilec</t>
  </si>
  <si>
    <t>RV,GL, SNV/KE</t>
  </si>
  <si>
    <t>Hornád/obvod KE, KS</t>
  </si>
  <si>
    <t>KE,KS/KE</t>
  </si>
  <si>
    <t>Ondava/Horovce</t>
  </si>
  <si>
    <t>IV,V</t>
  </si>
  <si>
    <t>TV,MI/KE</t>
  </si>
  <si>
    <t>VN Z. Šírava</t>
  </si>
  <si>
    <t>X</t>
  </si>
  <si>
    <t>Latorica/Veľké Kapušany</t>
  </si>
  <si>
    <t>I.C,II.A,I. I.B/1, III., IV.A/1</t>
  </si>
  <si>
    <t>Tisa/Veľké Trakany</t>
  </si>
  <si>
    <t>II.B</t>
  </si>
  <si>
    <t>železničné koľajové vozidlo</t>
  </si>
  <si>
    <t>zaplavená verejná zeleň (ha)</t>
  </si>
  <si>
    <t>mlynský náhon (m2)</t>
  </si>
  <si>
    <t>Dom smútku</t>
  </si>
  <si>
    <t>Obvodný úrad Spišská Nová Ves</t>
  </si>
  <si>
    <t>PD SKARABEUS - AGRO</t>
  </si>
  <si>
    <t>Zariadenie Opátka (OÚ Košice-okolie)</t>
  </si>
  <si>
    <t>Frucona Košice, a.s., Textilná 6, Košice</t>
  </si>
  <si>
    <t>Lesné a pozemk.spol. Urbariát Bystrany</t>
  </si>
  <si>
    <t>PRO POPULO Poprad, s.r.o.</t>
  </si>
  <si>
    <t>Lesné spol. LAZ,pozem.spol. Olcnava</t>
  </si>
  <si>
    <t>Urbárska spol. Olcnava</t>
  </si>
  <si>
    <t>Pozem.spol.,lesn.spol. Humence, Olcnava</t>
  </si>
  <si>
    <t>Kovozber s.r.o., Radlinského 28, SNV</t>
  </si>
  <si>
    <t>Lesy mesta Sp. Nová Ves, s.r.o.</t>
  </si>
  <si>
    <t>TJ Baník Hnilčík</t>
  </si>
  <si>
    <t>TOM&amp;TOM s.ro., Slovenská 12, Košice</t>
  </si>
  <si>
    <t>Jarábek,Stará Voda, Šahin, Záborského 29, SNV</t>
  </si>
  <si>
    <t>Agrofarma s.r.o., Nálepkovo</t>
  </si>
  <si>
    <t>Urbárska a Jabubisková spol. Pozemkové spol. Kojšov</t>
  </si>
  <si>
    <t>FAGUS s.r.o.,Hlavná 42, Krompachy</t>
  </si>
  <si>
    <t>Gelnické lesy, s.r.o., Gelnica</t>
  </si>
  <si>
    <t>Pozemk. spol.- Urbariát Nižné Slovinky</t>
  </si>
  <si>
    <t>Urbariátne lesy a pasien. Spol. Poráč</t>
  </si>
  <si>
    <t>Spoloč. vlastníkov bytov Prakovce</t>
  </si>
  <si>
    <t>Združenie vlastníkov Lesa a tráv.porastov Matejovce n/Hornádom</t>
  </si>
  <si>
    <t>SR (v tis. Sk)</t>
  </si>
  <si>
    <t>SR (v tis. eur)*</t>
  </si>
  <si>
    <t>Kolačkovianka</t>
  </si>
  <si>
    <t>SL/PO</t>
  </si>
  <si>
    <t>Jakubianka</t>
  </si>
  <si>
    <t>Solisko</t>
  </si>
  <si>
    <t>Hradlova</t>
  </si>
  <si>
    <t>Ľubotinka</t>
  </si>
  <si>
    <t>Šambronka</t>
  </si>
  <si>
    <t>Vesne</t>
  </si>
  <si>
    <t>9:00</t>
  </si>
  <si>
    <t>Lomnicky potok</t>
  </si>
  <si>
    <t>Rieka</t>
  </si>
  <si>
    <t>Potok Špica</t>
  </si>
  <si>
    <t>SV/PO</t>
  </si>
  <si>
    <t>Cirocha</t>
  </si>
  <si>
    <t>Prítoky Sitničky</t>
  </si>
  <si>
    <t>HE/PO</t>
  </si>
  <si>
    <t>Sitnička</t>
  </si>
  <si>
    <t>Potok Oľka, Hrubov</t>
  </si>
  <si>
    <t>Ňagovský potok</t>
  </si>
  <si>
    <t>ML/PO</t>
  </si>
  <si>
    <t>Vilšava</t>
  </si>
  <si>
    <t>Rokytovec, Monystýr</t>
  </si>
  <si>
    <t>Bezmenný</t>
  </si>
  <si>
    <t>Vodné toky okresu Medzilaborce</t>
  </si>
  <si>
    <t>Osturniansky potok</t>
  </si>
  <si>
    <t>KK/PO</t>
  </si>
  <si>
    <t>Holumnický potok</t>
  </si>
  <si>
    <t>Vojňanský potok</t>
  </si>
  <si>
    <t>Frankovský potok</t>
  </si>
  <si>
    <t>Biela</t>
  </si>
  <si>
    <t>Jezerský potok</t>
  </si>
  <si>
    <t>Beliansky potok</t>
  </si>
  <si>
    <t>Kežmarská biela voda</t>
  </si>
  <si>
    <t>Pavlovský potok</t>
  </si>
  <si>
    <t>VT/PO</t>
  </si>
  <si>
    <t>Topľa + prítoky</t>
  </si>
  <si>
    <t>miestny potok</t>
  </si>
  <si>
    <t>Hermanovský potok</t>
  </si>
  <si>
    <t xml:space="preserve">Topľa </t>
  </si>
  <si>
    <t>Medziansky potok</t>
  </si>
  <si>
    <t>17.00</t>
  </si>
  <si>
    <t>14.00</t>
  </si>
  <si>
    <t>Radomka</t>
  </si>
  <si>
    <t>SK/PO</t>
  </si>
  <si>
    <t>VII B</t>
  </si>
  <si>
    <t>OÚŽP Stropkov</t>
  </si>
  <si>
    <t>Topľa</t>
  </si>
  <si>
    <t>Topľa, Radomka</t>
  </si>
  <si>
    <t>Hrabovčík</t>
  </si>
  <si>
    <t>Studený potok</t>
  </si>
  <si>
    <t>Slatvinec</t>
  </si>
  <si>
    <t>BJ/PO</t>
  </si>
  <si>
    <t>Šibská voda</t>
  </si>
  <si>
    <t>12.00</t>
  </si>
  <si>
    <t>Večný</t>
  </si>
  <si>
    <t>Kurovec</t>
  </si>
  <si>
    <t>Richvaldský</t>
  </si>
  <si>
    <t>Zlatiansky</t>
  </si>
  <si>
    <t>Topľa, Šibska Voda</t>
  </si>
  <si>
    <t>Územný obvod Bardejov</t>
  </si>
  <si>
    <t>15.00</t>
  </si>
  <si>
    <t>Sekčov</t>
  </si>
  <si>
    <t>Rešovka</t>
  </si>
  <si>
    <t>9.00</t>
  </si>
  <si>
    <t>Hažlínka</t>
  </si>
  <si>
    <t>15.30</t>
  </si>
  <si>
    <t>13.00</t>
  </si>
  <si>
    <t>16.00</t>
  </si>
  <si>
    <t>16.30</t>
  </si>
  <si>
    <t>Koprivnička</t>
  </si>
  <si>
    <t>Andrejovka</t>
  </si>
  <si>
    <t>Jedlinka</t>
  </si>
  <si>
    <t>Obvod Prešov</t>
  </si>
  <si>
    <t>PO/PO</t>
  </si>
  <si>
    <t>SB/PO</t>
  </si>
  <si>
    <t>18.00</t>
  </si>
  <si>
    <t>Torysa</t>
  </si>
  <si>
    <t>VS Sigord</t>
  </si>
  <si>
    <t>II</t>
  </si>
  <si>
    <t>Antalov potok+podhorské prítoky</t>
  </si>
  <si>
    <t>LE/PO</t>
  </si>
  <si>
    <t>Olšavica</t>
  </si>
  <si>
    <t>10.00</t>
  </si>
  <si>
    <t>Vernársky potok</t>
  </si>
  <si>
    <t>PP/PO</t>
  </si>
  <si>
    <t>Bystrá a Kubašok</t>
  </si>
  <si>
    <t>Hornád</t>
  </si>
  <si>
    <t>Ždiarsky potok - Biela</t>
  </si>
  <si>
    <t>Javorinka, Končina</t>
  </si>
  <si>
    <t>OcÚ Kolačkov</t>
  </si>
  <si>
    <t>OcÚ Jakubany</t>
  </si>
  <si>
    <t>OcÚ Čirč</t>
  </si>
  <si>
    <t>OcÚ Kyjov</t>
  </si>
  <si>
    <t>OcÚ Pusté Pole</t>
  </si>
  <si>
    <t>Jakubianka, Kolačkovianka</t>
  </si>
  <si>
    <t>OcÚ Nová Ľubovňa</t>
  </si>
  <si>
    <t>OcÚ Ľubotín</t>
  </si>
  <si>
    <t>OcÚ Plavnica</t>
  </si>
  <si>
    <t>OcÚ Šarišské Jastrabie</t>
  </si>
  <si>
    <t>OcÚ Lomnička</t>
  </si>
  <si>
    <t>OcÚ Šambron</t>
  </si>
  <si>
    <t>OcÚ nižné Ružbachy</t>
  </si>
  <si>
    <t>Lomnický potok, Lomnická rieka, Kolačkovský potok, Holumnický potok, Líščí potok, Ihla potok, Poľný potok</t>
  </si>
  <si>
    <t>OÚŽP Kežmarok</t>
  </si>
  <si>
    <t>Poprad prítoky, okres Stará Ľubovňa</t>
  </si>
  <si>
    <t>Jakubianka, Koločkovianka</t>
  </si>
  <si>
    <t>OcÚ Forbasy</t>
  </si>
  <si>
    <t>OcÚ Ďurková</t>
  </si>
  <si>
    <t>OcÚ Dlhé Nad Cirochou</t>
  </si>
  <si>
    <t>Kataster obce Dlhé nad Cirochou</t>
  </si>
  <si>
    <t>MÚ Snina</t>
  </si>
  <si>
    <t>OcÚ Ruská Poruba</t>
  </si>
  <si>
    <t>OcÚ Nižná Sitnica</t>
  </si>
  <si>
    <t>OcÚ Ruská Kajňa</t>
  </si>
  <si>
    <t>OcÚ Ňagov</t>
  </si>
  <si>
    <t>OcÚ Krásny Brod</t>
  </si>
  <si>
    <t>OcÚ Čabiny</t>
  </si>
  <si>
    <t>OcÚ Čabalovce</t>
  </si>
  <si>
    <t>OÚŽP Medzilaborce</t>
  </si>
  <si>
    <t>OcÚ Osturňa</t>
  </si>
  <si>
    <t>OcÚ Jurské</t>
  </si>
  <si>
    <t>OcÚ Ihľany</t>
  </si>
  <si>
    <t>OcÚ Holumnica</t>
  </si>
  <si>
    <t>OcÚ Podhorany</t>
  </si>
  <si>
    <t>OcÚ Veľká Franková</t>
  </si>
  <si>
    <t>OcÚ Bušany</t>
  </si>
  <si>
    <t>OcÚ Jezersko</t>
  </si>
  <si>
    <t>MÚ Spišská Belá</t>
  </si>
  <si>
    <t>OcÚ Malá Franková</t>
  </si>
  <si>
    <t>OcÚ Mlynčeky</t>
  </si>
  <si>
    <t>Topľa + prítoky / Hanušovce nad Topľou</t>
  </si>
  <si>
    <t>OcÚ Pavlovce</t>
  </si>
  <si>
    <t>OcÚ Petrovce</t>
  </si>
  <si>
    <t>OcÚ Hermanovce nad Topľou</t>
  </si>
  <si>
    <t>OcÚ Bystré</t>
  </si>
  <si>
    <t>OcÚ Čierne n/T</t>
  </si>
  <si>
    <t>MÚ Hanušovce n/T</t>
  </si>
  <si>
    <t>OcÚ Medzianky</t>
  </si>
  <si>
    <t>OcÚ Soľ</t>
  </si>
  <si>
    <t>OcÚ Matiaška</t>
  </si>
  <si>
    <t>OcÚ Jasenovce</t>
  </si>
  <si>
    <t>OÚŽP Vranov nad Topľou</t>
  </si>
  <si>
    <t>miestny potok / Prosačov</t>
  </si>
  <si>
    <t>OcÚ Benkovce</t>
  </si>
  <si>
    <t>OcÚ Šarišský Štiavnik</t>
  </si>
  <si>
    <t>OcÚ Okrúhle</t>
  </si>
  <si>
    <t>OcÚ Beňadikovce</t>
  </si>
  <si>
    <t>OcÚ Matovce</t>
  </si>
  <si>
    <t>OcÚ Kurimka</t>
  </si>
  <si>
    <t>OcÚ Lužany</t>
  </si>
  <si>
    <t>MÚ Giraltovce</t>
  </si>
  <si>
    <t>OcÚ Mičakovce</t>
  </si>
  <si>
    <t>OÚŽP Bardejov</t>
  </si>
  <si>
    <t>OcÚ Nižná Voľa</t>
  </si>
  <si>
    <t>OcÚ Železník</t>
  </si>
  <si>
    <t>OcÚ Hrabovčik</t>
  </si>
  <si>
    <t xml:space="preserve">OcÚ Krajná Porubka </t>
  </si>
  <si>
    <t>OcÚ Rakovčík</t>
  </si>
  <si>
    <t>OcÚ Kružľov</t>
  </si>
  <si>
    <t>OcÚ Livovská Huta</t>
  </si>
  <si>
    <t>OcÚ Lukov</t>
  </si>
  <si>
    <t>Topľa/ Livov, Livovská Huta, Lukov</t>
  </si>
  <si>
    <t>OcÚ Livov</t>
  </si>
  <si>
    <t>OcÚ Šiba</t>
  </si>
  <si>
    <t>OcÚ Kríže</t>
  </si>
  <si>
    <t>OcÚ Lenartovce</t>
  </si>
  <si>
    <t>OcÚ Kurov</t>
  </si>
  <si>
    <t>OcÚ Richvald</t>
  </si>
  <si>
    <t>OcÚ Krivé</t>
  </si>
  <si>
    <t>OcÚ Zlaté</t>
  </si>
  <si>
    <t>MÚ Bardejov</t>
  </si>
  <si>
    <t>OcÚ Malcov</t>
  </si>
  <si>
    <t>OcÚ Hervatov</t>
  </si>
  <si>
    <t>OcÚ Bogliarka</t>
  </si>
  <si>
    <t>OcÚ Raslavice</t>
  </si>
  <si>
    <t>OcÚ Rešov</t>
  </si>
  <si>
    <t>OcÚ Ortuťová</t>
  </si>
  <si>
    <t>OcÚ Šašova</t>
  </si>
  <si>
    <t>OcÚ Gerlachov</t>
  </si>
  <si>
    <t>OcÚ Hertník</t>
  </si>
  <si>
    <t>OcÚ Vyšný Kručov</t>
  </si>
  <si>
    <t>OcÚ Tarnov</t>
  </si>
  <si>
    <t>OcÚ Mokroluh</t>
  </si>
  <si>
    <t>OcÚ Šarišské Čierne</t>
  </si>
  <si>
    <t>OcÚ Nemcovce</t>
  </si>
  <si>
    <t>OcÚ Hažlín</t>
  </si>
  <si>
    <t>OcÚ Kurima</t>
  </si>
  <si>
    <t>OcÚ Rokytov</t>
  </si>
  <si>
    <t>OcÚ Porubka</t>
  </si>
  <si>
    <t>OcÚ Harhaj</t>
  </si>
  <si>
    <t>OcÚ Kučín</t>
  </si>
  <si>
    <t>OcÚ Koprivnica</t>
  </si>
  <si>
    <t>OcÚ Buclovany</t>
  </si>
  <si>
    <t>OcÚ Brezov</t>
  </si>
  <si>
    <t>OcÚ Komárov</t>
  </si>
  <si>
    <t>OcÚ Vaniškovce</t>
  </si>
  <si>
    <t>OcÚ Marhaň</t>
  </si>
  <si>
    <t>OcÚ Fričkovce</t>
  </si>
  <si>
    <t>OcÚ Andrejova</t>
  </si>
  <si>
    <t>OcÚ Tročany</t>
  </si>
  <si>
    <t>OcÚ Mikulášov</t>
  </si>
  <si>
    <t>OcÚ Lipová</t>
  </si>
  <si>
    <t>OÚŽP Prešov</t>
  </si>
  <si>
    <t>PO,SB /PO</t>
  </si>
  <si>
    <t>Pretlakové vozidlo</t>
  </si>
  <si>
    <t>Obvodný úrad Stará Ľubovňa</t>
  </si>
  <si>
    <t>Obvodný úrad Kežmarok</t>
  </si>
  <si>
    <t>Prešovský samosprávny kraj</t>
  </si>
  <si>
    <t>Obvodné a krajské úrady a zložky Ministerstva vnútra SR spolu</t>
  </si>
  <si>
    <t xml:space="preserve"> Krajské úrady ŽP spolu</t>
  </si>
  <si>
    <t>MZ SR</t>
  </si>
  <si>
    <t>MO SR</t>
  </si>
  <si>
    <t>MŽP SR</t>
  </si>
  <si>
    <t>MP SR (Lesy SR, ŠL TANAP)</t>
  </si>
  <si>
    <t>SPP a.s.</t>
  </si>
  <si>
    <t>VEOLIA PVS Poprad</t>
  </si>
  <si>
    <t>Rybochovné zariadenie, D.Reľovský, Kolačkov 183</t>
  </si>
  <si>
    <t>PD Goral</t>
  </si>
  <si>
    <t>Urbárska spoločnosť Osturňa</t>
  </si>
  <si>
    <t>Urbárska spoločnosť Šiba</t>
  </si>
  <si>
    <t>PRO POPULO s.r.o. Sp. Teplica, k.ú. N.Slavkov</t>
  </si>
  <si>
    <t>Pozemkové spoločenstvo, Urbariát N. Slavkov</t>
  </si>
  <si>
    <t>Urbárska spoločnosť, Pozemkové spoločenstvo Brezovička</t>
  </si>
  <si>
    <t>Lesné hospodárstvo Olejníkov, Alžbeta Mikulášiková a spol. Kežmarok</t>
  </si>
  <si>
    <t>Urbárska spoločnosť Hanigovce, Ing. Kruľ Ľubomír</t>
  </si>
  <si>
    <t>HANA-EXPRESTRAN, Peter Juhás, Široké, areál Peč. Nová Ves</t>
  </si>
  <si>
    <t>PD Lemešany so sídlom v Drienove k.ú. Drienov</t>
  </si>
  <si>
    <t>PD Lemešany so sídlom v Drienove k.ú. Kendice</t>
  </si>
  <si>
    <t>UNIPRODUKT Kendice</t>
  </si>
  <si>
    <t>Hydromeliorácie, š.p. Bratislava</t>
  </si>
  <si>
    <t>Urbárske a pasienkové pozemkové spoločenstvo Vernár</t>
  </si>
  <si>
    <t>Pozemkové spoločenstvo bývalý urbariát Hrabušice</t>
  </si>
  <si>
    <t>Lesy SR</t>
  </si>
  <si>
    <t>VLM SR, š. p. Pliešovce, OZ Kežmarok, Vojenský obvod Javorina</t>
  </si>
  <si>
    <t xml:space="preserve">i) škody na majetku v organizáciách v zriaďovateľskej pôsobnosti ústredného orgánu štátnej správy </t>
  </si>
  <si>
    <t>SR spolu                            v tis. Sk</t>
  </si>
  <si>
    <t>SR spolu                                 v tis. EUR</t>
  </si>
  <si>
    <t>Slovenský vodohospodársky podnik, š.p.</t>
  </si>
  <si>
    <t>SVP, š.p.</t>
  </si>
  <si>
    <t>SHMÚ</t>
  </si>
  <si>
    <t>MV SR SPOLU</t>
  </si>
  <si>
    <t>Hasičský a záchranný zbor</t>
  </si>
  <si>
    <t>Hydromeliorácie, š.p.</t>
  </si>
  <si>
    <t>Štátne lesy TANAP</t>
  </si>
  <si>
    <t>MDPaT SR</t>
  </si>
  <si>
    <t>MP SR SPOLU</t>
  </si>
  <si>
    <t>MDPaT SR (Slovenská správa ciest)</t>
  </si>
  <si>
    <t>Slovenská správa ciest</t>
  </si>
  <si>
    <t>OcÚ Vyšná Šebastová</t>
  </si>
  <si>
    <t>OcÚ Olejníkov</t>
  </si>
  <si>
    <t>OcÚ Podhradík</t>
  </si>
  <si>
    <t>MsÚ Prešov</t>
  </si>
  <si>
    <t>OcÚ Nižný Slavkov</t>
  </si>
  <si>
    <t>OcÚ Ľutina</t>
  </si>
  <si>
    <t>OcÚ Pečovská Nová Ves</t>
  </si>
  <si>
    <t>OcÚ Kokošovce</t>
  </si>
  <si>
    <t>OcÚ Drienica</t>
  </si>
  <si>
    <t>OcÚ Haniska</t>
  </si>
  <si>
    <t>OcÚ Brezovička</t>
  </si>
  <si>
    <t>OcÚ Zlatá Baňa</t>
  </si>
  <si>
    <t>OcÚ Dulová Ves</t>
  </si>
  <si>
    <t>OcÚ Terňa</t>
  </si>
  <si>
    <t>OcÚ Lada</t>
  </si>
  <si>
    <t>OcÚ Milpoš</t>
  </si>
  <si>
    <t>MsÚ Lipany</t>
  </si>
  <si>
    <t>OcÚ Brezovica</t>
  </si>
  <si>
    <t>MsÚ Sabinov</t>
  </si>
  <si>
    <t>OcÚ Torysa</t>
  </si>
  <si>
    <t>OcÚ Červenica</t>
  </si>
  <si>
    <t>OcÚ Ličartovce</t>
  </si>
  <si>
    <t>OcÚ Tichý Potok</t>
  </si>
  <si>
    <t>MsÚ Veľký Šariš</t>
  </si>
  <si>
    <t>OcÚ Drienov</t>
  </si>
  <si>
    <t>OcÚ Drienovská Nová Ves</t>
  </si>
  <si>
    <t>OcÚ Fulianka</t>
  </si>
  <si>
    <t>OcÚ Lemešany</t>
  </si>
  <si>
    <t>OcÚ Kapušany</t>
  </si>
  <si>
    <t>OcÚ Kendice</t>
  </si>
  <si>
    <t>OcÚ Petrovany</t>
  </si>
  <si>
    <t>OcÚ Bajerovce</t>
  </si>
  <si>
    <t>OcÚ Ruská Nová Ves</t>
  </si>
  <si>
    <t>OcÚ Župčany</t>
  </si>
  <si>
    <t>OcÚ Hermanovce</t>
  </si>
  <si>
    <t>OcÚ Jarovnice</t>
  </si>
  <si>
    <t>OcÚ Lažany</t>
  </si>
  <si>
    <t>OcÚ Radatice</t>
  </si>
  <si>
    <t>Ľutinka / Olejníkov</t>
  </si>
  <si>
    <t>Ľutinka /Ľutina</t>
  </si>
  <si>
    <t>Ľutinka / Pečovská Nová Ves</t>
  </si>
  <si>
    <t>Torysa / Šarišské Michaľany, Lipany, Pečovská Nová Ves</t>
  </si>
  <si>
    <t>OcÚ Vyšný Slavkov</t>
  </si>
  <si>
    <t>OcÚ Olšavica</t>
  </si>
  <si>
    <t>OcÚ Nižné Repaše</t>
  </si>
  <si>
    <t>OcÚ Torysky</t>
  </si>
  <si>
    <t>OcÚ Hranovnica</t>
  </si>
  <si>
    <t>OcÚ Vernár</t>
  </si>
  <si>
    <t>OcÚ Spišské Bystré</t>
  </si>
  <si>
    <t>OcÚ Spišský Štiavnik</t>
  </si>
  <si>
    <t>OcÚ Ždiar</t>
  </si>
  <si>
    <t>OcÚ Tatranská Javorina</t>
  </si>
  <si>
    <t>OcÚ Zlatník</t>
  </si>
  <si>
    <t>SN,GE /KE</t>
  </si>
  <si>
    <t>Slovinky/ Lacimberský a Počásky potok</t>
  </si>
  <si>
    <t>Východoslovenská distribučná, a. s. Košice</t>
  </si>
  <si>
    <t>SE, a. s. Bratislava (MVE Švedlár)</t>
  </si>
  <si>
    <t>VEOLIA - Podtatranská vodárenská spoločnosť, a.s., Poprad</t>
  </si>
  <si>
    <t>Generálny štáb ozbrojených síl SR</t>
  </si>
  <si>
    <t>Vojenský obvod Javorina (VLM SR, š.p. Pliešovce)</t>
  </si>
  <si>
    <t>Ministerstvo obrany Slovenskej republiky spolu</t>
  </si>
  <si>
    <t>Úrad verejného zdravotníctva SR</t>
  </si>
  <si>
    <t>poškodené a zničené priepusty na cestách (ks)</t>
  </si>
  <si>
    <t>POVODNE                       január - júl 2008</t>
  </si>
  <si>
    <t>MŽP SR SPOLU</t>
  </si>
  <si>
    <t>MZ SR (ÚVZ SR)</t>
  </si>
  <si>
    <t>Pozemkové spoločenstvo Ľubotín</t>
  </si>
  <si>
    <t>j) škody v občianskych združeniach</t>
  </si>
  <si>
    <t>Krajský úrad životného prostredia</t>
  </si>
  <si>
    <t>* pozn. sumy uvedené v eurách sú prepočítané konverzným kurzom 1 EUR = 30,1260 SKK</t>
  </si>
  <si>
    <t>SR (v tis. eur) *</t>
  </si>
  <si>
    <t>Príloha A6</t>
  </si>
  <si>
    <t>Škody spôsobené povodňami                                                v tis. Sk</t>
  </si>
  <si>
    <t>P.č.</t>
  </si>
  <si>
    <t>Kataster</t>
  </si>
  <si>
    <t>Meno</t>
  </si>
  <si>
    <t>Bydlisko</t>
  </si>
  <si>
    <t>Poškodená nehnuteľnosť</t>
  </si>
  <si>
    <t>Škoda</t>
  </si>
  <si>
    <t>1.</t>
  </si>
  <si>
    <t>Gelnica</t>
  </si>
  <si>
    <t>Miroslav Janó</t>
  </si>
  <si>
    <t>Agátová 235/1, Gelnica</t>
  </si>
  <si>
    <t xml:space="preserve">2. </t>
  </si>
  <si>
    <t>Horváth Peter</t>
  </si>
  <si>
    <t>Turzovská 401/1, Gelnica</t>
  </si>
  <si>
    <t>3.</t>
  </si>
  <si>
    <t>Nálepkovo</t>
  </si>
  <si>
    <t>Grečková Jana</t>
  </si>
  <si>
    <t>Hlavná 272, Nálepkovo</t>
  </si>
  <si>
    <t>4.</t>
  </si>
  <si>
    <t>Hozza Štefan</t>
  </si>
  <si>
    <t>Nálepkovo 686</t>
  </si>
  <si>
    <t>5.</t>
  </si>
  <si>
    <t>Mikula Milan</t>
  </si>
  <si>
    <t>Nálepkovo 89 a 91 (dva domy)</t>
  </si>
  <si>
    <t>6.</t>
  </si>
  <si>
    <t>Lukačovský Ján</t>
  </si>
  <si>
    <t>Hlavná 51/519, Nálepkovo</t>
  </si>
  <si>
    <t>7.</t>
  </si>
  <si>
    <t>Kiššák Ján</t>
  </si>
  <si>
    <t>Hlavná 276/53, Nálepkovo</t>
  </si>
  <si>
    <t>8.</t>
  </si>
  <si>
    <t xml:space="preserve">Karaffová Mária </t>
  </si>
  <si>
    <t>Hlavná 273, Nálepkovo</t>
  </si>
  <si>
    <t>9.</t>
  </si>
  <si>
    <t>Pacák Marián</t>
  </si>
  <si>
    <t>10.</t>
  </si>
  <si>
    <t>Geletka Michal</t>
  </si>
  <si>
    <t>Nálepkovo 292</t>
  </si>
  <si>
    <t>11.</t>
  </si>
  <si>
    <t>Kojšov</t>
  </si>
  <si>
    <t>Hadbavný Michal</t>
  </si>
  <si>
    <t>Kojšov 68</t>
  </si>
  <si>
    <t>12.</t>
  </si>
  <si>
    <t>Pavúk Imrich</t>
  </si>
  <si>
    <t>Kojšov 281</t>
  </si>
  <si>
    <t>13.</t>
  </si>
  <si>
    <t>Lazarová Alžbeta</t>
  </si>
  <si>
    <t>Kojšov 192</t>
  </si>
  <si>
    <t>14.</t>
  </si>
  <si>
    <t>Hnilčík</t>
  </si>
  <si>
    <t>Dravecká Kristína</t>
  </si>
  <si>
    <t>Ružová 9, Levoča</t>
  </si>
  <si>
    <t xml:space="preserve">Hnilčík 85 /chalupa) </t>
  </si>
  <si>
    <t>15.</t>
  </si>
  <si>
    <t>Beťko Dušan</t>
  </si>
  <si>
    <t>Hnilčík 8</t>
  </si>
  <si>
    <t>16.</t>
  </si>
  <si>
    <t>Dugas Jozef</t>
  </si>
  <si>
    <t>L. Svobodu 2493/56, Poprad</t>
  </si>
  <si>
    <t>Hnilčík 163 (chalupa)</t>
  </si>
  <si>
    <t>17.</t>
  </si>
  <si>
    <t>Fabián Vladimír</t>
  </si>
  <si>
    <t>Hnilčík 34</t>
  </si>
  <si>
    <t>18.</t>
  </si>
  <si>
    <t>Gerda Jozef</t>
  </si>
  <si>
    <t>Hnilčík 110</t>
  </si>
  <si>
    <t>19.</t>
  </si>
  <si>
    <t>Greisel Miloš</t>
  </si>
  <si>
    <t>Hnilčík 7</t>
  </si>
  <si>
    <t>20.</t>
  </si>
  <si>
    <t>Herich Alojz</t>
  </si>
  <si>
    <t>Hnilčík 31</t>
  </si>
  <si>
    <t>(chalupa)</t>
  </si>
  <si>
    <t>21.</t>
  </si>
  <si>
    <t>Hrubý Ján</t>
  </si>
  <si>
    <t>Hnilčík 257</t>
  </si>
  <si>
    <t>22.</t>
  </si>
  <si>
    <t xml:space="preserve">Jančura Marián Ing. </t>
  </si>
  <si>
    <t>Hnilčík 146</t>
  </si>
  <si>
    <t>23.</t>
  </si>
  <si>
    <t>Jurčák Karol</t>
  </si>
  <si>
    <t>Slovenská 11, SNV</t>
  </si>
  <si>
    <t>Hnilčík 3078 (chalupa)</t>
  </si>
  <si>
    <t>24.</t>
  </si>
  <si>
    <t>Kačír Ján</t>
  </si>
  <si>
    <t>Hnilčík 30</t>
  </si>
  <si>
    <t>25.</t>
  </si>
  <si>
    <t>Krestian Ivan</t>
  </si>
  <si>
    <t>Hnilčík 14</t>
  </si>
  <si>
    <t>26.</t>
  </si>
  <si>
    <t>Kocúr Anton</t>
  </si>
  <si>
    <t>Jilemnického 4/10, SNV</t>
  </si>
  <si>
    <t>Hnilčík 187 (chalupa)</t>
  </si>
  <si>
    <t>27.</t>
  </si>
  <si>
    <t>Krupicer Ivan Dr.</t>
  </si>
  <si>
    <t>Čsl.armády 14, Košice</t>
  </si>
  <si>
    <t>Hnilčík , Bindt 15 (chalupa)</t>
  </si>
  <si>
    <t>28.</t>
  </si>
  <si>
    <t>Matúš František</t>
  </si>
  <si>
    <t>Mirka Nešpora 33, Prešov</t>
  </si>
  <si>
    <t>Hnilčík 84 (chalupa)</t>
  </si>
  <si>
    <t>30.</t>
  </si>
  <si>
    <t>Matúš Jozef</t>
  </si>
  <si>
    <t>Hnilčík 94</t>
  </si>
  <si>
    <t>31.</t>
  </si>
  <si>
    <t>Mišenda Albert</t>
  </si>
  <si>
    <t>Hnilčík 117</t>
  </si>
  <si>
    <t>32.</t>
  </si>
  <si>
    <t>Murgáč Štefan</t>
  </si>
  <si>
    <t>Hnilčík 71</t>
  </si>
  <si>
    <t>33.</t>
  </si>
  <si>
    <t>Nemcová Andrea, Okresová Alexandra</t>
  </si>
  <si>
    <t>Hnilčík 234</t>
  </si>
  <si>
    <t>chalupa</t>
  </si>
  <si>
    <t>34.</t>
  </si>
  <si>
    <t>Novotta Blažej</t>
  </si>
  <si>
    <t>Hnilčík 127</t>
  </si>
  <si>
    <t>35.</t>
  </si>
  <si>
    <t>Ondrejčíková Magdaléna</t>
  </si>
  <si>
    <t>Hnilčík 124</t>
  </si>
  <si>
    <t>36.</t>
  </si>
  <si>
    <t>Paulík Jozef</t>
  </si>
  <si>
    <t>Hnilčík 227</t>
  </si>
  <si>
    <t>37.</t>
  </si>
  <si>
    <t>Pokorná Slavomíra Ing.</t>
  </si>
  <si>
    <t>Za kaštieľom 4/61, Smižany</t>
  </si>
  <si>
    <t>Hnilčík 125 (chalupa)</t>
  </si>
  <si>
    <t>38.</t>
  </si>
  <si>
    <t>Roxer Ladislav</t>
  </si>
  <si>
    <t>Jiráskova 4, Košice</t>
  </si>
  <si>
    <t>Hnilčík 164 (chalupa)</t>
  </si>
  <si>
    <t>39.</t>
  </si>
  <si>
    <t>Samseli Peter MVDr.</t>
  </si>
  <si>
    <t>Lanškrounská 4, Kežmarok</t>
  </si>
  <si>
    <t>Hnilčík (chalupa)</t>
  </si>
  <si>
    <t>40.</t>
  </si>
  <si>
    <t>Servátková Mária</t>
  </si>
  <si>
    <t>Hnilčík 101</t>
  </si>
  <si>
    <t>41.</t>
  </si>
  <si>
    <t>Schmidt Miroslav</t>
  </si>
  <si>
    <t>Hnilčík 213</t>
  </si>
  <si>
    <t>42.</t>
  </si>
  <si>
    <t>Slebodník Peter Ing.</t>
  </si>
  <si>
    <t>Brezová 1744/18, SNV</t>
  </si>
  <si>
    <t>Hnilčík 69 (chalupa)</t>
  </si>
  <si>
    <t xml:space="preserve">43. </t>
  </si>
  <si>
    <t>Sobinovský Ján</t>
  </si>
  <si>
    <t>Hnilčík 89</t>
  </si>
  <si>
    <t>44.</t>
  </si>
  <si>
    <t>Vaško Jozef Dr.</t>
  </si>
  <si>
    <t>Hnilčík 28</t>
  </si>
  <si>
    <t>45.</t>
  </si>
  <si>
    <t>Korba Jozef MVDr.</t>
  </si>
  <si>
    <t>Hnilčík 111</t>
  </si>
  <si>
    <t>46.</t>
  </si>
  <si>
    <t>Fabínyová Zuzana</t>
  </si>
  <si>
    <t>Hnilčík 20</t>
  </si>
  <si>
    <t>47.</t>
  </si>
  <si>
    <t>Šterbák Ján</t>
  </si>
  <si>
    <t>Tržná 1491/2, Trebišov</t>
  </si>
  <si>
    <t>Hnilčík 10 (chalupa)</t>
  </si>
  <si>
    <t>520 000 Sk</t>
  </si>
  <si>
    <t>48.</t>
  </si>
  <si>
    <t>Hamrák Pavol Mgr.</t>
  </si>
  <si>
    <t>Vyšný Hámor 3296/12, SNV</t>
  </si>
  <si>
    <t>49.</t>
  </si>
  <si>
    <t>Ringoš Štefan</t>
  </si>
  <si>
    <t>Hnilecká cesta 9117/37, SNV</t>
  </si>
  <si>
    <t>50.</t>
  </si>
  <si>
    <t>Mrosko Štefan</t>
  </si>
  <si>
    <t>Muránska 60, SNV</t>
  </si>
  <si>
    <t>51.</t>
  </si>
  <si>
    <t>Schwartzová Vlasta</t>
  </si>
  <si>
    <t>Horská 6, SNV</t>
  </si>
  <si>
    <t>52.</t>
  </si>
  <si>
    <t>Hanzok Teodor</t>
  </si>
  <si>
    <t>Novoveská Huta 269, SNV</t>
  </si>
  <si>
    <t>53.</t>
  </si>
  <si>
    <t>Petruška Milan</t>
  </si>
  <si>
    <t>Muránska 62, SNV</t>
  </si>
  <si>
    <t>54.</t>
  </si>
  <si>
    <t>Marcela Ali</t>
  </si>
  <si>
    <t>Kvetná 9148/1, SNV</t>
  </si>
  <si>
    <t>55.</t>
  </si>
  <si>
    <t>Salitrik Jozef</t>
  </si>
  <si>
    <t>Novoveská Huta 15, SNV</t>
  </si>
  <si>
    <t>56.</t>
  </si>
  <si>
    <t>Zajac Jaroslav</t>
  </si>
  <si>
    <t>Novoveská Huta 64, SNV</t>
  </si>
  <si>
    <t>57.</t>
  </si>
  <si>
    <t>Vadel Dušan</t>
  </si>
  <si>
    <t>Rybničná 9218/30, SNV</t>
  </si>
  <si>
    <t>58.</t>
  </si>
  <si>
    <t>Zimnikoval František Ing.</t>
  </si>
  <si>
    <t>Rybničná 9307/4, SNV</t>
  </si>
  <si>
    <t>59.</t>
  </si>
  <si>
    <t>Habermann Fridrich</t>
  </si>
  <si>
    <t>Muránska 64, SNV</t>
  </si>
  <si>
    <t>60.</t>
  </si>
  <si>
    <t>Krompachy</t>
  </si>
  <si>
    <t>Bartko Peter Ing</t>
  </si>
  <si>
    <t>Hlavná 1, Krompachy</t>
  </si>
  <si>
    <t>61.</t>
  </si>
  <si>
    <t>Mižigár Jozef</t>
  </si>
  <si>
    <t>Dolina 31, Krompachy</t>
  </si>
  <si>
    <t>62.</t>
  </si>
  <si>
    <t>Markušovce</t>
  </si>
  <si>
    <t>Hamrák Viliam</t>
  </si>
  <si>
    <t>Hornádska 506/16, Markušovce</t>
  </si>
  <si>
    <t>63.</t>
  </si>
  <si>
    <t>Vilkovský Alfonz</t>
  </si>
  <si>
    <t>Hornádska 18, Markušovce</t>
  </si>
  <si>
    <t>64.</t>
  </si>
  <si>
    <t>Cvengroš Ladislav Ing</t>
  </si>
  <si>
    <t>Michalská 2, Markušovce</t>
  </si>
  <si>
    <t>65.</t>
  </si>
  <si>
    <t>Ďuricová Anna</t>
  </si>
  <si>
    <t>Krátka 4, Markušovce</t>
  </si>
  <si>
    <t>66.</t>
  </si>
  <si>
    <t>Závacký Jozef</t>
  </si>
  <si>
    <t>Pod horou 9, Markušovce</t>
  </si>
  <si>
    <t>67.</t>
  </si>
  <si>
    <t>Mlynky</t>
  </si>
  <si>
    <t>Šlejzáková Janka</t>
  </si>
  <si>
    <t>Mlynky - Biele Vody 226</t>
  </si>
  <si>
    <t>68.</t>
  </si>
  <si>
    <t>Putnocký Emil</t>
  </si>
  <si>
    <t>Mlynky - Biele Vody 244</t>
  </si>
  <si>
    <t>69.</t>
  </si>
  <si>
    <t>Pavliková Zita</t>
  </si>
  <si>
    <t>Mlynky - Biele Vody 209</t>
  </si>
  <si>
    <t>70.</t>
  </si>
  <si>
    <t>Krempaský Milan</t>
  </si>
  <si>
    <t>Hutnícka 8/4, SNV</t>
  </si>
  <si>
    <t>71.</t>
  </si>
  <si>
    <t>Krutáková Agnesa</t>
  </si>
  <si>
    <t>Mlynky - Havrania Dolina 90</t>
  </si>
  <si>
    <t>72.</t>
  </si>
  <si>
    <t>Slovinky</t>
  </si>
  <si>
    <t>Karas Štefan</t>
  </si>
  <si>
    <t>Slovinky 252</t>
  </si>
  <si>
    <t>73.</t>
  </si>
  <si>
    <t>Becko Jozef</t>
  </si>
  <si>
    <t>Slovinky 141</t>
  </si>
  <si>
    <t>74.</t>
  </si>
  <si>
    <t>Pačanová Helena</t>
  </si>
  <si>
    <t>Slovinky 125</t>
  </si>
  <si>
    <t>75.</t>
  </si>
  <si>
    <t>Rybárová Anna</t>
  </si>
  <si>
    <t>Slovinky 551</t>
  </si>
  <si>
    <t>76.</t>
  </si>
  <si>
    <t>Hudák Ján</t>
  </si>
  <si>
    <t>Slovinky 129</t>
  </si>
  <si>
    <t>77.</t>
  </si>
  <si>
    <t>Maras Ján</t>
  </si>
  <si>
    <t>Slovinky 130</t>
  </si>
  <si>
    <t>78.</t>
  </si>
  <si>
    <t>Pačanová Anna</t>
  </si>
  <si>
    <t>Slovinky 140</t>
  </si>
  <si>
    <t>79.</t>
  </si>
  <si>
    <t>Nunhart Ján</t>
  </si>
  <si>
    <t>Slovinky 134</t>
  </si>
  <si>
    <t>80.</t>
  </si>
  <si>
    <t xml:space="preserve">Ivančová Viera </t>
  </si>
  <si>
    <t>Slovinky 43</t>
  </si>
  <si>
    <t>81.</t>
  </si>
  <si>
    <t>Mižigár Juraj</t>
  </si>
  <si>
    <t>Slovinky 394</t>
  </si>
  <si>
    <t>82.</t>
  </si>
  <si>
    <t>Bencková Anna</t>
  </si>
  <si>
    <t>Slovinky 342</t>
  </si>
  <si>
    <t xml:space="preserve">83. </t>
  </si>
  <si>
    <t>Hrabučínová Anan</t>
  </si>
  <si>
    <t>Slovinky 302</t>
  </si>
  <si>
    <t>84.</t>
  </si>
  <si>
    <t>Solárik Roman</t>
  </si>
  <si>
    <t>Slovinky 350</t>
  </si>
  <si>
    <t>85.</t>
  </si>
  <si>
    <t>Mních Ján</t>
  </si>
  <si>
    <t>Slovinky 351</t>
  </si>
  <si>
    <t>86.</t>
  </si>
  <si>
    <t>Tobis Zdeno</t>
  </si>
  <si>
    <t>Slovinky 357</t>
  </si>
  <si>
    <t>87.</t>
  </si>
  <si>
    <t>Krožerová Helena</t>
  </si>
  <si>
    <t>Slovinky 366</t>
  </si>
  <si>
    <t>88.</t>
  </si>
  <si>
    <t>Rybár Michal</t>
  </si>
  <si>
    <t>Slovinky 374</t>
  </si>
  <si>
    <t>89.</t>
  </si>
  <si>
    <t xml:space="preserve">Lovásová Katarína </t>
  </si>
  <si>
    <t>Slovinky 312</t>
  </si>
  <si>
    <t>90.</t>
  </si>
  <si>
    <t>Ivančo Marek</t>
  </si>
  <si>
    <t>Slovinky 373</t>
  </si>
  <si>
    <t>91.</t>
  </si>
  <si>
    <t>Perháčová Anan</t>
  </si>
  <si>
    <t>Slovinky 359</t>
  </si>
  <si>
    <t>92.</t>
  </si>
  <si>
    <t>Gožová Anna</t>
  </si>
  <si>
    <t>Slovinky 231</t>
  </si>
  <si>
    <t>93.</t>
  </si>
  <si>
    <t>Tulej Štefan</t>
  </si>
  <si>
    <t>Slovinky 233</t>
  </si>
  <si>
    <t>94.</t>
  </si>
  <si>
    <t>Tulej Juraj</t>
  </si>
  <si>
    <t>Slovinky 232</t>
  </si>
  <si>
    <t>95.</t>
  </si>
  <si>
    <t>Štec Marek</t>
  </si>
  <si>
    <t>Slovinky 318</t>
  </si>
  <si>
    <t>96.</t>
  </si>
  <si>
    <t>Končo Jozef</t>
  </si>
  <si>
    <t>Slovinky 44</t>
  </si>
  <si>
    <t>97.</t>
  </si>
  <si>
    <t>Vojteková Alžbeta</t>
  </si>
  <si>
    <t>98.</t>
  </si>
  <si>
    <t>Kopnický Peter</t>
  </si>
  <si>
    <t>Slovinky 604</t>
  </si>
  <si>
    <t>Veľká Lodina</t>
  </si>
  <si>
    <t>Veľká Lodina 92</t>
  </si>
  <si>
    <t> Rod. dom</t>
  </si>
  <si>
    <t xml:space="preserve"> 1  200 000 Sk</t>
  </si>
  <si>
    <t>Veľká Lodina 88</t>
  </si>
  <si>
    <t xml:space="preserve">  1  000 000 Sk</t>
  </si>
  <si>
    <t>Veľká Lodina 87</t>
  </si>
  <si>
    <t>Veľká Lodina 64</t>
  </si>
  <si>
    <t>Veľká Lodina 91</t>
  </si>
  <si>
    <t>Veľká Lodina 76</t>
  </si>
  <si>
    <t>99.</t>
  </si>
  <si>
    <t>100.</t>
  </si>
  <si>
    <t>101.</t>
  </si>
  <si>
    <t>102.</t>
  </si>
  <si>
    <t>103.</t>
  </si>
  <si>
    <t>104.</t>
  </si>
  <si>
    <t>Spišská Nová Ves</t>
  </si>
  <si>
    <t>Spolu</t>
  </si>
  <si>
    <t>v tis. Sk, resp. tis. EUR</t>
  </si>
  <si>
    <t>Vojenský obvod Javorina (Pliešovce)</t>
  </si>
  <si>
    <t>MO SR SPOLU</t>
  </si>
  <si>
    <t>T-Com (obec Veľké Revište)</t>
  </si>
  <si>
    <t>štátne lesy TANAP</t>
  </si>
  <si>
    <t>náhrady škôd spôsobených plnením opatrení na ochranu pred poovdňam</t>
  </si>
  <si>
    <t>KÚŽP Prešov, Veolia, PSK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</si>
  <si>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</si>
  <si>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</si>
  <si>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</si>
  <si>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</si>
  <si>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</si>
  <si>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</si>
  <si>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</si>
  <si>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</si>
  <si>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</si>
  <si>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</si>
  <si>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</si>
  <si>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</si>
  <si>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</si>
  <si>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</si>
  <si>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Čirč 284</t>
  </si>
  <si>
    <t>Čirč 156</t>
  </si>
  <si>
    <t>Čirč 129</t>
  </si>
  <si>
    <t>Čirč 29</t>
  </si>
  <si>
    <t>Livov 13</t>
  </si>
  <si>
    <t>Livov 53</t>
  </si>
  <si>
    <t>Lukov 134</t>
  </si>
  <si>
    <t>Lukov 135</t>
  </si>
  <si>
    <t>Lukov 173</t>
  </si>
  <si>
    <t>Lenártov 193</t>
  </si>
  <si>
    <t>Lenártov 115</t>
  </si>
  <si>
    <t>Lenártov 107</t>
  </si>
  <si>
    <t>Lenártov 120</t>
  </si>
  <si>
    <t>Lenártov 121</t>
  </si>
  <si>
    <t>Čirč</t>
  </si>
  <si>
    <t>Livov</t>
  </si>
  <si>
    <t>Lukov</t>
  </si>
  <si>
    <t>Lenártov</t>
  </si>
  <si>
    <t>119.</t>
  </si>
  <si>
    <t>Gábor Jozef</t>
  </si>
  <si>
    <t>Gábor Alojz</t>
  </si>
  <si>
    <t>Žigová Eva</t>
  </si>
  <si>
    <t xml:space="preserve">Horváth Jiří </t>
  </si>
  <si>
    <t xml:space="preserve">Žiga Jozef </t>
  </si>
  <si>
    <t xml:space="preserve">Balogová Magdaléna </t>
  </si>
  <si>
    <t>Didik Michal</t>
  </si>
  <si>
    <t xml:space="preserve">Labaš Martin </t>
  </si>
  <si>
    <t xml:space="preserve">Dufala Michal </t>
  </si>
  <si>
    <t xml:space="preserve">Čerkala Ján </t>
  </si>
  <si>
    <t xml:space="preserve">Pillár Michal </t>
  </si>
  <si>
    <t>Čan Ľuboslav</t>
  </si>
  <si>
    <t>Roháľ Ľubomír</t>
  </si>
  <si>
    <t>Glitta Mikuláš</t>
  </si>
  <si>
    <t>Karafa Jaroslav</t>
  </si>
  <si>
    <t>Billý Marek</t>
  </si>
  <si>
    <t>Billý Ľudovít</t>
  </si>
  <si>
    <t>Billý Jaroslav</t>
  </si>
  <si>
    <t>Billý Milan</t>
  </si>
  <si>
    <t>Billá Terézia</t>
  </si>
  <si>
    <t>Náklady na výkon záchranných prác počas povodní v I. polroku 2008</t>
  </si>
  <si>
    <t>Náhrady za obmedzenie vlastníckeho práva alebo užívacieho práva, za poskytnutie osobnej pomoci a vecného prostriedku, náhrady škôd spôsobených plnením opatrení na ochranu pred povodňami počas povodní v I. polroku 2008</t>
  </si>
  <si>
    <t>Vyhodnotenie škôd spôsobených povodňami na majetku                                                                                                                                                                   v územnej pôsobnosti orgánov verejnej správy počas povodní v I. polroku 2008</t>
  </si>
  <si>
    <t>Prehľad technických prostriedkov a materiálu použitých na ochranu pred povodňami počas povodní                                                                             v I. polroku 2008</t>
  </si>
  <si>
    <t>Náklady vynaložené na povodňové zabezpečovacie práce počas II. a III. stupňa povodňovej aktivity                                                                                        počas povodní v I. polroku 2008</t>
  </si>
  <si>
    <t>Prehľad síl nasadených na ochranu pred povodňami počas povodní v I. polroku 2008.</t>
  </si>
  <si>
    <t>Prehľad následkov spôsobených povodňami počas povodní v I. polroku 2008</t>
  </si>
  <si>
    <t>Zoznam občanov, ktorým povodne spôsobili škody na domoch, resp. bytoch v osobnom vlastníctve nad 100 000 Sk.</t>
  </si>
  <si>
    <t>Náklady a škody za rok 2008 celkom v tis. Sk</t>
  </si>
  <si>
    <t>Náklady a škody za rok 2008 celkom v tis. Eur</t>
  </si>
  <si>
    <t>Sumarizácia nákladov na povodňové záchranné práce a povodňové zabezpečovacie práce                                                                                                                                                                                                a škôdy spôsobené povodňami I. polroku 2008.</t>
  </si>
</sst>
</file>

<file path=xl/styles.xml><?xml version="1.0" encoding="utf-8"?>
<styleSheet xmlns="http://schemas.openxmlformats.org/spreadsheetml/2006/main">
  <numFmts count="3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00"/>
    <numFmt numFmtId="168" formatCode="#,##0\ &quot;Kč&quot;;\-#,##0\ &quot;Kč&quot;"/>
    <numFmt numFmtId="169" formatCode="#,##0\ &quot;Kč&quot;;[Red]\-#,##0\ &quot;Kč&quot;"/>
    <numFmt numFmtId="170" formatCode="#,##0.00\ &quot;Kč&quot;;\-#,##0.00\ &quot;Kč&quot;"/>
    <numFmt numFmtId="171" formatCode="#,##0.00\ &quot;Kč&quot;;[Red]\-#,##0.00\ &quot;Kč&quot;"/>
    <numFmt numFmtId="172" formatCode="_-* #,##0\ &quot;Kč&quot;_-;\-* #,##0\ &quot;Kč&quot;_-;_-* &quot;-&quot;\ &quot;Kč&quot;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.00\ _K_č_-;\-* #,##0.00\ _K_č_-;_-* &quot;-&quot;??\ _K_č_-;_-@_-"/>
    <numFmt numFmtId="176" formatCode="#,##0.0"/>
    <numFmt numFmtId="177" formatCode="#,##0.000"/>
    <numFmt numFmtId="178" formatCode="_-* #,##0.0\ _S_k_-;\-* #,##0.0\ _S_k_-;_-* &quot;-&quot;?\ _S_k_-;_-@_-"/>
    <numFmt numFmtId="179" formatCode="0.0"/>
    <numFmt numFmtId="180" formatCode="mmmm\ yy"/>
    <numFmt numFmtId="181" formatCode="#,##0_ ;\-#,##0\ "/>
    <numFmt numFmtId="182" formatCode="0.000000"/>
    <numFmt numFmtId="183" formatCode="#,##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h:mm;@"/>
    <numFmt numFmtId="188" formatCode="0.0000"/>
    <numFmt numFmtId="189" formatCode="#,##0.000000"/>
    <numFmt numFmtId="190" formatCode="#,##0.00000000"/>
    <numFmt numFmtId="191" formatCode="0.000000%"/>
    <numFmt numFmtId="192" formatCode="0.00000%"/>
    <numFmt numFmtId="193" formatCode="#,##0\ &quot;Sk&quot;"/>
  </numFmts>
  <fonts count="3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Narrow"/>
      <family val="2"/>
    </font>
    <font>
      <b/>
      <sz val="18"/>
      <name val="Arial CE"/>
      <family val="2"/>
    </font>
    <font>
      <sz val="10"/>
      <name val="Arial"/>
      <family val="0"/>
    </font>
    <font>
      <sz val="9"/>
      <name val="Arial"/>
      <family val="2"/>
    </font>
    <font>
      <b/>
      <sz val="8"/>
      <name val="Arial CE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thick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n"/>
      <right style="thin"/>
      <top style="thick"/>
      <bottom style="thin"/>
    </border>
    <border>
      <left style="medium"/>
      <right style="thick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n"/>
      <right style="medium"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0" fillId="0" borderId="7" applyNumberFormat="0" applyFill="0" applyAlignment="0" applyProtection="0"/>
    <xf numFmtId="0" fontId="24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7" borderId="8" applyNumberFormat="0" applyAlignment="0" applyProtection="0"/>
    <xf numFmtId="0" fontId="29" fillId="19" borderId="8" applyNumberFormat="0" applyAlignment="0" applyProtection="0"/>
    <xf numFmtId="0" fontId="28" fillId="19" borderId="9" applyNumberFormat="0" applyAlignment="0" applyProtection="0"/>
    <xf numFmtId="0" fontId="3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641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 textRotation="9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7" xfId="0" applyFill="1" applyBorder="1" applyAlignment="1">
      <alignment wrapText="1"/>
    </xf>
    <xf numFmtId="0" fontId="0" fillId="0" borderId="0" xfId="0" applyFill="1" applyAlignment="1">
      <alignment wrapText="1"/>
    </xf>
    <xf numFmtId="3" fontId="0" fillId="0" borderId="28" xfId="0" applyNumberForma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vertical="top"/>
    </xf>
    <xf numFmtId="3" fontId="0" fillId="0" borderId="0" xfId="0" applyNumberFormat="1" applyFill="1" applyBorder="1" applyAlignment="1">
      <alignment horizontal="center"/>
    </xf>
    <xf numFmtId="3" fontId="3" fillId="0" borderId="14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 vertical="center"/>
    </xf>
    <xf numFmtId="0" fontId="0" fillId="0" borderId="18" xfId="0" applyFill="1" applyBorder="1" applyAlignment="1">
      <alignment/>
    </xf>
    <xf numFmtId="177" fontId="0" fillId="0" borderId="29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textRotation="90"/>
    </xf>
    <xf numFmtId="0" fontId="0" fillId="0" borderId="18" xfId="0" applyFill="1" applyBorder="1" applyAlignment="1">
      <alignment horizontal="center" textRotation="90"/>
    </xf>
    <xf numFmtId="0" fontId="0" fillId="0" borderId="31" xfId="0" applyFill="1" applyBorder="1" applyAlignment="1">
      <alignment horizontal="left" wrapText="1"/>
    </xf>
    <xf numFmtId="3" fontId="0" fillId="0" borderId="32" xfId="0" applyNumberFormat="1" applyFill="1" applyBorder="1" applyAlignment="1">
      <alignment horizontal="right" vertical="center"/>
    </xf>
    <xf numFmtId="0" fontId="0" fillId="0" borderId="31" xfId="0" applyFill="1" applyBorder="1" applyAlignment="1">
      <alignment wrapText="1"/>
    </xf>
    <xf numFmtId="49" fontId="3" fillId="0" borderId="31" xfId="0" applyNumberFormat="1" applyFont="1" applyFill="1" applyBorder="1" applyAlignment="1">
      <alignment horizontal="left" vertical="top" wrapText="1" indent="1"/>
    </xf>
    <xf numFmtId="0" fontId="3" fillId="0" borderId="31" xfId="0" applyFont="1" applyFill="1" applyBorder="1" applyAlignment="1">
      <alignment horizontal="left" wrapText="1"/>
    </xf>
    <xf numFmtId="167" fontId="1" fillId="0" borderId="0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/>
    </xf>
    <xf numFmtId="177" fontId="8" fillId="0" borderId="29" xfId="0" applyNumberFormat="1" applyFont="1" applyFill="1" applyBorder="1" applyAlignment="1">
      <alignment/>
    </xf>
    <xf numFmtId="177" fontId="3" fillId="0" borderId="15" xfId="0" applyNumberFormat="1" applyFont="1" applyFill="1" applyBorder="1" applyAlignment="1">
      <alignment/>
    </xf>
    <xf numFmtId="0" fontId="0" fillId="0" borderId="34" xfId="0" applyFill="1" applyBorder="1" applyAlignment="1">
      <alignment horizontal="center" textRotation="90"/>
    </xf>
    <xf numFmtId="3" fontId="1" fillId="0" borderId="35" xfId="0" applyNumberFormat="1" applyFont="1" applyFill="1" applyBorder="1" applyAlignment="1">
      <alignment horizontal="center" vertical="center" textRotation="90" wrapText="1"/>
    </xf>
    <xf numFmtId="3" fontId="7" fillId="0" borderId="36" xfId="0" applyNumberFormat="1" applyFont="1" applyFill="1" applyBorder="1" applyAlignment="1">
      <alignment horizontal="center" vertical="center" textRotation="90" wrapText="1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77" fontId="8" fillId="0" borderId="14" xfId="0" applyNumberFormat="1" applyFont="1" applyFill="1" applyBorder="1" applyAlignment="1">
      <alignment/>
    </xf>
    <xf numFmtId="0" fontId="13" fillId="0" borderId="0" xfId="47" applyFill="1">
      <alignment/>
      <protection/>
    </xf>
    <xf numFmtId="0" fontId="13" fillId="0" borderId="0" xfId="47" applyFont="1" applyFill="1">
      <alignment/>
      <protection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177" fontId="3" fillId="0" borderId="16" xfId="0" applyNumberFormat="1" applyFont="1" applyFill="1" applyBorder="1" applyAlignment="1">
      <alignment/>
    </xf>
    <xf numFmtId="177" fontId="8" fillId="0" borderId="37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3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3" fontId="0" fillId="0" borderId="40" xfId="0" applyNumberFormat="1" applyFill="1" applyBorder="1" applyAlignment="1">
      <alignment/>
    </xf>
    <xf numFmtId="167" fontId="0" fillId="0" borderId="0" xfId="0" applyNumberFormat="1" applyFill="1" applyAlignment="1">
      <alignment/>
    </xf>
    <xf numFmtId="0" fontId="2" fillId="0" borderId="41" xfId="0" applyFont="1" applyFill="1" applyBorder="1" applyAlignment="1">
      <alignment horizontal="left" wrapText="1"/>
    </xf>
    <xf numFmtId="167" fontId="0" fillId="0" borderId="34" xfId="0" applyNumberFormat="1" applyFill="1" applyBorder="1" applyAlignment="1">
      <alignment horizontal="center" textRotation="90"/>
    </xf>
    <xf numFmtId="0" fontId="0" fillId="0" borderId="41" xfId="0" applyFill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4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0" xfId="0" applyFill="1" applyBorder="1" applyAlignment="1">
      <alignment/>
    </xf>
    <xf numFmtId="177" fontId="0" fillId="0" borderId="43" xfId="0" applyNumberFormat="1" applyFill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 vertical="top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wrapText="1" indent="1"/>
    </xf>
    <xf numFmtId="177" fontId="2" fillId="0" borderId="28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42" xfId="0" applyNumberFormat="1" applyFont="1" applyFill="1" applyBorder="1" applyAlignment="1">
      <alignment horizontal="right" vertical="center"/>
    </xf>
    <xf numFmtId="177" fontId="0" fillId="0" borderId="13" xfId="0" applyNumberFormat="1" applyFill="1" applyBorder="1" applyAlignment="1">
      <alignment/>
    </xf>
    <xf numFmtId="177" fontId="0" fillId="0" borderId="45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0" borderId="33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177" fontId="0" fillId="0" borderId="47" xfId="0" applyNumberFormat="1" applyFill="1" applyBorder="1" applyAlignment="1">
      <alignment/>
    </xf>
    <xf numFmtId="177" fontId="0" fillId="0" borderId="48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177" fontId="6" fillId="0" borderId="0" xfId="0" applyNumberFormat="1" applyFont="1" applyFill="1" applyAlignment="1">
      <alignment horizontal="centerContinuous"/>
    </xf>
    <xf numFmtId="177" fontId="0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11" fillId="0" borderId="0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177" fontId="0" fillId="0" borderId="0" xfId="0" applyNumberFormat="1" applyFill="1" applyAlignment="1">
      <alignment horizontal="right" textRotation="180" wrapText="1"/>
    </xf>
    <xf numFmtId="0" fontId="0" fillId="0" borderId="0" xfId="0" applyFill="1" applyBorder="1" applyAlignment="1">
      <alignment horizontal="left" wrapText="1"/>
    </xf>
    <xf numFmtId="0" fontId="2" fillId="0" borderId="23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49" xfId="47" applyFont="1" applyFill="1" applyBorder="1" applyAlignment="1">
      <alignment horizontal="center" vertical="center" wrapText="1"/>
      <protection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47" applyFont="1" applyFill="1" applyBorder="1" applyAlignment="1">
      <alignment horizontal="center" vertical="center" wrapText="1"/>
      <protection/>
    </xf>
    <xf numFmtId="0" fontId="14" fillId="0" borderId="50" xfId="0" applyFont="1" applyFill="1" applyBorder="1" applyAlignment="1">
      <alignment horizontal="center" vertical="center"/>
    </xf>
    <xf numFmtId="0" fontId="14" fillId="0" borderId="0" xfId="47" applyFont="1" applyFill="1" applyAlignment="1">
      <alignment horizontal="center" wrapText="1"/>
      <protection/>
    </xf>
    <xf numFmtId="0" fontId="14" fillId="0" borderId="0" xfId="47" applyFont="1" applyFill="1" applyAlignment="1">
      <alignment wrapText="1"/>
      <protection/>
    </xf>
    <xf numFmtId="0" fontId="14" fillId="0" borderId="0" xfId="47" applyFont="1" applyFill="1" applyAlignment="1">
      <alignment horizontal="center" vertical="center"/>
      <protection/>
    </xf>
    <xf numFmtId="0" fontId="14" fillId="0" borderId="0" xfId="47" applyFont="1" applyFill="1" applyAlignment="1">
      <alignment horizontal="center" vertical="center" wrapText="1"/>
      <protection/>
    </xf>
    <xf numFmtId="0" fontId="14" fillId="0" borderId="30" xfId="47" applyFont="1" applyFill="1" applyBorder="1" applyAlignment="1">
      <alignment horizontal="center" wrapText="1"/>
      <protection/>
    </xf>
    <xf numFmtId="0" fontId="14" fillId="0" borderId="37" xfId="47" applyFont="1" applyFill="1" applyBorder="1" applyAlignment="1">
      <alignment horizontal="center" vertical="center"/>
      <protection/>
    </xf>
    <xf numFmtId="0" fontId="14" fillId="0" borderId="30" xfId="47" applyFont="1" applyFill="1" applyBorder="1" applyAlignment="1">
      <alignment horizontal="center" vertical="center"/>
      <protection/>
    </xf>
    <xf numFmtId="0" fontId="14" fillId="0" borderId="51" xfId="47" applyFont="1" applyFill="1" applyBorder="1" applyAlignment="1">
      <alignment horizontal="center" vertical="center"/>
      <protection/>
    </xf>
    <xf numFmtId="0" fontId="14" fillId="0" borderId="50" xfId="47" applyFont="1" applyFill="1" applyBorder="1" applyAlignment="1">
      <alignment horizontal="left" wrapText="1"/>
      <protection/>
    </xf>
    <xf numFmtId="14" fontId="14" fillId="0" borderId="37" xfId="47" applyNumberFormat="1" applyFont="1" applyFill="1" applyBorder="1" applyAlignment="1">
      <alignment horizontal="center" vertical="center"/>
      <protection/>
    </xf>
    <xf numFmtId="20" fontId="14" fillId="0" borderId="30" xfId="47" applyNumberFormat="1" applyFont="1" applyFill="1" applyBorder="1" applyAlignment="1">
      <alignment horizontal="center" vertical="center"/>
      <protection/>
    </xf>
    <xf numFmtId="14" fontId="14" fillId="0" borderId="30" xfId="47" applyNumberFormat="1" applyFont="1" applyFill="1" applyBorder="1" applyAlignment="1">
      <alignment horizontal="center" vertical="center"/>
      <protection/>
    </xf>
    <xf numFmtId="20" fontId="14" fillId="0" borderId="51" xfId="47" applyNumberFormat="1" applyFont="1" applyFill="1" applyBorder="1" applyAlignment="1">
      <alignment horizontal="center" vertical="center"/>
      <protection/>
    </xf>
    <xf numFmtId="0" fontId="14" fillId="0" borderId="5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horizontal="center" wrapText="1"/>
    </xf>
    <xf numFmtId="0" fontId="14" fillId="0" borderId="50" xfId="0" applyFont="1" applyFill="1" applyBorder="1" applyAlignment="1">
      <alignment horizontal="center" vertical="center" wrapText="1"/>
    </xf>
    <xf numFmtId="14" fontId="14" fillId="0" borderId="37" xfId="0" applyNumberFormat="1" applyFont="1" applyFill="1" applyBorder="1" applyAlignment="1">
      <alignment horizontal="center" vertical="center" wrapText="1"/>
    </xf>
    <xf numFmtId="14" fontId="14" fillId="0" borderId="30" xfId="0" applyNumberFormat="1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20" fontId="14" fillId="0" borderId="51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 vertical="center"/>
    </xf>
    <xf numFmtId="14" fontId="14" fillId="0" borderId="50" xfId="0" applyNumberFormat="1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left"/>
    </xf>
    <xf numFmtId="14" fontId="14" fillId="0" borderId="37" xfId="0" applyNumberFormat="1" applyFont="1" applyFill="1" applyBorder="1" applyAlignment="1">
      <alignment horizontal="center" vertical="center"/>
    </xf>
    <xf numFmtId="14" fontId="14" fillId="0" borderId="30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20" fontId="14" fillId="0" borderId="51" xfId="0" applyNumberFormat="1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left" wrapText="1" shrinkToFit="1"/>
    </xf>
    <xf numFmtId="0" fontId="14" fillId="0" borderId="30" xfId="0" applyFont="1" applyFill="1" applyBorder="1" applyAlignment="1">
      <alignment horizontal="center" wrapText="1" shrinkToFit="1"/>
    </xf>
    <xf numFmtId="0" fontId="14" fillId="0" borderId="0" xfId="47" applyFont="1" applyFill="1">
      <alignment/>
      <protection/>
    </xf>
    <xf numFmtId="0" fontId="14" fillId="0" borderId="50" xfId="0" applyFont="1" applyFill="1" applyBorder="1" applyAlignment="1">
      <alignment horizontal="justify" wrapText="1"/>
    </xf>
    <xf numFmtId="0" fontId="14" fillId="0" borderId="30" xfId="0" applyFont="1" applyFill="1" applyBorder="1" applyAlignment="1">
      <alignment horizontal="justify" wrapText="1"/>
    </xf>
    <xf numFmtId="20" fontId="14" fillId="0" borderId="30" xfId="0" applyNumberFormat="1" applyFont="1" applyFill="1" applyBorder="1" applyAlignment="1">
      <alignment horizontal="center" vertical="center" wrapText="1"/>
    </xf>
    <xf numFmtId="49" fontId="14" fillId="0" borderId="51" xfId="0" applyNumberFormat="1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wrapText="1"/>
    </xf>
    <xf numFmtId="0" fontId="14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wrapText="1"/>
    </xf>
    <xf numFmtId="14" fontId="14" fillId="0" borderId="51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wrapText="1"/>
    </xf>
    <xf numFmtId="0" fontId="16" fillId="0" borderId="50" xfId="0" applyFont="1" applyFill="1" applyBorder="1" applyAlignment="1">
      <alignment horizontal="center" vertical="center" wrapText="1"/>
    </xf>
    <xf numFmtId="14" fontId="16" fillId="0" borderId="30" xfId="0" applyNumberFormat="1" applyFont="1" applyFill="1" applyBorder="1" applyAlignment="1">
      <alignment horizontal="center" vertical="center" wrapText="1"/>
    </xf>
    <xf numFmtId="20" fontId="16" fillId="0" borderId="30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wrapText="1"/>
    </xf>
    <xf numFmtId="0" fontId="14" fillId="0" borderId="53" xfId="0" applyFont="1" applyFill="1" applyBorder="1" applyAlignment="1">
      <alignment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14" fontId="14" fillId="0" borderId="53" xfId="0" applyNumberFormat="1" applyFont="1" applyFill="1" applyBorder="1" applyAlignment="1">
      <alignment horizontal="center" vertical="center" wrapText="1"/>
    </xf>
    <xf numFmtId="20" fontId="14" fillId="0" borderId="53" xfId="0" applyNumberFormat="1" applyFont="1" applyFill="1" applyBorder="1" applyAlignment="1">
      <alignment horizontal="center" vertical="center" wrapText="1"/>
    </xf>
    <xf numFmtId="20" fontId="14" fillId="0" borderId="55" xfId="0" applyNumberFormat="1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/>
    </xf>
    <xf numFmtId="0" fontId="14" fillId="0" borderId="30" xfId="0" applyFont="1" applyFill="1" applyBorder="1" applyAlignment="1">
      <alignment horizontal="left"/>
    </xf>
    <xf numFmtId="0" fontId="14" fillId="0" borderId="37" xfId="0" applyFont="1" applyFill="1" applyBorder="1" applyAlignment="1">
      <alignment horizontal="center" vertical="center" wrapText="1"/>
    </xf>
    <xf numFmtId="14" fontId="14" fillId="0" borderId="51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/>
    </xf>
    <xf numFmtId="0" fontId="14" fillId="0" borderId="56" xfId="0" applyFont="1" applyFill="1" applyBorder="1" applyAlignment="1">
      <alignment horizontal="center" vertical="center" wrapText="1"/>
    </xf>
    <xf numFmtId="14" fontId="14" fillId="0" borderId="57" xfId="0" applyNumberFormat="1" applyFont="1" applyFill="1" applyBorder="1" applyAlignment="1">
      <alignment horizontal="center" vertical="center" wrapText="1"/>
    </xf>
    <xf numFmtId="20" fontId="14" fillId="0" borderId="57" xfId="0" applyNumberFormat="1" applyFont="1" applyFill="1" applyBorder="1" applyAlignment="1">
      <alignment horizontal="center" vertical="center" wrapText="1"/>
    </xf>
    <xf numFmtId="20" fontId="14" fillId="0" borderId="58" xfId="0" applyNumberFormat="1" applyFont="1" applyFill="1" applyBorder="1" applyAlignment="1">
      <alignment horizontal="center" vertical="center" wrapText="1"/>
    </xf>
    <xf numFmtId="177" fontId="0" fillId="0" borderId="59" xfId="0" applyNumberFormat="1" applyFill="1" applyBorder="1" applyAlignment="1">
      <alignment horizontal="right" vertical="center"/>
    </xf>
    <xf numFmtId="0" fontId="0" fillId="0" borderId="60" xfId="0" applyFill="1" applyBorder="1" applyAlignment="1">
      <alignment textRotation="90"/>
    </xf>
    <xf numFmtId="3" fontId="13" fillId="0" borderId="16" xfId="0" applyNumberFormat="1" applyFont="1" applyFill="1" applyBorder="1" applyAlignment="1">
      <alignment/>
    </xf>
    <xf numFmtId="0" fontId="0" fillId="0" borderId="60" xfId="0" applyFill="1" applyBorder="1" applyAlignment="1">
      <alignment horizontal="center" textRotation="90"/>
    </xf>
    <xf numFmtId="0" fontId="0" fillId="0" borderId="46" xfId="0" applyFill="1" applyBorder="1" applyAlignment="1">
      <alignment/>
    </xf>
    <xf numFmtId="0" fontId="0" fillId="0" borderId="43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36" xfId="0" applyFill="1" applyBorder="1" applyAlignment="1">
      <alignment horizontal="center" textRotation="90"/>
    </xf>
    <xf numFmtId="0" fontId="0" fillId="0" borderId="40" xfId="0" applyFill="1" applyBorder="1" applyAlignment="1">
      <alignment horizontal="center" textRotation="90"/>
    </xf>
    <xf numFmtId="177" fontId="0" fillId="0" borderId="13" xfId="0" applyNumberFormat="1" applyFill="1" applyBorder="1" applyAlignment="1">
      <alignment horizontal="right" vertical="center"/>
    </xf>
    <xf numFmtId="3" fontId="0" fillId="0" borderId="61" xfId="0" applyNumberFormat="1" applyFill="1" applyBorder="1" applyAlignment="1">
      <alignment horizontal="right" vertical="center"/>
    </xf>
    <xf numFmtId="177" fontId="0" fillId="0" borderId="14" xfId="0" applyNumberFormat="1" applyFill="1" applyBorder="1" applyAlignment="1">
      <alignment horizontal="right" vertical="center"/>
    </xf>
    <xf numFmtId="167" fontId="1" fillId="0" borderId="0" xfId="0" applyNumberFormat="1" applyFont="1" applyFill="1" applyAlignment="1">
      <alignment horizontal="center" vertical="center"/>
    </xf>
    <xf numFmtId="177" fontId="0" fillId="0" borderId="16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42" xfId="0" applyNumberForma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7" fontId="2" fillId="0" borderId="63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3" fontId="0" fillId="0" borderId="18" xfId="0" applyNumberForma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48" xfId="0" applyFill="1" applyBorder="1" applyAlignment="1">
      <alignment/>
    </xf>
    <xf numFmtId="2" fontId="0" fillId="0" borderId="48" xfId="0" applyNumberFormat="1" applyFill="1" applyBorder="1" applyAlignment="1">
      <alignment/>
    </xf>
    <xf numFmtId="167" fontId="0" fillId="0" borderId="48" xfId="0" applyNumberFormat="1" applyFill="1" applyBorder="1" applyAlignment="1">
      <alignment/>
    </xf>
    <xf numFmtId="0" fontId="0" fillId="0" borderId="64" xfId="0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4" fontId="13" fillId="0" borderId="16" xfId="0" applyNumberFormat="1" applyFont="1" applyFill="1" applyBorder="1" applyAlignment="1">
      <alignment/>
    </xf>
    <xf numFmtId="0" fontId="0" fillId="0" borderId="6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46" xfId="0" applyFill="1" applyBorder="1" applyAlignment="1">
      <alignment/>
    </xf>
    <xf numFmtId="177" fontId="0" fillId="0" borderId="67" xfId="0" applyNumberFormat="1" applyFill="1" applyBorder="1" applyAlignment="1">
      <alignment horizontal="right" vertical="center"/>
    </xf>
    <xf numFmtId="177" fontId="0" fillId="0" borderId="68" xfId="0" applyNumberFormat="1" applyFill="1" applyBorder="1" applyAlignment="1">
      <alignment horizontal="right" vertical="center"/>
    </xf>
    <xf numFmtId="177" fontId="0" fillId="0" borderId="50" xfId="0" applyNumberFormat="1" applyFill="1" applyBorder="1" applyAlignment="1">
      <alignment horizontal="right" vertical="center"/>
    </xf>
    <xf numFmtId="177" fontId="0" fillId="0" borderId="51" xfId="0" applyNumberFormat="1" applyFill="1" applyBorder="1" applyAlignment="1">
      <alignment horizontal="right" vertical="center"/>
    </xf>
    <xf numFmtId="177" fontId="2" fillId="0" borderId="69" xfId="0" applyNumberFormat="1" applyFont="1" applyFill="1" applyBorder="1" applyAlignment="1">
      <alignment horizontal="right" vertical="center"/>
    </xf>
    <xf numFmtId="177" fontId="2" fillId="0" borderId="58" xfId="0" applyNumberFormat="1" applyFont="1" applyFill="1" applyBorder="1" applyAlignment="1">
      <alignment horizontal="right" vertical="center"/>
    </xf>
    <xf numFmtId="0" fontId="17" fillId="0" borderId="70" xfId="0" applyFont="1" applyFill="1" applyBorder="1" applyAlignment="1">
      <alignment horizontal="center" wrapText="1"/>
    </xf>
    <xf numFmtId="0" fontId="13" fillId="0" borderId="69" xfId="0" applyFont="1" applyFill="1" applyBorder="1" applyAlignment="1">
      <alignment horizontal="center" textRotation="90" wrapText="1"/>
    </xf>
    <xf numFmtId="0" fontId="13" fillId="0" borderId="71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0" fillId="0" borderId="69" xfId="0" applyFill="1" applyBorder="1" applyAlignment="1">
      <alignment horizontal="center" textRotation="90" wrapText="1"/>
    </xf>
    <xf numFmtId="0" fontId="0" fillId="0" borderId="57" xfId="0" applyFill="1" applyBorder="1" applyAlignment="1">
      <alignment horizontal="center" textRotation="90" wrapText="1"/>
    </xf>
    <xf numFmtId="0" fontId="13" fillId="0" borderId="72" xfId="0" applyFont="1" applyFill="1" applyBorder="1" applyAlignment="1">
      <alignment horizontal="center" textRotation="90" wrapText="1"/>
    </xf>
    <xf numFmtId="177" fontId="0" fillId="0" borderId="73" xfId="0" applyNumberFormat="1" applyFill="1" applyBorder="1" applyAlignment="1">
      <alignment horizontal="right" vertical="center"/>
    </xf>
    <xf numFmtId="177" fontId="19" fillId="0" borderId="74" xfId="0" applyNumberFormat="1" applyFont="1" applyFill="1" applyBorder="1" applyAlignment="1">
      <alignment horizontal="right" vertical="center" wrapText="1"/>
    </xf>
    <xf numFmtId="177" fontId="13" fillId="0" borderId="67" xfId="0" applyNumberFormat="1" applyFont="1" applyFill="1" applyBorder="1" applyAlignment="1">
      <alignment horizontal="right" vertical="center" wrapText="1"/>
    </xf>
    <xf numFmtId="177" fontId="13" fillId="0" borderId="75" xfId="0" applyNumberFormat="1" applyFont="1" applyFill="1" applyBorder="1" applyAlignment="1">
      <alignment horizontal="right" vertical="center" wrapText="1"/>
    </xf>
    <xf numFmtId="177" fontId="17" fillId="0" borderId="74" xfId="0" applyNumberFormat="1" applyFont="1" applyFill="1" applyBorder="1" applyAlignment="1">
      <alignment horizontal="right" vertical="center" wrapText="1"/>
    </xf>
    <xf numFmtId="177" fontId="17" fillId="0" borderId="76" xfId="0" applyNumberFormat="1" applyFont="1" applyFill="1" applyBorder="1" applyAlignment="1">
      <alignment horizontal="right" vertical="center" wrapText="1"/>
    </xf>
    <xf numFmtId="177" fontId="13" fillId="0" borderId="77" xfId="0" applyNumberFormat="1" applyFont="1" applyFill="1" applyBorder="1" applyAlignment="1">
      <alignment horizontal="right" vertical="center" wrapText="1"/>
    </xf>
    <xf numFmtId="177" fontId="13" fillId="0" borderId="78" xfId="0" applyNumberFormat="1" applyFont="1" applyFill="1" applyBorder="1" applyAlignment="1">
      <alignment horizontal="right" vertical="center" wrapText="1"/>
    </xf>
    <xf numFmtId="177" fontId="0" fillId="0" borderId="78" xfId="0" applyNumberFormat="1" applyFont="1" applyFill="1" applyBorder="1" applyAlignment="1">
      <alignment horizontal="right" vertical="center"/>
    </xf>
    <xf numFmtId="177" fontId="19" fillId="0" borderId="79" xfId="0" applyNumberFormat="1" applyFont="1" applyFill="1" applyBorder="1" applyAlignment="1">
      <alignment horizontal="right" vertical="center" wrapText="1"/>
    </xf>
    <xf numFmtId="177" fontId="13" fillId="0" borderId="68" xfId="0" applyNumberFormat="1" applyFont="1" applyFill="1" applyBorder="1" applyAlignment="1">
      <alignment horizontal="right" vertical="center" wrapText="1"/>
    </xf>
    <xf numFmtId="177" fontId="13" fillId="0" borderId="80" xfId="0" applyNumberFormat="1" applyFont="1" applyFill="1" applyBorder="1" applyAlignment="1">
      <alignment horizontal="right" vertical="center" wrapText="1"/>
    </xf>
    <xf numFmtId="177" fontId="17" fillId="0" borderId="81" xfId="0" applyNumberFormat="1" applyFont="1" applyFill="1" applyBorder="1" applyAlignment="1">
      <alignment horizontal="right" vertical="center" wrapText="1"/>
    </xf>
    <xf numFmtId="167" fontId="0" fillId="0" borderId="29" xfId="0" applyNumberFormat="1" applyFill="1" applyBorder="1" applyAlignment="1">
      <alignment horizontal="right" vertical="center"/>
    </xf>
    <xf numFmtId="177" fontId="13" fillId="0" borderId="82" xfId="0" applyNumberFormat="1" applyFont="1" applyFill="1" applyBorder="1" applyAlignment="1">
      <alignment horizontal="right" vertical="center" wrapText="1"/>
    </xf>
    <xf numFmtId="177" fontId="13" fillId="0" borderId="83" xfId="0" applyNumberFormat="1" applyFont="1" applyFill="1" applyBorder="1" applyAlignment="1">
      <alignment horizontal="right" vertical="center" wrapText="1"/>
    </xf>
    <xf numFmtId="177" fontId="0" fillId="0" borderId="84" xfId="0" applyNumberFormat="1" applyFont="1" applyFill="1" applyBorder="1" applyAlignment="1">
      <alignment horizontal="right" vertical="center"/>
    </xf>
    <xf numFmtId="177" fontId="19" fillId="0" borderId="85" xfId="0" applyNumberFormat="1" applyFont="1" applyFill="1" applyBorder="1" applyAlignment="1">
      <alignment horizontal="right" vertical="center" wrapText="1"/>
    </xf>
    <xf numFmtId="177" fontId="13" fillId="0" borderId="86" xfId="0" applyNumberFormat="1" applyFont="1" applyFill="1" applyBorder="1" applyAlignment="1">
      <alignment horizontal="right" vertical="center" wrapText="1"/>
    </xf>
    <xf numFmtId="177" fontId="13" fillId="0" borderId="84" xfId="0" applyNumberFormat="1" applyFont="1" applyFill="1" applyBorder="1" applyAlignment="1">
      <alignment horizontal="right" vertical="center" wrapText="1"/>
    </xf>
    <xf numFmtId="167" fontId="2" fillId="0" borderId="87" xfId="0" applyNumberFormat="1" applyFont="1" applyFill="1" applyBorder="1" applyAlignment="1">
      <alignment horizontal="right" vertical="center"/>
    </xf>
    <xf numFmtId="177" fontId="19" fillId="0" borderId="88" xfId="0" applyNumberFormat="1" applyFont="1" applyFill="1" applyBorder="1" applyAlignment="1">
      <alignment horizontal="right" vertical="center" wrapText="1"/>
    </xf>
    <xf numFmtId="167" fontId="2" fillId="0" borderId="81" xfId="0" applyNumberFormat="1" applyFont="1" applyFill="1" applyBorder="1" applyAlignment="1">
      <alignment horizontal="right" vertical="center"/>
    </xf>
    <xf numFmtId="177" fontId="13" fillId="0" borderId="89" xfId="0" applyNumberFormat="1" applyFont="1" applyFill="1" applyBorder="1" applyAlignment="1">
      <alignment horizontal="right" vertical="center" wrapText="1"/>
    </xf>
    <xf numFmtId="177" fontId="13" fillId="0" borderId="90" xfId="0" applyNumberFormat="1" applyFont="1" applyFill="1" applyBorder="1" applyAlignment="1">
      <alignment horizontal="right" vertical="center" wrapText="1"/>
    </xf>
    <xf numFmtId="177" fontId="19" fillId="0" borderId="91" xfId="0" applyNumberFormat="1" applyFont="1" applyFill="1" applyBorder="1" applyAlignment="1">
      <alignment horizontal="right" vertical="center" wrapText="1"/>
    </xf>
    <xf numFmtId="177" fontId="13" fillId="0" borderId="92" xfId="0" applyNumberFormat="1" applyFont="1" applyFill="1" applyBorder="1" applyAlignment="1">
      <alignment horizontal="right" vertical="center" wrapText="1"/>
    </xf>
    <xf numFmtId="177" fontId="13" fillId="0" borderId="44" xfId="0" applyNumberFormat="1" applyFont="1" applyFill="1" applyBorder="1" applyAlignment="1">
      <alignment horizontal="right" vertical="center" wrapText="1"/>
    </xf>
    <xf numFmtId="177" fontId="17" fillId="0" borderId="91" xfId="0" applyNumberFormat="1" applyFont="1" applyFill="1" applyBorder="1" applyAlignment="1">
      <alignment horizontal="right" vertical="center" wrapText="1"/>
    </xf>
    <xf numFmtId="177" fontId="0" fillId="0" borderId="92" xfId="0" applyNumberFormat="1" applyFill="1" applyBorder="1" applyAlignment="1">
      <alignment horizontal="right" vertical="center"/>
    </xf>
    <xf numFmtId="167" fontId="0" fillId="0" borderId="42" xfId="0" applyNumberFormat="1" applyFill="1" applyBorder="1" applyAlignment="1">
      <alignment horizontal="right" vertical="center"/>
    </xf>
    <xf numFmtId="167" fontId="2" fillId="0" borderId="91" xfId="0" applyNumberFormat="1" applyFont="1" applyFill="1" applyBorder="1" applyAlignment="1">
      <alignment horizontal="right" vertical="center"/>
    </xf>
    <xf numFmtId="177" fontId="13" fillId="0" borderId="93" xfId="0" applyNumberFormat="1" applyFont="1" applyFill="1" applyBorder="1" applyAlignment="1">
      <alignment horizontal="right" vertical="center" wrapText="1"/>
    </xf>
    <xf numFmtId="177" fontId="13" fillId="0" borderId="94" xfId="0" applyNumberFormat="1" applyFont="1" applyFill="1" applyBorder="1" applyAlignment="1">
      <alignment horizontal="right" vertical="center" wrapText="1"/>
    </xf>
    <xf numFmtId="177" fontId="0" fillId="0" borderId="94" xfId="0" applyNumberFormat="1" applyFont="1" applyFill="1" applyBorder="1" applyAlignment="1">
      <alignment horizontal="right" vertical="center"/>
    </xf>
    <xf numFmtId="177" fontId="2" fillId="0" borderId="95" xfId="0" applyNumberFormat="1" applyFont="1" applyFill="1" applyBorder="1" applyAlignment="1">
      <alignment horizontal="right" vertical="center"/>
    </xf>
    <xf numFmtId="177" fontId="19" fillId="0" borderId="96" xfId="0" applyNumberFormat="1" applyFont="1" applyFill="1" applyBorder="1" applyAlignment="1">
      <alignment horizontal="right" vertical="center" wrapText="1"/>
    </xf>
    <xf numFmtId="177" fontId="17" fillId="0" borderId="69" xfId="0" applyNumberFormat="1" applyFont="1" applyFill="1" applyBorder="1" applyAlignment="1">
      <alignment horizontal="right" vertical="center" wrapText="1"/>
    </xf>
    <xf numFmtId="177" fontId="17" fillId="0" borderId="71" xfId="0" applyNumberFormat="1" applyFont="1" applyFill="1" applyBorder="1" applyAlignment="1">
      <alignment horizontal="right" vertical="center" wrapText="1"/>
    </xf>
    <xf numFmtId="177" fontId="17" fillId="0" borderId="58" xfId="0" applyNumberFormat="1" applyFont="1" applyFill="1" applyBorder="1" applyAlignment="1">
      <alignment horizontal="right" vertical="center" wrapText="1"/>
    </xf>
    <xf numFmtId="177" fontId="2" fillId="0" borderId="57" xfId="0" applyNumberFormat="1" applyFont="1" applyFill="1" applyBorder="1" applyAlignment="1">
      <alignment horizontal="right" vertical="center"/>
    </xf>
    <xf numFmtId="177" fontId="17" fillId="0" borderId="72" xfId="0" applyNumberFormat="1" applyFont="1" applyFill="1" applyBorder="1" applyAlignment="1">
      <alignment horizontal="right" vertical="center" wrapText="1"/>
    </xf>
    <xf numFmtId="177" fontId="17" fillId="0" borderId="97" xfId="0" applyNumberFormat="1" applyFont="1" applyFill="1" applyBorder="1" applyAlignment="1">
      <alignment horizontal="right" vertical="center" wrapText="1"/>
    </xf>
    <xf numFmtId="177" fontId="2" fillId="0" borderId="97" xfId="0" applyNumberFormat="1" applyFont="1" applyFill="1" applyBorder="1" applyAlignment="1">
      <alignment horizontal="right" vertical="center"/>
    </xf>
    <xf numFmtId="4" fontId="18" fillId="0" borderId="98" xfId="0" applyNumberFormat="1" applyFont="1" applyFill="1" applyBorder="1" applyAlignment="1">
      <alignment horizontal="right" wrapText="1"/>
    </xf>
    <xf numFmtId="4" fontId="18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177" fontId="3" fillId="0" borderId="12" xfId="0" applyNumberFormat="1" applyFont="1" applyFill="1" applyBorder="1" applyAlignment="1">
      <alignment/>
    </xf>
    <xf numFmtId="177" fontId="3" fillId="0" borderId="29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99" xfId="0" applyNumberFormat="1" applyFont="1" applyFill="1" applyBorder="1" applyAlignment="1">
      <alignment/>
    </xf>
    <xf numFmtId="177" fontId="3" fillId="0" borderId="42" xfId="0" applyNumberFormat="1" applyFont="1" applyFill="1" applyBorder="1" applyAlignment="1">
      <alignment/>
    </xf>
    <xf numFmtId="177" fontId="3" fillId="0" borderId="100" xfId="0" applyNumberFormat="1" applyFont="1" applyFill="1" applyBorder="1" applyAlignment="1">
      <alignment/>
    </xf>
    <xf numFmtId="177" fontId="3" fillId="0" borderId="46" xfId="0" applyNumberFormat="1" applyFont="1" applyFill="1" applyBorder="1" applyAlignment="1">
      <alignment/>
    </xf>
    <xf numFmtId="177" fontId="3" fillId="0" borderId="41" xfId="0" applyNumberFormat="1" applyFont="1" applyFill="1" applyBorder="1" applyAlignment="1">
      <alignment/>
    </xf>
    <xf numFmtId="177" fontId="3" fillId="0" borderId="101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38" xfId="0" applyNumberFormat="1" applyFont="1" applyFill="1" applyBorder="1" applyAlignment="1">
      <alignment/>
    </xf>
    <xf numFmtId="177" fontId="8" fillId="0" borderId="42" xfId="0" applyNumberFormat="1" applyFont="1" applyFill="1" applyBorder="1" applyAlignment="1">
      <alignment/>
    </xf>
    <xf numFmtId="177" fontId="8" fillId="0" borderId="20" xfId="0" applyNumberFormat="1" applyFont="1" applyFill="1" applyBorder="1" applyAlignment="1">
      <alignment/>
    </xf>
    <xf numFmtId="177" fontId="2" fillId="0" borderId="30" xfId="0" applyNumberFormat="1" applyFont="1" applyFill="1" applyBorder="1" applyAlignment="1">
      <alignment/>
    </xf>
    <xf numFmtId="177" fontId="8" fillId="0" borderId="102" xfId="0" applyNumberFormat="1" applyFont="1" applyFill="1" applyBorder="1" applyAlignment="1">
      <alignment/>
    </xf>
    <xf numFmtId="177" fontId="8" fillId="0" borderId="47" xfId="0" applyNumberFormat="1" applyFont="1" applyFill="1" applyBorder="1" applyAlignment="1">
      <alignment/>
    </xf>
    <xf numFmtId="177" fontId="8" fillId="0" borderId="28" xfId="0" applyNumberFormat="1" applyFont="1" applyFill="1" applyBorder="1" applyAlignment="1">
      <alignment/>
    </xf>
    <xf numFmtId="177" fontId="8" fillId="0" borderId="37" xfId="0" applyNumberFormat="1" applyFont="1" applyFill="1" applyBorder="1" applyAlignment="1">
      <alignment/>
    </xf>
    <xf numFmtId="177" fontId="8" fillId="0" borderId="30" xfId="0" applyNumberFormat="1" applyFont="1" applyFill="1" applyBorder="1" applyAlignment="1">
      <alignment/>
    </xf>
    <xf numFmtId="177" fontId="8" fillId="0" borderId="103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177" fontId="8" fillId="0" borderId="102" xfId="0" applyNumberFormat="1" applyFont="1" applyFill="1" applyBorder="1" applyAlignment="1">
      <alignment/>
    </xf>
    <xf numFmtId="177" fontId="8" fillId="0" borderId="103" xfId="0" applyNumberFormat="1" applyFont="1" applyFill="1" applyBorder="1" applyAlignment="1">
      <alignment/>
    </xf>
    <xf numFmtId="177" fontId="8" fillId="0" borderId="28" xfId="0" applyNumberFormat="1" applyFont="1" applyFill="1" applyBorder="1" applyAlignment="1">
      <alignment/>
    </xf>
    <xf numFmtId="177" fontId="8" fillId="0" borderId="47" xfId="0" applyNumberFormat="1" applyFont="1" applyFill="1" applyBorder="1" applyAlignment="1">
      <alignment/>
    </xf>
    <xf numFmtId="177" fontId="8" fillId="0" borderId="3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 wrapText="1"/>
    </xf>
    <xf numFmtId="0" fontId="17" fillId="0" borderId="30" xfId="0" applyFont="1" applyBorder="1" applyAlignment="1">
      <alignment/>
    </xf>
    <xf numFmtId="0" fontId="17" fillId="0" borderId="37" xfId="0" applyFont="1" applyBorder="1" applyAlignment="1">
      <alignment/>
    </xf>
    <xf numFmtId="0" fontId="13" fillId="0" borderId="104" xfId="0" applyFont="1" applyBorder="1" applyAlignment="1">
      <alignment/>
    </xf>
    <xf numFmtId="6" fontId="13" fillId="0" borderId="104" xfId="0" applyNumberFormat="1" applyFont="1" applyBorder="1" applyAlignment="1">
      <alignment horizontal="right"/>
    </xf>
    <xf numFmtId="0" fontId="13" fillId="0" borderId="105" xfId="0" applyFont="1" applyBorder="1" applyAlignment="1">
      <alignment/>
    </xf>
    <xf numFmtId="0" fontId="13" fillId="0" borderId="104" xfId="0" applyFont="1" applyBorder="1" applyAlignment="1">
      <alignment wrapText="1"/>
    </xf>
    <xf numFmtId="0" fontId="13" fillId="0" borderId="104" xfId="0" applyFont="1" applyBorder="1" applyAlignment="1">
      <alignment horizontal="right"/>
    </xf>
    <xf numFmtId="0" fontId="13" fillId="0" borderId="30" xfId="0" applyFont="1" applyBorder="1" applyAlignment="1">
      <alignment/>
    </xf>
    <xf numFmtId="6" fontId="13" fillId="0" borderId="30" xfId="0" applyNumberFormat="1" applyFont="1" applyBorder="1" applyAlignment="1">
      <alignment horizontal="right"/>
    </xf>
    <xf numFmtId="0" fontId="17" fillId="0" borderId="37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105" xfId="0" applyFont="1" applyBorder="1" applyAlignment="1">
      <alignment horizontal="left"/>
    </xf>
    <xf numFmtId="6" fontId="0" fillId="0" borderId="30" xfId="0" applyNumberFormat="1" applyBorder="1" applyAlignment="1">
      <alignment horizontal="right"/>
    </xf>
    <xf numFmtId="3" fontId="3" fillId="0" borderId="4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wrapText="1"/>
    </xf>
    <xf numFmtId="3" fontId="3" fillId="0" borderId="42" xfId="0" applyNumberFormat="1" applyFont="1" applyFill="1" applyBorder="1" applyAlignment="1">
      <alignment wrapText="1"/>
    </xf>
    <xf numFmtId="3" fontId="8" fillId="0" borderId="30" xfId="0" applyNumberFormat="1" applyFont="1" applyFill="1" applyBorder="1" applyAlignment="1">
      <alignment wrapText="1"/>
    </xf>
    <xf numFmtId="177" fontId="8" fillId="0" borderId="30" xfId="0" applyNumberFormat="1" applyFont="1" applyFill="1" applyBorder="1" applyAlignment="1">
      <alignment wrapText="1"/>
    </xf>
    <xf numFmtId="177" fontId="8" fillId="0" borderId="30" xfId="0" applyNumberFormat="1" applyFont="1" applyFill="1" applyBorder="1" applyAlignment="1">
      <alignment vertical="center"/>
    </xf>
    <xf numFmtId="177" fontId="3" fillId="0" borderId="45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7" fontId="3" fillId="0" borderId="65" xfId="0" applyNumberFormat="1" applyFont="1" applyFill="1" applyBorder="1" applyAlignment="1">
      <alignment/>
    </xf>
    <xf numFmtId="177" fontId="8" fillId="0" borderId="37" xfId="0" applyNumberFormat="1" applyFont="1" applyFill="1" applyBorder="1" applyAlignment="1">
      <alignment/>
    </xf>
    <xf numFmtId="0" fontId="0" fillId="0" borderId="47" xfId="0" applyFill="1" applyBorder="1" applyAlignment="1">
      <alignment horizontal="center" textRotation="90" wrapText="1"/>
    </xf>
    <xf numFmtId="3" fontId="3" fillId="0" borderId="22" xfId="0" applyNumberFormat="1" applyFont="1" applyFill="1" applyBorder="1" applyAlignment="1">
      <alignment wrapText="1"/>
    </xf>
    <xf numFmtId="3" fontId="3" fillId="0" borderId="19" xfId="0" applyNumberFormat="1" applyFont="1" applyFill="1" applyBorder="1" applyAlignment="1">
      <alignment wrapText="1"/>
    </xf>
    <xf numFmtId="177" fontId="3" fillId="0" borderId="106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7" fontId="3" fillId="0" borderId="107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177" fontId="3" fillId="0" borderId="66" xfId="0" applyNumberFormat="1" applyFont="1" applyFill="1" applyBorder="1" applyAlignment="1">
      <alignment/>
    </xf>
    <xf numFmtId="177" fontId="3" fillId="0" borderId="108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3" fontId="7" fillId="0" borderId="109" xfId="0" applyNumberFormat="1" applyFont="1" applyFill="1" applyBorder="1" applyAlignment="1">
      <alignment horizontal="center" vertical="center" textRotation="90" wrapText="1"/>
    </xf>
    <xf numFmtId="177" fontId="3" fillId="0" borderId="32" xfId="0" applyNumberFormat="1" applyFont="1" applyFill="1" applyBorder="1" applyAlignment="1">
      <alignment/>
    </xf>
    <xf numFmtId="177" fontId="3" fillId="0" borderId="64" xfId="0" applyNumberFormat="1" applyFont="1" applyFill="1" applyBorder="1" applyAlignment="1">
      <alignment/>
    </xf>
    <xf numFmtId="177" fontId="3" fillId="0" borderId="106" xfId="0" applyNumberFormat="1" applyFont="1" applyFill="1" applyBorder="1" applyAlignment="1">
      <alignment/>
    </xf>
    <xf numFmtId="177" fontId="3" fillId="0" borderId="48" xfId="0" applyNumberFormat="1" applyFont="1" applyFill="1" applyBorder="1" applyAlignment="1">
      <alignment/>
    </xf>
    <xf numFmtId="177" fontId="3" fillId="0" borderId="110" xfId="0" applyNumberFormat="1" applyFont="1" applyFill="1" applyBorder="1" applyAlignment="1">
      <alignment/>
    </xf>
    <xf numFmtId="177" fontId="3" fillId="0" borderId="36" xfId="0" applyNumberFormat="1" applyFont="1" applyFill="1" applyBorder="1" applyAlignment="1">
      <alignment/>
    </xf>
    <xf numFmtId="177" fontId="8" fillId="0" borderId="102" xfId="0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8" fillId="0" borderId="47" xfId="0" applyNumberFormat="1" applyFont="1" applyFill="1" applyBorder="1" applyAlignment="1">
      <alignment vertical="center"/>
    </xf>
    <xf numFmtId="177" fontId="3" fillId="0" borderId="111" xfId="0" applyNumberFormat="1" applyFont="1" applyFill="1" applyBorder="1" applyAlignment="1">
      <alignment/>
    </xf>
    <xf numFmtId="0" fontId="0" fillId="0" borderId="16" xfId="0" applyFill="1" applyBorder="1" applyAlignment="1">
      <alignment horizontal="left" indent="1"/>
    </xf>
    <xf numFmtId="0" fontId="13" fillId="0" borderId="16" xfId="0" applyFont="1" applyFill="1" applyBorder="1" applyAlignment="1">
      <alignment horizontal="left" wrapText="1" indent="1"/>
    </xf>
    <xf numFmtId="3" fontId="0" fillId="0" borderId="48" xfId="0" applyNumberFormat="1" applyFill="1" applyBorder="1" applyAlignment="1">
      <alignment/>
    </xf>
    <xf numFmtId="0" fontId="0" fillId="0" borderId="16" xfId="0" applyFill="1" applyBorder="1" applyAlignment="1">
      <alignment horizontal="left" wrapText="1" indent="1"/>
    </xf>
    <xf numFmtId="0" fontId="14" fillId="0" borderId="52" xfId="0" applyFont="1" applyFill="1" applyBorder="1" applyAlignment="1">
      <alignment horizontal="left" wrapText="1"/>
    </xf>
    <xf numFmtId="0" fontId="14" fillId="0" borderId="53" xfId="0" applyFont="1" applyFill="1" applyBorder="1" applyAlignment="1">
      <alignment horizontal="center" wrapText="1"/>
    </xf>
    <xf numFmtId="0" fontId="14" fillId="0" borderId="54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4" fontId="14" fillId="0" borderId="62" xfId="0" applyNumberFormat="1" applyFont="1" applyFill="1" applyBorder="1" applyAlignment="1">
      <alignment horizontal="center" vertical="center" wrapText="1"/>
    </xf>
    <xf numFmtId="187" fontId="14" fillId="0" borderId="30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/>
    </xf>
    <xf numFmtId="14" fontId="14" fillId="0" borderId="112" xfId="0" applyNumberFormat="1" applyFont="1" applyFill="1" applyBorder="1" applyAlignment="1">
      <alignment horizontal="center" vertical="center"/>
    </xf>
    <xf numFmtId="20" fontId="14" fillId="0" borderId="53" xfId="47" applyNumberFormat="1" applyFont="1" applyFill="1" applyBorder="1" applyAlignment="1">
      <alignment horizontal="center" vertical="center"/>
      <protection/>
    </xf>
    <xf numFmtId="14" fontId="14" fillId="0" borderId="53" xfId="0" applyNumberFormat="1" applyFont="1" applyFill="1" applyBorder="1" applyAlignment="1">
      <alignment horizontal="center" vertical="center"/>
    </xf>
    <xf numFmtId="20" fontId="14" fillId="0" borderId="55" xfId="47" applyNumberFormat="1" applyFont="1" applyFill="1" applyBorder="1" applyAlignment="1">
      <alignment horizontal="center" vertical="center"/>
      <protection/>
    </xf>
    <xf numFmtId="0" fontId="14" fillId="0" borderId="113" xfId="0" applyFont="1" applyFill="1" applyBorder="1" applyAlignment="1">
      <alignment horizontal="justify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left"/>
    </xf>
    <xf numFmtId="0" fontId="14" fillId="0" borderId="98" xfId="0" applyFont="1" applyFill="1" applyBorder="1" applyAlignment="1">
      <alignment horizontal="center"/>
    </xf>
    <xf numFmtId="0" fontId="14" fillId="0" borderId="98" xfId="0" applyFont="1" applyFill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center"/>
    </xf>
    <xf numFmtId="14" fontId="14" fillId="0" borderId="98" xfId="0" applyNumberFormat="1" applyFont="1" applyFill="1" applyBorder="1" applyAlignment="1">
      <alignment horizontal="center" vertical="center"/>
    </xf>
    <xf numFmtId="20" fontId="14" fillId="0" borderId="98" xfId="47" applyNumberFormat="1" applyFont="1" applyFill="1" applyBorder="1" applyAlignment="1">
      <alignment horizontal="center" vertical="center"/>
      <protection/>
    </xf>
    <xf numFmtId="0" fontId="14" fillId="0" borderId="114" xfId="0" applyFont="1" applyFill="1" applyBorder="1" applyAlignment="1">
      <alignment horizontal="left"/>
    </xf>
    <xf numFmtId="0" fontId="14" fillId="0" borderId="114" xfId="0" applyFont="1" applyFill="1" applyBorder="1" applyAlignment="1">
      <alignment horizontal="center"/>
    </xf>
    <xf numFmtId="0" fontId="14" fillId="0" borderId="114" xfId="0" applyFont="1" applyFill="1" applyBorder="1" applyAlignment="1">
      <alignment horizontal="center" vertical="center" wrapText="1"/>
    </xf>
    <xf numFmtId="0" fontId="14" fillId="0" borderId="114" xfId="0" applyFont="1" applyFill="1" applyBorder="1" applyAlignment="1">
      <alignment horizontal="center" vertical="center"/>
    </xf>
    <xf numFmtId="14" fontId="14" fillId="0" borderId="114" xfId="0" applyNumberFormat="1" applyFont="1" applyFill="1" applyBorder="1" applyAlignment="1">
      <alignment horizontal="center" vertical="center"/>
    </xf>
    <xf numFmtId="20" fontId="14" fillId="0" borderId="114" xfId="47" applyNumberFormat="1" applyFont="1" applyFill="1" applyBorder="1" applyAlignment="1">
      <alignment horizontal="center" vertical="center"/>
      <protection/>
    </xf>
    <xf numFmtId="0" fontId="13" fillId="0" borderId="0" xfId="47" applyFont="1" applyFill="1">
      <alignment/>
      <protection/>
    </xf>
    <xf numFmtId="0" fontId="14" fillId="0" borderId="115" xfId="0" applyFont="1" applyFill="1" applyBorder="1" applyAlignment="1">
      <alignment horizontal="center" vertical="center"/>
    </xf>
    <xf numFmtId="14" fontId="14" fillId="0" borderId="104" xfId="0" applyNumberFormat="1" applyFont="1" applyFill="1" applyBorder="1" applyAlignment="1">
      <alignment horizontal="center" vertical="center"/>
    </xf>
    <xf numFmtId="20" fontId="14" fillId="0" borderId="105" xfId="47" applyNumberFormat="1" applyFont="1" applyFill="1" applyBorder="1" applyAlignment="1">
      <alignment horizontal="center" vertical="center"/>
      <protection/>
    </xf>
    <xf numFmtId="14" fontId="14" fillId="0" borderId="105" xfId="0" applyNumberFormat="1" applyFont="1" applyFill="1" applyBorder="1" applyAlignment="1">
      <alignment horizontal="center" vertical="center"/>
    </xf>
    <xf numFmtId="20" fontId="14" fillId="0" borderId="1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7" xfId="0" applyFont="1" applyFill="1" applyBorder="1" applyAlignment="1">
      <alignment horizontal="center" textRotation="90"/>
    </xf>
    <xf numFmtId="0" fontId="0" fillId="0" borderId="0" xfId="0" applyFont="1" applyFill="1" applyAlignment="1">
      <alignment/>
    </xf>
    <xf numFmtId="177" fontId="0" fillId="0" borderId="118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177" fontId="0" fillId="0" borderId="46" xfId="0" applyNumberFormat="1" applyFont="1" applyFill="1" applyBorder="1" applyAlignment="1">
      <alignment horizontal="right" vertical="center"/>
    </xf>
    <xf numFmtId="177" fontId="2" fillId="0" borderId="11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102" xfId="0" applyFont="1" applyFill="1" applyBorder="1" applyAlignment="1">
      <alignment horizontal="center" textRotation="90" wrapText="1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29" xfId="0" applyNumberFormat="1" applyFont="1" applyFill="1" applyBorder="1" applyAlignment="1">
      <alignment horizontal="right" vertical="center"/>
    </xf>
    <xf numFmtId="177" fontId="0" fillId="0" borderId="42" xfId="0" applyNumberFormat="1" applyFont="1" applyFill="1" applyBorder="1" applyAlignment="1">
      <alignment horizontal="right" vertical="center"/>
    </xf>
    <xf numFmtId="0" fontId="14" fillId="0" borderId="103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20" fontId="14" fillId="0" borderId="30" xfId="0" applyNumberFormat="1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14" fontId="14" fillId="0" borderId="30" xfId="0" applyNumberFormat="1" applyFont="1" applyFill="1" applyBorder="1" applyAlignment="1">
      <alignment horizontal="center" vertical="center" wrapText="1"/>
    </xf>
    <xf numFmtId="0" fontId="14" fillId="0" borderId="120" xfId="47" applyFont="1" applyFill="1" applyBorder="1" applyAlignment="1">
      <alignment horizontal="center" wrapText="1"/>
      <protection/>
    </xf>
    <xf numFmtId="0" fontId="14" fillId="0" borderId="121" xfId="47" applyFont="1" applyFill="1" applyBorder="1" applyAlignment="1">
      <alignment horizontal="center" vertical="center" wrapText="1"/>
      <protection/>
    </xf>
    <xf numFmtId="0" fontId="14" fillId="0" borderId="50" xfId="0" applyFont="1" applyFill="1" applyBorder="1" applyAlignment="1">
      <alignment horizontal="justify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wrapText="1"/>
    </xf>
    <xf numFmtId="0" fontId="14" fillId="0" borderId="50" xfId="0" applyFont="1" applyFill="1" applyBorder="1" applyAlignment="1">
      <alignment wrapText="1"/>
    </xf>
    <xf numFmtId="0" fontId="14" fillId="0" borderId="30" xfId="0" applyFont="1" applyFill="1" applyBorder="1" applyAlignment="1">
      <alignment horizontal="justify" wrapText="1"/>
    </xf>
    <xf numFmtId="0" fontId="14" fillId="0" borderId="122" xfId="0" applyFont="1" applyFill="1" applyBorder="1" applyAlignment="1">
      <alignment horizontal="center" vertical="center" wrapText="1" shrinkToFit="1"/>
    </xf>
    <xf numFmtId="0" fontId="14" fillId="0" borderId="104" xfId="0" applyFont="1" applyFill="1" applyBorder="1" applyAlignment="1">
      <alignment horizontal="center" vertical="center" wrapText="1" shrinkToFit="1"/>
    </xf>
    <xf numFmtId="0" fontId="14" fillId="0" borderId="0" xfId="47" applyFont="1" applyFill="1" applyAlignment="1">
      <alignment horizontal="center" wrapText="1"/>
      <protection/>
    </xf>
    <xf numFmtId="0" fontId="14" fillId="0" borderId="123" xfId="47" applyFont="1" applyFill="1" applyBorder="1" applyAlignment="1">
      <alignment horizontal="center" vertical="center"/>
      <protection/>
    </xf>
    <xf numFmtId="0" fontId="14" fillId="0" borderId="120" xfId="47" applyFont="1" applyFill="1" applyBorder="1" applyAlignment="1">
      <alignment horizontal="center" vertical="center"/>
      <protection/>
    </xf>
    <xf numFmtId="0" fontId="14" fillId="0" borderId="120" xfId="47" applyFont="1" applyFill="1" applyBorder="1" applyAlignment="1">
      <alignment horizontal="center" vertical="center" wrapText="1"/>
      <protection/>
    </xf>
    <xf numFmtId="0" fontId="14" fillId="0" borderId="124" xfId="47" applyFont="1" applyFill="1" applyBorder="1" applyAlignment="1">
      <alignment horizontal="center" vertical="center" wrapText="1"/>
      <protection/>
    </xf>
    <xf numFmtId="0" fontId="14" fillId="0" borderId="125" xfId="47" applyFont="1" applyFill="1" applyBorder="1" applyAlignment="1">
      <alignment horizontal="center" wrapText="1"/>
      <protection/>
    </xf>
    <xf numFmtId="0" fontId="14" fillId="0" borderId="50" xfId="47" applyFont="1" applyFill="1" applyBorder="1" applyAlignment="1">
      <alignment horizontal="center" wrapText="1"/>
      <protection/>
    </xf>
    <xf numFmtId="0" fontId="14" fillId="0" borderId="54" xfId="0" applyFont="1" applyFill="1" applyBorder="1" applyAlignment="1">
      <alignment horizontal="center" vertical="center" wrapText="1" shrinkToFit="1"/>
    </xf>
    <xf numFmtId="0" fontId="14" fillId="0" borderId="112" xfId="0" applyFont="1" applyFill="1" applyBorder="1" applyAlignment="1">
      <alignment horizontal="center" vertical="center" wrapText="1" shrinkToFit="1"/>
    </xf>
    <xf numFmtId="0" fontId="14" fillId="0" borderId="125" xfId="47" applyFont="1" applyFill="1" applyBorder="1" applyAlignment="1">
      <alignment horizontal="center" vertical="center" wrapText="1"/>
      <protection/>
    </xf>
    <xf numFmtId="0" fontId="14" fillId="0" borderId="50" xfId="47" applyFont="1" applyFill="1" applyBorder="1" applyAlignment="1">
      <alignment horizontal="center" vertical="center" wrapText="1"/>
      <protection/>
    </xf>
    <xf numFmtId="0" fontId="14" fillId="0" borderId="49" xfId="47" applyFont="1" applyFill="1" applyBorder="1" applyAlignment="1">
      <alignment horizontal="center" vertical="center" wrapText="1"/>
      <protection/>
    </xf>
    <xf numFmtId="0" fontId="14" fillId="0" borderId="30" xfId="47" applyFont="1" applyFill="1" applyBorder="1" applyAlignment="1">
      <alignment horizontal="center" wrapText="1"/>
      <protection/>
    </xf>
    <xf numFmtId="0" fontId="14" fillId="0" borderId="51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justify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left" wrapText="1"/>
    </xf>
    <xf numFmtId="0" fontId="14" fillId="0" borderId="115" xfId="0" applyFont="1" applyFill="1" applyBorder="1" applyAlignment="1">
      <alignment horizontal="left" wrapText="1"/>
    </xf>
    <xf numFmtId="0" fontId="14" fillId="0" borderId="53" xfId="0" applyFont="1" applyFill="1" applyBorder="1" applyAlignment="1">
      <alignment horizontal="center"/>
    </xf>
    <xf numFmtId="0" fontId="14" fillId="0" borderId="105" xfId="0" applyFont="1" applyFill="1" applyBorder="1" applyAlignment="1">
      <alignment horizontal="center"/>
    </xf>
    <xf numFmtId="0" fontId="14" fillId="0" borderId="55" xfId="0" applyFont="1" applyFill="1" applyBorder="1" applyAlignment="1">
      <alignment horizontal="center" vertical="center"/>
    </xf>
    <xf numFmtId="0" fontId="14" fillId="0" borderId="116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112" xfId="0" applyFont="1" applyFill="1" applyBorder="1" applyAlignment="1">
      <alignment horizontal="center" vertical="center"/>
    </xf>
    <xf numFmtId="0" fontId="14" fillId="0" borderId="122" xfId="0" applyFont="1" applyFill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 shrinkToFit="1"/>
    </xf>
    <xf numFmtId="0" fontId="14" fillId="0" borderId="54" xfId="0" applyFont="1" applyFill="1" applyBorder="1" applyAlignment="1">
      <alignment horizontal="center" vertical="center" shrinkToFit="1"/>
    </xf>
    <xf numFmtId="0" fontId="14" fillId="0" borderId="11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122" xfId="0" applyFont="1" applyFill="1" applyBorder="1" applyAlignment="1">
      <alignment horizontal="center" vertical="center" shrinkToFit="1"/>
    </xf>
    <xf numFmtId="0" fontId="14" fillId="0" borderId="104" xfId="0" applyFont="1" applyFill="1" applyBorder="1" applyAlignment="1">
      <alignment horizontal="center" vertical="center" shrinkToFi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112" xfId="0" applyFont="1" applyFill="1" applyBorder="1" applyAlignment="1">
      <alignment horizontal="center" vertical="center" wrapText="1"/>
    </xf>
    <xf numFmtId="0" fontId="14" fillId="0" borderId="122" xfId="0" applyFont="1" applyFill="1" applyBorder="1" applyAlignment="1">
      <alignment horizontal="center" vertical="center" wrapText="1"/>
    </xf>
    <xf numFmtId="0" fontId="14" fillId="0" borderId="104" xfId="0" applyFont="1" applyFill="1" applyBorder="1" applyAlignment="1">
      <alignment horizontal="center" vertical="center" wrapText="1"/>
    </xf>
    <xf numFmtId="0" fontId="14" fillId="0" borderId="30" xfId="47" applyFont="1" applyFill="1" applyBorder="1" applyAlignment="1">
      <alignment horizontal="center" vertical="center" wrapText="1"/>
      <protection/>
    </xf>
    <xf numFmtId="0" fontId="14" fillId="0" borderId="50" xfId="47" applyFont="1" applyFill="1" applyBorder="1" applyAlignment="1">
      <alignment horizontal="left" wrapText="1"/>
      <protection/>
    </xf>
    <xf numFmtId="0" fontId="14" fillId="0" borderId="57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justify" wrapText="1"/>
    </xf>
    <xf numFmtId="0" fontId="14" fillId="0" borderId="57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52" xfId="0" applyFont="1" applyFill="1" applyBorder="1" applyAlignment="1">
      <alignment horizontal="left" wrapText="1" shrinkToFit="1"/>
    </xf>
    <xf numFmtId="0" fontId="14" fillId="0" borderId="115" xfId="0" applyFont="1" applyFill="1" applyBorder="1" applyAlignment="1">
      <alignment horizontal="left" wrapText="1" shrinkToFit="1"/>
    </xf>
    <xf numFmtId="0" fontId="14" fillId="0" borderId="53" xfId="0" applyFont="1" applyFill="1" applyBorder="1" applyAlignment="1">
      <alignment horizontal="center" wrapText="1" shrinkToFit="1"/>
    </xf>
    <xf numFmtId="0" fontId="14" fillId="0" borderId="105" xfId="0" applyFont="1" applyFill="1" applyBorder="1" applyAlignment="1">
      <alignment horizontal="center" wrapText="1" shrinkToFit="1"/>
    </xf>
    <xf numFmtId="0" fontId="14" fillId="0" borderId="126" xfId="0" applyFont="1" applyFill="1" applyBorder="1" applyAlignment="1">
      <alignment horizontal="left" wrapText="1" shrinkToFit="1"/>
    </xf>
    <xf numFmtId="0" fontId="14" fillId="0" borderId="12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wrapText="1"/>
    </xf>
    <xf numFmtId="0" fontId="14" fillId="0" borderId="105" xfId="0" applyFont="1" applyFill="1" applyBorder="1" applyAlignment="1">
      <alignment horizont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1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wrapText="1" shrinkToFit="1"/>
    </xf>
    <xf numFmtId="0" fontId="14" fillId="0" borderId="52" xfId="0" applyFont="1" applyFill="1" applyBorder="1" applyAlignment="1">
      <alignment horizontal="left"/>
    </xf>
    <xf numFmtId="0" fontId="14" fillId="0" borderId="126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center"/>
    </xf>
    <xf numFmtId="0" fontId="14" fillId="0" borderId="127" xfId="0" applyFont="1" applyFill="1" applyBorder="1" applyAlignment="1">
      <alignment horizontal="center" vertical="center" wrapText="1"/>
    </xf>
    <xf numFmtId="0" fontId="14" fillId="0" borderId="115" xfId="0" applyFont="1" applyFill="1" applyBorder="1" applyAlignment="1">
      <alignment horizontal="left"/>
    </xf>
    <xf numFmtId="0" fontId="14" fillId="0" borderId="126" xfId="0" applyFont="1" applyFill="1" applyBorder="1" applyAlignment="1">
      <alignment horizontal="left" wrapText="1"/>
    </xf>
    <xf numFmtId="0" fontId="14" fillId="0" borderId="20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128" xfId="0" applyFill="1" applyBorder="1" applyAlignment="1">
      <alignment horizontal="center"/>
    </xf>
    <xf numFmtId="0" fontId="0" fillId="0" borderId="22" xfId="0" applyFill="1" applyBorder="1" applyAlignment="1">
      <alignment horizontal="center" textRotation="90"/>
    </xf>
    <xf numFmtId="0" fontId="0" fillId="0" borderId="129" xfId="0" applyFill="1" applyBorder="1" applyAlignment="1">
      <alignment horizontal="center" textRotation="90"/>
    </xf>
    <xf numFmtId="0" fontId="0" fillId="0" borderId="130" xfId="0" applyFill="1" applyBorder="1" applyAlignment="1">
      <alignment horizontal="center"/>
    </xf>
    <xf numFmtId="0" fontId="0" fillId="0" borderId="131" xfId="0" applyFill="1" applyBorder="1" applyAlignment="1">
      <alignment horizontal="center"/>
    </xf>
    <xf numFmtId="0" fontId="0" fillId="0" borderId="132" xfId="0" applyFill="1" applyBorder="1" applyAlignment="1">
      <alignment horizontal="center" vertical="center"/>
    </xf>
    <xf numFmtId="0" fontId="0" fillId="0" borderId="133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32" xfId="0" applyFill="1" applyBorder="1" applyAlignment="1">
      <alignment horizontal="center" vertical="center" wrapText="1"/>
    </xf>
    <xf numFmtId="0" fontId="0" fillId="0" borderId="133" xfId="0" applyFill="1" applyBorder="1" applyAlignment="1">
      <alignment horizontal="center" vertical="center" wrapText="1"/>
    </xf>
    <xf numFmtId="0" fontId="0" fillId="0" borderId="134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41" xfId="0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53" xfId="0" applyFill="1" applyBorder="1" applyAlignment="1">
      <alignment horizontal="center" textRotation="90"/>
    </xf>
    <xf numFmtId="0" fontId="0" fillId="0" borderId="135" xfId="0" applyFill="1" applyBorder="1" applyAlignment="1">
      <alignment horizontal="center" textRotation="90"/>
    </xf>
    <xf numFmtId="0" fontId="0" fillId="0" borderId="136" xfId="0" applyFill="1" applyBorder="1" applyAlignment="1">
      <alignment horizontal="center"/>
    </xf>
    <xf numFmtId="0" fontId="0" fillId="0" borderId="100" xfId="0" applyFill="1" applyBorder="1" applyAlignment="1">
      <alignment horizontal="center" vertical="top"/>
    </xf>
    <xf numFmtId="0" fontId="0" fillId="0" borderId="130" xfId="0" applyFill="1" applyBorder="1" applyAlignment="1">
      <alignment horizontal="center" vertical="top"/>
    </xf>
    <xf numFmtId="0" fontId="0" fillId="0" borderId="137" xfId="0" applyFill="1" applyBorder="1" applyAlignment="1">
      <alignment horizontal="center" vertical="top"/>
    </xf>
    <xf numFmtId="0" fontId="0" fillId="0" borderId="138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8" xfId="0" applyFill="1" applyBorder="1" applyAlignment="1">
      <alignment horizontal="left" wrapText="1"/>
    </xf>
    <xf numFmtId="0" fontId="0" fillId="0" borderId="110" xfId="0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0" fontId="0" fillId="0" borderId="110" xfId="0" applyFill="1" applyBorder="1" applyAlignment="1">
      <alignment horizontal="center"/>
    </xf>
    <xf numFmtId="0" fontId="2" fillId="0" borderId="22" xfId="0" applyFont="1" applyFill="1" applyBorder="1" applyAlignment="1">
      <alignment horizontal="center" textRotation="90" wrapText="1"/>
    </xf>
    <xf numFmtId="0" fontId="2" fillId="0" borderId="19" xfId="0" applyFont="1" applyFill="1" applyBorder="1" applyAlignment="1">
      <alignment horizontal="center" textRotation="90" wrapText="1"/>
    </xf>
    <xf numFmtId="0" fontId="0" fillId="0" borderId="53" xfId="0" applyFill="1" applyBorder="1" applyAlignment="1">
      <alignment horizontal="center" textRotation="90" wrapText="1"/>
    </xf>
    <xf numFmtId="0" fontId="0" fillId="0" borderId="105" xfId="0" applyFill="1" applyBorder="1" applyAlignment="1">
      <alignment horizontal="center" textRotation="90" wrapText="1"/>
    </xf>
    <xf numFmtId="0" fontId="0" fillId="0" borderId="102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77" fontId="2" fillId="0" borderId="49" xfId="0" applyNumberFormat="1" applyFont="1" applyFill="1" applyBorder="1" applyAlignment="1">
      <alignment horizontal="left" vertical="center" wrapText="1"/>
    </xf>
    <xf numFmtId="177" fontId="2" fillId="0" borderId="37" xfId="0" applyNumberFormat="1" applyFont="1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wrapText="1"/>
    </xf>
    <xf numFmtId="0" fontId="0" fillId="0" borderId="65" xfId="0" applyFill="1" applyBorder="1" applyAlignment="1">
      <alignment horizontal="left" wrapText="1"/>
    </xf>
    <xf numFmtId="0" fontId="0" fillId="0" borderId="139" xfId="0" applyFill="1" applyBorder="1" applyAlignment="1">
      <alignment horizontal="left" vertical="top" wrapText="1"/>
    </xf>
    <xf numFmtId="0" fontId="0" fillId="0" borderId="99" xfId="0" applyFill="1" applyBorder="1" applyAlignment="1">
      <alignment horizontal="left" vertical="top" wrapText="1"/>
    </xf>
    <xf numFmtId="0" fontId="0" fillId="0" borderId="54" xfId="0" applyFill="1" applyBorder="1" applyAlignment="1">
      <alignment horizontal="center" vertical="center" wrapText="1"/>
    </xf>
    <xf numFmtId="0" fontId="0" fillId="0" borderId="112" xfId="0" applyFill="1" applyBorder="1" applyAlignment="1">
      <alignment horizontal="center" vertical="center" wrapText="1"/>
    </xf>
    <xf numFmtId="0" fontId="0" fillId="0" borderId="122" xfId="0" applyFill="1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textRotation="90" wrapText="1"/>
    </xf>
    <xf numFmtId="0" fontId="0" fillId="0" borderId="100" xfId="0" applyFill="1" applyBorder="1" applyAlignment="1">
      <alignment horizontal="center" vertical="center" textRotation="90" wrapText="1"/>
    </xf>
    <xf numFmtId="0" fontId="0" fillId="0" borderId="100" xfId="0" applyFill="1" applyBorder="1" applyAlignment="1">
      <alignment horizontal="center" vertical="center" textRotation="90"/>
    </xf>
    <xf numFmtId="0" fontId="0" fillId="0" borderId="12" xfId="0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 wrapText="1"/>
    </xf>
    <xf numFmtId="0" fontId="0" fillId="0" borderId="125" xfId="0" applyFill="1" applyBorder="1" applyAlignment="1">
      <alignment horizontal="center" textRotation="90"/>
    </xf>
    <xf numFmtId="0" fontId="0" fillId="0" borderId="50" xfId="0" applyFill="1" applyBorder="1" applyAlignment="1">
      <alignment horizontal="center" textRotation="90"/>
    </xf>
    <xf numFmtId="0" fontId="0" fillId="0" borderId="140" xfId="0" applyFont="1" applyFill="1" applyBorder="1" applyAlignment="1">
      <alignment horizontal="center" textRotation="90" wrapText="1"/>
    </xf>
    <xf numFmtId="0" fontId="0" fillId="0" borderId="141" xfId="0" applyFont="1" applyFill="1" applyBorder="1" applyAlignment="1">
      <alignment horizontal="center" textRotation="90" wrapText="1"/>
    </xf>
    <xf numFmtId="0" fontId="17" fillId="0" borderId="70" xfId="0" applyFont="1" applyFill="1" applyBorder="1" applyAlignment="1">
      <alignment horizontal="center" wrapText="1"/>
    </xf>
    <xf numFmtId="0" fontId="17" fillId="0" borderId="142" xfId="0" applyFont="1" applyFill="1" applyBorder="1" applyAlignment="1">
      <alignment horizontal="center" wrapText="1"/>
    </xf>
    <xf numFmtId="0" fontId="17" fillId="0" borderId="143" xfId="0" applyFont="1" applyFill="1" applyBorder="1" applyAlignment="1">
      <alignment horizontal="center" wrapText="1"/>
    </xf>
    <xf numFmtId="0" fontId="13" fillId="0" borderId="140" xfId="0" applyFont="1" applyFill="1" applyBorder="1" applyAlignment="1">
      <alignment horizontal="center" textRotation="90" wrapText="1"/>
    </xf>
    <xf numFmtId="0" fontId="13" fillId="0" borderId="141" xfId="0" applyFont="1" applyFill="1" applyBorder="1" applyAlignment="1">
      <alignment horizontal="center" textRotation="90" wrapText="1"/>
    </xf>
    <xf numFmtId="177" fontId="2" fillId="0" borderId="62" xfId="0" applyNumberFormat="1" applyFont="1" applyFill="1" applyBorder="1" applyAlignment="1">
      <alignment horizontal="left" vertical="center" wrapText="1"/>
    </xf>
    <xf numFmtId="0" fontId="0" fillId="0" borderId="44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80" xfId="0" applyFill="1" applyBorder="1" applyAlignment="1">
      <alignment horizontal="left" wrapText="1"/>
    </xf>
    <xf numFmtId="0" fontId="0" fillId="0" borderId="144" xfId="0" applyFill="1" applyBorder="1" applyAlignment="1">
      <alignment horizontal="left" wrapText="1"/>
    </xf>
    <xf numFmtId="0" fontId="0" fillId="0" borderId="124" xfId="0" applyFill="1" applyBorder="1" applyAlignment="1">
      <alignment horizontal="center" textRotation="90"/>
    </xf>
    <xf numFmtId="0" fontId="0" fillId="0" borderId="51" xfId="0" applyFill="1" applyBorder="1" applyAlignment="1">
      <alignment horizontal="center" textRotation="90"/>
    </xf>
    <xf numFmtId="0" fontId="0" fillId="0" borderId="145" xfId="0" applyFill="1" applyBorder="1" applyAlignment="1">
      <alignment horizontal="left" wrapText="1"/>
    </xf>
    <xf numFmtId="0" fontId="0" fillId="0" borderId="73" xfId="0" applyFill="1" applyBorder="1" applyAlignment="1">
      <alignment horizontal="center"/>
    </xf>
    <xf numFmtId="0" fontId="0" fillId="0" borderId="118" xfId="0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142" xfId="0" applyFont="1" applyFill="1" applyBorder="1" applyAlignment="1">
      <alignment horizontal="center"/>
    </xf>
    <xf numFmtId="0" fontId="2" fillId="0" borderId="143" xfId="0" applyFont="1" applyFill="1" applyBorder="1" applyAlignment="1">
      <alignment horizontal="center"/>
    </xf>
    <xf numFmtId="0" fontId="17" fillId="0" borderId="76" xfId="0" applyFont="1" applyFill="1" applyBorder="1" applyAlignment="1">
      <alignment horizontal="center" textRotation="90" wrapText="1"/>
    </xf>
    <xf numFmtId="0" fontId="17" fillId="0" borderId="146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/>
    </xf>
    <xf numFmtId="0" fontId="0" fillId="0" borderId="75" xfId="0" applyFill="1" applyBorder="1" applyAlignment="1">
      <alignment horizontal="left" vertical="top" wrapText="1"/>
    </xf>
    <xf numFmtId="0" fontId="0" fillId="0" borderId="147" xfId="0" applyFill="1" applyBorder="1" applyAlignment="1">
      <alignment horizontal="left" vertical="top" wrapText="1"/>
    </xf>
    <xf numFmtId="0" fontId="0" fillId="0" borderId="148" xfId="0" applyFill="1" applyBorder="1" applyAlignment="1">
      <alignment horizontal="center" vertical="center" wrapText="1"/>
    </xf>
    <xf numFmtId="0" fontId="0" fillId="0" borderId="149" xfId="0" applyFill="1" applyBorder="1" applyAlignment="1">
      <alignment horizontal="center" vertical="center" wrapText="1"/>
    </xf>
    <xf numFmtId="0" fontId="0" fillId="0" borderId="114" xfId="0" applyFill="1" applyBorder="1" applyAlignment="1">
      <alignment horizontal="center" vertical="center" wrapText="1"/>
    </xf>
    <xf numFmtId="0" fontId="0" fillId="0" borderId="150" xfId="0" applyFill="1" applyBorder="1" applyAlignment="1">
      <alignment horizontal="center" textRotation="90"/>
    </xf>
    <xf numFmtId="0" fontId="0" fillId="0" borderId="151" xfId="0" applyFill="1" applyBorder="1" applyAlignment="1">
      <alignment horizontal="center" textRotation="90"/>
    </xf>
    <xf numFmtId="0" fontId="0" fillId="0" borderId="152" xfId="0" applyFill="1" applyBorder="1" applyAlignment="1">
      <alignment horizontal="center" textRotation="90"/>
    </xf>
    <xf numFmtId="0" fontId="0" fillId="0" borderId="153" xfId="0" applyFill="1" applyBorder="1" applyAlignment="1">
      <alignment horizontal="center" textRotation="90"/>
    </xf>
    <xf numFmtId="0" fontId="0" fillId="0" borderId="130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167" fontId="0" fillId="0" borderId="150" xfId="0" applyNumberFormat="1" applyFill="1" applyBorder="1" applyAlignment="1">
      <alignment horizontal="center" textRotation="90"/>
    </xf>
    <xf numFmtId="167" fontId="0" fillId="0" borderId="154" xfId="0" applyNumberFormat="1" applyFill="1" applyBorder="1" applyAlignment="1">
      <alignment horizontal="center" textRotation="90"/>
    </xf>
    <xf numFmtId="0" fontId="0" fillId="0" borderId="23" xfId="0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2" fillId="0" borderId="80" xfId="0" applyFont="1" applyFill="1" applyBorder="1" applyAlignment="1">
      <alignment horizontal="left" wrapText="1"/>
    </xf>
    <xf numFmtId="0" fontId="2" fillId="0" borderId="144" xfId="0" applyFont="1" applyFill="1" applyBorder="1" applyAlignment="1">
      <alignment horizontal="left" wrapText="1"/>
    </xf>
    <xf numFmtId="0" fontId="0" fillId="0" borderId="155" xfId="0" applyFill="1" applyBorder="1" applyAlignment="1">
      <alignment horizontal="center" vertical="center" wrapText="1"/>
    </xf>
    <xf numFmtId="0" fontId="0" fillId="0" borderId="156" xfId="0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wrapText="1"/>
    </xf>
    <xf numFmtId="0" fontId="2" fillId="0" borderId="62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 wrapText="1"/>
    </xf>
    <xf numFmtId="0" fontId="2" fillId="0" borderId="145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00" xfId="0" applyFont="1" applyFill="1" applyBorder="1" applyAlignment="1">
      <alignment horizontal="left" wrapText="1"/>
    </xf>
    <xf numFmtId="0" fontId="2" fillId="0" borderId="137" xfId="0" applyFont="1" applyFill="1" applyBorder="1" applyAlignment="1">
      <alignment horizontal="left" wrapText="1"/>
    </xf>
    <xf numFmtId="0" fontId="2" fillId="0" borderId="80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139" xfId="0" applyFont="1" applyFill="1" applyBorder="1" applyAlignment="1">
      <alignment horizontal="left" wrapText="1"/>
    </xf>
    <xf numFmtId="0" fontId="2" fillId="0" borderId="157" xfId="0" applyFont="1" applyFill="1" applyBorder="1" applyAlignment="1">
      <alignment horizontal="left" wrapText="1"/>
    </xf>
    <xf numFmtId="0" fontId="13" fillId="0" borderId="30" xfId="0" applyFont="1" applyFill="1" applyBorder="1" applyAlignment="1">
      <alignment/>
    </xf>
    <xf numFmtId="0" fontId="37" fillId="0" borderId="0" xfId="0" applyFont="1" applyAlignment="1">
      <alignment horizontal="center"/>
    </xf>
    <xf numFmtId="177" fontId="2" fillId="0" borderId="112" xfId="0" applyNumberFormat="1" applyFont="1" applyFill="1" applyBorder="1" applyAlignment="1">
      <alignment horizontal="center" vertical="center" textRotation="90" wrapText="1"/>
    </xf>
    <xf numFmtId="177" fontId="2" fillId="0" borderId="38" xfId="0" applyNumberFormat="1" applyFont="1" applyFill="1" applyBorder="1" applyAlignment="1">
      <alignment horizontal="center" vertical="center" textRotation="90" wrapText="1"/>
    </xf>
    <xf numFmtId="177" fontId="2" fillId="0" borderId="104" xfId="0" applyNumberFormat="1" applyFont="1" applyFill="1" applyBorder="1" applyAlignment="1">
      <alignment horizontal="center" vertical="center" textRotation="90" wrapText="1"/>
    </xf>
    <xf numFmtId="3" fontId="0" fillId="0" borderId="38" xfId="0" applyNumberFormat="1" applyFill="1" applyBorder="1" applyAlignment="1">
      <alignment horizontal="center" vertical="center" textRotation="90" wrapText="1"/>
    </xf>
    <xf numFmtId="3" fontId="0" fillId="0" borderId="104" xfId="0" applyNumberFormat="1" applyFill="1" applyBorder="1" applyAlignment="1">
      <alignment horizontal="center" vertical="center" textRotation="90" wrapText="1"/>
    </xf>
    <xf numFmtId="3" fontId="0" fillId="0" borderId="101" xfId="0" applyNumberFormat="1" applyFill="1" applyBorder="1" applyAlignment="1">
      <alignment horizontal="center" vertical="center" textRotation="90" wrapText="1"/>
    </xf>
    <xf numFmtId="3" fontId="0" fillId="0" borderId="158" xfId="0" applyNumberFormat="1" applyFill="1" applyBorder="1" applyAlignment="1">
      <alignment horizontal="center" vertical="center" textRotation="90" wrapText="1"/>
    </xf>
    <xf numFmtId="3" fontId="0" fillId="0" borderId="159" xfId="0" applyNumberFormat="1" applyFill="1" applyBorder="1" applyAlignment="1">
      <alignment horizontal="center"/>
    </xf>
    <xf numFmtId="3" fontId="0" fillId="0" borderId="160" xfId="0" applyNumberForma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3" fontId="0" fillId="0" borderId="101" xfId="0" applyNumberFormat="1" applyFill="1" applyBorder="1" applyAlignment="1">
      <alignment horizontal="center" vertical="center" textRotation="90"/>
    </xf>
    <xf numFmtId="3" fontId="0" fillId="0" borderId="158" xfId="0" applyNumberFormat="1" applyFill="1" applyBorder="1" applyAlignment="1">
      <alignment horizontal="center" vertical="center" textRotation="90"/>
    </xf>
    <xf numFmtId="3" fontId="2" fillId="0" borderId="112" xfId="0" applyNumberFormat="1" applyFont="1" applyFill="1" applyBorder="1" applyAlignment="1">
      <alignment horizontal="center" vertical="center" textRotation="90" wrapText="1"/>
    </xf>
    <xf numFmtId="3" fontId="2" fillId="0" borderId="38" xfId="0" applyNumberFormat="1" applyFont="1" applyFill="1" applyBorder="1" applyAlignment="1">
      <alignment horizontal="center" vertical="center" textRotation="90" wrapText="1"/>
    </xf>
    <xf numFmtId="3" fontId="2" fillId="0" borderId="104" xfId="0" applyNumberFormat="1" applyFont="1" applyFill="1" applyBorder="1" applyAlignment="1">
      <alignment horizontal="center" vertical="center" textRotation="90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3" fontId="0" fillId="0" borderId="54" xfId="0" applyNumberFormat="1" applyFill="1" applyBorder="1" applyAlignment="1">
      <alignment horizontal="center" vertical="center"/>
    </xf>
    <xf numFmtId="3" fontId="0" fillId="0" borderId="148" xfId="0" applyNumberFormat="1" applyFill="1" applyBorder="1" applyAlignment="1">
      <alignment horizontal="center" vertical="center"/>
    </xf>
    <xf numFmtId="3" fontId="0" fillId="0" borderId="112" xfId="0" applyNumberFormat="1" applyFill="1" applyBorder="1" applyAlignment="1">
      <alignment horizontal="center" vertical="center"/>
    </xf>
    <xf numFmtId="3" fontId="0" fillId="0" borderId="139" xfId="0" applyNumberFormat="1" applyFill="1" applyBorder="1" applyAlignment="1">
      <alignment horizontal="center" vertical="center"/>
    </xf>
    <xf numFmtId="3" fontId="0" fillId="0" borderId="157" xfId="0" applyNumberFormat="1" applyFill="1" applyBorder="1" applyAlignment="1">
      <alignment horizontal="center" vertical="center"/>
    </xf>
    <xf numFmtId="3" fontId="0" fillId="0" borderId="99" xfId="0" applyNumberFormat="1" applyFill="1" applyBorder="1" applyAlignment="1">
      <alignment horizontal="center" vertical="center"/>
    </xf>
    <xf numFmtId="3" fontId="0" fillId="0" borderId="42" xfId="0" applyNumberFormat="1" applyFill="1" applyBorder="1" applyAlignment="1">
      <alignment horizontal="center" vertical="center" textRotation="90" wrapText="1"/>
    </xf>
    <xf numFmtId="3" fontId="0" fillId="0" borderId="105" xfId="0" applyNumberFormat="1" applyFill="1" applyBorder="1" applyAlignment="1">
      <alignment horizontal="center" vertical="center" textRotation="90" wrapText="1"/>
    </xf>
    <xf numFmtId="3" fontId="3" fillId="0" borderId="41" xfId="0" applyNumberFormat="1" applyFont="1" applyFill="1" applyBorder="1" applyAlignment="1">
      <alignment horizontal="center" vertical="center" textRotation="90" wrapText="1"/>
    </xf>
    <xf numFmtId="3" fontId="3" fillId="0" borderId="137" xfId="0" applyNumberFormat="1" applyFont="1" applyFill="1" applyBorder="1" applyAlignment="1">
      <alignment horizontal="center" vertical="center" textRotation="90" wrapText="1"/>
    </xf>
    <xf numFmtId="3" fontId="0" fillId="0" borderId="15" xfId="0" applyNumberFormat="1" applyFont="1" applyFill="1" applyBorder="1" applyAlignment="1">
      <alignment horizontal="center" vertical="center" textRotation="90" wrapText="1"/>
    </xf>
    <xf numFmtId="3" fontId="0" fillId="0" borderId="17" xfId="0" applyNumberFormat="1" applyFont="1" applyFill="1" applyBorder="1" applyAlignment="1">
      <alignment horizontal="center" vertical="center" textRotation="90" wrapText="1"/>
    </xf>
    <xf numFmtId="3" fontId="0" fillId="0" borderId="16" xfId="0" applyNumberFormat="1" applyFill="1" applyBorder="1" applyAlignment="1">
      <alignment horizontal="center" vertical="center" textRotation="90" wrapText="1"/>
    </xf>
    <xf numFmtId="3" fontId="0" fillId="0" borderId="18" xfId="0" applyNumberFormat="1" applyFill="1" applyBorder="1" applyAlignment="1">
      <alignment horizontal="center" vertical="center" textRotation="90" wrapText="1"/>
    </xf>
    <xf numFmtId="3" fontId="0" fillId="0" borderId="46" xfId="0" applyNumberFormat="1" applyFill="1" applyBorder="1" applyAlignment="1">
      <alignment horizontal="center" vertical="center" textRotation="90" wrapText="1"/>
    </xf>
    <xf numFmtId="3" fontId="0" fillId="0" borderId="161" xfId="0" applyNumberFormat="1" applyFill="1" applyBorder="1" applyAlignment="1">
      <alignment horizontal="center" vertical="center" textRotation="90" wrapText="1"/>
    </xf>
    <xf numFmtId="3" fontId="0" fillId="0" borderId="160" xfId="0" applyNumberFormat="1" applyFill="1" applyBorder="1" applyAlignment="1">
      <alignment horizontal="center" vertical="center" textRotation="90"/>
    </xf>
    <xf numFmtId="3" fontId="0" fillId="0" borderId="109" xfId="0" applyNumberFormat="1" applyFill="1" applyBorder="1" applyAlignment="1">
      <alignment horizontal="center" vertical="center" textRotation="9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Príloha č.1" xfId="47"/>
    <cellStyle name="Percent" xfId="48"/>
    <cellStyle name="Followed Hyperlink" xfId="49"/>
    <cellStyle name="Poznámka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1"/>
  <sheetViews>
    <sheetView tabSelected="1" zoomScalePageLayoutView="0" workbookViewId="0" topLeftCell="A1">
      <selection activeCell="M7" sqref="M7"/>
    </sheetView>
  </sheetViews>
  <sheetFormatPr defaultColWidth="9.00390625" defaultRowHeight="13.5" customHeight="1"/>
  <cols>
    <col min="1" max="1" width="18.25390625" style="125" customWidth="1"/>
    <col min="2" max="2" width="7.125" style="124" customWidth="1"/>
    <col min="3" max="3" width="8.375" style="126" customWidth="1"/>
    <col min="4" max="4" width="4.625" style="127" customWidth="1"/>
    <col min="5" max="5" width="9.125" style="126" customWidth="1"/>
    <col min="6" max="6" width="6.125" style="126" customWidth="1"/>
    <col min="7" max="8" width="8.375" style="127" customWidth="1"/>
    <col min="9" max="9" width="9.125" style="126" customWidth="1"/>
    <col min="10" max="10" width="7.125" style="126" customWidth="1"/>
    <col min="11" max="16384" width="9.125" style="64" customWidth="1"/>
  </cols>
  <sheetData>
    <row r="2" spans="1:10" ht="13.5" customHeight="1">
      <c r="A2" s="417" t="s">
        <v>187</v>
      </c>
      <c r="B2" s="417"/>
      <c r="C2" s="417"/>
      <c r="D2" s="417"/>
      <c r="E2" s="417"/>
      <c r="F2" s="417"/>
      <c r="G2" s="417"/>
      <c r="H2" s="417"/>
      <c r="I2" s="417"/>
      <c r="J2" s="417"/>
    </row>
    <row r="3" ht="13.5" customHeight="1" thickBot="1"/>
    <row r="4" spans="1:10" ht="13.5" customHeight="1" thickBot="1" thickTop="1">
      <c r="A4" s="422" t="s">
        <v>173</v>
      </c>
      <c r="B4" s="408" t="s">
        <v>174</v>
      </c>
      <c r="C4" s="409" t="s">
        <v>175</v>
      </c>
      <c r="D4" s="426" t="s">
        <v>176</v>
      </c>
      <c r="E4" s="418" t="s">
        <v>177</v>
      </c>
      <c r="F4" s="419"/>
      <c r="G4" s="419"/>
      <c r="H4" s="420" t="s">
        <v>178</v>
      </c>
      <c r="I4" s="420"/>
      <c r="J4" s="421"/>
    </row>
    <row r="5" spans="1:10" ht="13.5" customHeight="1" thickBot="1">
      <c r="A5" s="423"/>
      <c r="B5" s="429"/>
      <c r="C5" s="428"/>
      <c r="D5" s="427"/>
      <c r="E5" s="129" t="s">
        <v>179</v>
      </c>
      <c r="F5" s="130" t="s">
        <v>180</v>
      </c>
      <c r="G5" s="460" t="s">
        <v>181</v>
      </c>
      <c r="H5" s="460"/>
      <c r="I5" s="130" t="s">
        <v>179</v>
      </c>
      <c r="J5" s="131" t="s">
        <v>180</v>
      </c>
    </row>
    <row r="6" spans="1:10" ht="13.5" customHeight="1" thickBot="1">
      <c r="A6" s="132" t="s">
        <v>221</v>
      </c>
      <c r="B6" s="128"/>
      <c r="C6" s="120" t="s">
        <v>184</v>
      </c>
      <c r="D6" s="122" t="s">
        <v>183</v>
      </c>
      <c r="E6" s="133">
        <v>39508</v>
      </c>
      <c r="F6" s="134">
        <v>0.4305555555555556</v>
      </c>
      <c r="G6" s="460" t="s">
        <v>185</v>
      </c>
      <c r="H6" s="460"/>
      <c r="I6" s="135">
        <v>39509</v>
      </c>
      <c r="J6" s="136">
        <v>0.5</v>
      </c>
    </row>
    <row r="7" spans="1:10" ht="25.5" customHeight="1" thickBot="1">
      <c r="A7" s="132" t="s">
        <v>222</v>
      </c>
      <c r="B7" s="128"/>
      <c r="C7" s="120" t="s">
        <v>220</v>
      </c>
      <c r="D7" s="122" t="s">
        <v>183</v>
      </c>
      <c r="E7" s="133">
        <v>39508</v>
      </c>
      <c r="F7" s="134">
        <v>0.6666666666666666</v>
      </c>
      <c r="G7" s="460" t="s">
        <v>226</v>
      </c>
      <c r="H7" s="460"/>
      <c r="I7" s="135">
        <v>39510</v>
      </c>
      <c r="J7" s="136">
        <v>0.4166666666666667</v>
      </c>
    </row>
    <row r="8" spans="1:10" ht="39" customHeight="1" thickBot="1">
      <c r="A8" s="132" t="s">
        <v>223</v>
      </c>
      <c r="B8" s="128"/>
      <c r="C8" s="120" t="s">
        <v>224</v>
      </c>
      <c r="D8" s="122" t="s">
        <v>183</v>
      </c>
      <c r="E8" s="133">
        <v>39508</v>
      </c>
      <c r="F8" s="134">
        <v>0.3958333333333333</v>
      </c>
      <c r="G8" s="460" t="s">
        <v>227</v>
      </c>
      <c r="H8" s="460"/>
      <c r="I8" s="135">
        <v>39510</v>
      </c>
      <c r="J8" s="136">
        <v>0.4166666666666667</v>
      </c>
    </row>
    <row r="9" spans="1:10" ht="27" customHeight="1" thickBot="1">
      <c r="A9" s="132" t="s">
        <v>225</v>
      </c>
      <c r="B9" s="128"/>
      <c r="C9" s="120" t="s">
        <v>220</v>
      </c>
      <c r="D9" s="122" t="s">
        <v>183</v>
      </c>
      <c r="E9" s="133">
        <v>39508</v>
      </c>
      <c r="F9" s="134">
        <v>0.5208333333333334</v>
      </c>
      <c r="G9" s="460" t="s">
        <v>228</v>
      </c>
      <c r="H9" s="460"/>
      <c r="I9" s="135">
        <v>39510</v>
      </c>
      <c r="J9" s="136">
        <v>0.4166666666666667</v>
      </c>
    </row>
    <row r="10" spans="1:10" ht="13.5" customHeight="1" thickBot="1">
      <c r="A10" s="461" t="s">
        <v>231</v>
      </c>
      <c r="B10" s="429" t="s">
        <v>230</v>
      </c>
      <c r="C10" s="428" t="s">
        <v>186</v>
      </c>
      <c r="D10" s="122" t="s">
        <v>182</v>
      </c>
      <c r="E10" s="133">
        <v>39508</v>
      </c>
      <c r="F10" s="134">
        <v>0.5416666666666666</v>
      </c>
      <c r="G10" s="460" t="s">
        <v>229</v>
      </c>
      <c r="H10" s="460"/>
      <c r="I10" s="135">
        <v>39510</v>
      </c>
      <c r="J10" s="136">
        <v>0.3333333333333333</v>
      </c>
    </row>
    <row r="11" spans="1:10" ht="13.5" customHeight="1" thickBot="1">
      <c r="A11" s="461"/>
      <c r="B11" s="429"/>
      <c r="C11" s="428"/>
      <c r="D11" s="122" t="s">
        <v>183</v>
      </c>
      <c r="E11" s="133"/>
      <c r="F11" s="134"/>
      <c r="G11" s="460"/>
      <c r="H11" s="460"/>
      <c r="I11" s="135">
        <v>39511</v>
      </c>
      <c r="J11" s="136">
        <v>0.625</v>
      </c>
    </row>
    <row r="12" spans="1:10" ht="27" customHeight="1" thickBot="1">
      <c r="A12" s="132" t="s">
        <v>232</v>
      </c>
      <c r="B12" s="128" t="s">
        <v>234</v>
      </c>
      <c r="C12" s="120" t="s">
        <v>235</v>
      </c>
      <c r="D12" s="122" t="s">
        <v>182</v>
      </c>
      <c r="E12" s="133">
        <v>39508</v>
      </c>
      <c r="F12" s="134">
        <v>0.875</v>
      </c>
      <c r="G12" s="460" t="s">
        <v>229</v>
      </c>
      <c r="H12" s="460"/>
      <c r="I12" s="135">
        <v>39511</v>
      </c>
      <c r="J12" s="136">
        <v>0.625</v>
      </c>
    </row>
    <row r="13" spans="1:10" ht="25.5" customHeight="1" thickBot="1">
      <c r="A13" s="132" t="s">
        <v>233</v>
      </c>
      <c r="B13" s="128" t="s">
        <v>234</v>
      </c>
      <c r="C13" s="120" t="s">
        <v>235</v>
      </c>
      <c r="D13" s="122" t="s">
        <v>182</v>
      </c>
      <c r="E13" s="133">
        <v>39508</v>
      </c>
      <c r="F13" s="134">
        <v>0.875</v>
      </c>
      <c r="G13" s="460" t="s">
        <v>229</v>
      </c>
      <c r="H13" s="460"/>
      <c r="I13" s="135">
        <v>39511</v>
      </c>
      <c r="J13" s="136">
        <v>0.625</v>
      </c>
    </row>
    <row r="14" spans="1:10" ht="25.5" customHeight="1" thickBot="1">
      <c r="A14" s="132" t="s">
        <v>236</v>
      </c>
      <c r="B14" s="128"/>
      <c r="C14" s="120" t="s">
        <v>238</v>
      </c>
      <c r="D14" s="122" t="s">
        <v>183</v>
      </c>
      <c r="E14" s="133">
        <v>39652</v>
      </c>
      <c r="F14" s="134">
        <v>0.625</v>
      </c>
      <c r="G14" s="460" t="s">
        <v>239</v>
      </c>
      <c r="H14" s="460"/>
      <c r="I14" s="135">
        <v>39653</v>
      </c>
      <c r="J14" s="136">
        <v>0.5416666666666666</v>
      </c>
    </row>
    <row r="15" spans="1:10" ht="25.5" customHeight="1" thickBot="1">
      <c r="A15" s="132" t="s">
        <v>237</v>
      </c>
      <c r="B15" s="128"/>
      <c r="C15" s="120" t="s">
        <v>238</v>
      </c>
      <c r="D15" s="122" t="s">
        <v>183</v>
      </c>
      <c r="E15" s="133">
        <v>39652</v>
      </c>
      <c r="F15" s="134">
        <v>0.625</v>
      </c>
      <c r="G15" s="460" t="s">
        <v>239</v>
      </c>
      <c r="H15" s="460"/>
      <c r="I15" s="135">
        <v>39653</v>
      </c>
      <c r="J15" s="136">
        <v>0.5416666666666666</v>
      </c>
    </row>
    <row r="16" spans="1:10" ht="13.5" customHeight="1" thickBot="1">
      <c r="A16" s="439" t="s">
        <v>242</v>
      </c>
      <c r="B16" s="475" t="s">
        <v>243</v>
      </c>
      <c r="C16" s="477" t="s">
        <v>244</v>
      </c>
      <c r="D16" s="139" t="s">
        <v>182</v>
      </c>
      <c r="E16" s="140">
        <v>39652</v>
      </c>
      <c r="F16" s="134">
        <v>0.7638888888888888</v>
      </c>
      <c r="G16" s="456" t="s">
        <v>245</v>
      </c>
      <c r="H16" s="457"/>
      <c r="I16" s="141">
        <v>39652</v>
      </c>
      <c r="J16" s="136">
        <v>0.8958333333333334</v>
      </c>
    </row>
    <row r="17" spans="1:10" ht="13.5" customHeight="1" thickBot="1">
      <c r="A17" s="485"/>
      <c r="B17" s="486"/>
      <c r="C17" s="483"/>
      <c r="D17" s="139" t="s">
        <v>183</v>
      </c>
      <c r="E17" s="140">
        <v>39652</v>
      </c>
      <c r="F17" s="134">
        <v>0.8958333333333334</v>
      </c>
      <c r="G17" s="487"/>
      <c r="H17" s="488"/>
      <c r="I17" s="141">
        <v>39654</v>
      </c>
      <c r="J17" s="136">
        <v>0.6666666666666666</v>
      </c>
    </row>
    <row r="18" spans="1:10" ht="13.5" customHeight="1" thickBot="1">
      <c r="A18" s="440"/>
      <c r="B18" s="476"/>
      <c r="C18" s="478"/>
      <c r="D18" s="139" t="s">
        <v>182</v>
      </c>
      <c r="E18" s="140">
        <v>39654</v>
      </c>
      <c r="F18" s="134">
        <v>0.625</v>
      </c>
      <c r="G18" s="458"/>
      <c r="H18" s="459"/>
      <c r="I18" s="141">
        <v>39661</v>
      </c>
      <c r="J18" s="136">
        <v>0.5833333333333334</v>
      </c>
    </row>
    <row r="19" spans="1:10" s="383" customFormat="1" ht="25.5" customHeight="1" thickBot="1">
      <c r="A19" s="137" t="s">
        <v>201</v>
      </c>
      <c r="B19" s="138" t="s">
        <v>246</v>
      </c>
      <c r="C19" s="121" t="s">
        <v>190</v>
      </c>
      <c r="D19" s="139" t="s">
        <v>182</v>
      </c>
      <c r="E19" s="140">
        <v>39653</v>
      </c>
      <c r="F19" s="134">
        <v>0.25</v>
      </c>
      <c r="G19" s="433" t="s">
        <v>195</v>
      </c>
      <c r="H19" s="433"/>
      <c r="I19" s="118"/>
      <c r="J19" s="142"/>
    </row>
    <row r="20" spans="1:10" ht="25.5" customHeight="1" thickBot="1">
      <c r="A20" s="137" t="s">
        <v>202</v>
      </c>
      <c r="B20" s="138" t="s">
        <v>247</v>
      </c>
      <c r="C20" s="121" t="s">
        <v>190</v>
      </c>
      <c r="D20" s="139" t="s">
        <v>182</v>
      </c>
      <c r="E20" s="140">
        <v>39653</v>
      </c>
      <c r="F20" s="134">
        <v>0.25</v>
      </c>
      <c r="G20" s="433" t="s">
        <v>195</v>
      </c>
      <c r="H20" s="433"/>
      <c r="I20" s="141">
        <v>39664</v>
      </c>
      <c r="J20" s="136">
        <v>0.6041666666666666</v>
      </c>
    </row>
    <row r="21" spans="1:10" ht="13.5" customHeight="1" thickBot="1">
      <c r="A21" s="137" t="s">
        <v>248</v>
      </c>
      <c r="B21" s="138" t="s">
        <v>196</v>
      </c>
      <c r="C21" s="121" t="s">
        <v>190</v>
      </c>
      <c r="D21" s="139" t="s">
        <v>182</v>
      </c>
      <c r="E21" s="140">
        <v>39654</v>
      </c>
      <c r="F21" s="134">
        <v>0.8333333333333334</v>
      </c>
      <c r="G21" s="433" t="s">
        <v>195</v>
      </c>
      <c r="H21" s="433"/>
      <c r="I21" s="141">
        <v>39661</v>
      </c>
      <c r="J21" s="136">
        <v>0.625</v>
      </c>
    </row>
    <row r="22" spans="1:10" ht="13.5" customHeight="1" thickBot="1">
      <c r="A22" s="137" t="s">
        <v>188</v>
      </c>
      <c r="B22" s="138" t="s">
        <v>189</v>
      </c>
      <c r="C22" s="121" t="s">
        <v>190</v>
      </c>
      <c r="D22" s="139" t="s">
        <v>182</v>
      </c>
      <c r="E22" s="140">
        <v>39655</v>
      </c>
      <c r="F22" s="134">
        <v>0.4166666666666667</v>
      </c>
      <c r="G22" s="433" t="s">
        <v>195</v>
      </c>
      <c r="H22" s="433"/>
      <c r="I22" s="118"/>
      <c r="J22" s="143"/>
    </row>
    <row r="23" spans="1:10" ht="13.5" customHeight="1" thickBot="1">
      <c r="A23" s="137" t="s">
        <v>249</v>
      </c>
      <c r="B23" s="138" t="s">
        <v>197</v>
      </c>
      <c r="C23" s="121" t="s">
        <v>190</v>
      </c>
      <c r="D23" s="139" t="s">
        <v>182</v>
      </c>
      <c r="E23" s="140">
        <v>39655</v>
      </c>
      <c r="F23" s="134">
        <v>0.5625</v>
      </c>
      <c r="G23" s="433" t="s">
        <v>195</v>
      </c>
      <c r="H23" s="433"/>
      <c r="I23" s="141">
        <v>39661</v>
      </c>
      <c r="J23" s="136">
        <v>0.625</v>
      </c>
    </row>
    <row r="24" spans="1:10" ht="27" customHeight="1" thickBot="1">
      <c r="A24" s="137" t="s">
        <v>250</v>
      </c>
      <c r="B24" s="138" t="s">
        <v>203</v>
      </c>
      <c r="C24" s="121" t="s">
        <v>190</v>
      </c>
      <c r="D24" s="139" t="s">
        <v>182</v>
      </c>
      <c r="E24" s="140">
        <v>39654</v>
      </c>
      <c r="F24" s="134">
        <v>0.375</v>
      </c>
      <c r="G24" s="433" t="s">
        <v>168</v>
      </c>
      <c r="H24" s="433"/>
      <c r="I24" s="141">
        <v>39657</v>
      </c>
      <c r="J24" s="136">
        <v>0.25</v>
      </c>
    </row>
    <row r="25" spans="1:10" ht="13.5" customHeight="1" thickBot="1">
      <c r="A25" s="137" t="s">
        <v>251</v>
      </c>
      <c r="B25" s="138" t="s">
        <v>252</v>
      </c>
      <c r="C25" s="121" t="s">
        <v>190</v>
      </c>
      <c r="D25" s="139" t="s">
        <v>182</v>
      </c>
      <c r="E25" s="140">
        <v>39658</v>
      </c>
      <c r="F25" s="134">
        <v>0.6666666666666666</v>
      </c>
      <c r="G25" s="433" t="s">
        <v>194</v>
      </c>
      <c r="H25" s="433"/>
      <c r="I25" s="141">
        <v>39660</v>
      </c>
      <c r="J25" s="136">
        <v>1</v>
      </c>
    </row>
    <row r="26" spans="1:10" ht="13.5" customHeight="1" thickBot="1">
      <c r="A26" s="137" t="s">
        <v>253</v>
      </c>
      <c r="B26" s="118" t="s">
        <v>192</v>
      </c>
      <c r="C26" s="121" t="s">
        <v>193</v>
      </c>
      <c r="D26" s="139" t="s">
        <v>183</v>
      </c>
      <c r="E26" s="140">
        <v>39669</v>
      </c>
      <c r="F26" s="134">
        <v>0.90625</v>
      </c>
      <c r="G26" s="433" t="s">
        <v>195</v>
      </c>
      <c r="H26" s="433"/>
      <c r="I26" s="141">
        <v>39671</v>
      </c>
      <c r="J26" s="136">
        <v>0.3333333333333333</v>
      </c>
    </row>
    <row r="27" spans="1:10" ht="13.5" customHeight="1" thickBot="1">
      <c r="A27" s="137" t="s">
        <v>254</v>
      </c>
      <c r="B27" s="144" t="s">
        <v>192</v>
      </c>
      <c r="C27" s="145" t="s">
        <v>193</v>
      </c>
      <c r="D27" s="146" t="s">
        <v>183</v>
      </c>
      <c r="E27" s="140">
        <v>39669</v>
      </c>
      <c r="F27" s="134">
        <v>0.90625</v>
      </c>
      <c r="G27" s="433" t="s">
        <v>195</v>
      </c>
      <c r="H27" s="433"/>
      <c r="I27" s="141">
        <v>39671</v>
      </c>
      <c r="J27" s="136">
        <v>0.3333333333333333</v>
      </c>
    </row>
    <row r="28" spans="1:12" ht="26.25" customHeight="1" thickBot="1">
      <c r="A28" s="137" t="s">
        <v>255</v>
      </c>
      <c r="B28" s="144" t="s">
        <v>196</v>
      </c>
      <c r="C28" s="145" t="s">
        <v>193</v>
      </c>
      <c r="D28" s="146" t="s">
        <v>183</v>
      </c>
      <c r="E28" s="140">
        <v>39669</v>
      </c>
      <c r="F28" s="134">
        <v>0.625</v>
      </c>
      <c r="G28" s="435" t="s">
        <v>256</v>
      </c>
      <c r="H28" s="435"/>
      <c r="I28" s="141" t="s">
        <v>257</v>
      </c>
      <c r="J28" s="136">
        <v>0.2916666666666667</v>
      </c>
      <c r="L28" s="65"/>
    </row>
    <row r="29" spans="1:10" ht="27" customHeight="1" thickBot="1">
      <c r="A29" s="137" t="s">
        <v>258</v>
      </c>
      <c r="B29" s="144" t="s">
        <v>192</v>
      </c>
      <c r="C29" s="145" t="s">
        <v>193</v>
      </c>
      <c r="D29" s="146" t="s">
        <v>183</v>
      </c>
      <c r="E29" s="140">
        <v>39669</v>
      </c>
      <c r="F29" s="134">
        <v>0.90625</v>
      </c>
      <c r="G29" s="435" t="s">
        <v>195</v>
      </c>
      <c r="H29" s="435"/>
      <c r="I29" s="141">
        <v>39671</v>
      </c>
      <c r="J29" s="136">
        <v>0.3333333333333333</v>
      </c>
    </row>
    <row r="30" spans="1:10" ht="27" customHeight="1" thickBot="1">
      <c r="A30" s="137" t="s">
        <v>259</v>
      </c>
      <c r="B30" s="144" t="s">
        <v>192</v>
      </c>
      <c r="C30" s="145" t="s">
        <v>193</v>
      </c>
      <c r="D30" s="146" t="s">
        <v>183</v>
      </c>
      <c r="E30" s="140">
        <v>39669</v>
      </c>
      <c r="F30" s="134">
        <v>0.90625</v>
      </c>
      <c r="G30" s="435" t="s">
        <v>195</v>
      </c>
      <c r="H30" s="435"/>
      <c r="I30" s="141">
        <v>39671</v>
      </c>
      <c r="J30" s="136">
        <v>0.3333333333333333</v>
      </c>
    </row>
    <row r="31" spans="1:10" ht="13.5" customHeight="1" thickBot="1">
      <c r="A31" s="137" t="s">
        <v>260</v>
      </c>
      <c r="B31" s="138" t="s">
        <v>192</v>
      </c>
      <c r="C31" s="121" t="s">
        <v>193</v>
      </c>
      <c r="D31" s="139" t="s">
        <v>183</v>
      </c>
      <c r="E31" s="140">
        <v>39669</v>
      </c>
      <c r="F31" s="134">
        <v>0.9791666666666666</v>
      </c>
      <c r="G31" s="433" t="s">
        <v>195</v>
      </c>
      <c r="H31" s="433"/>
      <c r="I31" s="141">
        <v>39671</v>
      </c>
      <c r="J31" s="136">
        <v>0.3333333333333333</v>
      </c>
    </row>
    <row r="32" spans="1:10" s="383" customFormat="1" ht="27" customHeight="1" thickBot="1">
      <c r="A32" s="137" t="s">
        <v>260</v>
      </c>
      <c r="B32" s="138" t="s">
        <v>192</v>
      </c>
      <c r="C32" s="121" t="s">
        <v>193</v>
      </c>
      <c r="D32" s="139" t="s">
        <v>182</v>
      </c>
      <c r="E32" s="140">
        <v>39671</v>
      </c>
      <c r="F32" s="134">
        <v>0.3333333333333333</v>
      </c>
      <c r="G32" s="435" t="s">
        <v>195</v>
      </c>
      <c r="H32" s="435"/>
      <c r="I32" s="141"/>
      <c r="J32" s="143"/>
    </row>
    <row r="33" spans="1:10" ht="13.5" customHeight="1" thickBot="1">
      <c r="A33" s="137" t="s">
        <v>191</v>
      </c>
      <c r="B33" s="138" t="s">
        <v>192</v>
      </c>
      <c r="C33" s="121" t="s">
        <v>193</v>
      </c>
      <c r="D33" s="139" t="s">
        <v>182</v>
      </c>
      <c r="E33" s="140">
        <v>39670</v>
      </c>
      <c r="F33" s="134">
        <v>0.25</v>
      </c>
      <c r="G33" s="435" t="s">
        <v>195</v>
      </c>
      <c r="H33" s="435"/>
      <c r="I33" s="141">
        <v>39673</v>
      </c>
      <c r="J33" s="136">
        <v>0.5</v>
      </c>
    </row>
    <row r="34" spans="1:10" ht="13.5" customHeight="1" thickBot="1">
      <c r="A34" s="137" t="s">
        <v>261</v>
      </c>
      <c r="B34" s="138" t="s">
        <v>192</v>
      </c>
      <c r="C34" s="121" t="s">
        <v>193</v>
      </c>
      <c r="D34" s="139" t="s">
        <v>182</v>
      </c>
      <c r="E34" s="140">
        <v>39670</v>
      </c>
      <c r="F34" s="134">
        <v>0.25</v>
      </c>
      <c r="G34" s="435" t="s">
        <v>195</v>
      </c>
      <c r="H34" s="435"/>
      <c r="I34" s="141">
        <v>39673</v>
      </c>
      <c r="J34" s="136">
        <v>0.3333333333333333</v>
      </c>
    </row>
    <row r="35" spans="1:10" ht="13.5" customHeight="1" thickBot="1">
      <c r="A35" s="137" t="s">
        <v>262</v>
      </c>
      <c r="B35" s="138"/>
      <c r="C35" s="121" t="s">
        <v>193</v>
      </c>
      <c r="D35" s="139" t="s">
        <v>183</v>
      </c>
      <c r="E35" s="140">
        <v>39669</v>
      </c>
      <c r="F35" s="134">
        <v>0.6041666666666666</v>
      </c>
      <c r="G35" s="435" t="s">
        <v>263</v>
      </c>
      <c r="H35" s="435"/>
      <c r="I35" s="141">
        <v>39672</v>
      </c>
      <c r="J35" s="136">
        <v>0.625</v>
      </c>
    </row>
    <row r="36" spans="1:10" ht="13.5" customHeight="1" thickBot="1">
      <c r="A36" s="137" t="s">
        <v>264</v>
      </c>
      <c r="B36" s="138"/>
      <c r="C36" s="121" t="s">
        <v>193</v>
      </c>
      <c r="D36" s="139" t="s">
        <v>183</v>
      </c>
      <c r="E36" s="140">
        <v>39669</v>
      </c>
      <c r="F36" s="134">
        <v>0.5</v>
      </c>
      <c r="G36" s="435" t="s">
        <v>265</v>
      </c>
      <c r="H36" s="435"/>
      <c r="I36" s="141">
        <v>39679</v>
      </c>
      <c r="J36" s="136">
        <v>0.2916666666666667</v>
      </c>
    </row>
    <row r="37" spans="1:10" ht="41.25" customHeight="1" thickBot="1">
      <c r="A37" s="137" t="s">
        <v>266</v>
      </c>
      <c r="B37" s="138"/>
      <c r="C37" s="121" t="s">
        <v>193</v>
      </c>
      <c r="D37" s="139" t="s">
        <v>183</v>
      </c>
      <c r="E37" s="140">
        <v>39670</v>
      </c>
      <c r="F37" s="134">
        <v>0.625</v>
      </c>
      <c r="G37" s="435" t="s">
        <v>267</v>
      </c>
      <c r="H37" s="435"/>
      <c r="I37" s="141">
        <v>39674</v>
      </c>
      <c r="J37" s="136">
        <v>0.3958333333333333</v>
      </c>
    </row>
    <row r="38" spans="1:10" ht="13.5" customHeight="1" thickBot="1">
      <c r="A38" s="137" t="s">
        <v>268</v>
      </c>
      <c r="B38" s="138"/>
      <c r="C38" s="121" t="s">
        <v>193</v>
      </c>
      <c r="D38" s="139" t="s">
        <v>183</v>
      </c>
      <c r="E38" s="140">
        <v>39669</v>
      </c>
      <c r="F38" s="134">
        <v>0.84375</v>
      </c>
      <c r="G38" s="435" t="s">
        <v>269</v>
      </c>
      <c r="H38" s="435"/>
      <c r="I38" s="141">
        <v>39670</v>
      </c>
      <c r="J38" s="136">
        <v>0.5</v>
      </c>
    </row>
    <row r="39" spans="1:10" ht="13.5" customHeight="1" thickBot="1">
      <c r="A39" s="436" t="s">
        <v>270</v>
      </c>
      <c r="B39" s="466"/>
      <c r="C39" s="438" t="s">
        <v>706</v>
      </c>
      <c r="D39" s="139" t="s">
        <v>182</v>
      </c>
      <c r="E39" s="140">
        <v>39652</v>
      </c>
      <c r="F39" s="134">
        <v>0.5833333333333334</v>
      </c>
      <c r="G39" s="433" t="s">
        <v>271</v>
      </c>
      <c r="H39" s="433"/>
      <c r="I39" s="141">
        <v>39652</v>
      </c>
      <c r="J39" s="136">
        <v>0.8333333333333334</v>
      </c>
    </row>
    <row r="40" spans="1:10" ht="13.5" customHeight="1" thickBot="1">
      <c r="A40" s="436"/>
      <c r="B40" s="466"/>
      <c r="C40" s="438"/>
      <c r="D40" s="139" t="s">
        <v>183</v>
      </c>
      <c r="E40" s="140">
        <v>39652</v>
      </c>
      <c r="F40" s="134">
        <v>0.8333333333333334</v>
      </c>
      <c r="G40" s="433"/>
      <c r="H40" s="433"/>
      <c r="I40" s="141">
        <v>39654</v>
      </c>
      <c r="J40" s="136">
        <v>0.75</v>
      </c>
    </row>
    <row r="41" spans="1:10" s="383" customFormat="1" ht="13.5" customHeight="1" thickBot="1">
      <c r="A41" s="436"/>
      <c r="B41" s="466"/>
      <c r="C41" s="438"/>
      <c r="D41" s="139" t="s">
        <v>182</v>
      </c>
      <c r="E41" s="140">
        <v>39654</v>
      </c>
      <c r="F41" s="134">
        <v>0.75</v>
      </c>
      <c r="G41" s="433"/>
      <c r="H41" s="433"/>
      <c r="I41" s="141">
        <v>39659</v>
      </c>
      <c r="J41" s="136">
        <v>0.5833333333333334</v>
      </c>
    </row>
    <row r="42" spans="1:10" s="383" customFormat="1" ht="13.5" customHeight="1" thickBot="1">
      <c r="A42" s="439" t="s">
        <v>272</v>
      </c>
      <c r="B42" s="475"/>
      <c r="C42" s="477" t="s">
        <v>273</v>
      </c>
      <c r="D42" s="139" t="s">
        <v>183</v>
      </c>
      <c r="E42" s="140">
        <v>39652</v>
      </c>
      <c r="F42" s="134">
        <v>0.4583333333333333</v>
      </c>
      <c r="G42" s="456" t="s">
        <v>274</v>
      </c>
      <c r="H42" s="457"/>
      <c r="I42" s="141">
        <v>39661</v>
      </c>
      <c r="J42" s="136">
        <v>0.5</v>
      </c>
    </row>
    <row r="43" spans="1:10" s="383" customFormat="1" ht="13.5" customHeight="1" thickBot="1">
      <c r="A43" s="440"/>
      <c r="B43" s="476"/>
      <c r="C43" s="478"/>
      <c r="D43" s="139" t="s">
        <v>182</v>
      </c>
      <c r="E43" s="140">
        <v>39661</v>
      </c>
      <c r="F43" s="134">
        <v>0.5</v>
      </c>
      <c r="G43" s="458"/>
      <c r="H43" s="459"/>
      <c r="I43" s="118"/>
      <c r="J43" s="142"/>
    </row>
    <row r="44" spans="1:10" s="383" customFormat="1" ht="13.5" customHeight="1" thickBot="1">
      <c r="A44" s="137" t="s">
        <v>275</v>
      </c>
      <c r="B44" s="138"/>
      <c r="C44" s="121" t="s">
        <v>276</v>
      </c>
      <c r="D44" s="139" t="s">
        <v>183</v>
      </c>
      <c r="E44" s="140">
        <v>39652</v>
      </c>
      <c r="F44" s="134">
        <v>0.4826388888888889</v>
      </c>
      <c r="G44" s="433" t="s">
        <v>277</v>
      </c>
      <c r="H44" s="433"/>
      <c r="I44" s="141">
        <v>39661</v>
      </c>
      <c r="J44" s="136">
        <v>0.625</v>
      </c>
    </row>
    <row r="45" spans="1:10" s="383" customFormat="1" ht="26.25" customHeight="1" thickBot="1">
      <c r="A45" s="137" t="s">
        <v>278</v>
      </c>
      <c r="B45" s="138"/>
      <c r="C45" s="121" t="s">
        <v>276</v>
      </c>
      <c r="D45" s="139" t="s">
        <v>183</v>
      </c>
      <c r="E45" s="140">
        <v>39652</v>
      </c>
      <c r="F45" s="134">
        <v>0.5</v>
      </c>
      <c r="G45" s="433" t="s">
        <v>279</v>
      </c>
      <c r="H45" s="433"/>
      <c r="I45" s="141">
        <v>39657</v>
      </c>
      <c r="J45" s="136">
        <v>0.4583333333333333</v>
      </c>
    </row>
    <row r="46" spans="1:10" s="383" customFormat="1" ht="39" customHeight="1" thickBot="1">
      <c r="A46" s="137" t="s">
        <v>280</v>
      </c>
      <c r="B46" s="138" t="s">
        <v>281</v>
      </c>
      <c r="C46" s="121" t="s">
        <v>276</v>
      </c>
      <c r="D46" s="139" t="s">
        <v>182</v>
      </c>
      <c r="E46" s="140">
        <v>39652</v>
      </c>
      <c r="F46" s="134">
        <v>0.5</v>
      </c>
      <c r="G46" s="433" t="s">
        <v>282</v>
      </c>
      <c r="H46" s="433"/>
      <c r="I46" s="141">
        <v>39659</v>
      </c>
      <c r="J46" s="136">
        <v>0.3333333333333333</v>
      </c>
    </row>
    <row r="47" spans="1:10" s="383" customFormat="1" ht="13.5" customHeight="1" thickBot="1">
      <c r="A47" s="439" t="s">
        <v>283</v>
      </c>
      <c r="B47" s="475"/>
      <c r="C47" s="477" t="s">
        <v>276</v>
      </c>
      <c r="D47" s="139" t="s">
        <v>183</v>
      </c>
      <c r="E47" s="140">
        <v>39652</v>
      </c>
      <c r="F47" s="134">
        <v>0.5</v>
      </c>
      <c r="G47" s="456" t="s">
        <v>284</v>
      </c>
      <c r="H47" s="457"/>
      <c r="I47" s="141">
        <v>39661</v>
      </c>
      <c r="J47" s="136">
        <v>0.75</v>
      </c>
    </row>
    <row r="48" spans="1:10" s="383" customFormat="1" ht="13.5" customHeight="1" thickBot="1">
      <c r="A48" s="440"/>
      <c r="B48" s="476"/>
      <c r="C48" s="478"/>
      <c r="D48" s="139" t="s">
        <v>182</v>
      </c>
      <c r="E48" s="140">
        <v>39661</v>
      </c>
      <c r="F48" s="134">
        <v>0.75</v>
      </c>
      <c r="G48" s="458"/>
      <c r="H48" s="459"/>
      <c r="I48" s="118"/>
      <c r="J48" s="142"/>
    </row>
    <row r="49" spans="1:10" s="383" customFormat="1" ht="13.5" customHeight="1" thickBot="1">
      <c r="A49" s="137" t="s">
        <v>285</v>
      </c>
      <c r="B49" s="138" t="s">
        <v>286</v>
      </c>
      <c r="C49" s="121" t="s">
        <v>287</v>
      </c>
      <c r="D49" s="139" t="s">
        <v>183</v>
      </c>
      <c r="E49" s="140">
        <v>39652</v>
      </c>
      <c r="F49" s="134">
        <v>0.5104166666666666</v>
      </c>
      <c r="G49" s="433" t="s">
        <v>288</v>
      </c>
      <c r="H49" s="433"/>
      <c r="I49" s="141">
        <v>39658</v>
      </c>
      <c r="J49" s="136">
        <v>0.3333333333333333</v>
      </c>
    </row>
    <row r="50" spans="1:10" s="383" customFormat="1" ht="13.5" customHeight="1" thickBot="1">
      <c r="A50" s="439" t="s">
        <v>289</v>
      </c>
      <c r="B50" s="475"/>
      <c r="C50" s="477" t="s">
        <v>276</v>
      </c>
      <c r="D50" s="139" t="s">
        <v>183</v>
      </c>
      <c r="E50" s="140">
        <v>39652</v>
      </c>
      <c r="F50" s="134">
        <v>0.5208333333333334</v>
      </c>
      <c r="G50" s="456" t="s">
        <v>290</v>
      </c>
      <c r="H50" s="457"/>
      <c r="I50" s="141">
        <v>39663</v>
      </c>
      <c r="J50" s="136">
        <v>0.6666666666666666</v>
      </c>
    </row>
    <row r="51" spans="1:10" s="383" customFormat="1" ht="13.5" customHeight="1" thickBot="1">
      <c r="A51" s="440"/>
      <c r="B51" s="476"/>
      <c r="C51" s="478"/>
      <c r="D51" s="139" t="s">
        <v>182</v>
      </c>
      <c r="E51" s="140">
        <v>39663</v>
      </c>
      <c r="F51" s="134">
        <v>0.6666666666666666</v>
      </c>
      <c r="G51" s="458"/>
      <c r="H51" s="459"/>
      <c r="I51" s="118"/>
      <c r="J51" s="142"/>
    </row>
    <row r="52" spans="1:10" s="383" customFormat="1" ht="13.5" customHeight="1" thickBot="1">
      <c r="A52" s="439" t="s">
        <v>707</v>
      </c>
      <c r="B52" s="475"/>
      <c r="C52" s="477" t="s">
        <v>287</v>
      </c>
      <c r="D52" s="139" t="s">
        <v>183</v>
      </c>
      <c r="E52" s="140">
        <v>39652</v>
      </c>
      <c r="F52" s="134">
        <v>0.5208333333333334</v>
      </c>
      <c r="G52" s="456" t="s">
        <v>291</v>
      </c>
      <c r="H52" s="457"/>
      <c r="I52" s="141">
        <v>39661</v>
      </c>
      <c r="J52" s="136">
        <v>0.875</v>
      </c>
    </row>
    <row r="53" spans="1:10" s="383" customFormat="1" ht="12" customHeight="1" thickBot="1">
      <c r="A53" s="440"/>
      <c r="B53" s="476"/>
      <c r="C53" s="478"/>
      <c r="D53" s="139" t="s">
        <v>182</v>
      </c>
      <c r="E53" s="140">
        <v>39661</v>
      </c>
      <c r="F53" s="134">
        <v>0.875</v>
      </c>
      <c r="G53" s="458"/>
      <c r="H53" s="459"/>
      <c r="I53" s="118"/>
      <c r="J53" s="142"/>
    </row>
    <row r="54" spans="1:10" s="383" customFormat="1" ht="26.25" customHeight="1" thickBot="1">
      <c r="A54" s="137" t="s">
        <v>292</v>
      </c>
      <c r="B54" s="138"/>
      <c r="C54" s="121" t="s">
        <v>276</v>
      </c>
      <c r="D54" s="139" t="s">
        <v>183</v>
      </c>
      <c r="E54" s="140">
        <v>39652</v>
      </c>
      <c r="F54" s="134">
        <v>0.5416666666666666</v>
      </c>
      <c r="G54" s="433" t="s">
        <v>293</v>
      </c>
      <c r="H54" s="433"/>
      <c r="I54" s="141">
        <v>39662</v>
      </c>
      <c r="J54" s="136">
        <v>0.6666666666666666</v>
      </c>
    </row>
    <row r="55" spans="1:10" s="383" customFormat="1" ht="27" customHeight="1" thickBot="1">
      <c r="A55" s="137" t="s">
        <v>294</v>
      </c>
      <c r="B55" s="138"/>
      <c r="C55" s="121" t="s">
        <v>273</v>
      </c>
      <c r="D55" s="139" t="s">
        <v>183</v>
      </c>
      <c r="E55" s="140">
        <v>39652</v>
      </c>
      <c r="F55" s="134">
        <v>0.6041666666666666</v>
      </c>
      <c r="G55" s="433" t="s">
        <v>295</v>
      </c>
      <c r="H55" s="433"/>
      <c r="I55" s="141">
        <v>39657</v>
      </c>
      <c r="J55" s="136">
        <v>0.375</v>
      </c>
    </row>
    <row r="56" spans="1:10" s="383" customFormat="1" ht="12.75" customHeight="1" thickBot="1">
      <c r="A56" s="439" t="s">
        <v>296</v>
      </c>
      <c r="B56" s="475"/>
      <c r="C56" s="477" t="s">
        <v>273</v>
      </c>
      <c r="D56" s="139" t="s">
        <v>183</v>
      </c>
      <c r="E56" s="140">
        <v>39652</v>
      </c>
      <c r="F56" s="134">
        <v>0.6041666666666666</v>
      </c>
      <c r="G56" s="456" t="s">
        <v>297</v>
      </c>
      <c r="H56" s="457"/>
      <c r="I56" s="141">
        <v>39659</v>
      </c>
      <c r="J56" s="136">
        <v>0.75</v>
      </c>
    </row>
    <row r="57" spans="1:10" s="383" customFormat="1" ht="13.5" customHeight="1" thickBot="1">
      <c r="A57" s="440"/>
      <c r="B57" s="476"/>
      <c r="C57" s="478"/>
      <c r="D57" s="139" t="s">
        <v>182</v>
      </c>
      <c r="E57" s="140">
        <v>39659</v>
      </c>
      <c r="F57" s="134">
        <v>0.75</v>
      </c>
      <c r="G57" s="458"/>
      <c r="H57" s="459"/>
      <c r="I57" s="141">
        <v>39671</v>
      </c>
      <c r="J57" s="136">
        <v>0.75</v>
      </c>
    </row>
    <row r="58" spans="1:10" s="383" customFormat="1" ht="13.5" customHeight="1" thickBot="1">
      <c r="A58" s="439" t="s">
        <v>298</v>
      </c>
      <c r="B58" s="475"/>
      <c r="C58" s="477" t="s">
        <v>273</v>
      </c>
      <c r="D58" s="139" t="s">
        <v>183</v>
      </c>
      <c r="E58" s="140">
        <v>39652</v>
      </c>
      <c r="F58" s="134">
        <v>0.625</v>
      </c>
      <c r="G58" s="456" t="s">
        <v>299</v>
      </c>
      <c r="H58" s="457"/>
      <c r="I58" s="141">
        <v>39660</v>
      </c>
      <c r="J58" s="136">
        <v>0.5208333333333334</v>
      </c>
    </row>
    <row r="59" spans="1:10" s="383" customFormat="1" ht="13.5" customHeight="1" thickBot="1">
      <c r="A59" s="440"/>
      <c r="B59" s="476"/>
      <c r="C59" s="478"/>
      <c r="D59" s="139" t="s">
        <v>182</v>
      </c>
      <c r="E59" s="140">
        <v>39660</v>
      </c>
      <c r="F59" s="134">
        <v>0.5208333333333334</v>
      </c>
      <c r="G59" s="458"/>
      <c r="H59" s="459"/>
      <c r="I59" s="141">
        <v>39666</v>
      </c>
      <c r="J59" s="136">
        <v>0.625</v>
      </c>
    </row>
    <row r="60" spans="1:10" s="383" customFormat="1" ht="27.75" customHeight="1" thickBot="1">
      <c r="A60" s="137" t="s">
        <v>300</v>
      </c>
      <c r="B60" s="138"/>
      <c r="C60" s="121" t="s">
        <v>276</v>
      </c>
      <c r="D60" s="139" t="s">
        <v>183</v>
      </c>
      <c r="E60" s="140">
        <v>39652</v>
      </c>
      <c r="F60" s="134">
        <v>0.625</v>
      </c>
      <c r="G60" s="433" t="s">
        <v>301</v>
      </c>
      <c r="H60" s="433"/>
      <c r="I60" s="141">
        <v>39655</v>
      </c>
      <c r="J60" s="136">
        <v>0.3333333333333333</v>
      </c>
    </row>
    <row r="61" spans="1:10" s="383" customFormat="1" ht="27.75" customHeight="1" thickBot="1">
      <c r="A61" s="137" t="s">
        <v>302</v>
      </c>
      <c r="B61" s="138"/>
      <c r="C61" s="121" t="s">
        <v>273</v>
      </c>
      <c r="D61" s="139" t="s">
        <v>183</v>
      </c>
      <c r="E61" s="140">
        <v>39652</v>
      </c>
      <c r="F61" s="134">
        <v>0.7604166666666666</v>
      </c>
      <c r="G61" s="433" t="s">
        <v>303</v>
      </c>
      <c r="H61" s="433"/>
      <c r="I61" s="141">
        <v>39660</v>
      </c>
      <c r="J61" s="136">
        <v>0.6666666666666666</v>
      </c>
    </row>
    <row r="62" spans="1:10" s="383" customFormat="1" ht="27" customHeight="1" thickBot="1">
      <c r="A62" s="137" t="s">
        <v>304</v>
      </c>
      <c r="B62" s="138"/>
      <c r="C62" s="121" t="s">
        <v>273</v>
      </c>
      <c r="D62" s="139" t="s">
        <v>182</v>
      </c>
      <c r="E62" s="140">
        <v>39660</v>
      </c>
      <c r="F62" s="134">
        <v>0.6666666666666666</v>
      </c>
      <c r="G62" s="433" t="s">
        <v>303</v>
      </c>
      <c r="H62" s="433"/>
      <c r="I62" s="118"/>
      <c r="J62" s="142"/>
    </row>
    <row r="63" spans="1:10" ht="27.75" customHeight="1" thickBot="1">
      <c r="A63" s="137" t="s">
        <v>305</v>
      </c>
      <c r="B63" s="138"/>
      <c r="C63" s="121" t="s">
        <v>276</v>
      </c>
      <c r="D63" s="139" t="s">
        <v>183</v>
      </c>
      <c r="E63" s="140">
        <v>39652</v>
      </c>
      <c r="F63" s="134">
        <v>0.7708333333333334</v>
      </c>
      <c r="G63" s="433" t="s">
        <v>306</v>
      </c>
      <c r="H63" s="433"/>
      <c r="I63" s="141">
        <v>39657</v>
      </c>
      <c r="J63" s="136">
        <v>0.375</v>
      </c>
    </row>
    <row r="64" spans="1:10" ht="27.75" customHeight="1" thickBot="1">
      <c r="A64" s="137" t="s">
        <v>307</v>
      </c>
      <c r="B64" s="138"/>
      <c r="C64" s="121" t="s">
        <v>276</v>
      </c>
      <c r="D64" s="139" t="s">
        <v>183</v>
      </c>
      <c r="E64" s="140">
        <v>39652</v>
      </c>
      <c r="F64" s="134">
        <v>0.78125</v>
      </c>
      <c r="G64" s="433" t="s">
        <v>308</v>
      </c>
      <c r="H64" s="433"/>
      <c r="I64" s="141">
        <v>39655</v>
      </c>
      <c r="J64" s="136">
        <v>0.3229166666666667</v>
      </c>
    </row>
    <row r="65" spans="1:10" ht="27" customHeight="1" thickBot="1">
      <c r="A65" s="137" t="s">
        <v>309</v>
      </c>
      <c r="B65" s="138"/>
      <c r="C65" s="121" t="s">
        <v>273</v>
      </c>
      <c r="D65" s="139" t="s">
        <v>183</v>
      </c>
      <c r="E65" s="140">
        <v>39652</v>
      </c>
      <c r="F65" s="134">
        <v>0.8333333333333334</v>
      </c>
      <c r="G65" s="433" t="s">
        <v>271</v>
      </c>
      <c r="H65" s="433"/>
      <c r="I65" s="141">
        <v>39658</v>
      </c>
      <c r="J65" s="136">
        <v>0.3333333333333333</v>
      </c>
    </row>
    <row r="66" spans="1:10" ht="13.5" customHeight="1" thickBot="1">
      <c r="A66" s="137" t="s">
        <v>310</v>
      </c>
      <c r="B66" s="138"/>
      <c r="C66" s="121" t="s">
        <v>273</v>
      </c>
      <c r="D66" s="139" t="s">
        <v>183</v>
      </c>
      <c r="E66" s="140">
        <v>39652</v>
      </c>
      <c r="F66" s="134">
        <v>0.8333333333333334</v>
      </c>
      <c r="G66" s="433" t="s">
        <v>271</v>
      </c>
      <c r="H66" s="433"/>
      <c r="I66" s="141">
        <v>39659</v>
      </c>
      <c r="J66" s="136">
        <v>0.5</v>
      </c>
    </row>
    <row r="67" spans="1:10" ht="26.25" customHeight="1" thickBot="1">
      <c r="A67" s="137" t="s">
        <v>311</v>
      </c>
      <c r="B67" s="138"/>
      <c r="C67" s="121" t="s">
        <v>276</v>
      </c>
      <c r="D67" s="139" t="s">
        <v>183</v>
      </c>
      <c r="E67" s="140">
        <v>39652</v>
      </c>
      <c r="F67" s="134">
        <v>0.8333333333333334</v>
      </c>
      <c r="G67" s="433" t="s">
        <v>271</v>
      </c>
      <c r="H67" s="433"/>
      <c r="I67" s="141">
        <v>39659</v>
      </c>
      <c r="J67" s="136">
        <v>0.3333333333333333</v>
      </c>
    </row>
    <row r="68" spans="1:10" ht="27.75" customHeight="1" thickBot="1">
      <c r="A68" s="137" t="s">
        <v>312</v>
      </c>
      <c r="B68" s="138"/>
      <c r="C68" s="121" t="s">
        <v>276</v>
      </c>
      <c r="D68" s="139" t="s">
        <v>183</v>
      </c>
      <c r="E68" s="140">
        <v>39652</v>
      </c>
      <c r="F68" s="134">
        <v>0.8333333333333334</v>
      </c>
      <c r="G68" s="433" t="s">
        <v>271</v>
      </c>
      <c r="H68" s="433"/>
      <c r="I68" s="141">
        <v>39659</v>
      </c>
      <c r="J68" s="136">
        <v>0.3333333333333333</v>
      </c>
    </row>
    <row r="69" spans="1:10" ht="13.5" customHeight="1" thickBot="1">
      <c r="A69" s="137" t="s">
        <v>313</v>
      </c>
      <c r="B69" s="138"/>
      <c r="C69" s="121" t="s">
        <v>273</v>
      </c>
      <c r="D69" s="139" t="s">
        <v>183</v>
      </c>
      <c r="E69" s="140">
        <v>39652</v>
      </c>
      <c r="F69" s="134">
        <v>0.8333333333333334</v>
      </c>
      <c r="G69" s="433" t="s">
        <v>271</v>
      </c>
      <c r="H69" s="433"/>
      <c r="I69" s="141">
        <v>39654</v>
      </c>
      <c r="J69" s="136">
        <v>0.4166666666666667</v>
      </c>
    </row>
    <row r="70" spans="1:10" ht="13.5" customHeight="1" thickBot="1">
      <c r="A70" s="137" t="s">
        <v>314</v>
      </c>
      <c r="B70" s="138"/>
      <c r="C70" s="121" t="s">
        <v>273</v>
      </c>
      <c r="D70" s="139" t="s">
        <v>183</v>
      </c>
      <c r="E70" s="140">
        <v>39652</v>
      </c>
      <c r="F70" s="134">
        <v>0.8333333333333334</v>
      </c>
      <c r="G70" s="433" t="s">
        <v>271</v>
      </c>
      <c r="H70" s="433"/>
      <c r="I70" s="141">
        <v>39657</v>
      </c>
      <c r="J70" s="136">
        <v>0.2916666666666667</v>
      </c>
    </row>
    <row r="71" spans="1:10" ht="27.75" customHeight="1" thickBot="1">
      <c r="A71" s="137" t="s">
        <v>315</v>
      </c>
      <c r="B71" s="138"/>
      <c r="C71" s="121" t="s">
        <v>276</v>
      </c>
      <c r="D71" s="139" t="s">
        <v>183</v>
      </c>
      <c r="E71" s="140">
        <v>39652</v>
      </c>
      <c r="F71" s="134">
        <v>0.8333333333333334</v>
      </c>
      <c r="G71" s="433" t="s">
        <v>271</v>
      </c>
      <c r="H71" s="433"/>
      <c r="I71" s="141">
        <v>39659</v>
      </c>
      <c r="J71" s="136">
        <v>0.3333333333333333</v>
      </c>
    </row>
    <row r="72" spans="1:10" ht="13.5" customHeight="1" thickBot="1">
      <c r="A72" s="137" t="s">
        <v>316</v>
      </c>
      <c r="B72" s="138"/>
      <c r="C72" s="121" t="s">
        <v>276</v>
      </c>
      <c r="D72" s="139" t="s">
        <v>183</v>
      </c>
      <c r="E72" s="140">
        <v>39652</v>
      </c>
      <c r="F72" s="134">
        <v>0.8333333333333334</v>
      </c>
      <c r="G72" s="433" t="s">
        <v>271</v>
      </c>
      <c r="H72" s="433"/>
      <c r="I72" s="141">
        <v>39659</v>
      </c>
      <c r="J72" s="136">
        <v>0.5416666666666666</v>
      </c>
    </row>
    <row r="73" spans="1:10" ht="13.5" customHeight="1" thickBot="1">
      <c r="A73" s="480" t="s">
        <v>317</v>
      </c>
      <c r="B73" s="441" t="s">
        <v>318</v>
      </c>
      <c r="C73" s="477" t="s">
        <v>319</v>
      </c>
      <c r="D73" s="123" t="s">
        <v>182</v>
      </c>
      <c r="E73" s="148">
        <v>39652</v>
      </c>
      <c r="F73" s="134">
        <v>0.5</v>
      </c>
      <c r="G73" s="445" t="s">
        <v>320</v>
      </c>
      <c r="H73" s="446"/>
      <c r="I73" s="149">
        <v>39652</v>
      </c>
      <c r="J73" s="136">
        <v>0.5833333333333334</v>
      </c>
    </row>
    <row r="74" spans="1:10" ht="13.5" customHeight="1" thickBot="1">
      <c r="A74" s="481"/>
      <c r="B74" s="482"/>
      <c r="C74" s="483"/>
      <c r="D74" s="364" t="s">
        <v>183</v>
      </c>
      <c r="E74" s="365">
        <v>39652</v>
      </c>
      <c r="F74" s="366">
        <v>0.5833333333333334</v>
      </c>
      <c r="G74" s="473"/>
      <c r="H74" s="474"/>
      <c r="I74" s="367">
        <v>39654</v>
      </c>
      <c r="J74" s="368">
        <v>0.3333333333333333</v>
      </c>
    </row>
    <row r="75" spans="1:10" ht="13.5" customHeight="1" thickTop="1">
      <c r="A75" s="371"/>
      <c r="B75" s="372"/>
      <c r="C75" s="373"/>
      <c r="D75" s="374"/>
      <c r="E75" s="375"/>
      <c r="F75" s="376"/>
      <c r="G75" s="374"/>
      <c r="H75" s="374"/>
      <c r="I75" s="375"/>
      <c r="J75" s="376"/>
    </row>
    <row r="76" spans="1:10" ht="13.5" customHeight="1" thickBot="1">
      <c r="A76" s="377"/>
      <c r="B76" s="378"/>
      <c r="C76" s="379"/>
      <c r="D76" s="380"/>
      <c r="E76" s="381"/>
      <c r="F76" s="382"/>
      <c r="G76" s="380"/>
      <c r="H76" s="380"/>
      <c r="I76" s="381"/>
      <c r="J76" s="382"/>
    </row>
    <row r="77" spans="1:10" s="383" customFormat="1" ht="13.5" customHeight="1" thickBot="1" thickTop="1">
      <c r="A77" s="481" t="s">
        <v>325</v>
      </c>
      <c r="B77" s="482" t="s">
        <v>243</v>
      </c>
      <c r="C77" s="472" t="s">
        <v>323</v>
      </c>
      <c r="D77" s="384" t="s">
        <v>182</v>
      </c>
      <c r="E77" s="385">
        <v>39652</v>
      </c>
      <c r="F77" s="386">
        <v>0.6875</v>
      </c>
      <c r="G77" s="473" t="s">
        <v>326</v>
      </c>
      <c r="H77" s="474"/>
      <c r="I77" s="387"/>
      <c r="J77" s="388"/>
    </row>
    <row r="78" spans="1:10" s="383" customFormat="1" ht="13.5" customHeight="1" thickBot="1">
      <c r="A78" s="481"/>
      <c r="B78" s="482"/>
      <c r="C78" s="472"/>
      <c r="D78" s="123" t="s">
        <v>183</v>
      </c>
      <c r="E78" s="148">
        <v>39653</v>
      </c>
      <c r="F78" s="134">
        <v>0.2708333333333333</v>
      </c>
      <c r="G78" s="473"/>
      <c r="H78" s="474"/>
      <c r="I78" s="149">
        <v>39656</v>
      </c>
      <c r="J78" s="136">
        <v>0.25</v>
      </c>
    </row>
    <row r="79" spans="1:10" s="383" customFormat="1" ht="13.5" customHeight="1" thickBot="1">
      <c r="A79" s="484"/>
      <c r="B79" s="442"/>
      <c r="C79" s="444"/>
      <c r="D79" s="123" t="s">
        <v>182</v>
      </c>
      <c r="E79" s="148">
        <v>39656</v>
      </c>
      <c r="F79" s="134">
        <v>0.375</v>
      </c>
      <c r="G79" s="447"/>
      <c r="H79" s="448"/>
      <c r="I79" s="149">
        <v>39658</v>
      </c>
      <c r="J79" s="136">
        <v>0.25</v>
      </c>
    </row>
    <row r="80" spans="1:10" ht="13.5" customHeight="1" thickBot="1">
      <c r="A80" s="137" t="s">
        <v>327</v>
      </c>
      <c r="B80" s="144"/>
      <c r="C80" s="145" t="s">
        <v>323</v>
      </c>
      <c r="D80" s="123" t="s">
        <v>183</v>
      </c>
      <c r="E80" s="148">
        <v>39653</v>
      </c>
      <c r="F80" s="134">
        <v>0.4270833333333333</v>
      </c>
      <c r="G80" s="435" t="s">
        <v>328</v>
      </c>
      <c r="H80" s="435"/>
      <c r="I80" s="149">
        <v>39655</v>
      </c>
      <c r="J80" s="136">
        <v>0.4166666666666667</v>
      </c>
    </row>
    <row r="81" spans="1:10" ht="13.5" customHeight="1" thickBot="1">
      <c r="A81" s="467" t="s">
        <v>329</v>
      </c>
      <c r="B81" s="469"/>
      <c r="C81" s="443" t="s">
        <v>323</v>
      </c>
      <c r="D81" s="123" t="s">
        <v>183</v>
      </c>
      <c r="E81" s="148">
        <v>39653</v>
      </c>
      <c r="F81" s="134">
        <v>0.3333333333333333</v>
      </c>
      <c r="G81" s="424" t="s">
        <v>330</v>
      </c>
      <c r="H81" s="425"/>
      <c r="I81" s="149">
        <v>39657</v>
      </c>
      <c r="J81" s="136">
        <v>0.25</v>
      </c>
    </row>
    <row r="82" spans="1:10" ht="13.5" customHeight="1" thickBot="1">
      <c r="A82" s="468"/>
      <c r="B82" s="470"/>
      <c r="C82" s="444"/>
      <c r="D82" s="123" t="s">
        <v>182</v>
      </c>
      <c r="E82" s="148">
        <v>39688</v>
      </c>
      <c r="F82" s="134">
        <v>0.25</v>
      </c>
      <c r="G82" s="415"/>
      <c r="H82" s="416"/>
      <c r="I82" s="149">
        <v>39658</v>
      </c>
      <c r="J82" s="136">
        <v>0.25</v>
      </c>
    </row>
    <row r="83" spans="1:10" ht="13.5" customHeight="1" thickBot="1">
      <c r="A83" s="467" t="s">
        <v>331</v>
      </c>
      <c r="B83" s="469"/>
      <c r="C83" s="443" t="s">
        <v>323</v>
      </c>
      <c r="D83" s="123" t="s">
        <v>183</v>
      </c>
      <c r="E83" s="148">
        <v>39653</v>
      </c>
      <c r="F83" s="134">
        <v>0.5</v>
      </c>
      <c r="G83" s="424" t="s">
        <v>332</v>
      </c>
      <c r="H83" s="425"/>
      <c r="I83" s="149">
        <v>39654</v>
      </c>
      <c r="J83" s="136">
        <v>0.5416666666666666</v>
      </c>
    </row>
    <row r="84" spans="1:10" ht="13.5" customHeight="1" thickBot="1">
      <c r="A84" s="468"/>
      <c r="B84" s="470"/>
      <c r="C84" s="444"/>
      <c r="D84" s="123" t="s">
        <v>182</v>
      </c>
      <c r="E84" s="148">
        <v>39654</v>
      </c>
      <c r="F84" s="134">
        <v>0.5416666666666666</v>
      </c>
      <c r="G84" s="415"/>
      <c r="H84" s="416"/>
      <c r="I84" s="149">
        <v>39658</v>
      </c>
      <c r="J84" s="136">
        <v>0.25</v>
      </c>
    </row>
    <row r="85" spans="1:10" ht="13.5" customHeight="1" thickBot="1">
      <c r="A85" s="152" t="s">
        <v>333</v>
      </c>
      <c r="B85" s="153"/>
      <c r="C85" s="145" t="s">
        <v>323</v>
      </c>
      <c r="D85" s="123" t="s">
        <v>183</v>
      </c>
      <c r="E85" s="148">
        <v>39653</v>
      </c>
      <c r="F85" s="134">
        <v>0.5208333333333334</v>
      </c>
      <c r="G85" s="449" t="s">
        <v>334</v>
      </c>
      <c r="H85" s="449"/>
      <c r="I85" s="149">
        <v>39657</v>
      </c>
      <c r="J85" s="136">
        <v>0.25</v>
      </c>
    </row>
    <row r="86" spans="1:10" ht="13.5" customHeight="1" thickBot="1">
      <c r="A86" s="152" t="s">
        <v>335</v>
      </c>
      <c r="B86" s="153"/>
      <c r="C86" s="145" t="s">
        <v>323</v>
      </c>
      <c r="D86" s="123" t="s">
        <v>183</v>
      </c>
      <c r="E86" s="148">
        <v>39653</v>
      </c>
      <c r="F86" s="134">
        <v>0.5833333333333334</v>
      </c>
      <c r="G86" s="449" t="s">
        <v>336</v>
      </c>
      <c r="H86" s="449"/>
      <c r="I86" s="149">
        <v>39657</v>
      </c>
      <c r="J86" s="136">
        <v>0.25</v>
      </c>
    </row>
    <row r="87" spans="1:10" ht="13.5" customHeight="1" thickBot="1">
      <c r="A87" s="152" t="s">
        <v>337</v>
      </c>
      <c r="B87" s="153"/>
      <c r="C87" s="145" t="s">
        <v>323</v>
      </c>
      <c r="D87" s="123" t="s">
        <v>183</v>
      </c>
      <c r="E87" s="148">
        <v>39653</v>
      </c>
      <c r="F87" s="134">
        <v>0.16666666666666666</v>
      </c>
      <c r="G87" s="449" t="s">
        <v>338</v>
      </c>
      <c r="H87" s="449"/>
      <c r="I87" s="149">
        <v>39657</v>
      </c>
      <c r="J87" s="136">
        <v>0.25</v>
      </c>
    </row>
    <row r="88" spans="1:10" ht="25.5" customHeight="1" thickBot="1">
      <c r="A88" s="152" t="s">
        <v>339</v>
      </c>
      <c r="B88" s="153"/>
      <c r="C88" s="145" t="s">
        <v>323</v>
      </c>
      <c r="D88" s="123" t="s">
        <v>183</v>
      </c>
      <c r="E88" s="148">
        <v>39653</v>
      </c>
      <c r="F88" s="134">
        <v>0.59375</v>
      </c>
      <c r="G88" s="449" t="s">
        <v>340</v>
      </c>
      <c r="H88" s="449"/>
      <c r="I88" s="149">
        <v>39656</v>
      </c>
      <c r="J88" s="136">
        <v>0.375</v>
      </c>
    </row>
    <row r="89" spans="1:10" ht="13.5" customHeight="1" thickBot="1">
      <c r="A89" s="152" t="s">
        <v>341</v>
      </c>
      <c r="B89" s="153"/>
      <c r="C89" s="145" t="s">
        <v>323</v>
      </c>
      <c r="D89" s="123" t="s">
        <v>183</v>
      </c>
      <c r="E89" s="148">
        <v>39660</v>
      </c>
      <c r="F89" s="134">
        <v>0.6666666666666666</v>
      </c>
      <c r="G89" s="449" t="s">
        <v>342</v>
      </c>
      <c r="H89" s="449"/>
      <c r="I89" s="149">
        <v>39663</v>
      </c>
      <c r="J89" s="136">
        <v>0.6666666666666666</v>
      </c>
    </row>
    <row r="90" spans="1:10" ht="13.5" customHeight="1" thickBot="1">
      <c r="A90" s="152" t="s">
        <v>343</v>
      </c>
      <c r="B90" s="153"/>
      <c r="C90" s="145" t="s">
        <v>323</v>
      </c>
      <c r="D90" s="123" t="s">
        <v>183</v>
      </c>
      <c r="E90" s="148">
        <v>39660</v>
      </c>
      <c r="F90" s="134">
        <v>0.6875</v>
      </c>
      <c r="G90" s="449" t="s">
        <v>344</v>
      </c>
      <c r="H90" s="449"/>
      <c r="I90" s="149">
        <v>39662</v>
      </c>
      <c r="J90" s="136">
        <v>0.25</v>
      </c>
    </row>
    <row r="91" spans="1:10" ht="13.5" customHeight="1" thickBot="1">
      <c r="A91" s="467" t="s">
        <v>345</v>
      </c>
      <c r="B91" s="469" t="s">
        <v>346</v>
      </c>
      <c r="C91" s="443" t="s">
        <v>323</v>
      </c>
      <c r="D91" s="123" t="s">
        <v>182</v>
      </c>
      <c r="E91" s="148">
        <v>39653</v>
      </c>
      <c r="F91" s="134">
        <v>0.25</v>
      </c>
      <c r="G91" s="450" t="s">
        <v>347</v>
      </c>
      <c r="H91" s="451"/>
      <c r="I91" s="149">
        <v>39667</v>
      </c>
      <c r="J91" s="151">
        <v>0.625</v>
      </c>
    </row>
    <row r="92" spans="1:10" ht="13.5" customHeight="1" thickBot="1">
      <c r="A92" s="471"/>
      <c r="B92" s="479"/>
      <c r="C92" s="472"/>
      <c r="D92" s="123" t="s">
        <v>183</v>
      </c>
      <c r="E92" s="148">
        <v>39653</v>
      </c>
      <c r="F92" s="134">
        <v>0.5833333333333334</v>
      </c>
      <c r="G92" s="452"/>
      <c r="H92" s="453"/>
      <c r="I92" s="149">
        <v>39657</v>
      </c>
      <c r="J92" s="136">
        <v>0.375</v>
      </c>
    </row>
    <row r="93" spans="1:10" ht="13.5" customHeight="1" thickBot="1">
      <c r="A93" s="468"/>
      <c r="B93" s="470"/>
      <c r="C93" s="444"/>
      <c r="D93" s="123" t="s">
        <v>182</v>
      </c>
      <c r="E93" s="148">
        <v>39657</v>
      </c>
      <c r="F93" s="134">
        <v>0.375</v>
      </c>
      <c r="G93" s="454"/>
      <c r="H93" s="455"/>
      <c r="I93" s="149">
        <v>39667</v>
      </c>
      <c r="J93" s="136">
        <v>0.625</v>
      </c>
    </row>
    <row r="94" spans="1:10" ht="13.5" customHeight="1" thickBot="1">
      <c r="A94" s="467" t="s">
        <v>348</v>
      </c>
      <c r="B94" s="469" t="s">
        <v>346</v>
      </c>
      <c r="C94" s="443" t="s">
        <v>323</v>
      </c>
      <c r="D94" s="123" t="s">
        <v>182</v>
      </c>
      <c r="E94" s="148">
        <v>39657</v>
      </c>
      <c r="F94" s="134">
        <v>0.25</v>
      </c>
      <c r="G94" s="445" t="s">
        <v>347</v>
      </c>
      <c r="H94" s="446"/>
      <c r="I94" s="149">
        <v>39667</v>
      </c>
      <c r="J94" s="136">
        <v>0.625</v>
      </c>
    </row>
    <row r="95" spans="1:10" ht="13.5" customHeight="1" thickBot="1">
      <c r="A95" s="468"/>
      <c r="B95" s="470"/>
      <c r="C95" s="444"/>
      <c r="D95" s="123" t="s">
        <v>183</v>
      </c>
      <c r="E95" s="148">
        <v>39653</v>
      </c>
      <c r="F95" s="134">
        <v>0.75</v>
      </c>
      <c r="G95" s="447"/>
      <c r="H95" s="448"/>
      <c r="I95" s="149">
        <v>39657</v>
      </c>
      <c r="J95" s="136">
        <v>0.25</v>
      </c>
    </row>
    <row r="96" spans="1:10" ht="13.5" customHeight="1" thickBot="1">
      <c r="A96" s="152" t="s">
        <v>349</v>
      </c>
      <c r="B96" s="153"/>
      <c r="C96" s="145" t="s">
        <v>323</v>
      </c>
      <c r="D96" s="123" t="s">
        <v>183</v>
      </c>
      <c r="E96" s="148">
        <v>39655</v>
      </c>
      <c r="F96" s="134">
        <v>0.6666666666666666</v>
      </c>
      <c r="G96" s="435" t="s">
        <v>350</v>
      </c>
      <c r="H96" s="435"/>
      <c r="I96" s="149">
        <v>39657</v>
      </c>
      <c r="J96" s="136">
        <v>0.25</v>
      </c>
    </row>
    <row r="97" spans="1:10" ht="13.5" customHeight="1" thickBot="1">
      <c r="A97" s="467" t="s">
        <v>351</v>
      </c>
      <c r="B97" s="469"/>
      <c r="C97" s="443" t="s">
        <v>323</v>
      </c>
      <c r="D97" s="123" t="s">
        <v>183</v>
      </c>
      <c r="E97" s="148">
        <v>39655</v>
      </c>
      <c r="F97" s="134">
        <v>0.6666666666666666</v>
      </c>
      <c r="G97" s="445" t="s">
        <v>330</v>
      </c>
      <c r="H97" s="446"/>
      <c r="I97" s="149">
        <v>39657</v>
      </c>
      <c r="J97" s="136">
        <v>0.25</v>
      </c>
    </row>
    <row r="98" spans="1:10" ht="13.5" customHeight="1" thickBot="1">
      <c r="A98" s="468"/>
      <c r="B98" s="470"/>
      <c r="C98" s="444"/>
      <c r="D98" s="123" t="s">
        <v>182</v>
      </c>
      <c r="E98" s="148">
        <v>39657</v>
      </c>
      <c r="F98" s="134">
        <v>0.25</v>
      </c>
      <c r="G98" s="447"/>
      <c r="H98" s="448"/>
      <c r="I98" s="149">
        <v>39658</v>
      </c>
      <c r="J98" s="136">
        <v>0.25</v>
      </c>
    </row>
    <row r="99" spans="1:10" ht="13.5" customHeight="1" thickBot="1">
      <c r="A99" s="147" t="s">
        <v>199</v>
      </c>
      <c r="B99" s="144" t="s">
        <v>200</v>
      </c>
      <c r="C99" s="145" t="s">
        <v>198</v>
      </c>
      <c r="D99" s="123" t="s">
        <v>182</v>
      </c>
      <c r="E99" s="148">
        <v>39653</v>
      </c>
      <c r="F99" s="134">
        <v>0.25</v>
      </c>
      <c r="G99" s="435" t="s">
        <v>204</v>
      </c>
      <c r="H99" s="435"/>
      <c r="I99" s="149">
        <v>39660</v>
      </c>
      <c r="J99" s="136">
        <v>0.25</v>
      </c>
    </row>
    <row r="100" spans="1:10" ht="13.5" customHeight="1" thickBot="1">
      <c r="A100" s="147" t="s">
        <v>352</v>
      </c>
      <c r="B100" s="144" t="s">
        <v>200</v>
      </c>
      <c r="C100" s="145" t="s">
        <v>198</v>
      </c>
      <c r="D100" s="123" t="s">
        <v>182</v>
      </c>
      <c r="E100" s="148">
        <v>39654</v>
      </c>
      <c r="F100" s="134">
        <v>0.25</v>
      </c>
      <c r="G100" s="435" t="s">
        <v>204</v>
      </c>
      <c r="H100" s="435"/>
      <c r="I100" s="149">
        <v>39661</v>
      </c>
      <c r="J100" s="136">
        <v>1</v>
      </c>
    </row>
    <row r="101" spans="1:10" ht="27" customHeight="1" thickBot="1">
      <c r="A101" s="137" t="s">
        <v>353</v>
      </c>
      <c r="B101" s="138" t="s">
        <v>354</v>
      </c>
      <c r="C101" s="145" t="s">
        <v>198</v>
      </c>
      <c r="D101" s="123" t="s">
        <v>182</v>
      </c>
      <c r="E101" s="148">
        <v>39654</v>
      </c>
      <c r="F101" s="134">
        <v>0.25</v>
      </c>
      <c r="G101" s="435" t="s">
        <v>204</v>
      </c>
      <c r="H101" s="435"/>
      <c r="I101" s="149">
        <v>39657</v>
      </c>
      <c r="J101" s="136">
        <v>0.25</v>
      </c>
    </row>
    <row r="102" spans="1:10" ht="25.5" customHeight="1" thickBot="1">
      <c r="A102" s="137" t="s">
        <v>355</v>
      </c>
      <c r="B102" s="144" t="s">
        <v>356</v>
      </c>
      <c r="C102" s="145" t="s">
        <v>198</v>
      </c>
      <c r="D102" s="123" t="s">
        <v>183</v>
      </c>
      <c r="E102" s="148">
        <v>39653</v>
      </c>
      <c r="F102" s="134">
        <v>0.020833333333333332</v>
      </c>
      <c r="G102" s="435" t="s">
        <v>357</v>
      </c>
      <c r="H102" s="435"/>
      <c r="I102" s="149">
        <v>39659</v>
      </c>
      <c r="J102" s="136">
        <v>0.25</v>
      </c>
    </row>
    <row r="103" spans="1:10" ht="13.5" customHeight="1" thickBot="1">
      <c r="A103" s="137" t="s">
        <v>358</v>
      </c>
      <c r="B103" s="144" t="s">
        <v>356</v>
      </c>
      <c r="C103" s="145" t="s">
        <v>198</v>
      </c>
      <c r="D103" s="123" t="s">
        <v>183</v>
      </c>
      <c r="E103" s="148">
        <v>39652</v>
      </c>
      <c r="F103" s="134">
        <v>0.7083333333333334</v>
      </c>
      <c r="G103" s="435" t="s">
        <v>324</v>
      </c>
      <c r="H103" s="435"/>
      <c r="I103" s="149">
        <v>39656</v>
      </c>
      <c r="J103" s="136">
        <v>1</v>
      </c>
    </row>
    <row r="104" spans="1:10" ht="13.5" customHeight="1" thickBot="1">
      <c r="A104" s="439" t="s">
        <v>359</v>
      </c>
      <c r="B104" s="441" t="s">
        <v>356</v>
      </c>
      <c r="C104" s="443" t="s">
        <v>198</v>
      </c>
      <c r="D104" s="123" t="s">
        <v>183</v>
      </c>
      <c r="E104" s="148">
        <v>39669</v>
      </c>
      <c r="F104" s="134">
        <v>0.625</v>
      </c>
      <c r="G104" s="445" t="s">
        <v>204</v>
      </c>
      <c r="H104" s="446"/>
      <c r="I104" s="149">
        <v>39672</v>
      </c>
      <c r="J104" s="136">
        <v>0.5</v>
      </c>
    </row>
    <row r="105" spans="1:10" ht="13.5" customHeight="1" thickBot="1">
      <c r="A105" s="440"/>
      <c r="B105" s="442"/>
      <c r="C105" s="444"/>
      <c r="D105" s="123" t="s">
        <v>182</v>
      </c>
      <c r="E105" s="148" t="s">
        <v>360</v>
      </c>
      <c r="F105" s="134">
        <v>0.5</v>
      </c>
      <c r="G105" s="447"/>
      <c r="H105" s="448"/>
      <c r="I105" s="149">
        <v>39674</v>
      </c>
      <c r="J105" s="136">
        <v>0.6041666666666666</v>
      </c>
    </row>
    <row r="106" spans="1:10" s="383" customFormat="1" ht="13.5" customHeight="1" thickBot="1">
      <c r="A106" s="436" t="s">
        <v>361</v>
      </c>
      <c r="B106" s="437" t="s">
        <v>362</v>
      </c>
      <c r="C106" s="438" t="s">
        <v>363</v>
      </c>
      <c r="D106" s="123" t="s">
        <v>182</v>
      </c>
      <c r="E106" s="148">
        <v>39652</v>
      </c>
      <c r="F106" s="134">
        <v>0.75</v>
      </c>
      <c r="G106" s="435" t="s">
        <v>168</v>
      </c>
      <c r="H106" s="435"/>
      <c r="I106" s="149">
        <v>39678</v>
      </c>
      <c r="J106" s="151">
        <v>0.5</v>
      </c>
    </row>
    <row r="107" spans="1:10" s="383" customFormat="1" ht="13.5" customHeight="1" thickBot="1">
      <c r="A107" s="436"/>
      <c r="B107" s="437"/>
      <c r="C107" s="438"/>
      <c r="D107" s="123" t="s">
        <v>183</v>
      </c>
      <c r="E107" s="148">
        <v>39653</v>
      </c>
      <c r="F107" s="134">
        <v>0.375</v>
      </c>
      <c r="G107" s="435"/>
      <c r="H107" s="435"/>
      <c r="I107" s="149">
        <v>39657</v>
      </c>
      <c r="J107" s="136">
        <v>0.3333333333333333</v>
      </c>
    </row>
    <row r="108" spans="1:10" ht="13.5" customHeight="1" thickBot="1">
      <c r="A108" s="436" t="s">
        <v>364</v>
      </c>
      <c r="B108" s="437" t="s">
        <v>318</v>
      </c>
      <c r="C108" s="438" t="s">
        <v>365</v>
      </c>
      <c r="D108" s="123" t="s">
        <v>183</v>
      </c>
      <c r="E108" s="148">
        <v>39652</v>
      </c>
      <c r="F108" s="134">
        <v>0.5833333333333334</v>
      </c>
      <c r="G108" s="435" t="s">
        <v>168</v>
      </c>
      <c r="H108" s="435"/>
      <c r="I108" s="149">
        <v>39657</v>
      </c>
      <c r="J108" s="136">
        <v>0.375</v>
      </c>
    </row>
    <row r="109" spans="1:10" ht="13.5" customHeight="1" thickBot="1">
      <c r="A109" s="436"/>
      <c r="B109" s="437"/>
      <c r="C109" s="438"/>
      <c r="D109" s="123" t="s">
        <v>182</v>
      </c>
      <c r="E109" s="148">
        <v>39657</v>
      </c>
      <c r="F109" s="134">
        <v>0.375</v>
      </c>
      <c r="G109" s="435"/>
      <c r="H109" s="435"/>
      <c r="I109" s="149">
        <v>39675</v>
      </c>
      <c r="J109" s="136">
        <v>0.5833333333333334</v>
      </c>
    </row>
    <row r="110" spans="1:10" s="383" customFormat="1" ht="13.5" customHeight="1" thickBot="1">
      <c r="A110" s="436" t="s">
        <v>321</v>
      </c>
      <c r="B110" s="437" t="s">
        <v>322</v>
      </c>
      <c r="C110" s="438" t="s">
        <v>323</v>
      </c>
      <c r="D110" s="123" t="s">
        <v>182</v>
      </c>
      <c r="E110" s="148">
        <v>39652</v>
      </c>
      <c r="F110" s="134">
        <v>0.875</v>
      </c>
      <c r="G110" s="435" t="s">
        <v>324</v>
      </c>
      <c r="H110" s="435"/>
      <c r="I110" s="149">
        <v>39703</v>
      </c>
      <c r="J110" s="151">
        <v>0.75</v>
      </c>
    </row>
    <row r="111" spans="1:10" s="383" customFormat="1" ht="13.5" customHeight="1" thickBot="1">
      <c r="A111" s="436"/>
      <c r="B111" s="437"/>
      <c r="C111" s="438"/>
      <c r="D111" s="123" t="s">
        <v>183</v>
      </c>
      <c r="E111" s="148">
        <v>39653</v>
      </c>
      <c r="F111" s="134">
        <v>0.875</v>
      </c>
      <c r="G111" s="435"/>
      <c r="H111" s="435"/>
      <c r="I111" s="149">
        <v>39657</v>
      </c>
      <c r="J111" s="136">
        <v>0.25</v>
      </c>
    </row>
    <row r="112" spans="1:10" ht="13.5" customHeight="1" thickBot="1">
      <c r="A112" s="137" t="s">
        <v>366</v>
      </c>
      <c r="B112" s="138" t="s">
        <v>243</v>
      </c>
      <c r="C112" s="145" t="s">
        <v>367</v>
      </c>
      <c r="D112" s="123" t="s">
        <v>182</v>
      </c>
      <c r="E112" s="148">
        <v>39652</v>
      </c>
      <c r="F112" s="134">
        <v>0.625</v>
      </c>
      <c r="G112" s="435" t="s">
        <v>168</v>
      </c>
      <c r="H112" s="435"/>
      <c r="I112" s="149">
        <v>39661</v>
      </c>
      <c r="J112" s="136">
        <v>0.5833333333333334</v>
      </c>
    </row>
    <row r="113" spans="1:10" ht="13.5" customHeight="1" thickBot="1">
      <c r="A113" s="147" t="s">
        <v>368</v>
      </c>
      <c r="B113" s="144" t="s">
        <v>369</v>
      </c>
      <c r="C113" s="145" t="s">
        <v>370</v>
      </c>
      <c r="D113" s="123" t="s">
        <v>182</v>
      </c>
      <c r="E113" s="148">
        <v>39654</v>
      </c>
      <c r="F113" s="134">
        <v>0.375</v>
      </c>
      <c r="G113" s="435" t="s">
        <v>168</v>
      </c>
      <c r="H113" s="435"/>
      <c r="I113" s="149">
        <v>39657</v>
      </c>
      <c r="J113" s="136">
        <v>0.25</v>
      </c>
    </row>
    <row r="114" spans="1:10" ht="13.5" customHeight="1" thickBot="1">
      <c r="A114" s="147" t="s">
        <v>371</v>
      </c>
      <c r="B114" s="144" t="s">
        <v>372</v>
      </c>
      <c r="C114" s="145" t="s">
        <v>190</v>
      </c>
      <c r="D114" s="123" t="s">
        <v>182</v>
      </c>
      <c r="E114" s="148">
        <v>39654</v>
      </c>
      <c r="F114" s="134">
        <v>0.8333333333333334</v>
      </c>
      <c r="G114" s="435" t="s">
        <v>168</v>
      </c>
      <c r="H114" s="435"/>
      <c r="I114" s="149">
        <v>39661</v>
      </c>
      <c r="J114" s="136">
        <v>0.625</v>
      </c>
    </row>
    <row r="115" spans="1:10" ht="13.5" customHeight="1" thickBot="1">
      <c r="A115" s="137" t="s">
        <v>373</v>
      </c>
      <c r="B115" s="138" t="s">
        <v>374</v>
      </c>
      <c r="C115" s="145" t="s">
        <v>198</v>
      </c>
      <c r="D115" s="123" t="s">
        <v>182</v>
      </c>
      <c r="E115" s="148">
        <v>39658</v>
      </c>
      <c r="F115" s="134">
        <v>0.6666666666666666</v>
      </c>
      <c r="G115" s="435" t="s">
        <v>194</v>
      </c>
      <c r="H115" s="435"/>
      <c r="I115" s="149">
        <v>39660</v>
      </c>
      <c r="J115" s="136">
        <v>1</v>
      </c>
    </row>
    <row r="116" spans="1:10" ht="13.5" customHeight="1" thickBot="1">
      <c r="A116" s="358" t="s">
        <v>375</v>
      </c>
      <c r="B116" s="359" t="s">
        <v>376</v>
      </c>
      <c r="C116" s="360" t="s">
        <v>198</v>
      </c>
      <c r="D116" s="364" t="s">
        <v>182</v>
      </c>
      <c r="E116" s="365">
        <v>39658</v>
      </c>
      <c r="F116" s="366">
        <v>0.6666666666666666</v>
      </c>
      <c r="G116" s="434" t="s">
        <v>194</v>
      </c>
      <c r="H116" s="434"/>
      <c r="I116" s="367">
        <v>39661</v>
      </c>
      <c r="J116" s="368">
        <v>0.25</v>
      </c>
    </row>
    <row r="117" spans="1:10" s="154" customFormat="1" ht="13.5" customHeight="1" thickBot="1">
      <c r="A117" s="369" t="s">
        <v>405</v>
      </c>
      <c r="B117" s="156"/>
      <c r="C117" s="370" t="s">
        <v>406</v>
      </c>
      <c r="D117" s="139" t="s">
        <v>183</v>
      </c>
      <c r="E117" s="362">
        <v>39652</v>
      </c>
      <c r="F117" s="363">
        <v>0.5</v>
      </c>
      <c r="G117" s="401" t="s">
        <v>494</v>
      </c>
      <c r="H117" s="402"/>
      <c r="I117" s="141">
        <v>39661</v>
      </c>
      <c r="J117" s="143">
        <v>0.5833333333333334</v>
      </c>
    </row>
    <row r="118" spans="1:10" s="154" customFormat="1" ht="13.5" customHeight="1" thickBot="1">
      <c r="A118" s="369" t="s">
        <v>407</v>
      </c>
      <c r="B118" s="156"/>
      <c r="C118" s="370" t="s">
        <v>406</v>
      </c>
      <c r="D118" s="139" t="s">
        <v>183</v>
      </c>
      <c r="E118" s="362">
        <v>39652</v>
      </c>
      <c r="F118" s="363">
        <v>0.5</v>
      </c>
      <c r="G118" s="401" t="s">
        <v>495</v>
      </c>
      <c r="H118" s="402"/>
      <c r="I118" s="141">
        <v>39661</v>
      </c>
      <c r="J118" s="143">
        <v>0.5833333333333334</v>
      </c>
    </row>
    <row r="119" spans="1:10" s="154" customFormat="1" ht="13.5" customHeight="1" thickBot="1">
      <c r="A119" s="369" t="s">
        <v>408</v>
      </c>
      <c r="B119" s="156"/>
      <c r="C119" s="370" t="s">
        <v>406</v>
      </c>
      <c r="D119" s="139" t="s">
        <v>183</v>
      </c>
      <c r="E119" s="362">
        <v>39652</v>
      </c>
      <c r="F119" s="363">
        <v>0.5</v>
      </c>
      <c r="G119" s="401" t="s">
        <v>496</v>
      </c>
      <c r="H119" s="402"/>
      <c r="I119" s="141">
        <v>39661</v>
      </c>
      <c r="J119" s="143">
        <v>0.5833333333333334</v>
      </c>
    </row>
    <row r="120" spans="1:10" s="154" customFormat="1" ht="13.5" customHeight="1" thickBot="1">
      <c r="A120" s="369" t="s">
        <v>409</v>
      </c>
      <c r="B120" s="156"/>
      <c r="C120" s="370" t="s">
        <v>406</v>
      </c>
      <c r="D120" s="139" t="s">
        <v>183</v>
      </c>
      <c r="E120" s="362">
        <v>39652</v>
      </c>
      <c r="F120" s="363">
        <v>0.5416666666666666</v>
      </c>
      <c r="G120" s="401" t="s">
        <v>498</v>
      </c>
      <c r="H120" s="402"/>
      <c r="I120" s="141">
        <v>39657</v>
      </c>
      <c r="J120" s="143">
        <v>0.375</v>
      </c>
    </row>
    <row r="121" spans="1:10" s="154" customFormat="1" ht="13.5" customHeight="1" thickBot="1">
      <c r="A121" s="369" t="s">
        <v>409</v>
      </c>
      <c r="B121" s="156"/>
      <c r="C121" s="370" t="s">
        <v>406</v>
      </c>
      <c r="D121" s="139" t="s">
        <v>183</v>
      </c>
      <c r="E121" s="362">
        <v>39652</v>
      </c>
      <c r="F121" s="363">
        <v>0.5625</v>
      </c>
      <c r="G121" s="401" t="s">
        <v>497</v>
      </c>
      <c r="H121" s="402"/>
      <c r="I121" s="141">
        <v>39657</v>
      </c>
      <c r="J121" s="143">
        <v>0.375</v>
      </c>
    </row>
    <row r="122" spans="1:10" s="154" customFormat="1" ht="27.75" customHeight="1" thickBot="1">
      <c r="A122" s="369" t="s">
        <v>499</v>
      </c>
      <c r="B122" s="156"/>
      <c r="C122" s="370" t="s">
        <v>406</v>
      </c>
      <c r="D122" s="139" t="s">
        <v>183</v>
      </c>
      <c r="E122" s="362">
        <v>39652</v>
      </c>
      <c r="F122" s="157">
        <v>0.5625</v>
      </c>
      <c r="G122" s="401" t="s">
        <v>500</v>
      </c>
      <c r="H122" s="402"/>
      <c r="I122" s="141">
        <v>39661</v>
      </c>
      <c r="J122" s="143">
        <v>0.5833333333333334</v>
      </c>
    </row>
    <row r="123" spans="1:10" s="154" customFormat="1" ht="13.5" customHeight="1" thickBot="1">
      <c r="A123" s="155" t="s">
        <v>410</v>
      </c>
      <c r="B123" s="156"/>
      <c r="C123" s="121" t="s">
        <v>406</v>
      </c>
      <c r="D123" s="139" t="s">
        <v>183</v>
      </c>
      <c r="E123" s="140">
        <v>39652</v>
      </c>
      <c r="F123" s="157">
        <v>0.576388888888889</v>
      </c>
      <c r="G123" s="433" t="s">
        <v>501</v>
      </c>
      <c r="H123" s="433"/>
      <c r="I123" s="141">
        <v>39657</v>
      </c>
      <c r="J123" s="143">
        <v>0.375</v>
      </c>
    </row>
    <row r="124" spans="1:10" s="154" customFormat="1" ht="13.5" customHeight="1" thickBot="1">
      <c r="A124" s="155" t="s">
        <v>411</v>
      </c>
      <c r="B124" s="156"/>
      <c r="C124" s="121" t="s">
        <v>406</v>
      </c>
      <c r="D124" s="139" t="s">
        <v>183</v>
      </c>
      <c r="E124" s="140">
        <v>39652</v>
      </c>
      <c r="F124" s="157">
        <v>0.59375</v>
      </c>
      <c r="G124" s="433" t="s">
        <v>502</v>
      </c>
      <c r="H124" s="433"/>
      <c r="I124" s="141">
        <v>39657</v>
      </c>
      <c r="J124" s="143">
        <v>0.375</v>
      </c>
    </row>
    <row r="125" spans="1:10" s="154" customFormat="1" ht="13.5" customHeight="1" thickBot="1">
      <c r="A125" s="155" t="s">
        <v>412</v>
      </c>
      <c r="B125" s="156"/>
      <c r="C125" s="121" t="s">
        <v>406</v>
      </c>
      <c r="D125" s="139" t="s">
        <v>183</v>
      </c>
      <c r="E125" s="140">
        <v>39652</v>
      </c>
      <c r="F125" s="157">
        <v>0.59375</v>
      </c>
      <c r="G125" s="433" t="s">
        <v>503</v>
      </c>
      <c r="H125" s="433"/>
      <c r="I125" s="141">
        <v>39657</v>
      </c>
      <c r="J125" s="158" t="s">
        <v>413</v>
      </c>
    </row>
    <row r="126" spans="1:10" s="154" customFormat="1" ht="13.5" customHeight="1" thickBot="1">
      <c r="A126" s="155" t="s">
        <v>414</v>
      </c>
      <c r="B126" s="156"/>
      <c r="C126" s="121" t="s">
        <v>406</v>
      </c>
      <c r="D126" s="139" t="s">
        <v>183</v>
      </c>
      <c r="E126" s="140">
        <v>39652</v>
      </c>
      <c r="F126" s="157">
        <v>0.6458333333333334</v>
      </c>
      <c r="G126" s="433" t="s">
        <v>504</v>
      </c>
      <c r="H126" s="433"/>
      <c r="I126" s="141">
        <v>39657</v>
      </c>
      <c r="J126" s="143">
        <v>0.375</v>
      </c>
    </row>
    <row r="127" spans="1:10" s="154" customFormat="1" ht="13.5" customHeight="1" thickBot="1">
      <c r="A127" s="155" t="s">
        <v>411</v>
      </c>
      <c r="B127" s="156"/>
      <c r="C127" s="121" t="s">
        <v>406</v>
      </c>
      <c r="D127" s="139" t="s">
        <v>183</v>
      </c>
      <c r="E127" s="140">
        <v>39652</v>
      </c>
      <c r="F127" s="157">
        <v>0.65625</v>
      </c>
      <c r="G127" s="433" t="s">
        <v>505</v>
      </c>
      <c r="H127" s="433"/>
      <c r="I127" s="141">
        <v>39657</v>
      </c>
      <c r="J127" s="143">
        <v>0.375</v>
      </c>
    </row>
    <row r="128" spans="1:10" s="154" customFormat="1" ht="13.5" customHeight="1" thickBot="1">
      <c r="A128" s="155" t="s">
        <v>415</v>
      </c>
      <c r="B128" s="156"/>
      <c r="C128" s="121" t="s">
        <v>406</v>
      </c>
      <c r="D128" s="139" t="s">
        <v>183</v>
      </c>
      <c r="E128" s="140">
        <v>39652</v>
      </c>
      <c r="F128" s="157">
        <v>0.8784722222222222</v>
      </c>
      <c r="G128" s="433" t="s">
        <v>506</v>
      </c>
      <c r="H128" s="433"/>
      <c r="I128" s="141">
        <v>39656</v>
      </c>
      <c r="J128" s="143">
        <v>0.5833333333333334</v>
      </c>
    </row>
    <row r="129" spans="1:10" s="154" customFormat="1" ht="13.5" customHeight="1" thickBot="1">
      <c r="A129" s="155" t="s">
        <v>410</v>
      </c>
      <c r="B129" s="156"/>
      <c r="C129" s="121" t="s">
        <v>406</v>
      </c>
      <c r="D129" s="139" t="s">
        <v>183</v>
      </c>
      <c r="E129" s="140">
        <v>39652</v>
      </c>
      <c r="F129" s="157">
        <v>0.7708333333333334</v>
      </c>
      <c r="G129" s="433" t="s">
        <v>512</v>
      </c>
      <c r="H129" s="433"/>
      <c r="I129" s="141">
        <v>39657</v>
      </c>
      <c r="J129" s="143">
        <v>0.375</v>
      </c>
    </row>
    <row r="130" spans="1:10" s="154" customFormat="1" ht="13.5" customHeight="1" thickBot="1">
      <c r="A130" s="155" t="s">
        <v>416</v>
      </c>
      <c r="B130" s="156"/>
      <c r="C130" s="121" t="s">
        <v>406</v>
      </c>
      <c r="D130" s="139" t="s">
        <v>183</v>
      </c>
      <c r="E130" s="140">
        <v>39652</v>
      </c>
      <c r="F130" s="157">
        <v>0.9166666666666666</v>
      </c>
      <c r="G130" s="433" t="s">
        <v>511</v>
      </c>
      <c r="H130" s="433"/>
      <c r="I130" s="141">
        <v>39655</v>
      </c>
      <c r="J130" s="143">
        <v>0.8333333333333334</v>
      </c>
    </row>
    <row r="131" spans="1:10" s="154" customFormat="1" ht="13.5" customHeight="1" thickBot="1">
      <c r="A131" s="155" t="s">
        <v>408</v>
      </c>
      <c r="B131" s="156"/>
      <c r="C131" s="121" t="s">
        <v>406</v>
      </c>
      <c r="D131" s="139" t="s">
        <v>182</v>
      </c>
      <c r="E131" s="140">
        <v>39661</v>
      </c>
      <c r="F131" s="157">
        <v>0.5833333333333334</v>
      </c>
      <c r="G131" s="433" t="s">
        <v>496</v>
      </c>
      <c r="H131" s="433"/>
      <c r="I131" s="141"/>
      <c r="J131" s="143"/>
    </row>
    <row r="132" spans="1:10" s="154" customFormat="1" ht="26.25" customHeight="1" thickBot="1">
      <c r="A132" s="155" t="s">
        <v>510</v>
      </c>
      <c r="B132" s="156"/>
      <c r="C132" s="121" t="s">
        <v>406</v>
      </c>
      <c r="D132" s="139" t="s">
        <v>182</v>
      </c>
      <c r="E132" s="140">
        <v>39661</v>
      </c>
      <c r="F132" s="157">
        <v>0.5833333333333334</v>
      </c>
      <c r="G132" s="433" t="s">
        <v>500</v>
      </c>
      <c r="H132" s="433"/>
      <c r="I132" s="141">
        <v>39675</v>
      </c>
      <c r="J132" s="143">
        <v>0.625</v>
      </c>
    </row>
    <row r="133" spans="1:10" s="154" customFormat="1" ht="26.25" customHeight="1" thickBot="1">
      <c r="A133" s="155" t="s">
        <v>509</v>
      </c>
      <c r="B133" s="156"/>
      <c r="C133" s="121" t="s">
        <v>406</v>
      </c>
      <c r="D133" s="139" t="s">
        <v>183</v>
      </c>
      <c r="E133" s="140">
        <v>39652</v>
      </c>
      <c r="F133" s="157">
        <v>0.6458333333333334</v>
      </c>
      <c r="G133" s="433" t="s">
        <v>508</v>
      </c>
      <c r="H133" s="433"/>
      <c r="I133" s="141">
        <v>39661</v>
      </c>
      <c r="J133" s="143">
        <v>0.5833333333333334</v>
      </c>
    </row>
    <row r="134" spans="1:10" s="154" customFormat="1" ht="13.5" customHeight="1" thickBot="1">
      <c r="A134" s="410" t="s">
        <v>514</v>
      </c>
      <c r="B134" s="414"/>
      <c r="C134" s="438" t="s">
        <v>417</v>
      </c>
      <c r="D134" s="139" t="s">
        <v>183</v>
      </c>
      <c r="E134" s="140">
        <v>39652</v>
      </c>
      <c r="F134" s="157">
        <v>0.3854166666666667</v>
      </c>
      <c r="G134" s="433" t="s">
        <v>513</v>
      </c>
      <c r="H134" s="433"/>
      <c r="I134" s="141">
        <v>39653</v>
      </c>
      <c r="J134" s="143">
        <v>0.5</v>
      </c>
    </row>
    <row r="135" spans="1:10" s="154" customFormat="1" ht="13.5" customHeight="1" thickBot="1">
      <c r="A135" s="410"/>
      <c r="B135" s="414"/>
      <c r="C135" s="438"/>
      <c r="D135" s="139" t="s">
        <v>182</v>
      </c>
      <c r="E135" s="140">
        <v>39653</v>
      </c>
      <c r="F135" s="157">
        <v>0.5</v>
      </c>
      <c r="G135" s="433"/>
      <c r="H135" s="433"/>
      <c r="I135" s="141">
        <v>39654</v>
      </c>
      <c r="J135" s="143">
        <v>0.2916666666666667</v>
      </c>
    </row>
    <row r="136" spans="1:10" s="154" customFormat="1" ht="13.5" customHeight="1" thickBot="1">
      <c r="A136" s="410"/>
      <c r="B136" s="414"/>
      <c r="C136" s="438"/>
      <c r="D136" s="139" t="s">
        <v>183</v>
      </c>
      <c r="E136" s="140">
        <v>39654</v>
      </c>
      <c r="F136" s="157">
        <v>0.2916666666666667</v>
      </c>
      <c r="G136" s="433"/>
      <c r="H136" s="433"/>
      <c r="I136" s="141">
        <v>39655</v>
      </c>
      <c r="J136" s="143">
        <v>0.2916666666666667</v>
      </c>
    </row>
    <row r="137" spans="1:10" s="154" customFormat="1" ht="13.5" customHeight="1" thickBot="1">
      <c r="A137" s="410"/>
      <c r="B137" s="414"/>
      <c r="C137" s="438"/>
      <c r="D137" s="139" t="s">
        <v>182</v>
      </c>
      <c r="E137" s="140">
        <v>39655</v>
      </c>
      <c r="F137" s="157">
        <v>0.2916666666666667</v>
      </c>
      <c r="G137" s="433"/>
      <c r="H137" s="433"/>
      <c r="I137" s="141">
        <v>39656</v>
      </c>
      <c r="J137" s="143">
        <v>0.5625</v>
      </c>
    </row>
    <row r="138" spans="1:10" ht="13.5" customHeight="1" thickBot="1">
      <c r="A138" s="431" t="s">
        <v>418</v>
      </c>
      <c r="B138" s="414"/>
      <c r="C138" s="438" t="s">
        <v>417</v>
      </c>
      <c r="D138" s="139" t="s">
        <v>182</v>
      </c>
      <c r="E138" s="141">
        <v>39654</v>
      </c>
      <c r="F138" s="157">
        <v>0.375</v>
      </c>
      <c r="G138" s="433" t="s">
        <v>515</v>
      </c>
      <c r="H138" s="433"/>
      <c r="I138" s="141">
        <v>39654</v>
      </c>
      <c r="J138" s="143">
        <v>0.4236111111111111</v>
      </c>
    </row>
    <row r="139" spans="1:10" ht="13.5" customHeight="1" thickBot="1">
      <c r="A139" s="431"/>
      <c r="B139" s="414"/>
      <c r="C139" s="438"/>
      <c r="D139" s="139" t="s">
        <v>183</v>
      </c>
      <c r="E139" s="141">
        <v>39654</v>
      </c>
      <c r="F139" s="157">
        <v>0.4236111111111111</v>
      </c>
      <c r="G139" s="433"/>
      <c r="H139" s="433"/>
      <c r="I139" s="141">
        <v>39655</v>
      </c>
      <c r="J139" s="143">
        <v>0.4166666666666667</v>
      </c>
    </row>
    <row r="140" spans="1:10" ht="13.5" customHeight="1" thickBot="1">
      <c r="A140" s="431" t="s">
        <v>419</v>
      </c>
      <c r="B140" s="414"/>
      <c r="C140" s="438" t="s">
        <v>420</v>
      </c>
      <c r="D140" s="139" t="s">
        <v>183</v>
      </c>
      <c r="E140" s="141">
        <v>39655</v>
      </c>
      <c r="F140" s="157">
        <v>0.7083333333333334</v>
      </c>
      <c r="G140" s="433" t="s">
        <v>516</v>
      </c>
      <c r="H140" s="433"/>
      <c r="I140" s="141">
        <v>39656</v>
      </c>
      <c r="J140" s="143">
        <v>0.5833333333333334</v>
      </c>
    </row>
    <row r="141" spans="1:10" ht="13.5" customHeight="1" thickBot="1">
      <c r="A141" s="431"/>
      <c r="B141" s="414"/>
      <c r="C141" s="438"/>
      <c r="D141" s="139" t="s">
        <v>182</v>
      </c>
      <c r="E141" s="141">
        <v>39656</v>
      </c>
      <c r="F141" s="157">
        <v>0.5833333333333334</v>
      </c>
      <c r="G141" s="433"/>
      <c r="H141" s="433"/>
      <c r="I141" s="141">
        <v>39660</v>
      </c>
      <c r="J141" s="143">
        <v>0.3333333333333333</v>
      </c>
    </row>
    <row r="142" spans="1:10" s="154" customFormat="1" ht="13.5" customHeight="1" thickBot="1">
      <c r="A142" s="159" t="s">
        <v>421</v>
      </c>
      <c r="B142" s="118"/>
      <c r="C142" s="121" t="s">
        <v>420</v>
      </c>
      <c r="D142" s="139" t="s">
        <v>183</v>
      </c>
      <c r="E142" s="141">
        <v>39655</v>
      </c>
      <c r="F142" s="157">
        <v>0.8125</v>
      </c>
      <c r="G142" s="433" t="s">
        <v>517</v>
      </c>
      <c r="H142" s="433"/>
      <c r="I142" s="141">
        <v>39656</v>
      </c>
      <c r="J142" s="143">
        <v>0.5</v>
      </c>
    </row>
    <row r="143" spans="1:10" s="154" customFormat="1" ht="13.5" customHeight="1" thickBot="1">
      <c r="A143" s="159" t="s">
        <v>422</v>
      </c>
      <c r="B143" s="118"/>
      <c r="C143" s="121" t="s">
        <v>420</v>
      </c>
      <c r="D143" s="139" t="s">
        <v>183</v>
      </c>
      <c r="E143" s="141">
        <v>39655</v>
      </c>
      <c r="F143" s="157">
        <v>0.8125</v>
      </c>
      <c r="G143" s="433" t="s">
        <v>518</v>
      </c>
      <c r="H143" s="433"/>
      <c r="I143" s="141">
        <v>39656</v>
      </c>
      <c r="J143" s="143">
        <v>0.5625</v>
      </c>
    </row>
    <row r="144" spans="1:10" s="154" customFormat="1" ht="13.5" customHeight="1" thickBot="1">
      <c r="A144" s="159" t="s">
        <v>423</v>
      </c>
      <c r="B144" s="118"/>
      <c r="C144" s="121" t="s">
        <v>424</v>
      </c>
      <c r="D144" s="139" t="s">
        <v>183</v>
      </c>
      <c r="E144" s="141">
        <v>39655</v>
      </c>
      <c r="F144" s="157">
        <v>0.7229166666666668</v>
      </c>
      <c r="G144" s="433" t="s">
        <v>519</v>
      </c>
      <c r="H144" s="433"/>
      <c r="I144" s="141">
        <v>39656</v>
      </c>
      <c r="J144" s="143">
        <v>0.5833333333333334</v>
      </c>
    </row>
    <row r="145" spans="1:10" s="154" customFormat="1" ht="13.5" customHeight="1" thickBot="1">
      <c r="A145" s="159" t="s">
        <v>425</v>
      </c>
      <c r="B145" s="118"/>
      <c r="C145" s="121" t="s">
        <v>424</v>
      </c>
      <c r="D145" s="139" t="s">
        <v>183</v>
      </c>
      <c r="E145" s="141">
        <v>39655</v>
      </c>
      <c r="F145" s="157">
        <v>0.71875</v>
      </c>
      <c r="G145" s="433" t="s">
        <v>521</v>
      </c>
      <c r="H145" s="433"/>
      <c r="I145" s="141">
        <v>39656</v>
      </c>
      <c r="J145" s="143">
        <v>0.5833333333333334</v>
      </c>
    </row>
    <row r="146" spans="1:10" s="154" customFormat="1" ht="13.5" customHeight="1" thickBot="1">
      <c r="A146" s="159" t="s">
        <v>426</v>
      </c>
      <c r="B146" s="118"/>
      <c r="C146" s="121" t="s">
        <v>424</v>
      </c>
      <c r="D146" s="139" t="s">
        <v>183</v>
      </c>
      <c r="E146" s="141">
        <v>39655</v>
      </c>
      <c r="F146" s="157">
        <v>0.7222222222222222</v>
      </c>
      <c r="G146" s="433" t="s">
        <v>520</v>
      </c>
      <c r="H146" s="433"/>
      <c r="I146" s="141">
        <v>39656</v>
      </c>
      <c r="J146" s="143">
        <v>0.5833333333333334</v>
      </c>
    </row>
    <row r="147" spans="1:10" s="154" customFormat="1" ht="13.5" customHeight="1" thickBot="1">
      <c r="A147" s="411" t="s">
        <v>427</v>
      </c>
      <c r="B147" s="433"/>
      <c r="C147" s="438" t="s">
        <v>424</v>
      </c>
      <c r="D147" s="139" t="s">
        <v>183</v>
      </c>
      <c r="E147" s="141">
        <v>39655</v>
      </c>
      <c r="F147" s="157">
        <v>0.7222222222222222</v>
      </c>
      <c r="G147" s="433" t="s">
        <v>522</v>
      </c>
      <c r="H147" s="433"/>
      <c r="I147" s="141">
        <v>39656</v>
      </c>
      <c r="J147" s="143">
        <v>0.5833333333333334</v>
      </c>
    </row>
    <row r="148" spans="1:10" s="154" customFormat="1" ht="13.5" customHeight="1" thickBot="1">
      <c r="A148" s="411"/>
      <c r="B148" s="433"/>
      <c r="C148" s="438"/>
      <c r="D148" s="139" t="s">
        <v>182</v>
      </c>
      <c r="E148" s="141">
        <v>39655</v>
      </c>
      <c r="F148" s="157">
        <v>0.5833333333333334</v>
      </c>
      <c r="G148" s="433"/>
      <c r="H148" s="433"/>
      <c r="I148" s="141">
        <v>39655</v>
      </c>
      <c r="J148" s="143">
        <v>0.7222222222222222</v>
      </c>
    </row>
    <row r="149" spans="1:10" s="154" customFormat="1" ht="26.25" customHeight="1" thickBot="1">
      <c r="A149" s="159" t="s">
        <v>428</v>
      </c>
      <c r="B149" s="118"/>
      <c r="C149" s="121" t="s">
        <v>424</v>
      </c>
      <c r="D149" s="139" t="s">
        <v>183</v>
      </c>
      <c r="E149" s="141">
        <v>39655</v>
      </c>
      <c r="F149" s="157">
        <v>0.75</v>
      </c>
      <c r="G149" s="433" t="s">
        <v>523</v>
      </c>
      <c r="H149" s="433"/>
      <c r="I149" s="141">
        <v>39656</v>
      </c>
      <c r="J149" s="143">
        <v>0.5833333333333334</v>
      </c>
    </row>
    <row r="150" spans="1:10" s="154" customFormat="1" ht="13.5" customHeight="1" thickBot="1">
      <c r="A150" s="159" t="s">
        <v>429</v>
      </c>
      <c r="B150" s="118"/>
      <c r="C150" s="121" t="s">
        <v>430</v>
      </c>
      <c r="D150" s="139" t="s">
        <v>183</v>
      </c>
      <c r="E150" s="141">
        <v>39652</v>
      </c>
      <c r="F150" s="157">
        <v>0.517361111111111</v>
      </c>
      <c r="G150" s="433" t="s">
        <v>524</v>
      </c>
      <c r="H150" s="433"/>
      <c r="I150" s="141">
        <v>39665</v>
      </c>
      <c r="J150" s="143">
        <v>0.9166666666666666</v>
      </c>
    </row>
    <row r="151" spans="1:10" s="154" customFormat="1" ht="13.5" customHeight="1" thickBot="1">
      <c r="A151" s="159" t="s">
        <v>431</v>
      </c>
      <c r="B151" s="118"/>
      <c r="C151" s="121" t="s">
        <v>430</v>
      </c>
      <c r="D151" s="139" t="s">
        <v>183</v>
      </c>
      <c r="E151" s="141">
        <v>39652</v>
      </c>
      <c r="F151" s="157">
        <v>0.5416666666666666</v>
      </c>
      <c r="G151" s="433" t="s">
        <v>525</v>
      </c>
      <c r="H151" s="433"/>
      <c r="I151" s="141">
        <v>39659</v>
      </c>
      <c r="J151" s="143">
        <v>0.2916666666666667</v>
      </c>
    </row>
    <row r="152" spans="1:10" s="154" customFormat="1" ht="13.5" customHeight="1" thickBot="1">
      <c r="A152" s="159" t="s">
        <v>431</v>
      </c>
      <c r="B152" s="118"/>
      <c r="C152" s="121" t="s">
        <v>430</v>
      </c>
      <c r="D152" s="139" t="s">
        <v>183</v>
      </c>
      <c r="E152" s="141">
        <v>39652</v>
      </c>
      <c r="F152" s="157">
        <v>0.5625</v>
      </c>
      <c r="G152" s="433" t="s">
        <v>526</v>
      </c>
      <c r="H152" s="433"/>
      <c r="I152" s="141">
        <v>39661</v>
      </c>
      <c r="J152" s="143">
        <v>0.2708333333333333</v>
      </c>
    </row>
    <row r="153" spans="1:10" s="154" customFormat="1" ht="13.5" customHeight="1" thickBot="1">
      <c r="A153" s="159" t="s">
        <v>431</v>
      </c>
      <c r="B153" s="118"/>
      <c r="C153" s="121" t="s">
        <v>430</v>
      </c>
      <c r="D153" s="139" t="s">
        <v>183</v>
      </c>
      <c r="E153" s="141">
        <v>39652</v>
      </c>
      <c r="F153" s="157">
        <v>0.5833333333333334</v>
      </c>
      <c r="G153" s="433" t="s">
        <v>527</v>
      </c>
      <c r="H153" s="433"/>
      <c r="I153" s="141">
        <v>39659</v>
      </c>
      <c r="J153" s="143">
        <v>0.2916666666666667</v>
      </c>
    </row>
    <row r="154" spans="1:10" s="154" customFormat="1" ht="13.5" customHeight="1" thickBot="1">
      <c r="A154" s="159" t="s">
        <v>432</v>
      </c>
      <c r="B154" s="118"/>
      <c r="C154" s="121" t="s">
        <v>430</v>
      </c>
      <c r="D154" s="139" t="s">
        <v>183</v>
      </c>
      <c r="E154" s="141">
        <v>39652</v>
      </c>
      <c r="F154" s="157">
        <v>0.6145833333333334</v>
      </c>
      <c r="G154" s="433" t="s">
        <v>528</v>
      </c>
      <c r="H154" s="433"/>
      <c r="I154" s="141">
        <v>39653</v>
      </c>
      <c r="J154" s="143">
        <v>0.6944444444444445</v>
      </c>
    </row>
    <row r="155" spans="1:10" s="154" customFormat="1" ht="13.5" customHeight="1" thickBot="1">
      <c r="A155" s="159" t="s">
        <v>433</v>
      </c>
      <c r="B155" s="118"/>
      <c r="C155" s="121" t="s">
        <v>430</v>
      </c>
      <c r="D155" s="139" t="s">
        <v>183</v>
      </c>
      <c r="E155" s="141">
        <v>39652</v>
      </c>
      <c r="F155" s="157">
        <v>0.65625</v>
      </c>
      <c r="G155" s="433" t="s">
        <v>529</v>
      </c>
      <c r="H155" s="433"/>
      <c r="I155" s="141">
        <v>39657</v>
      </c>
      <c r="J155" s="143">
        <v>0.6354166666666666</v>
      </c>
    </row>
    <row r="156" spans="1:10" s="154" customFormat="1" ht="13.5" customHeight="1" thickBot="1">
      <c r="A156" s="160" t="s">
        <v>434</v>
      </c>
      <c r="B156" s="119"/>
      <c r="C156" s="145" t="s">
        <v>430</v>
      </c>
      <c r="D156" s="139" t="s">
        <v>183</v>
      </c>
      <c r="E156" s="141">
        <v>39652</v>
      </c>
      <c r="F156" s="157">
        <v>0.6666666666666666</v>
      </c>
      <c r="G156" s="433" t="s">
        <v>530</v>
      </c>
      <c r="H156" s="433"/>
      <c r="I156" s="141">
        <v>39661</v>
      </c>
      <c r="J156" s="143">
        <v>0.375</v>
      </c>
    </row>
    <row r="157" spans="1:10" s="154" customFormat="1" ht="13.5" customHeight="1" thickBot="1">
      <c r="A157" s="160" t="s">
        <v>435</v>
      </c>
      <c r="B157" s="119"/>
      <c r="C157" s="145" t="s">
        <v>430</v>
      </c>
      <c r="D157" s="139" t="s">
        <v>183</v>
      </c>
      <c r="E157" s="141">
        <v>39652</v>
      </c>
      <c r="F157" s="157">
        <v>0.625</v>
      </c>
      <c r="G157" s="433" t="s">
        <v>531</v>
      </c>
      <c r="H157" s="433"/>
      <c r="I157" s="141">
        <v>39657</v>
      </c>
      <c r="J157" s="143">
        <v>0.25</v>
      </c>
    </row>
    <row r="158" spans="1:10" s="154" customFormat="1" ht="13.5" customHeight="1" thickBot="1">
      <c r="A158" s="160" t="s">
        <v>436</v>
      </c>
      <c r="B158" s="119"/>
      <c r="C158" s="145" t="s">
        <v>430</v>
      </c>
      <c r="D158" s="139" t="s">
        <v>183</v>
      </c>
      <c r="E158" s="141">
        <v>39652</v>
      </c>
      <c r="F158" s="157">
        <v>0.8125</v>
      </c>
      <c r="G158" s="433" t="s">
        <v>532</v>
      </c>
      <c r="H158" s="433"/>
      <c r="I158" s="141">
        <v>39655</v>
      </c>
      <c r="J158" s="151">
        <v>0.4583333333333333</v>
      </c>
    </row>
    <row r="159" spans="1:10" s="154" customFormat="1" ht="13.5" customHeight="1" thickBot="1">
      <c r="A159" s="160" t="s">
        <v>433</v>
      </c>
      <c r="B159" s="119"/>
      <c r="C159" s="145" t="s">
        <v>430</v>
      </c>
      <c r="D159" s="139" t="s">
        <v>183</v>
      </c>
      <c r="E159" s="141">
        <v>39652</v>
      </c>
      <c r="F159" s="157">
        <v>0.8541666666666666</v>
      </c>
      <c r="G159" s="433" t="s">
        <v>533</v>
      </c>
      <c r="H159" s="433"/>
      <c r="I159" s="141">
        <v>39664</v>
      </c>
      <c r="J159" s="151">
        <v>0.4166666666666667</v>
      </c>
    </row>
    <row r="160" spans="1:10" s="154" customFormat="1" ht="13.5" customHeight="1" thickBot="1">
      <c r="A160" s="160" t="s">
        <v>437</v>
      </c>
      <c r="B160" s="119"/>
      <c r="C160" s="145" t="s">
        <v>430</v>
      </c>
      <c r="D160" s="139" t="s">
        <v>183</v>
      </c>
      <c r="E160" s="141">
        <v>39652</v>
      </c>
      <c r="F160" s="157">
        <v>0.875</v>
      </c>
      <c r="G160" s="433" t="s">
        <v>534</v>
      </c>
      <c r="H160" s="433"/>
      <c r="I160" s="141">
        <v>39654</v>
      </c>
      <c r="J160" s="151">
        <v>0.3333333333333333</v>
      </c>
    </row>
    <row r="161" spans="1:10" s="154" customFormat="1" ht="74.25" customHeight="1" thickBot="1">
      <c r="A161" s="159" t="s">
        <v>507</v>
      </c>
      <c r="B161" s="119"/>
      <c r="C161" s="145" t="s">
        <v>430</v>
      </c>
      <c r="D161" s="139" t="s">
        <v>183</v>
      </c>
      <c r="E161" s="141">
        <v>39652</v>
      </c>
      <c r="F161" s="157">
        <v>0.5625</v>
      </c>
      <c r="G161" s="433" t="s">
        <v>508</v>
      </c>
      <c r="H161" s="433"/>
      <c r="I161" s="141">
        <v>39658</v>
      </c>
      <c r="J161" s="151">
        <v>0.7083333333333334</v>
      </c>
    </row>
    <row r="162" spans="1:10" ht="13.5" customHeight="1" thickBot="1">
      <c r="A162" s="161" t="s">
        <v>438</v>
      </c>
      <c r="B162" s="162"/>
      <c r="C162" s="121" t="s">
        <v>439</v>
      </c>
      <c r="D162" s="139" t="s">
        <v>183</v>
      </c>
      <c r="E162" s="141">
        <v>39652</v>
      </c>
      <c r="F162" s="157">
        <v>0.5208333333333334</v>
      </c>
      <c r="G162" s="433" t="s">
        <v>536</v>
      </c>
      <c r="H162" s="433"/>
      <c r="I162" s="141">
        <v>39654</v>
      </c>
      <c r="J162" s="143">
        <v>0.75</v>
      </c>
    </row>
    <row r="163" spans="1:10" ht="27" customHeight="1" thickBot="1">
      <c r="A163" s="161" t="s">
        <v>535</v>
      </c>
      <c r="B163" s="162"/>
      <c r="C163" s="121" t="s">
        <v>439</v>
      </c>
      <c r="D163" s="139" t="s">
        <v>182</v>
      </c>
      <c r="E163" s="141">
        <v>39652</v>
      </c>
      <c r="F163" s="157">
        <v>0.5833333333333334</v>
      </c>
      <c r="G163" s="433" t="s">
        <v>546</v>
      </c>
      <c r="H163" s="433"/>
      <c r="I163" s="141">
        <v>39649</v>
      </c>
      <c r="J163" s="143">
        <v>0.5833333333333334</v>
      </c>
    </row>
    <row r="164" spans="1:10" ht="13.5" customHeight="1" thickBot="1">
      <c r="A164" s="161" t="s">
        <v>441</v>
      </c>
      <c r="B164" s="163"/>
      <c r="C164" s="121" t="s">
        <v>439</v>
      </c>
      <c r="D164" s="139" t="s">
        <v>183</v>
      </c>
      <c r="E164" s="141">
        <v>39655</v>
      </c>
      <c r="F164" s="157">
        <v>0.6875</v>
      </c>
      <c r="G164" s="433" t="s">
        <v>537</v>
      </c>
      <c r="H164" s="433"/>
      <c r="I164" s="141">
        <v>39659</v>
      </c>
      <c r="J164" s="143">
        <v>0.6666666666666666</v>
      </c>
    </row>
    <row r="165" spans="1:10" ht="26.25" customHeight="1" thickBot="1">
      <c r="A165" s="161" t="s">
        <v>441</v>
      </c>
      <c r="B165" s="163"/>
      <c r="C165" s="121" t="s">
        <v>439</v>
      </c>
      <c r="D165" s="139" t="s">
        <v>183</v>
      </c>
      <c r="E165" s="141">
        <v>39655</v>
      </c>
      <c r="F165" s="157">
        <v>0.71875</v>
      </c>
      <c r="G165" s="433" t="s">
        <v>541</v>
      </c>
      <c r="H165" s="433"/>
      <c r="I165" s="141">
        <v>39659</v>
      </c>
      <c r="J165" s="143">
        <v>0.5833333333333334</v>
      </c>
    </row>
    <row r="166" spans="1:10" ht="27" customHeight="1" thickBot="1">
      <c r="A166" s="161" t="s">
        <v>441</v>
      </c>
      <c r="B166" s="163"/>
      <c r="C166" s="121" t="s">
        <v>439</v>
      </c>
      <c r="D166" s="139" t="s">
        <v>183</v>
      </c>
      <c r="E166" s="141">
        <v>39655</v>
      </c>
      <c r="F166" s="157">
        <v>0.6875</v>
      </c>
      <c r="G166" s="433" t="s">
        <v>538</v>
      </c>
      <c r="H166" s="433"/>
      <c r="I166" s="141">
        <v>39660</v>
      </c>
      <c r="J166" s="143">
        <v>0.3020833333333333</v>
      </c>
    </row>
    <row r="167" spans="1:10" ht="13.5" customHeight="1" thickBot="1">
      <c r="A167" s="161" t="s">
        <v>442</v>
      </c>
      <c r="B167" s="163"/>
      <c r="C167" s="121" t="s">
        <v>439</v>
      </c>
      <c r="D167" s="139" t="s">
        <v>183</v>
      </c>
      <c r="E167" s="141">
        <v>39655</v>
      </c>
      <c r="F167" s="157">
        <v>0.7291666666666666</v>
      </c>
      <c r="G167" s="433" t="s">
        <v>539</v>
      </c>
      <c r="H167" s="433"/>
      <c r="I167" s="141">
        <v>39657</v>
      </c>
      <c r="J167" s="143">
        <v>0.5833333333333334</v>
      </c>
    </row>
    <row r="168" spans="1:10" ht="13.5" customHeight="1" thickBot="1">
      <c r="A168" s="161" t="s">
        <v>441</v>
      </c>
      <c r="B168" s="163"/>
      <c r="C168" s="121" t="s">
        <v>439</v>
      </c>
      <c r="D168" s="139" t="s">
        <v>183</v>
      </c>
      <c r="E168" s="141">
        <v>39655</v>
      </c>
      <c r="F168" s="157">
        <v>0.7430555555555555</v>
      </c>
      <c r="G168" s="433" t="s">
        <v>540</v>
      </c>
      <c r="H168" s="433"/>
      <c r="I168" s="141">
        <v>39660</v>
      </c>
      <c r="J168" s="143">
        <v>0.5</v>
      </c>
    </row>
    <row r="169" spans="1:10" ht="13.5" customHeight="1" thickBot="1">
      <c r="A169" s="161" t="s">
        <v>441</v>
      </c>
      <c r="B169" s="163"/>
      <c r="C169" s="121" t="s">
        <v>439</v>
      </c>
      <c r="D169" s="139" t="s">
        <v>183</v>
      </c>
      <c r="E169" s="141">
        <v>39655</v>
      </c>
      <c r="F169" s="157">
        <v>0.7291666666666666</v>
      </c>
      <c r="G169" s="433" t="s">
        <v>545</v>
      </c>
      <c r="H169" s="433"/>
      <c r="I169" s="141">
        <v>39660</v>
      </c>
      <c r="J169" s="143">
        <v>0.4583333333333333</v>
      </c>
    </row>
    <row r="170" spans="1:10" ht="13.5" customHeight="1" thickBot="1">
      <c r="A170" s="161" t="s">
        <v>441</v>
      </c>
      <c r="B170" s="163"/>
      <c r="C170" s="121" t="s">
        <v>439</v>
      </c>
      <c r="D170" s="139" t="s">
        <v>183</v>
      </c>
      <c r="E170" s="141">
        <v>39655</v>
      </c>
      <c r="F170" s="157">
        <v>0.7291666666666666</v>
      </c>
      <c r="G170" s="433" t="s">
        <v>544</v>
      </c>
      <c r="H170" s="433"/>
      <c r="I170" s="141">
        <v>39657</v>
      </c>
      <c r="J170" s="143">
        <v>0.5833333333333334</v>
      </c>
    </row>
    <row r="171" spans="1:10" ht="13.5" customHeight="1" thickBot="1">
      <c r="A171" s="161" t="s">
        <v>443</v>
      </c>
      <c r="B171" s="163"/>
      <c r="C171" s="121" t="s">
        <v>439</v>
      </c>
      <c r="D171" s="139" t="s">
        <v>183</v>
      </c>
      <c r="E171" s="141">
        <v>39653</v>
      </c>
      <c r="F171" s="157">
        <v>0.2916666666666667</v>
      </c>
      <c r="G171" s="433" t="s">
        <v>543</v>
      </c>
      <c r="H171" s="433"/>
      <c r="I171" s="141">
        <v>39655</v>
      </c>
      <c r="J171" s="143">
        <v>0.5416666666666666</v>
      </c>
    </row>
    <row r="172" spans="1:10" ht="13.5" customHeight="1" thickBot="1">
      <c r="A172" s="161" t="s">
        <v>444</v>
      </c>
      <c r="B172" s="163"/>
      <c r="C172" s="121" t="s">
        <v>439</v>
      </c>
      <c r="D172" s="139" t="s">
        <v>183</v>
      </c>
      <c r="E172" s="141">
        <v>39652</v>
      </c>
      <c r="F172" s="157">
        <v>0.5104166666666666</v>
      </c>
      <c r="G172" s="433" t="s">
        <v>542</v>
      </c>
      <c r="H172" s="433"/>
      <c r="I172" s="141">
        <v>39656</v>
      </c>
      <c r="J172" s="143">
        <v>0.3854166666666667</v>
      </c>
    </row>
    <row r="173" spans="1:10" ht="13.5" customHeight="1" thickBot="1">
      <c r="A173" s="161" t="s">
        <v>441</v>
      </c>
      <c r="B173" s="163"/>
      <c r="C173" s="121" t="s">
        <v>439</v>
      </c>
      <c r="D173" s="139" t="s">
        <v>183</v>
      </c>
      <c r="E173" s="141">
        <v>39655</v>
      </c>
      <c r="F173" s="157">
        <v>0.7291666666666666</v>
      </c>
      <c r="G173" s="433" t="s">
        <v>705</v>
      </c>
      <c r="H173" s="433"/>
      <c r="I173" s="141">
        <v>39658</v>
      </c>
      <c r="J173" s="143">
        <v>0.6666666666666666</v>
      </c>
    </row>
    <row r="174" spans="1:10" ht="13.5" customHeight="1" thickBot="1">
      <c r="A174" s="411" t="s">
        <v>547</v>
      </c>
      <c r="B174" s="412"/>
      <c r="C174" s="438" t="s">
        <v>439</v>
      </c>
      <c r="D174" s="139" t="s">
        <v>183</v>
      </c>
      <c r="E174" s="141">
        <v>39660</v>
      </c>
      <c r="F174" s="141" t="s">
        <v>445</v>
      </c>
      <c r="G174" s="433" t="s">
        <v>546</v>
      </c>
      <c r="H174" s="433"/>
      <c r="I174" s="141">
        <v>39662</v>
      </c>
      <c r="J174" s="143">
        <v>0.75</v>
      </c>
    </row>
    <row r="175" spans="1:10" ht="13.5" customHeight="1" thickBot="1">
      <c r="A175" s="411"/>
      <c r="B175" s="412"/>
      <c r="C175" s="438"/>
      <c r="D175" s="139" t="s">
        <v>182</v>
      </c>
      <c r="E175" s="141">
        <v>39662</v>
      </c>
      <c r="F175" s="157">
        <v>0.75</v>
      </c>
      <c r="G175" s="433"/>
      <c r="H175" s="433"/>
      <c r="I175" s="141">
        <v>39680</v>
      </c>
      <c r="J175" s="143">
        <v>0.6041666666666666</v>
      </c>
    </row>
    <row r="176" spans="1:10" ht="13.5" customHeight="1" thickBot="1">
      <c r="A176" s="413" t="s">
        <v>441</v>
      </c>
      <c r="B176" s="412"/>
      <c r="C176" s="438" t="s">
        <v>439</v>
      </c>
      <c r="D176" s="139" t="s">
        <v>183</v>
      </c>
      <c r="E176" s="141">
        <v>39663</v>
      </c>
      <c r="F176" s="157">
        <v>0.6041666666666666</v>
      </c>
      <c r="G176" s="433" t="s">
        <v>548</v>
      </c>
      <c r="H176" s="433"/>
      <c r="I176" s="141">
        <v>39664</v>
      </c>
      <c r="J176" s="143">
        <v>0.75</v>
      </c>
    </row>
    <row r="177" spans="1:10" ht="13.5" customHeight="1" thickBot="1">
      <c r="A177" s="413"/>
      <c r="B177" s="412"/>
      <c r="C177" s="438"/>
      <c r="D177" s="139" t="s">
        <v>182</v>
      </c>
      <c r="E177" s="141">
        <v>39664</v>
      </c>
      <c r="F177" s="157">
        <v>0.75</v>
      </c>
      <c r="G177" s="433"/>
      <c r="H177" s="433"/>
      <c r="I177" s="141">
        <v>39679</v>
      </c>
      <c r="J177" s="164" t="s">
        <v>446</v>
      </c>
    </row>
    <row r="178" spans="1:10" ht="13.5" customHeight="1" thickBot="1">
      <c r="A178" s="161" t="s">
        <v>447</v>
      </c>
      <c r="B178" s="163"/>
      <c r="C178" s="121" t="s">
        <v>448</v>
      </c>
      <c r="D178" s="139" t="s">
        <v>183</v>
      </c>
      <c r="E178" s="141">
        <v>39652</v>
      </c>
      <c r="F178" s="157">
        <v>0.5833333333333334</v>
      </c>
      <c r="G178" s="433" t="s">
        <v>550</v>
      </c>
      <c r="H178" s="433"/>
      <c r="I178" s="141">
        <v>39656</v>
      </c>
      <c r="J178" s="143">
        <v>0.3333333333333333</v>
      </c>
    </row>
    <row r="179" spans="1:10" ht="13.5" customHeight="1" thickBot="1">
      <c r="A179" s="161" t="s">
        <v>447</v>
      </c>
      <c r="B179" s="163"/>
      <c r="C179" s="121" t="s">
        <v>448</v>
      </c>
      <c r="D179" s="139" t="s">
        <v>183</v>
      </c>
      <c r="E179" s="141">
        <v>39652</v>
      </c>
      <c r="F179" s="157">
        <v>0.5833333333333334</v>
      </c>
      <c r="G179" s="433" t="s">
        <v>549</v>
      </c>
      <c r="H179" s="433"/>
      <c r="I179" s="141">
        <v>39656</v>
      </c>
      <c r="J179" s="143">
        <v>0.3333333333333333</v>
      </c>
    </row>
    <row r="180" spans="1:10" ht="13.5" customHeight="1" thickBot="1">
      <c r="A180" s="161" t="s">
        <v>447</v>
      </c>
      <c r="B180" s="163"/>
      <c r="C180" s="121" t="s">
        <v>448</v>
      </c>
      <c r="D180" s="139" t="s">
        <v>183</v>
      </c>
      <c r="E180" s="141">
        <v>39652</v>
      </c>
      <c r="F180" s="157">
        <v>0.5833333333333334</v>
      </c>
      <c r="G180" s="433" t="s">
        <v>551</v>
      </c>
      <c r="H180" s="433"/>
      <c r="I180" s="141">
        <v>39656</v>
      </c>
      <c r="J180" s="143">
        <v>0.3333333333333333</v>
      </c>
    </row>
    <row r="181" spans="1:10" ht="13.5" customHeight="1" thickBot="1">
      <c r="A181" s="155" t="s">
        <v>447</v>
      </c>
      <c r="B181" s="162"/>
      <c r="C181" s="121" t="s">
        <v>448</v>
      </c>
      <c r="D181" s="139" t="s">
        <v>183</v>
      </c>
      <c r="E181" s="141">
        <v>39652</v>
      </c>
      <c r="F181" s="157">
        <v>0.5833333333333334</v>
      </c>
      <c r="G181" s="433" t="s">
        <v>552</v>
      </c>
      <c r="H181" s="433"/>
      <c r="I181" s="141">
        <v>39656</v>
      </c>
      <c r="J181" s="143">
        <v>0.3333333333333333</v>
      </c>
    </row>
    <row r="182" spans="1:10" ht="13.5" customHeight="1" thickBot="1">
      <c r="A182" s="155" t="s">
        <v>447</v>
      </c>
      <c r="B182" s="162"/>
      <c r="C182" s="121" t="s">
        <v>448</v>
      </c>
      <c r="D182" s="139" t="s">
        <v>183</v>
      </c>
      <c r="E182" s="141">
        <v>39652</v>
      </c>
      <c r="F182" s="157">
        <v>0.5833333333333334</v>
      </c>
      <c r="G182" s="433" t="s">
        <v>553</v>
      </c>
      <c r="H182" s="433"/>
      <c r="I182" s="141">
        <v>39656</v>
      </c>
      <c r="J182" s="143">
        <v>0.3333333333333333</v>
      </c>
    </row>
    <row r="183" spans="1:10" ht="13.5" customHeight="1" thickBot="1">
      <c r="A183" s="155" t="s">
        <v>440</v>
      </c>
      <c r="B183" s="162" t="s">
        <v>449</v>
      </c>
      <c r="C183" s="121" t="s">
        <v>448</v>
      </c>
      <c r="D183" s="139" t="s">
        <v>183</v>
      </c>
      <c r="E183" s="141">
        <v>39652</v>
      </c>
      <c r="F183" s="157">
        <v>0.7916666666666666</v>
      </c>
      <c r="G183" s="433" t="s">
        <v>450</v>
      </c>
      <c r="H183" s="433"/>
      <c r="I183" s="141">
        <v>39656</v>
      </c>
      <c r="J183" s="143">
        <v>0.375</v>
      </c>
    </row>
    <row r="184" spans="1:10" ht="13.5" customHeight="1" thickBot="1">
      <c r="A184" s="155" t="s">
        <v>451</v>
      </c>
      <c r="B184" s="162"/>
      <c r="C184" s="121" t="s">
        <v>448</v>
      </c>
      <c r="D184" s="139" t="s">
        <v>183</v>
      </c>
      <c r="E184" s="141">
        <v>39652</v>
      </c>
      <c r="F184" s="157">
        <v>0.7916666666666666</v>
      </c>
      <c r="G184" s="433" t="s">
        <v>554</v>
      </c>
      <c r="H184" s="433"/>
      <c r="I184" s="141">
        <v>39655</v>
      </c>
      <c r="J184" s="143">
        <v>0.75</v>
      </c>
    </row>
    <row r="185" spans="1:10" ht="13.5" customHeight="1" thickBot="1">
      <c r="A185" s="155" t="s">
        <v>452</v>
      </c>
      <c r="B185" s="156"/>
      <c r="C185" s="121" t="s">
        <v>448</v>
      </c>
      <c r="D185" s="139" t="s">
        <v>183</v>
      </c>
      <c r="E185" s="141">
        <v>39652</v>
      </c>
      <c r="F185" s="157">
        <v>0.7916666666666666</v>
      </c>
      <c r="G185" s="433" t="s">
        <v>555</v>
      </c>
      <c r="H185" s="433"/>
      <c r="I185" s="141">
        <v>39657</v>
      </c>
      <c r="J185" s="143">
        <v>0.6666666666666666</v>
      </c>
    </row>
    <row r="186" spans="1:10" ht="13.5" customHeight="1" thickBot="1">
      <c r="A186" s="155" t="s">
        <v>452</v>
      </c>
      <c r="B186" s="162"/>
      <c r="C186" s="121" t="s">
        <v>448</v>
      </c>
      <c r="D186" s="139" t="s">
        <v>183</v>
      </c>
      <c r="E186" s="141">
        <v>39652</v>
      </c>
      <c r="F186" s="157">
        <v>0.7916666666666666</v>
      </c>
      <c r="G186" s="433" t="s">
        <v>556</v>
      </c>
      <c r="H186" s="433"/>
      <c r="I186" s="141">
        <v>39655</v>
      </c>
      <c r="J186" s="143">
        <v>0.7916666666666666</v>
      </c>
    </row>
    <row r="187" spans="1:10" ht="13.5" customHeight="1" thickBot="1">
      <c r="A187" s="155" t="s">
        <v>451</v>
      </c>
      <c r="B187" s="162"/>
      <c r="C187" s="121" t="s">
        <v>448</v>
      </c>
      <c r="D187" s="139" t="s">
        <v>183</v>
      </c>
      <c r="E187" s="141">
        <v>39652</v>
      </c>
      <c r="F187" s="157">
        <v>0.7916666666666666</v>
      </c>
      <c r="G187" s="433" t="s">
        <v>559</v>
      </c>
      <c r="H187" s="433"/>
      <c r="I187" s="141">
        <v>39655</v>
      </c>
      <c r="J187" s="143">
        <v>0.75</v>
      </c>
    </row>
    <row r="188" spans="1:10" ht="13.5" customHeight="1" thickBot="1">
      <c r="A188" s="155" t="s">
        <v>453</v>
      </c>
      <c r="B188" s="165"/>
      <c r="C188" s="121" t="s">
        <v>448</v>
      </c>
      <c r="D188" s="139" t="s">
        <v>183</v>
      </c>
      <c r="E188" s="141">
        <v>39652</v>
      </c>
      <c r="F188" s="157">
        <v>0.7916666666666666</v>
      </c>
      <c r="G188" s="433" t="s">
        <v>560</v>
      </c>
      <c r="H188" s="433"/>
      <c r="I188" s="141">
        <v>39655</v>
      </c>
      <c r="J188" s="143">
        <v>0.5208333333333334</v>
      </c>
    </row>
    <row r="189" spans="1:10" ht="13.5" customHeight="1" thickBot="1">
      <c r="A189" s="155" t="s">
        <v>441</v>
      </c>
      <c r="B189" s="162"/>
      <c r="C189" s="121" t="s">
        <v>448</v>
      </c>
      <c r="D189" s="139" t="s">
        <v>183</v>
      </c>
      <c r="E189" s="141">
        <v>39653</v>
      </c>
      <c r="F189" s="157">
        <v>0.3229166666666667</v>
      </c>
      <c r="G189" s="433" t="s">
        <v>561</v>
      </c>
      <c r="H189" s="433"/>
      <c r="I189" s="141">
        <v>39654</v>
      </c>
      <c r="J189" s="143">
        <v>0.78125</v>
      </c>
    </row>
    <row r="190" spans="1:10" ht="13.5" customHeight="1" thickBot="1">
      <c r="A190" s="155" t="s">
        <v>454</v>
      </c>
      <c r="B190" s="165"/>
      <c r="C190" s="121" t="s">
        <v>448</v>
      </c>
      <c r="D190" s="139" t="s">
        <v>183</v>
      </c>
      <c r="E190" s="141">
        <v>39653</v>
      </c>
      <c r="F190" s="157">
        <v>0.75</v>
      </c>
      <c r="G190" s="433" t="s">
        <v>562</v>
      </c>
      <c r="H190" s="433"/>
      <c r="I190" s="141">
        <v>39654</v>
      </c>
      <c r="J190" s="143">
        <v>0.8333333333333334</v>
      </c>
    </row>
    <row r="191" spans="1:10" ht="13.5" customHeight="1" thickBot="1">
      <c r="A191" s="410" t="s">
        <v>452</v>
      </c>
      <c r="B191" s="432"/>
      <c r="C191" s="121" t="s">
        <v>448</v>
      </c>
      <c r="D191" s="139" t="s">
        <v>183</v>
      </c>
      <c r="E191" s="141">
        <v>39660</v>
      </c>
      <c r="F191" s="157">
        <v>0.6666666666666666</v>
      </c>
      <c r="G191" s="433" t="s">
        <v>556</v>
      </c>
      <c r="H191" s="433"/>
      <c r="I191" s="141">
        <v>39661</v>
      </c>
      <c r="J191" s="143">
        <v>0.75</v>
      </c>
    </row>
    <row r="192" spans="1:10" ht="13.5" customHeight="1" thickBot="1">
      <c r="A192" s="410"/>
      <c r="B192" s="432"/>
      <c r="C192" s="121" t="s">
        <v>448</v>
      </c>
      <c r="D192" s="139" t="s">
        <v>182</v>
      </c>
      <c r="E192" s="141">
        <v>39661</v>
      </c>
      <c r="F192" s="157">
        <v>0.75</v>
      </c>
      <c r="G192" s="433"/>
      <c r="H192" s="433"/>
      <c r="I192" s="141">
        <v>39668</v>
      </c>
      <c r="J192" s="143">
        <v>0.4166666666666667</v>
      </c>
    </row>
    <row r="193" spans="1:10" ht="13.5" customHeight="1" thickBot="1">
      <c r="A193" s="411" t="s">
        <v>451</v>
      </c>
      <c r="B193" s="432"/>
      <c r="C193" s="121" t="s">
        <v>448</v>
      </c>
      <c r="D193" s="139" t="s">
        <v>183</v>
      </c>
      <c r="E193" s="141">
        <v>39660</v>
      </c>
      <c r="F193" s="157">
        <v>0.6458333333333334</v>
      </c>
      <c r="G193" s="433" t="s">
        <v>559</v>
      </c>
      <c r="H193" s="433"/>
      <c r="I193" s="141">
        <v>39661</v>
      </c>
      <c r="J193" s="143">
        <v>0.75</v>
      </c>
    </row>
    <row r="194" spans="1:10" ht="13.5" customHeight="1" thickBot="1">
      <c r="A194" s="411"/>
      <c r="B194" s="432"/>
      <c r="C194" s="121" t="s">
        <v>448</v>
      </c>
      <c r="D194" s="139" t="s">
        <v>182</v>
      </c>
      <c r="E194" s="141">
        <v>39661</v>
      </c>
      <c r="F194" s="157">
        <v>0.75</v>
      </c>
      <c r="G194" s="433"/>
      <c r="H194" s="433"/>
      <c r="I194" s="141">
        <v>39668</v>
      </c>
      <c r="J194" s="143">
        <v>0.4166666666666667</v>
      </c>
    </row>
    <row r="195" spans="1:10" s="383" customFormat="1" ht="13.5" customHeight="1" thickBot="1">
      <c r="A195" s="155" t="s">
        <v>455</v>
      </c>
      <c r="B195" s="163"/>
      <c r="C195" s="121" t="s">
        <v>456</v>
      </c>
      <c r="D195" s="139" t="s">
        <v>183</v>
      </c>
      <c r="E195" s="141">
        <v>39652</v>
      </c>
      <c r="F195" s="157">
        <v>0.40277777777777773</v>
      </c>
      <c r="G195" s="433" t="s">
        <v>563</v>
      </c>
      <c r="H195" s="433"/>
      <c r="I195" s="141">
        <v>39688</v>
      </c>
      <c r="J195" s="143">
        <v>0.4791666666666667</v>
      </c>
    </row>
    <row r="196" spans="1:10" ht="13.5" customHeight="1" thickBot="1">
      <c r="A196" s="155" t="s">
        <v>455</v>
      </c>
      <c r="B196" s="166"/>
      <c r="C196" s="121" t="s">
        <v>456</v>
      </c>
      <c r="D196" s="167" t="s">
        <v>183</v>
      </c>
      <c r="E196" s="168">
        <v>39652</v>
      </c>
      <c r="F196" s="169">
        <v>0.40277777777777773</v>
      </c>
      <c r="G196" s="403" t="s">
        <v>557</v>
      </c>
      <c r="H196" s="403"/>
      <c r="I196" s="168">
        <v>39675</v>
      </c>
      <c r="J196" s="143">
        <v>0.5</v>
      </c>
    </row>
    <row r="197" spans="1:10" s="383" customFormat="1" ht="13.5" customHeight="1" thickBot="1">
      <c r="A197" s="155" t="s">
        <v>451</v>
      </c>
      <c r="B197" s="163"/>
      <c r="C197" s="121" t="s">
        <v>456</v>
      </c>
      <c r="D197" s="139" t="s">
        <v>183</v>
      </c>
      <c r="E197" s="141">
        <v>39652</v>
      </c>
      <c r="F197" s="157">
        <v>0.4375</v>
      </c>
      <c r="G197" s="433" t="s">
        <v>564</v>
      </c>
      <c r="H197" s="433"/>
      <c r="I197" s="141">
        <v>39685</v>
      </c>
      <c r="J197" s="143">
        <v>0.375</v>
      </c>
    </row>
    <row r="198" spans="1:10" s="383" customFormat="1" ht="13.5" customHeight="1" thickBot="1">
      <c r="A198" s="155" t="s">
        <v>451</v>
      </c>
      <c r="B198" s="163"/>
      <c r="C198" s="121" t="s">
        <v>456</v>
      </c>
      <c r="D198" s="139" t="s">
        <v>183</v>
      </c>
      <c r="E198" s="141">
        <v>39652</v>
      </c>
      <c r="F198" s="157">
        <v>0.4583333333333333</v>
      </c>
      <c r="G198" s="433" t="s">
        <v>565</v>
      </c>
      <c r="H198" s="433"/>
      <c r="I198" s="141">
        <v>39685</v>
      </c>
      <c r="J198" s="143">
        <v>0.375</v>
      </c>
    </row>
    <row r="199" spans="1:10" ht="13.5" customHeight="1" thickBot="1">
      <c r="A199" s="155" t="s">
        <v>457</v>
      </c>
      <c r="B199" s="165"/>
      <c r="C199" s="121" t="s">
        <v>456</v>
      </c>
      <c r="D199" s="139" t="s">
        <v>182</v>
      </c>
      <c r="E199" s="141">
        <v>39652</v>
      </c>
      <c r="F199" s="157">
        <v>0.4583333333333333</v>
      </c>
      <c r="G199" s="433" t="s">
        <v>557</v>
      </c>
      <c r="H199" s="433"/>
      <c r="I199" s="141">
        <v>39657</v>
      </c>
      <c r="J199" s="143" t="s">
        <v>458</v>
      </c>
    </row>
    <row r="200" spans="1:10" ht="29.25" customHeight="1" thickBot="1">
      <c r="A200" s="155" t="s">
        <v>566</v>
      </c>
      <c r="B200" s="165"/>
      <c r="C200" s="121" t="s">
        <v>456</v>
      </c>
      <c r="D200" s="139" t="s">
        <v>183</v>
      </c>
      <c r="E200" s="141">
        <v>39652</v>
      </c>
      <c r="F200" s="157">
        <v>0.4583333333333333</v>
      </c>
      <c r="G200" s="433" t="s">
        <v>557</v>
      </c>
      <c r="H200" s="433"/>
      <c r="I200" s="141">
        <v>39675</v>
      </c>
      <c r="J200" s="143">
        <v>0.5</v>
      </c>
    </row>
    <row r="201" spans="1:10" s="383" customFormat="1" ht="13.5" customHeight="1" thickBot="1">
      <c r="A201" s="155" t="s">
        <v>451</v>
      </c>
      <c r="B201" s="156"/>
      <c r="C201" s="121" t="s">
        <v>456</v>
      </c>
      <c r="D201" s="139" t="s">
        <v>183</v>
      </c>
      <c r="E201" s="141">
        <v>39652</v>
      </c>
      <c r="F201" s="157">
        <v>0.4583333333333333</v>
      </c>
      <c r="G201" s="433" t="s">
        <v>567</v>
      </c>
      <c r="H201" s="433"/>
      <c r="I201" s="141">
        <v>39685</v>
      </c>
      <c r="J201" s="143">
        <v>0.375</v>
      </c>
    </row>
    <row r="202" spans="1:10" ht="13.5" customHeight="1" thickBot="1">
      <c r="A202" s="155" t="s">
        <v>457</v>
      </c>
      <c r="B202" s="162"/>
      <c r="C202" s="121" t="s">
        <v>456</v>
      </c>
      <c r="D202" s="139" t="s">
        <v>183</v>
      </c>
      <c r="E202" s="141">
        <v>39652</v>
      </c>
      <c r="F202" s="157">
        <v>0.4756944444444444</v>
      </c>
      <c r="G202" s="433" t="s">
        <v>568</v>
      </c>
      <c r="H202" s="433"/>
      <c r="I202" s="141">
        <v>39665</v>
      </c>
      <c r="J202" s="143">
        <v>0.3333333333333333</v>
      </c>
    </row>
    <row r="203" spans="1:10" s="383" customFormat="1" ht="13.5" customHeight="1" thickBot="1">
      <c r="A203" s="155" t="s">
        <v>455</v>
      </c>
      <c r="B203" s="162"/>
      <c r="C203" s="121" t="s">
        <v>456</v>
      </c>
      <c r="D203" s="139" t="s">
        <v>183</v>
      </c>
      <c r="E203" s="141">
        <v>39652</v>
      </c>
      <c r="F203" s="157">
        <v>0.5</v>
      </c>
      <c r="G203" s="433" t="s">
        <v>569</v>
      </c>
      <c r="H203" s="433"/>
      <c r="I203" s="141">
        <v>39687</v>
      </c>
      <c r="J203" s="143">
        <v>0.375</v>
      </c>
    </row>
    <row r="204" spans="1:10" s="383" customFormat="1" ht="13.5" customHeight="1" thickBot="1">
      <c r="A204" s="155" t="s">
        <v>459</v>
      </c>
      <c r="B204" s="165"/>
      <c r="C204" s="121" t="s">
        <v>456</v>
      </c>
      <c r="D204" s="139" t="s">
        <v>183</v>
      </c>
      <c r="E204" s="141">
        <v>39652</v>
      </c>
      <c r="F204" s="157">
        <v>0.513888888888889</v>
      </c>
      <c r="G204" s="433" t="s">
        <v>570</v>
      </c>
      <c r="H204" s="433"/>
      <c r="I204" s="141">
        <v>39657</v>
      </c>
      <c r="J204" s="143">
        <v>0.3333333333333333</v>
      </c>
    </row>
    <row r="205" spans="1:10" s="383" customFormat="1" ht="13.5" customHeight="1" thickBot="1">
      <c r="A205" s="155" t="s">
        <v>460</v>
      </c>
      <c r="B205" s="162"/>
      <c r="C205" s="121" t="s">
        <v>456</v>
      </c>
      <c r="D205" s="139" t="s">
        <v>183</v>
      </c>
      <c r="E205" s="141">
        <v>39652</v>
      </c>
      <c r="F205" s="157">
        <v>0.5104166666666666</v>
      </c>
      <c r="G205" s="433" t="s">
        <v>571</v>
      </c>
      <c r="H205" s="433"/>
      <c r="I205" s="141">
        <v>39657</v>
      </c>
      <c r="J205" s="143">
        <v>0.3541666666666667</v>
      </c>
    </row>
    <row r="206" spans="1:10" s="383" customFormat="1" ht="13.5" customHeight="1" thickBot="1">
      <c r="A206" s="155" t="s">
        <v>461</v>
      </c>
      <c r="B206" s="165"/>
      <c r="C206" s="121" t="s">
        <v>456</v>
      </c>
      <c r="D206" s="139" t="s">
        <v>183</v>
      </c>
      <c r="E206" s="141">
        <v>39652</v>
      </c>
      <c r="F206" s="157">
        <v>0.5208333333333334</v>
      </c>
      <c r="G206" s="433" t="s">
        <v>572</v>
      </c>
      <c r="H206" s="433"/>
      <c r="I206" s="141">
        <v>39656</v>
      </c>
      <c r="J206" s="143">
        <v>0.625</v>
      </c>
    </row>
    <row r="207" spans="1:10" s="383" customFormat="1" ht="13.5" customHeight="1" thickBot="1">
      <c r="A207" s="155" t="s">
        <v>455</v>
      </c>
      <c r="B207" s="165"/>
      <c r="C207" s="121" t="s">
        <v>456</v>
      </c>
      <c r="D207" s="139" t="s">
        <v>183</v>
      </c>
      <c r="E207" s="141">
        <v>39652</v>
      </c>
      <c r="F207" s="157">
        <v>0.5243055555555556</v>
      </c>
      <c r="G207" s="433" t="s">
        <v>573</v>
      </c>
      <c r="H207" s="433"/>
      <c r="I207" s="141">
        <v>39660</v>
      </c>
      <c r="J207" s="143">
        <v>0.5</v>
      </c>
    </row>
    <row r="208" spans="1:10" s="383" customFormat="1" ht="13.5" customHeight="1" thickBot="1">
      <c r="A208" s="155" t="s">
        <v>462</v>
      </c>
      <c r="B208" s="165"/>
      <c r="C208" s="121" t="s">
        <v>456</v>
      </c>
      <c r="D208" s="139" t="s">
        <v>183</v>
      </c>
      <c r="E208" s="141">
        <v>39652</v>
      </c>
      <c r="F208" s="157">
        <v>0.5416666666666666</v>
      </c>
      <c r="G208" s="433" t="s">
        <v>574</v>
      </c>
      <c r="H208" s="433"/>
      <c r="I208" s="141">
        <v>39654</v>
      </c>
      <c r="J208" s="143">
        <v>0.7083333333333334</v>
      </c>
    </row>
    <row r="209" spans="1:10" s="383" customFormat="1" ht="13.5" customHeight="1" thickBot="1">
      <c r="A209" s="155" t="s">
        <v>463</v>
      </c>
      <c r="B209" s="165"/>
      <c r="C209" s="121" t="s">
        <v>456</v>
      </c>
      <c r="D209" s="139" t="s">
        <v>183</v>
      </c>
      <c r="E209" s="141">
        <v>39652</v>
      </c>
      <c r="F209" s="157">
        <v>0.5416666666666666</v>
      </c>
      <c r="G209" s="433" t="s">
        <v>575</v>
      </c>
      <c r="H209" s="433"/>
      <c r="I209" s="141">
        <v>39688</v>
      </c>
      <c r="J209" s="143">
        <v>0.5416666666666666</v>
      </c>
    </row>
    <row r="210" spans="1:10" ht="13.5" customHeight="1" thickBot="1">
      <c r="A210" s="155" t="s">
        <v>459</v>
      </c>
      <c r="B210" s="165"/>
      <c r="C210" s="121" t="s">
        <v>456</v>
      </c>
      <c r="D210" s="139" t="s">
        <v>183</v>
      </c>
      <c r="E210" s="141">
        <v>39652</v>
      </c>
      <c r="F210" s="157">
        <v>0.5416666666666666</v>
      </c>
      <c r="G210" s="433" t="s">
        <v>576</v>
      </c>
      <c r="H210" s="433"/>
      <c r="I210" s="141">
        <v>39668</v>
      </c>
      <c r="J210" s="143">
        <v>0.5416666666666666</v>
      </c>
    </row>
    <row r="211" spans="1:10" s="383" customFormat="1" ht="15" customHeight="1" thickBot="1">
      <c r="A211" s="410" t="s">
        <v>464</v>
      </c>
      <c r="B211" s="432"/>
      <c r="C211" s="438" t="s">
        <v>456</v>
      </c>
      <c r="D211" s="139" t="s">
        <v>183</v>
      </c>
      <c r="E211" s="141">
        <v>39652</v>
      </c>
      <c r="F211" s="157">
        <v>0.5416666666666666</v>
      </c>
      <c r="G211" s="433" t="s">
        <v>557</v>
      </c>
      <c r="H211" s="433"/>
      <c r="I211" s="141">
        <v>39657</v>
      </c>
      <c r="J211" s="143">
        <v>0.5</v>
      </c>
    </row>
    <row r="212" spans="1:10" s="383" customFormat="1" ht="13.5" customHeight="1" thickBot="1">
      <c r="A212" s="410"/>
      <c r="B212" s="432"/>
      <c r="C212" s="438"/>
      <c r="D212" s="139" t="s">
        <v>182</v>
      </c>
      <c r="E212" s="141">
        <v>39657</v>
      </c>
      <c r="F212" s="157">
        <v>0.5</v>
      </c>
      <c r="G212" s="433"/>
      <c r="H212" s="433"/>
      <c r="I212" s="141">
        <v>39688</v>
      </c>
      <c r="J212" s="143">
        <v>0.75</v>
      </c>
    </row>
    <row r="213" spans="1:10" ht="13.5" customHeight="1" thickBot="1">
      <c r="A213" s="155"/>
      <c r="B213" s="162"/>
      <c r="C213" s="121" t="s">
        <v>456</v>
      </c>
      <c r="D213" s="139" t="s">
        <v>183</v>
      </c>
      <c r="E213" s="141">
        <v>39652</v>
      </c>
      <c r="F213" s="157">
        <v>0.545138888888889</v>
      </c>
      <c r="G213" s="433" t="s">
        <v>558</v>
      </c>
      <c r="H213" s="433"/>
      <c r="I213" s="141">
        <v>39658</v>
      </c>
      <c r="J213" s="143">
        <v>0.375</v>
      </c>
    </row>
    <row r="214" spans="1:10" ht="13.5" customHeight="1" thickBot="1">
      <c r="A214" s="155"/>
      <c r="B214" s="165"/>
      <c r="C214" s="121" t="s">
        <v>456</v>
      </c>
      <c r="D214" s="139" t="s">
        <v>183</v>
      </c>
      <c r="E214" s="141">
        <v>39652</v>
      </c>
      <c r="F214" s="157">
        <v>0.5520833333333334</v>
      </c>
      <c r="G214" s="433" t="s">
        <v>577</v>
      </c>
      <c r="H214" s="433"/>
      <c r="I214" s="141">
        <v>39673</v>
      </c>
      <c r="J214" s="143">
        <v>0.4166666666666667</v>
      </c>
    </row>
    <row r="215" spans="1:10" ht="13.5" customHeight="1" thickBot="1">
      <c r="A215" s="155" t="s">
        <v>455</v>
      </c>
      <c r="B215" s="165"/>
      <c r="C215" s="121" t="s">
        <v>456</v>
      </c>
      <c r="D215" s="139" t="s">
        <v>183</v>
      </c>
      <c r="E215" s="141">
        <v>39652</v>
      </c>
      <c r="F215" s="157">
        <v>0.5625</v>
      </c>
      <c r="G215" s="433" t="s">
        <v>578</v>
      </c>
      <c r="H215" s="433"/>
      <c r="I215" s="141">
        <v>39675</v>
      </c>
      <c r="J215" s="143" t="s">
        <v>465</v>
      </c>
    </row>
    <row r="216" spans="1:10" ht="13.5" customHeight="1" thickBot="1">
      <c r="A216" s="155" t="s">
        <v>466</v>
      </c>
      <c r="B216" s="165"/>
      <c r="C216" s="121" t="s">
        <v>456</v>
      </c>
      <c r="D216" s="139" t="s">
        <v>183</v>
      </c>
      <c r="E216" s="141">
        <v>39652</v>
      </c>
      <c r="F216" s="157">
        <v>0.5729166666666666</v>
      </c>
      <c r="G216" s="433" t="s">
        <v>579</v>
      </c>
      <c r="H216" s="433"/>
      <c r="I216" s="141">
        <v>39659</v>
      </c>
      <c r="J216" s="143">
        <v>0.7083333333333334</v>
      </c>
    </row>
    <row r="217" spans="1:10" ht="13.5" customHeight="1" thickBot="1">
      <c r="A217" s="155" t="s">
        <v>467</v>
      </c>
      <c r="B217" s="165"/>
      <c r="C217" s="121" t="s">
        <v>456</v>
      </c>
      <c r="D217" s="139" t="s">
        <v>183</v>
      </c>
      <c r="E217" s="141">
        <v>39652</v>
      </c>
      <c r="F217" s="157">
        <v>0.576388888888889</v>
      </c>
      <c r="G217" s="433" t="s">
        <v>580</v>
      </c>
      <c r="H217" s="433"/>
      <c r="I217" s="141">
        <v>39659</v>
      </c>
      <c r="J217" s="143">
        <v>0.4166666666666667</v>
      </c>
    </row>
    <row r="218" spans="1:10" ht="13.5" customHeight="1" thickBot="1">
      <c r="A218" s="155"/>
      <c r="B218" s="165"/>
      <c r="C218" s="121" t="s">
        <v>456</v>
      </c>
      <c r="D218" s="139" t="s">
        <v>183</v>
      </c>
      <c r="E218" s="141">
        <v>39652</v>
      </c>
      <c r="F218" s="157">
        <v>0.6041666666666666</v>
      </c>
      <c r="G218" s="433" t="s">
        <v>581</v>
      </c>
      <c r="H218" s="433"/>
      <c r="I218" s="141">
        <v>39654</v>
      </c>
      <c r="J218" s="143">
        <v>0.3333333333333333</v>
      </c>
    </row>
    <row r="219" spans="1:10" ht="13.5" customHeight="1" thickBot="1">
      <c r="A219" s="155"/>
      <c r="B219" s="165"/>
      <c r="C219" s="121" t="s">
        <v>456</v>
      </c>
      <c r="D219" s="139" t="s">
        <v>183</v>
      </c>
      <c r="E219" s="141">
        <v>39652</v>
      </c>
      <c r="F219" s="157">
        <v>0.611111111111111</v>
      </c>
      <c r="G219" s="433" t="s">
        <v>582</v>
      </c>
      <c r="H219" s="433"/>
      <c r="I219" s="141">
        <v>39655</v>
      </c>
      <c r="J219" s="143">
        <v>0.625</v>
      </c>
    </row>
    <row r="220" spans="1:10" ht="13.5" customHeight="1" thickBot="1">
      <c r="A220" s="155" t="s">
        <v>451</v>
      </c>
      <c r="B220" s="162"/>
      <c r="C220" s="121" t="s">
        <v>456</v>
      </c>
      <c r="D220" s="139" t="s">
        <v>183</v>
      </c>
      <c r="E220" s="141">
        <v>39652</v>
      </c>
      <c r="F220" s="157">
        <v>0.625</v>
      </c>
      <c r="G220" s="433" t="s">
        <v>583</v>
      </c>
      <c r="H220" s="433"/>
      <c r="I220" s="141">
        <v>39679</v>
      </c>
      <c r="J220" s="143">
        <v>0.375</v>
      </c>
    </row>
    <row r="221" spans="1:10" ht="13.5" customHeight="1" thickBot="1">
      <c r="A221" s="155" t="s">
        <v>466</v>
      </c>
      <c r="B221" s="165"/>
      <c r="C221" s="121" t="s">
        <v>456</v>
      </c>
      <c r="D221" s="139" t="s">
        <v>183</v>
      </c>
      <c r="E221" s="141">
        <v>39652</v>
      </c>
      <c r="F221" s="157">
        <v>0.625</v>
      </c>
      <c r="G221" s="433" t="s">
        <v>584</v>
      </c>
      <c r="H221" s="433"/>
      <c r="I221" s="141">
        <v>39654</v>
      </c>
      <c r="J221" s="143">
        <v>0.625</v>
      </c>
    </row>
    <row r="222" spans="1:10" ht="13.5" customHeight="1" thickBot="1">
      <c r="A222" s="155"/>
      <c r="B222" s="162"/>
      <c r="C222" s="121" t="s">
        <v>456</v>
      </c>
      <c r="D222" s="139" t="s">
        <v>183</v>
      </c>
      <c r="E222" s="141">
        <v>39652</v>
      </c>
      <c r="F222" s="141" t="s">
        <v>465</v>
      </c>
      <c r="G222" s="433" t="s">
        <v>585</v>
      </c>
      <c r="H222" s="433"/>
      <c r="I222" s="141">
        <v>39656</v>
      </c>
      <c r="J222" s="143" t="s">
        <v>468</v>
      </c>
    </row>
    <row r="223" spans="1:10" ht="13.5" customHeight="1" thickBot="1">
      <c r="A223" s="155" t="s">
        <v>451</v>
      </c>
      <c r="B223" s="165"/>
      <c r="C223" s="121" t="s">
        <v>456</v>
      </c>
      <c r="D223" s="139" t="s">
        <v>183</v>
      </c>
      <c r="E223" s="141">
        <v>39652</v>
      </c>
      <c r="F223" s="141" t="s">
        <v>465</v>
      </c>
      <c r="G223" s="433" t="s">
        <v>586</v>
      </c>
      <c r="H223" s="433"/>
      <c r="I223" s="141">
        <v>39656</v>
      </c>
      <c r="J223" s="143">
        <v>0.5416666666666666</v>
      </c>
    </row>
    <row r="224" spans="1:10" ht="13.5" customHeight="1" thickBot="1">
      <c r="A224" s="155" t="s">
        <v>451</v>
      </c>
      <c r="B224" s="165"/>
      <c r="C224" s="121" t="s">
        <v>456</v>
      </c>
      <c r="D224" s="139" t="s">
        <v>183</v>
      </c>
      <c r="E224" s="141">
        <v>39652</v>
      </c>
      <c r="F224" s="157">
        <v>0.625</v>
      </c>
      <c r="G224" s="433" t="s">
        <v>587</v>
      </c>
      <c r="H224" s="433"/>
      <c r="I224" s="141">
        <v>39657</v>
      </c>
      <c r="J224" s="143">
        <v>0.5416666666666666</v>
      </c>
    </row>
    <row r="225" spans="1:10" ht="13.5" customHeight="1" thickBot="1">
      <c r="A225" s="155"/>
      <c r="B225" s="165"/>
      <c r="C225" s="121" t="s">
        <v>456</v>
      </c>
      <c r="D225" s="139" t="s">
        <v>183</v>
      </c>
      <c r="E225" s="141">
        <v>39652</v>
      </c>
      <c r="F225" s="157">
        <v>0.625</v>
      </c>
      <c r="G225" s="433" t="s">
        <v>588</v>
      </c>
      <c r="H225" s="433"/>
      <c r="I225" s="141">
        <v>39658</v>
      </c>
      <c r="J225" s="143">
        <v>0.2916666666666667</v>
      </c>
    </row>
    <row r="226" spans="1:10" ht="13.5" customHeight="1" thickBot="1">
      <c r="A226" s="155" t="s">
        <v>451</v>
      </c>
      <c r="B226" s="165"/>
      <c r="C226" s="121" t="s">
        <v>456</v>
      </c>
      <c r="D226" s="139" t="s">
        <v>183</v>
      </c>
      <c r="E226" s="141">
        <v>39652</v>
      </c>
      <c r="F226" s="157">
        <v>0.625</v>
      </c>
      <c r="G226" s="433" t="s">
        <v>589</v>
      </c>
      <c r="H226" s="433"/>
      <c r="I226" s="141">
        <v>39654</v>
      </c>
      <c r="J226" s="143" t="s">
        <v>465</v>
      </c>
    </row>
    <row r="227" spans="1:10" ht="13.5" customHeight="1" thickBot="1">
      <c r="A227" s="155" t="s">
        <v>469</v>
      </c>
      <c r="B227" s="165"/>
      <c r="C227" s="121" t="s">
        <v>456</v>
      </c>
      <c r="D227" s="139" t="s">
        <v>183</v>
      </c>
      <c r="E227" s="141">
        <v>39652</v>
      </c>
      <c r="F227" s="141" t="s">
        <v>465</v>
      </c>
      <c r="G227" s="433" t="s">
        <v>590</v>
      </c>
      <c r="H227" s="433"/>
      <c r="I227" s="141">
        <v>39653</v>
      </c>
      <c r="J227" s="143" t="s">
        <v>445</v>
      </c>
    </row>
    <row r="228" spans="1:10" ht="13.5" customHeight="1" thickBot="1">
      <c r="A228" s="155" t="s">
        <v>451</v>
      </c>
      <c r="B228" s="165"/>
      <c r="C228" s="121" t="s">
        <v>456</v>
      </c>
      <c r="D228" s="139" t="s">
        <v>183</v>
      </c>
      <c r="E228" s="141">
        <v>39652</v>
      </c>
      <c r="F228" s="141" t="s">
        <v>470</v>
      </c>
      <c r="G228" s="433" t="s">
        <v>592</v>
      </c>
      <c r="H228" s="433"/>
      <c r="I228" s="141">
        <v>39657</v>
      </c>
      <c r="J228" s="143" t="s">
        <v>471</v>
      </c>
    </row>
    <row r="229" spans="1:10" ht="13.5" customHeight="1" thickBot="1">
      <c r="A229" s="155" t="s">
        <v>451</v>
      </c>
      <c r="B229" s="165"/>
      <c r="C229" s="121" t="s">
        <v>456</v>
      </c>
      <c r="D229" s="139" t="s">
        <v>183</v>
      </c>
      <c r="E229" s="141">
        <v>39652</v>
      </c>
      <c r="F229" s="141" t="s">
        <v>470</v>
      </c>
      <c r="G229" s="433" t="s">
        <v>591</v>
      </c>
      <c r="H229" s="433"/>
      <c r="I229" s="141">
        <v>39655</v>
      </c>
      <c r="J229" s="143">
        <v>0.3958333333333333</v>
      </c>
    </row>
    <row r="230" spans="1:10" ht="13.5" customHeight="1" thickBot="1">
      <c r="A230" s="155" t="s">
        <v>451</v>
      </c>
      <c r="B230" s="165"/>
      <c r="C230" s="121" t="s">
        <v>456</v>
      </c>
      <c r="D230" s="139" t="s">
        <v>183</v>
      </c>
      <c r="E230" s="141">
        <v>39652</v>
      </c>
      <c r="F230" s="141" t="s">
        <v>472</v>
      </c>
      <c r="G230" s="433" t="s">
        <v>593</v>
      </c>
      <c r="H230" s="433"/>
      <c r="I230" s="141">
        <v>39653</v>
      </c>
      <c r="J230" s="143" t="s">
        <v>473</v>
      </c>
    </row>
    <row r="231" spans="1:10" ht="13.5" customHeight="1" thickBot="1">
      <c r="A231" s="155" t="s">
        <v>451</v>
      </c>
      <c r="B231" s="165"/>
      <c r="C231" s="121" t="s">
        <v>456</v>
      </c>
      <c r="D231" s="139" t="s">
        <v>183</v>
      </c>
      <c r="E231" s="141">
        <v>39652</v>
      </c>
      <c r="F231" s="157">
        <v>0.6666666666666666</v>
      </c>
      <c r="G231" s="433" t="s">
        <v>594</v>
      </c>
      <c r="H231" s="433"/>
      <c r="I231" s="141">
        <v>39653</v>
      </c>
      <c r="J231" s="143">
        <v>0.71875</v>
      </c>
    </row>
    <row r="232" spans="1:10" ht="13.5" customHeight="1" thickBot="1">
      <c r="A232" s="155" t="s">
        <v>451</v>
      </c>
      <c r="B232" s="165"/>
      <c r="C232" s="121" t="s">
        <v>456</v>
      </c>
      <c r="D232" s="139" t="s">
        <v>183</v>
      </c>
      <c r="E232" s="141">
        <v>39652</v>
      </c>
      <c r="F232" s="157">
        <v>0.6666666666666666</v>
      </c>
      <c r="G232" s="433" t="s">
        <v>595</v>
      </c>
      <c r="H232" s="433"/>
      <c r="I232" s="141">
        <v>39657</v>
      </c>
      <c r="J232" s="143">
        <v>0.2916666666666667</v>
      </c>
    </row>
    <row r="233" spans="1:10" ht="13.5" customHeight="1" thickBot="1">
      <c r="A233" s="155" t="s">
        <v>474</v>
      </c>
      <c r="B233" s="156"/>
      <c r="C233" s="121" t="s">
        <v>456</v>
      </c>
      <c r="D233" s="139" t="s">
        <v>183</v>
      </c>
      <c r="E233" s="141">
        <v>39652</v>
      </c>
      <c r="F233" s="157">
        <v>0.6701388888888888</v>
      </c>
      <c r="G233" s="433" t="s">
        <v>596</v>
      </c>
      <c r="H233" s="433"/>
      <c r="I233" s="141">
        <v>39654</v>
      </c>
      <c r="J233" s="143">
        <v>0.625</v>
      </c>
    </row>
    <row r="234" spans="1:10" ht="13.5" customHeight="1" thickBot="1">
      <c r="A234" s="155"/>
      <c r="B234" s="156"/>
      <c r="C234" s="121" t="s">
        <v>456</v>
      </c>
      <c r="D234" s="139" t="s">
        <v>183</v>
      </c>
      <c r="E234" s="141">
        <v>39652</v>
      </c>
      <c r="F234" s="157">
        <v>0.6805555555555555</v>
      </c>
      <c r="G234" s="433" t="s">
        <v>597</v>
      </c>
      <c r="H234" s="433"/>
      <c r="I234" s="141">
        <v>39653</v>
      </c>
      <c r="J234" s="143">
        <v>0.4861111111111111</v>
      </c>
    </row>
    <row r="235" spans="1:10" ht="13.5" customHeight="1" thickBot="1">
      <c r="A235" s="155" t="s">
        <v>451</v>
      </c>
      <c r="B235" s="156"/>
      <c r="C235" s="121" t="s">
        <v>456</v>
      </c>
      <c r="D235" s="139" t="s">
        <v>183</v>
      </c>
      <c r="E235" s="141">
        <v>39652</v>
      </c>
      <c r="F235" s="157">
        <v>0.6979166666666666</v>
      </c>
      <c r="G235" s="433" t="s">
        <v>598</v>
      </c>
      <c r="H235" s="433"/>
      <c r="I235" s="141">
        <v>39656</v>
      </c>
      <c r="J235" s="143">
        <v>0.4618055555555556</v>
      </c>
    </row>
    <row r="236" spans="1:10" ht="13.5" customHeight="1" thickBot="1">
      <c r="A236" s="155" t="s">
        <v>451</v>
      </c>
      <c r="B236" s="156"/>
      <c r="C236" s="121" t="s">
        <v>456</v>
      </c>
      <c r="D236" s="139" t="s">
        <v>183</v>
      </c>
      <c r="E236" s="141">
        <v>39652</v>
      </c>
      <c r="F236" s="157">
        <v>0.7083333333333334</v>
      </c>
      <c r="G236" s="433" t="s">
        <v>599</v>
      </c>
      <c r="H236" s="433"/>
      <c r="I236" s="141">
        <v>39657</v>
      </c>
      <c r="J236" s="143">
        <v>0.375</v>
      </c>
    </row>
    <row r="237" spans="1:10" ht="13.5" customHeight="1" thickBot="1">
      <c r="A237" s="155" t="s">
        <v>466</v>
      </c>
      <c r="B237" s="156"/>
      <c r="C237" s="121" t="s">
        <v>456</v>
      </c>
      <c r="D237" s="139" t="s">
        <v>183</v>
      </c>
      <c r="E237" s="141">
        <v>39652</v>
      </c>
      <c r="F237" s="157">
        <v>0.71875</v>
      </c>
      <c r="G237" s="433" t="s">
        <v>600</v>
      </c>
      <c r="H237" s="433"/>
      <c r="I237" s="141">
        <v>39653</v>
      </c>
      <c r="J237" s="143">
        <v>0.3541666666666667</v>
      </c>
    </row>
    <row r="238" spans="1:10" ht="13.5" customHeight="1" thickBot="1">
      <c r="A238" s="155" t="s">
        <v>451</v>
      </c>
      <c r="B238" s="156"/>
      <c r="C238" s="121" t="s">
        <v>456</v>
      </c>
      <c r="D238" s="139" t="s">
        <v>183</v>
      </c>
      <c r="E238" s="141">
        <v>39652</v>
      </c>
      <c r="F238" s="157">
        <v>0.7291666666666666</v>
      </c>
      <c r="G238" s="433" t="s">
        <v>601</v>
      </c>
      <c r="H238" s="433"/>
      <c r="I238" s="141">
        <v>39657</v>
      </c>
      <c r="J238" s="143">
        <v>0.3333333333333333</v>
      </c>
    </row>
    <row r="239" spans="1:10" ht="13.5" customHeight="1" thickBot="1">
      <c r="A239" s="161"/>
      <c r="B239" s="163"/>
      <c r="C239" s="121" t="s">
        <v>456</v>
      </c>
      <c r="D239" s="139" t="s">
        <v>183</v>
      </c>
      <c r="E239" s="141">
        <v>39652</v>
      </c>
      <c r="F239" s="157">
        <v>0.7291666666666666</v>
      </c>
      <c r="G239" s="433" t="s">
        <v>602</v>
      </c>
      <c r="H239" s="433"/>
      <c r="I239" s="141">
        <v>39655</v>
      </c>
      <c r="J239" s="143">
        <v>0.75</v>
      </c>
    </row>
    <row r="240" spans="1:10" ht="13.5" customHeight="1" thickBot="1">
      <c r="A240" s="161" t="s">
        <v>475</v>
      </c>
      <c r="B240" s="163"/>
      <c r="C240" s="121" t="s">
        <v>456</v>
      </c>
      <c r="D240" s="139" t="s">
        <v>183</v>
      </c>
      <c r="E240" s="141">
        <v>39652</v>
      </c>
      <c r="F240" s="157">
        <v>0.7847222222222222</v>
      </c>
      <c r="G240" s="433" t="s">
        <v>603</v>
      </c>
      <c r="H240" s="433"/>
      <c r="I240" s="141">
        <v>39653</v>
      </c>
      <c r="J240" s="143">
        <v>0.4791666666666667</v>
      </c>
    </row>
    <row r="241" spans="1:10" ht="13.5" customHeight="1" thickBot="1">
      <c r="A241" s="161"/>
      <c r="B241" s="163"/>
      <c r="C241" s="121" t="s">
        <v>456</v>
      </c>
      <c r="D241" s="139" t="s">
        <v>183</v>
      </c>
      <c r="E241" s="141">
        <v>39653</v>
      </c>
      <c r="F241" s="157">
        <v>0.2916666666666667</v>
      </c>
      <c r="G241" s="433" t="s">
        <v>604</v>
      </c>
      <c r="H241" s="433"/>
      <c r="I241" s="141">
        <v>39654</v>
      </c>
      <c r="J241" s="143">
        <v>0.625</v>
      </c>
    </row>
    <row r="242" spans="1:10" ht="13.5" customHeight="1" thickBot="1">
      <c r="A242" s="161" t="s">
        <v>476</v>
      </c>
      <c r="B242" s="163"/>
      <c r="C242" s="121" t="s">
        <v>456</v>
      </c>
      <c r="D242" s="139" t="s">
        <v>183</v>
      </c>
      <c r="E242" s="141">
        <v>39654</v>
      </c>
      <c r="F242" s="157">
        <v>0.5</v>
      </c>
      <c r="G242" s="433" t="s">
        <v>605</v>
      </c>
      <c r="H242" s="433"/>
      <c r="I242" s="141">
        <v>39656</v>
      </c>
      <c r="J242" s="143">
        <v>0.5416666666666666</v>
      </c>
    </row>
    <row r="243" spans="1:10" ht="13.5" customHeight="1" thickBot="1">
      <c r="A243" s="161"/>
      <c r="B243" s="162"/>
      <c r="C243" s="121" t="s">
        <v>456</v>
      </c>
      <c r="D243" s="139" t="s">
        <v>183</v>
      </c>
      <c r="E243" s="141">
        <v>39652</v>
      </c>
      <c r="F243" s="157">
        <v>0.4375</v>
      </c>
      <c r="G243" s="433" t="s">
        <v>606</v>
      </c>
      <c r="H243" s="433"/>
      <c r="I243" s="141">
        <v>39656</v>
      </c>
      <c r="J243" s="143">
        <v>0.4583333333333333</v>
      </c>
    </row>
    <row r="244" spans="1:10" ht="27" customHeight="1" thickBot="1">
      <c r="A244" s="170" t="s">
        <v>477</v>
      </c>
      <c r="B244" s="171"/>
      <c r="C244" s="172" t="s">
        <v>608</v>
      </c>
      <c r="D244" s="173" t="s">
        <v>183</v>
      </c>
      <c r="E244" s="174">
        <v>39652</v>
      </c>
      <c r="F244" s="175">
        <v>0.6666666666666666</v>
      </c>
      <c r="G244" s="404" t="s">
        <v>607</v>
      </c>
      <c r="H244" s="404"/>
      <c r="I244" s="174">
        <v>39657</v>
      </c>
      <c r="J244" s="176">
        <v>0.375</v>
      </c>
    </row>
    <row r="245" spans="1:10" ht="13.5" customHeight="1" thickBot="1">
      <c r="A245" s="177"/>
      <c r="B245" s="178"/>
      <c r="C245" s="150" t="s">
        <v>478</v>
      </c>
      <c r="D245" s="179" t="s">
        <v>183</v>
      </c>
      <c r="E245" s="141">
        <v>39652</v>
      </c>
      <c r="F245" s="157">
        <v>0.4166666666666667</v>
      </c>
      <c r="G245" s="433" t="s">
        <v>653</v>
      </c>
      <c r="H245" s="433"/>
      <c r="I245" s="141">
        <v>39657</v>
      </c>
      <c r="J245" s="151">
        <v>0.4583333333333333</v>
      </c>
    </row>
    <row r="246" spans="1:10" ht="13.5" customHeight="1" thickBot="1">
      <c r="A246" s="177"/>
      <c r="B246" s="178"/>
      <c r="C246" s="150" t="s">
        <v>479</v>
      </c>
      <c r="D246" s="179" t="s">
        <v>183</v>
      </c>
      <c r="E246" s="141">
        <v>39652</v>
      </c>
      <c r="F246" s="157">
        <v>0.4583333333333333</v>
      </c>
      <c r="G246" s="433" t="s">
        <v>654</v>
      </c>
      <c r="H246" s="433"/>
      <c r="I246" s="141">
        <v>39664</v>
      </c>
      <c r="J246" s="151">
        <v>0.75</v>
      </c>
    </row>
    <row r="247" spans="1:10" ht="13.5" customHeight="1" thickBot="1">
      <c r="A247" s="177"/>
      <c r="B247" s="178"/>
      <c r="C247" s="150" t="s">
        <v>478</v>
      </c>
      <c r="D247" s="179" t="s">
        <v>183</v>
      </c>
      <c r="E247" s="141">
        <v>39652</v>
      </c>
      <c r="F247" s="157">
        <v>0.47222222222222227</v>
      </c>
      <c r="G247" s="433" t="s">
        <v>655</v>
      </c>
      <c r="H247" s="433"/>
      <c r="I247" s="141">
        <v>39658</v>
      </c>
      <c r="J247" s="151">
        <v>0.3333333333333333</v>
      </c>
    </row>
    <row r="248" spans="1:10" ht="13.5" customHeight="1" thickBot="1">
      <c r="A248" s="177"/>
      <c r="B248" s="178"/>
      <c r="C248" s="150" t="s">
        <v>478</v>
      </c>
      <c r="D248" s="179" t="s">
        <v>183</v>
      </c>
      <c r="E248" s="141">
        <v>39652</v>
      </c>
      <c r="F248" s="157">
        <v>0.4861111111111111</v>
      </c>
      <c r="G248" s="433" t="s">
        <v>656</v>
      </c>
      <c r="H248" s="433"/>
      <c r="I248" s="141">
        <v>39654</v>
      </c>
      <c r="J248" s="143">
        <v>0.5</v>
      </c>
    </row>
    <row r="249" spans="1:10" ht="13.5" customHeight="1" thickBot="1">
      <c r="A249" s="177"/>
      <c r="B249" s="178"/>
      <c r="C249" s="150" t="s">
        <v>479</v>
      </c>
      <c r="D249" s="179" t="s">
        <v>183</v>
      </c>
      <c r="E249" s="141">
        <v>39652</v>
      </c>
      <c r="F249" s="157">
        <v>0.5208333333333334</v>
      </c>
      <c r="G249" s="433" t="s">
        <v>657</v>
      </c>
      <c r="H249" s="433"/>
      <c r="I249" s="141">
        <v>39662</v>
      </c>
      <c r="J249" s="151">
        <v>0.75</v>
      </c>
    </row>
    <row r="250" spans="1:10" ht="13.5" customHeight="1" thickBot="1">
      <c r="A250" s="177"/>
      <c r="B250" s="178"/>
      <c r="C250" s="150" t="s">
        <v>479</v>
      </c>
      <c r="D250" s="179" t="s">
        <v>183</v>
      </c>
      <c r="E250" s="141">
        <v>39652</v>
      </c>
      <c r="F250" s="157">
        <v>0.5208333333333334</v>
      </c>
      <c r="G250" s="433" t="s">
        <v>658</v>
      </c>
      <c r="H250" s="433"/>
      <c r="I250" s="141">
        <v>39662</v>
      </c>
      <c r="J250" s="180" t="s">
        <v>480</v>
      </c>
    </row>
    <row r="251" spans="1:10" ht="27" customHeight="1" thickBot="1">
      <c r="A251" s="177"/>
      <c r="B251" s="178"/>
      <c r="C251" s="150" t="s">
        <v>479</v>
      </c>
      <c r="D251" s="179" t="s">
        <v>183</v>
      </c>
      <c r="E251" s="141">
        <v>39652</v>
      </c>
      <c r="F251" s="157">
        <v>0.5208333333333334</v>
      </c>
      <c r="G251" s="433" t="s">
        <v>659</v>
      </c>
      <c r="H251" s="433"/>
      <c r="I251" s="141">
        <v>39661</v>
      </c>
      <c r="J251" s="151">
        <v>0.75</v>
      </c>
    </row>
    <row r="252" spans="1:10" ht="13.5" customHeight="1" thickBot="1">
      <c r="A252" s="177"/>
      <c r="B252" s="178"/>
      <c r="C252" s="150" t="s">
        <v>478</v>
      </c>
      <c r="D252" s="179" t="s">
        <v>183</v>
      </c>
      <c r="E252" s="141">
        <v>39652</v>
      </c>
      <c r="F252" s="157">
        <v>0.5416666666666666</v>
      </c>
      <c r="G252" s="433" t="s">
        <v>660</v>
      </c>
      <c r="H252" s="433"/>
      <c r="I252" s="141">
        <v>39657</v>
      </c>
      <c r="J252" s="143">
        <v>0.6458333333333334</v>
      </c>
    </row>
    <row r="253" spans="1:10" ht="13.5" customHeight="1" thickBot="1">
      <c r="A253" s="177"/>
      <c r="B253" s="181"/>
      <c r="C253" s="150" t="s">
        <v>479</v>
      </c>
      <c r="D253" s="179" t="s">
        <v>183</v>
      </c>
      <c r="E253" s="141">
        <v>39652</v>
      </c>
      <c r="F253" s="157">
        <v>0.5416666666666666</v>
      </c>
      <c r="G253" s="433" t="s">
        <v>661</v>
      </c>
      <c r="H253" s="433"/>
      <c r="I253" s="141">
        <v>39653</v>
      </c>
      <c r="J253" s="143">
        <v>0.2916666666666667</v>
      </c>
    </row>
    <row r="254" spans="1:10" ht="13.5" customHeight="1" thickBot="1">
      <c r="A254" s="155"/>
      <c r="B254" s="165"/>
      <c r="C254" s="142" t="s">
        <v>478</v>
      </c>
      <c r="D254" s="179" t="s">
        <v>183</v>
      </c>
      <c r="E254" s="141">
        <v>39652</v>
      </c>
      <c r="F254" s="157">
        <v>0.5416666666666666</v>
      </c>
      <c r="G254" s="433" t="s">
        <v>662</v>
      </c>
      <c r="H254" s="433"/>
      <c r="I254" s="141">
        <v>39655</v>
      </c>
      <c r="J254" s="143">
        <v>0.25</v>
      </c>
    </row>
    <row r="255" spans="1:10" ht="13.5" customHeight="1" thickBot="1">
      <c r="A255" s="155"/>
      <c r="B255" s="162"/>
      <c r="C255" s="142" t="s">
        <v>479</v>
      </c>
      <c r="D255" s="179" t="s">
        <v>183</v>
      </c>
      <c r="E255" s="141">
        <v>39652</v>
      </c>
      <c r="F255" s="157">
        <v>0.59375</v>
      </c>
      <c r="G255" s="433" t="s">
        <v>663</v>
      </c>
      <c r="H255" s="433"/>
      <c r="I255" s="141">
        <v>39655</v>
      </c>
      <c r="J255" s="143">
        <v>0.3333333333333333</v>
      </c>
    </row>
    <row r="256" spans="1:10" ht="13.5" customHeight="1" thickBot="1">
      <c r="A256" s="155"/>
      <c r="B256" s="165"/>
      <c r="C256" s="142" t="s">
        <v>478</v>
      </c>
      <c r="D256" s="179" t="s">
        <v>183</v>
      </c>
      <c r="E256" s="141">
        <v>39652</v>
      </c>
      <c r="F256" s="157">
        <v>0.5416666666666666</v>
      </c>
      <c r="G256" s="433" t="s">
        <v>664</v>
      </c>
      <c r="H256" s="433"/>
      <c r="I256" s="141">
        <v>39658</v>
      </c>
      <c r="J256" s="143">
        <v>0.5416666666666666</v>
      </c>
    </row>
    <row r="257" spans="1:10" ht="13.5" customHeight="1" thickBot="1">
      <c r="A257" s="155"/>
      <c r="B257" s="162"/>
      <c r="C257" s="142" t="s">
        <v>478</v>
      </c>
      <c r="D257" s="179" t="s">
        <v>183</v>
      </c>
      <c r="E257" s="141">
        <v>39652</v>
      </c>
      <c r="F257" s="157">
        <v>0.5416666666666666</v>
      </c>
      <c r="G257" s="433" t="s">
        <v>665</v>
      </c>
      <c r="H257" s="433"/>
      <c r="I257" s="141">
        <v>39657</v>
      </c>
      <c r="J257" s="143">
        <v>0.7083333333333334</v>
      </c>
    </row>
    <row r="258" spans="1:10" ht="13.5" customHeight="1" thickBot="1">
      <c r="A258" s="155"/>
      <c r="B258" s="165"/>
      <c r="C258" s="142" t="s">
        <v>478</v>
      </c>
      <c r="D258" s="179" t="s">
        <v>183</v>
      </c>
      <c r="E258" s="141">
        <v>39652</v>
      </c>
      <c r="F258" s="157">
        <v>0.59375</v>
      </c>
      <c r="G258" s="433" t="s">
        <v>666</v>
      </c>
      <c r="H258" s="433"/>
      <c r="I258" s="141">
        <v>39654</v>
      </c>
      <c r="J258" s="143">
        <v>0.625</v>
      </c>
    </row>
    <row r="259" spans="1:10" ht="13.5" customHeight="1" thickBot="1">
      <c r="A259" s="155"/>
      <c r="B259" s="165"/>
      <c r="C259" s="142" t="s">
        <v>478</v>
      </c>
      <c r="D259" s="179" t="s">
        <v>183</v>
      </c>
      <c r="E259" s="141">
        <v>39652</v>
      </c>
      <c r="F259" s="157">
        <v>0.5972222222222222</v>
      </c>
      <c r="G259" s="433" t="s">
        <v>667</v>
      </c>
      <c r="H259" s="433"/>
      <c r="I259" s="141">
        <v>39655</v>
      </c>
      <c r="J259" s="143">
        <v>0.5416666666666666</v>
      </c>
    </row>
    <row r="260" spans="1:10" ht="13.5" customHeight="1" thickBot="1">
      <c r="A260" s="155"/>
      <c r="B260" s="165"/>
      <c r="C260" s="142" t="s">
        <v>479</v>
      </c>
      <c r="D260" s="179" t="s">
        <v>183</v>
      </c>
      <c r="E260" s="141">
        <v>39652</v>
      </c>
      <c r="F260" s="157">
        <v>0.6145833333333334</v>
      </c>
      <c r="G260" s="433" t="s">
        <v>668</v>
      </c>
      <c r="H260" s="433"/>
      <c r="I260" s="141">
        <v>39655</v>
      </c>
      <c r="J260" s="143">
        <v>0.875</v>
      </c>
    </row>
    <row r="261" spans="1:10" ht="13.5" customHeight="1" thickBot="1">
      <c r="A261" s="155"/>
      <c r="B261" s="165"/>
      <c r="C261" s="142" t="s">
        <v>479</v>
      </c>
      <c r="D261" s="179" t="s">
        <v>183</v>
      </c>
      <c r="E261" s="141">
        <v>39652</v>
      </c>
      <c r="F261" s="157">
        <v>0.6145833333333334</v>
      </c>
      <c r="G261" s="433" t="s">
        <v>669</v>
      </c>
      <c r="H261" s="433"/>
      <c r="I261" s="141">
        <v>39655</v>
      </c>
      <c r="J261" s="143">
        <v>0.25</v>
      </c>
    </row>
    <row r="262" spans="1:10" ht="13.5" customHeight="1" thickBot="1">
      <c r="A262" s="155"/>
      <c r="B262" s="165"/>
      <c r="C262" s="142" t="s">
        <v>479</v>
      </c>
      <c r="D262" s="179" t="s">
        <v>183</v>
      </c>
      <c r="E262" s="141">
        <v>39652</v>
      </c>
      <c r="F262" s="157">
        <v>0.625</v>
      </c>
      <c r="G262" s="433" t="s">
        <v>670</v>
      </c>
      <c r="H262" s="433"/>
      <c r="I262" s="141">
        <v>39654</v>
      </c>
      <c r="J262" s="143">
        <v>0.625</v>
      </c>
    </row>
    <row r="263" spans="1:10" ht="13.5" customHeight="1" thickBot="1">
      <c r="A263" s="155"/>
      <c r="B263" s="165"/>
      <c r="C263" s="142" t="s">
        <v>479</v>
      </c>
      <c r="D263" s="179" t="s">
        <v>183</v>
      </c>
      <c r="E263" s="141">
        <v>39652</v>
      </c>
      <c r="F263" s="157">
        <v>0.625</v>
      </c>
      <c r="G263" s="433" t="s">
        <v>671</v>
      </c>
      <c r="H263" s="433"/>
      <c r="I263" s="141">
        <v>39654</v>
      </c>
      <c r="J263" s="143">
        <v>0.25</v>
      </c>
    </row>
    <row r="264" spans="1:10" ht="13.5" customHeight="1" thickBot="1">
      <c r="A264" s="155"/>
      <c r="B264" s="165"/>
      <c r="C264" s="142" t="s">
        <v>479</v>
      </c>
      <c r="D264" s="179" t="s">
        <v>183</v>
      </c>
      <c r="E264" s="141">
        <v>39652</v>
      </c>
      <c r="F264" s="157">
        <v>0.6458333333333334</v>
      </c>
      <c r="G264" s="433" t="s">
        <v>672</v>
      </c>
      <c r="H264" s="433"/>
      <c r="I264" s="141">
        <v>39654</v>
      </c>
      <c r="J264" s="143">
        <v>0.8333333333333334</v>
      </c>
    </row>
    <row r="265" spans="1:10" ht="13.5" customHeight="1" thickBot="1">
      <c r="A265" s="155"/>
      <c r="B265" s="165"/>
      <c r="C265" s="142" t="s">
        <v>478</v>
      </c>
      <c r="D265" s="179" t="s">
        <v>183</v>
      </c>
      <c r="E265" s="141">
        <v>39652</v>
      </c>
      <c r="F265" s="157">
        <v>0.5833333333333334</v>
      </c>
      <c r="G265" s="433" t="s">
        <v>673</v>
      </c>
      <c r="H265" s="433"/>
      <c r="I265" s="141">
        <v>39654</v>
      </c>
      <c r="J265" s="143">
        <v>0.5</v>
      </c>
    </row>
    <row r="266" spans="1:10" ht="13.5" customHeight="1" thickBot="1">
      <c r="A266" s="177"/>
      <c r="B266" s="178"/>
      <c r="C266" s="150" t="s">
        <v>478</v>
      </c>
      <c r="D266" s="179" t="s">
        <v>183</v>
      </c>
      <c r="E266" s="141">
        <v>39652</v>
      </c>
      <c r="F266" s="157">
        <v>0.75</v>
      </c>
      <c r="G266" s="433" t="s">
        <v>674</v>
      </c>
      <c r="H266" s="433"/>
      <c r="I266" s="141">
        <v>39658</v>
      </c>
      <c r="J266" s="143">
        <v>0.4791666666666667</v>
      </c>
    </row>
    <row r="267" spans="1:10" ht="13.5" customHeight="1" thickBot="1">
      <c r="A267" s="155"/>
      <c r="B267" s="162"/>
      <c r="C267" s="142" t="s">
        <v>479</v>
      </c>
      <c r="D267" s="179" t="s">
        <v>183</v>
      </c>
      <c r="E267" s="141">
        <v>39652</v>
      </c>
      <c r="F267" s="157">
        <v>0.78125</v>
      </c>
      <c r="G267" s="433" t="s">
        <v>675</v>
      </c>
      <c r="H267" s="433"/>
      <c r="I267" s="141">
        <v>39657</v>
      </c>
      <c r="J267" s="143">
        <v>0.625</v>
      </c>
    </row>
    <row r="268" spans="1:10" ht="13.5" customHeight="1" thickBot="1">
      <c r="A268" s="155"/>
      <c r="B268" s="165"/>
      <c r="C268" s="142" t="s">
        <v>478</v>
      </c>
      <c r="D268" s="179" t="s">
        <v>183</v>
      </c>
      <c r="E268" s="141">
        <v>39652</v>
      </c>
      <c r="F268" s="157">
        <v>0.875</v>
      </c>
      <c r="G268" s="433" t="s">
        <v>676</v>
      </c>
      <c r="H268" s="433"/>
      <c r="I268" s="141">
        <v>39658</v>
      </c>
      <c r="J268" s="143">
        <v>0.3333333333333333</v>
      </c>
    </row>
    <row r="269" spans="1:10" ht="13.5" customHeight="1" thickBot="1">
      <c r="A269" s="155"/>
      <c r="B269" s="162"/>
      <c r="C269" s="142" t="s">
        <v>478</v>
      </c>
      <c r="D269" s="179" t="s">
        <v>183</v>
      </c>
      <c r="E269" s="141">
        <v>39652</v>
      </c>
      <c r="F269" s="157">
        <v>0.9479166666666666</v>
      </c>
      <c r="G269" s="433" t="s">
        <v>677</v>
      </c>
      <c r="H269" s="433"/>
      <c r="I269" s="141">
        <v>39660</v>
      </c>
      <c r="J269" s="143">
        <v>0.6666666666666666</v>
      </c>
    </row>
    <row r="270" spans="1:10" ht="27" customHeight="1" thickBot="1">
      <c r="A270" s="155"/>
      <c r="B270" s="165"/>
      <c r="C270" s="142" t="s">
        <v>478</v>
      </c>
      <c r="D270" s="179" t="s">
        <v>183</v>
      </c>
      <c r="E270" s="141">
        <v>39653</v>
      </c>
      <c r="F270" s="157">
        <v>0.20833333333333334</v>
      </c>
      <c r="G270" s="433" t="s">
        <v>678</v>
      </c>
      <c r="H270" s="433"/>
      <c r="I270" s="141">
        <v>39656</v>
      </c>
      <c r="J270" s="143">
        <v>0.20833333333333334</v>
      </c>
    </row>
    <row r="271" spans="1:10" ht="13.5" customHeight="1" thickBot="1">
      <c r="A271" s="431" t="s">
        <v>482</v>
      </c>
      <c r="B271" s="432"/>
      <c r="C271" s="430" t="s">
        <v>478</v>
      </c>
      <c r="D271" s="179" t="s">
        <v>183</v>
      </c>
      <c r="E271" s="141">
        <v>39652</v>
      </c>
      <c r="F271" s="157">
        <v>0.4861111111111111</v>
      </c>
      <c r="G271" s="433" t="s">
        <v>607</v>
      </c>
      <c r="H271" s="433"/>
      <c r="I271" s="141">
        <v>39657</v>
      </c>
      <c r="J271" s="143">
        <v>0.375</v>
      </c>
    </row>
    <row r="272" spans="1:10" ht="13.5" customHeight="1" thickBot="1">
      <c r="A272" s="431"/>
      <c r="B272" s="432"/>
      <c r="C272" s="430"/>
      <c r="D272" s="179" t="s">
        <v>182</v>
      </c>
      <c r="E272" s="141">
        <v>39657</v>
      </c>
      <c r="F272" s="157">
        <v>0.375</v>
      </c>
      <c r="G272" s="433"/>
      <c r="H272" s="433"/>
      <c r="I272" s="141">
        <v>39664</v>
      </c>
      <c r="J272" s="143">
        <v>0.5833333333333334</v>
      </c>
    </row>
    <row r="273" spans="1:10" ht="13.5" customHeight="1" thickBot="1">
      <c r="A273" s="155"/>
      <c r="B273" s="165"/>
      <c r="C273" s="142" t="s">
        <v>478</v>
      </c>
      <c r="D273" s="179" t="s">
        <v>183</v>
      </c>
      <c r="E273" s="141">
        <v>39653</v>
      </c>
      <c r="F273" s="157">
        <v>0.20833333333333334</v>
      </c>
      <c r="G273" s="433" t="s">
        <v>679</v>
      </c>
      <c r="H273" s="433"/>
      <c r="I273" s="141">
        <v>39653</v>
      </c>
      <c r="J273" s="143">
        <v>0.3125</v>
      </c>
    </row>
    <row r="274" spans="1:10" ht="13.5" customHeight="1" thickBot="1">
      <c r="A274" s="155"/>
      <c r="B274" s="165"/>
      <c r="C274" s="142" t="s">
        <v>478</v>
      </c>
      <c r="D274" s="179" t="s">
        <v>183</v>
      </c>
      <c r="E274" s="141">
        <v>39653</v>
      </c>
      <c r="F274" s="157">
        <v>0.375</v>
      </c>
      <c r="G274" s="433" t="s">
        <v>680</v>
      </c>
      <c r="H274" s="433"/>
      <c r="I274" s="141">
        <v>39654</v>
      </c>
      <c r="J274" s="143">
        <v>0.75</v>
      </c>
    </row>
    <row r="275" spans="1:10" ht="13.5" customHeight="1" thickBot="1">
      <c r="A275" s="155"/>
      <c r="B275" s="165"/>
      <c r="C275" s="142" t="s">
        <v>478</v>
      </c>
      <c r="D275" s="179" t="s">
        <v>183</v>
      </c>
      <c r="E275" s="141">
        <v>39652</v>
      </c>
      <c r="F275" s="157">
        <v>0.5625</v>
      </c>
      <c r="G275" s="433" t="s">
        <v>681</v>
      </c>
      <c r="H275" s="433"/>
      <c r="I275" s="141">
        <v>39656</v>
      </c>
      <c r="J275" s="143">
        <v>0.5416666666666666</v>
      </c>
    </row>
    <row r="276" spans="1:10" ht="13.5" customHeight="1" thickBot="1">
      <c r="A276" s="155"/>
      <c r="B276" s="165"/>
      <c r="C276" s="142" t="s">
        <v>478</v>
      </c>
      <c r="D276" s="179" t="s">
        <v>183</v>
      </c>
      <c r="E276" s="141">
        <v>39652</v>
      </c>
      <c r="F276" s="157">
        <v>0.5625</v>
      </c>
      <c r="G276" s="433" t="s">
        <v>682</v>
      </c>
      <c r="H276" s="433"/>
      <c r="I276" s="141">
        <v>39654</v>
      </c>
      <c r="J276" s="143">
        <v>0.8333333333333334</v>
      </c>
    </row>
    <row r="277" spans="1:10" ht="13.5" customHeight="1" thickBot="1">
      <c r="A277" s="155"/>
      <c r="B277" s="165"/>
      <c r="C277" s="142" t="s">
        <v>478</v>
      </c>
      <c r="D277" s="179" t="s">
        <v>183</v>
      </c>
      <c r="E277" s="141">
        <v>39653</v>
      </c>
      <c r="F277" s="157">
        <v>0.3958333333333333</v>
      </c>
      <c r="G277" s="433" t="s">
        <v>683</v>
      </c>
      <c r="H277" s="433"/>
      <c r="I277" s="141">
        <v>39655</v>
      </c>
      <c r="J277" s="143">
        <v>0.2916666666666667</v>
      </c>
    </row>
    <row r="278" spans="1:10" ht="13.5" customHeight="1" thickBot="1">
      <c r="A278" s="155"/>
      <c r="B278" s="165"/>
      <c r="C278" s="142" t="s">
        <v>479</v>
      </c>
      <c r="D278" s="179" t="s">
        <v>183</v>
      </c>
      <c r="E278" s="141">
        <v>39652</v>
      </c>
      <c r="F278" s="157">
        <v>0.75</v>
      </c>
      <c r="G278" s="433" t="s">
        <v>684</v>
      </c>
      <c r="H278" s="433"/>
      <c r="I278" s="141">
        <v>39653</v>
      </c>
      <c r="J278" s="143">
        <v>0.3125</v>
      </c>
    </row>
    <row r="279" spans="1:10" ht="13.5" customHeight="1" thickBot="1">
      <c r="A279" s="155"/>
      <c r="B279" s="165"/>
      <c r="C279" s="142" t="s">
        <v>478</v>
      </c>
      <c r="D279" s="179" t="s">
        <v>182</v>
      </c>
      <c r="E279" s="141">
        <v>39652</v>
      </c>
      <c r="F279" s="157">
        <v>0.7083333333333334</v>
      </c>
      <c r="G279" s="433" t="s">
        <v>685</v>
      </c>
      <c r="H279" s="433"/>
      <c r="I279" s="141">
        <v>39654</v>
      </c>
      <c r="J279" s="143">
        <v>0.4166666666666667</v>
      </c>
    </row>
    <row r="280" spans="1:10" ht="13.5" customHeight="1" thickBot="1">
      <c r="A280" s="155"/>
      <c r="B280" s="165"/>
      <c r="C280" s="142" t="s">
        <v>478</v>
      </c>
      <c r="D280" s="179" t="s">
        <v>182</v>
      </c>
      <c r="E280" s="141">
        <v>39655</v>
      </c>
      <c r="F280" s="157">
        <v>0.75</v>
      </c>
      <c r="G280" s="433" t="s">
        <v>686</v>
      </c>
      <c r="H280" s="433"/>
      <c r="I280" s="141">
        <v>39656</v>
      </c>
      <c r="J280" s="143">
        <v>0.4166666666666667</v>
      </c>
    </row>
    <row r="281" spans="1:10" ht="13.5" customHeight="1" thickBot="1">
      <c r="A281" s="155"/>
      <c r="B281" s="165"/>
      <c r="C281" s="142" t="s">
        <v>478</v>
      </c>
      <c r="D281" s="179" t="s">
        <v>182</v>
      </c>
      <c r="E281" s="141">
        <v>39655</v>
      </c>
      <c r="F281" s="157">
        <v>0.7916666666666666</v>
      </c>
      <c r="G281" s="433" t="s">
        <v>687</v>
      </c>
      <c r="H281" s="433"/>
      <c r="I281" s="141">
        <v>39657</v>
      </c>
      <c r="J281" s="143">
        <v>0.375</v>
      </c>
    </row>
    <row r="282" spans="1:10" ht="13.5" customHeight="1" thickBot="1">
      <c r="A282" s="155"/>
      <c r="B282" s="165"/>
      <c r="C282" s="142" t="s">
        <v>479</v>
      </c>
      <c r="D282" s="179" t="s">
        <v>183</v>
      </c>
      <c r="E282" s="141">
        <v>39655</v>
      </c>
      <c r="F282" s="157">
        <v>0.75</v>
      </c>
      <c r="G282" s="433" t="s">
        <v>688</v>
      </c>
      <c r="H282" s="433"/>
      <c r="I282" s="141">
        <v>39657</v>
      </c>
      <c r="J282" s="143">
        <v>0.75</v>
      </c>
    </row>
    <row r="283" spans="1:10" ht="13.5" customHeight="1" thickBot="1">
      <c r="A283" s="155"/>
      <c r="B283" s="165"/>
      <c r="C283" s="142" t="s">
        <v>478</v>
      </c>
      <c r="D283" s="179" t="s">
        <v>183</v>
      </c>
      <c r="E283" s="141">
        <v>39655</v>
      </c>
      <c r="F283" s="157">
        <v>0.75</v>
      </c>
      <c r="G283" s="433" t="s">
        <v>689</v>
      </c>
      <c r="H283" s="433"/>
      <c r="I283" s="141">
        <v>39657</v>
      </c>
      <c r="J283" s="143">
        <v>0.75</v>
      </c>
    </row>
    <row r="284" spans="1:10" ht="13.5" customHeight="1" thickBot="1">
      <c r="A284" s="155"/>
      <c r="B284" s="165"/>
      <c r="C284" s="142" t="s">
        <v>478</v>
      </c>
      <c r="D284" s="179" t="s">
        <v>182</v>
      </c>
      <c r="E284" s="141">
        <v>39655</v>
      </c>
      <c r="F284" s="157">
        <v>0.875</v>
      </c>
      <c r="G284" s="433" t="s">
        <v>690</v>
      </c>
      <c r="H284" s="433"/>
      <c r="I284" s="141">
        <v>39656</v>
      </c>
      <c r="J284" s="143">
        <v>0.5208333333333334</v>
      </c>
    </row>
    <row r="285" spans="1:10" ht="13.5" customHeight="1" thickBot="1">
      <c r="A285" s="431" t="s">
        <v>694</v>
      </c>
      <c r="B285" s="432"/>
      <c r="C285" s="430" t="s">
        <v>479</v>
      </c>
      <c r="D285" s="406" t="s">
        <v>182</v>
      </c>
      <c r="E285" s="407">
        <v>39657</v>
      </c>
      <c r="F285" s="405">
        <v>0.375</v>
      </c>
      <c r="G285" s="433" t="s">
        <v>607</v>
      </c>
      <c r="H285" s="433"/>
      <c r="I285" s="141"/>
      <c r="J285" s="143"/>
    </row>
    <row r="286" spans="1:10" ht="13.5" customHeight="1" thickBot="1">
      <c r="A286" s="431"/>
      <c r="B286" s="432"/>
      <c r="C286" s="430"/>
      <c r="D286" s="406"/>
      <c r="E286" s="407"/>
      <c r="F286" s="405"/>
      <c r="G286" s="433"/>
      <c r="H286" s="433"/>
      <c r="I286" s="141">
        <v>39677</v>
      </c>
      <c r="J286" s="143">
        <v>0.5833333333333334</v>
      </c>
    </row>
    <row r="287" spans="1:10" ht="13.5" customHeight="1" thickBot="1">
      <c r="A287" s="431"/>
      <c r="B287" s="432"/>
      <c r="C287" s="430"/>
      <c r="D287" s="406"/>
      <c r="E287" s="407"/>
      <c r="F287" s="405"/>
      <c r="G287" s="433"/>
      <c r="H287" s="433"/>
      <c r="I287" s="141">
        <v>39675</v>
      </c>
      <c r="J287" s="143">
        <v>0.5833333333333334</v>
      </c>
    </row>
    <row r="288" spans="1:10" ht="26.25" customHeight="1" thickBot="1">
      <c r="A288" s="155" t="s">
        <v>693</v>
      </c>
      <c r="B288" s="165"/>
      <c r="C288" s="142" t="s">
        <v>479</v>
      </c>
      <c r="D288" s="179" t="s">
        <v>483</v>
      </c>
      <c r="E288" s="141">
        <v>39661</v>
      </c>
      <c r="F288" s="157">
        <v>0.75</v>
      </c>
      <c r="G288" s="433" t="s">
        <v>607</v>
      </c>
      <c r="H288" s="433"/>
      <c r="I288" s="141">
        <v>39675</v>
      </c>
      <c r="J288" s="143">
        <v>0.5833333333333334</v>
      </c>
    </row>
    <row r="289" spans="1:10" ht="13.5" customHeight="1" thickBot="1">
      <c r="A289" s="155" t="s">
        <v>692</v>
      </c>
      <c r="B289" s="165"/>
      <c r="C289" s="142" t="s">
        <v>479</v>
      </c>
      <c r="D289" s="179" t="s">
        <v>182</v>
      </c>
      <c r="E289" s="141">
        <v>39662</v>
      </c>
      <c r="F289" s="157">
        <v>0.75</v>
      </c>
      <c r="G289" s="433" t="s">
        <v>607</v>
      </c>
      <c r="H289" s="433"/>
      <c r="I289" s="141">
        <v>39675</v>
      </c>
      <c r="J289" s="143">
        <v>0.5833333333333334</v>
      </c>
    </row>
    <row r="290" spans="1:10" ht="13.5" customHeight="1" thickBot="1">
      <c r="A290" s="155" t="s">
        <v>691</v>
      </c>
      <c r="B290" s="165"/>
      <c r="C290" s="142" t="s">
        <v>479</v>
      </c>
      <c r="D290" s="179" t="s">
        <v>182</v>
      </c>
      <c r="E290" s="141">
        <v>39664</v>
      </c>
      <c r="F290" s="157">
        <v>0.75</v>
      </c>
      <c r="G290" s="433" t="s">
        <v>607</v>
      </c>
      <c r="H290" s="433"/>
      <c r="I290" s="141">
        <v>39675</v>
      </c>
      <c r="J290" s="143">
        <v>0.5833333333333334</v>
      </c>
    </row>
    <row r="291" spans="1:10" ht="13.5" customHeight="1" thickBot="1">
      <c r="A291" s="431" t="s">
        <v>484</v>
      </c>
      <c r="B291" s="432"/>
      <c r="C291" s="430" t="s">
        <v>485</v>
      </c>
      <c r="D291" s="179" t="s">
        <v>182</v>
      </c>
      <c r="E291" s="141">
        <v>39652</v>
      </c>
      <c r="F291" s="157">
        <v>0.4513888888888889</v>
      </c>
      <c r="G291" s="433" t="s">
        <v>695</v>
      </c>
      <c r="H291" s="433"/>
      <c r="I291" s="141">
        <v>39657</v>
      </c>
      <c r="J291" s="143">
        <v>0.3333333333333333</v>
      </c>
    </row>
    <row r="292" spans="1:10" ht="13.5" customHeight="1" thickBot="1">
      <c r="A292" s="431"/>
      <c r="B292" s="432"/>
      <c r="C292" s="430"/>
      <c r="D292" s="179" t="s">
        <v>183</v>
      </c>
      <c r="E292" s="141">
        <v>39652</v>
      </c>
      <c r="F292" s="157">
        <v>0.5208333333333334</v>
      </c>
      <c r="G292" s="433"/>
      <c r="H292" s="433"/>
      <c r="I292" s="141">
        <v>39654</v>
      </c>
      <c r="J292" s="143">
        <v>0.75</v>
      </c>
    </row>
    <row r="293" spans="1:10" ht="13.5" customHeight="1" thickBot="1">
      <c r="A293" s="431" t="s">
        <v>486</v>
      </c>
      <c r="B293" s="432"/>
      <c r="C293" s="430" t="s">
        <v>485</v>
      </c>
      <c r="D293" s="179" t="s">
        <v>183</v>
      </c>
      <c r="E293" s="141">
        <v>39652</v>
      </c>
      <c r="F293" s="157">
        <v>0.6041666666666666</v>
      </c>
      <c r="G293" s="433" t="s">
        <v>696</v>
      </c>
      <c r="H293" s="433"/>
      <c r="I293" s="141">
        <v>39653</v>
      </c>
      <c r="J293" s="143">
        <v>0.5833333333333334</v>
      </c>
    </row>
    <row r="294" spans="1:10" ht="13.5" customHeight="1" thickBot="1">
      <c r="A294" s="431"/>
      <c r="B294" s="432"/>
      <c r="C294" s="430"/>
      <c r="D294" s="179" t="s">
        <v>182</v>
      </c>
      <c r="E294" s="141">
        <v>39653</v>
      </c>
      <c r="F294" s="157">
        <v>0.5833333333333334</v>
      </c>
      <c r="G294" s="433"/>
      <c r="H294" s="433"/>
      <c r="I294" s="141">
        <v>39654</v>
      </c>
      <c r="J294" s="143">
        <v>0.4166666666666667</v>
      </c>
    </row>
    <row r="295" spans="1:10" ht="13.5" customHeight="1" thickBot="1">
      <c r="A295" s="431" t="s">
        <v>481</v>
      </c>
      <c r="B295" s="432"/>
      <c r="C295" s="430" t="s">
        <v>485</v>
      </c>
      <c r="D295" s="179" t="s">
        <v>183</v>
      </c>
      <c r="E295" s="141">
        <v>39652</v>
      </c>
      <c r="F295" s="157">
        <v>0.625</v>
      </c>
      <c r="G295" s="433" t="s">
        <v>697</v>
      </c>
      <c r="H295" s="433"/>
      <c r="I295" s="141">
        <v>39653</v>
      </c>
      <c r="J295" s="143" t="s">
        <v>458</v>
      </c>
    </row>
    <row r="296" spans="1:10" ht="13.5" customHeight="1" thickBot="1">
      <c r="A296" s="431"/>
      <c r="B296" s="432"/>
      <c r="C296" s="430"/>
      <c r="D296" s="179" t="s">
        <v>182</v>
      </c>
      <c r="E296" s="141">
        <v>39654</v>
      </c>
      <c r="F296" s="157">
        <v>0.5</v>
      </c>
      <c r="G296" s="433"/>
      <c r="H296" s="433"/>
      <c r="I296" s="141">
        <v>39654</v>
      </c>
      <c r="J296" s="143" t="s">
        <v>487</v>
      </c>
    </row>
    <row r="297" spans="1:10" ht="13.5" customHeight="1" thickBot="1">
      <c r="A297" s="431" t="s">
        <v>481</v>
      </c>
      <c r="B297" s="432"/>
      <c r="C297" s="430" t="s">
        <v>485</v>
      </c>
      <c r="D297" s="179" t="s">
        <v>182</v>
      </c>
      <c r="E297" s="141">
        <v>39652</v>
      </c>
      <c r="F297" s="157">
        <v>0.625</v>
      </c>
      <c r="G297" s="433" t="s">
        <v>698</v>
      </c>
      <c r="H297" s="433"/>
      <c r="I297" s="141">
        <v>39654</v>
      </c>
      <c r="J297" s="143">
        <v>0.4166666666666667</v>
      </c>
    </row>
    <row r="298" spans="1:10" ht="13.5" customHeight="1" thickBot="1">
      <c r="A298" s="431"/>
      <c r="B298" s="432"/>
      <c r="C298" s="430"/>
      <c r="D298" s="179" t="s">
        <v>183</v>
      </c>
      <c r="E298" s="141">
        <v>39652</v>
      </c>
      <c r="F298" s="157">
        <v>0.6458333333333334</v>
      </c>
      <c r="G298" s="433"/>
      <c r="H298" s="433"/>
      <c r="I298" s="141">
        <v>39653</v>
      </c>
      <c r="J298" s="143">
        <v>0.5</v>
      </c>
    </row>
    <row r="299" spans="1:10" ht="13.5" customHeight="1" thickBot="1">
      <c r="A299" s="431" t="s">
        <v>488</v>
      </c>
      <c r="B299" s="432"/>
      <c r="C299" s="430" t="s">
        <v>489</v>
      </c>
      <c r="D299" s="179" t="s">
        <v>182</v>
      </c>
      <c r="E299" s="141">
        <v>39652</v>
      </c>
      <c r="F299" s="157">
        <v>0.5833333333333334</v>
      </c>
      <c r="G299" s="433" t="s">
        <v>699</v>
      </c>
      <c r="H299" s="433"/>
      <c r="I299" s="141">
        <v>39654</v>
      </c>
      <c r="J299" s="143">
        <v>0.3125</v>
      </c>
    </row>
    <row r="300" spans="1:10" ht="13.5" customHeight="1" thickBot="1">
      <c r="A300" s="431"/>
      <c r="B300" s="432"/>
      <c r="C300" s="430"/>
      <c r="D300" s="179" t="s">
        <v>183</v>
      </c>
      <c r="E300" s="141">
        <v>39652</v>
      </c>
      <c r="F300" s="157">
        <v>0.6041666666666666</v>
      </c>
      <c r="G300" s="433"/>
      <c r="H300" s="433"/>
      <c r="I300" s="141">
        <v>39653</v>
      </c>
      <c r="J300" s="143">
        <v>0.5208333333333334</v>
      </c>
    </row>
    <row r="301" spans="1:10" ht="13.5" customHeight="1" thickBot="1">
      <c r="A301" s="431" t="s">
        <v>488</v>
      </c>
      <c r="B301" s="432"/>
      <c r="C301" s="430" t="s">
        <v>489</v>
      </c>
      <c r="D301" s="179" t="s">
        <v>182</v>
      </c>
      <c r="E301" s="141">
        <v>39652</v>
      </c>
      <c r="F301" s="157">
        <v>0.6875</v>
      </c>
      <c r="G301" s="433" t="s">
        <v>700</v>
      </c>
      <c r="H301" s="433"/>
      <c r="I301" s="141">
        <v>39652</v>
      </c>
      <c r="J301" s="143">
        <v>0.7152777777777778</v>
      </c>
    </row>
    <row r="302" spans="1:10" ht="13.5" customHeight="1" thickBot="1">
      <c r="A302" s="431"/>
      <c r="B302" s="432"/>
      <c r="C302" s="430"/>
      <c r="D302" s="179" t="s">
        <v>183</v>
      </c>
      <c r="E302" s="141">
        <v>39652</v>
      </c>
      <c r="F302" s="157">
        <v>0.7152777777777778</v>
      </c>
      <c r="G302" s="433"/>
      <c r="H302" s="433"/>
      <c r="I302" s="141">
        <v>39653</v>
      </c>
      <c r="J302" s="143">
        <v>0.5833333333333334</v>
      </c>
    </row>
    <row r="303" spans="1:10" ht="13.5" customHeight="1" thickBot="1">
      <c r="A303" s="431" t="s">
        <v>490</v>
      </c>
      <c r="B303" s="432"/>
      <c r="C303" s="430" t="s">
        <v>489</v>
      </c>
      <c r="D303" s="179" t="s">
        <v>182</v>
      </c>
      <c r="E303" s="141">
        <v>39652</v>
      </c>
      <c r="F303" s="157">
        <v>0.7708333333333334</v>
      </c>
      <c r="G303" s="433" t="s">
        <v>701</v>
      </c>
      <c r="H303" s="433"/>
      <c r="I303" s="141">
        <v>39658</v>
      </c>
      <c r="J303" s="143">
        <v>0.4166666666666667</v>
      </c>
    </row>
    <row r="304" spans="1:10" ht="13.5" customHeight="1" thickBot="1">
      <c r="A304" s="431"/>
      <c r="B304" s="432"/>
      <c r="C304" s="430"/>
      <c r="D304" s="179" t="s">
        <v>183</v>
      </c>
      <c r="E304" s="141">
        <v>39652</v>
      </c>
      <c r="F304" s="157">
        <v>0.8333333333333334</v>
      </c>
      <c r="G304" s="433"/>
      <c r="H304" s="433"/>
      <c r="I304" s="141">
        <v>39654</v>
      </c>
      <c r="J304" s="143">
        <v>0.7916666666666666</v>
      </c>
    </row>
    <row r="305" spans="1:10" ht="13.5" customHeight="1" thickBot="1">
      <c r="A305" s="431" t="s">
        <v>491</v>
      </c>
      <c r="B305" s="432"/>
      <c r="C305" s="430" t="s">
        <v>489</v>
      </c>
      <c r="D305" s="179" t="s">
        <v>183</v>
      </c>
      <c r="E305" s="141">
        <v>39652</v>
      </c>
      <c r="F305" s="157">
        <v>0.8333333333333334</v>
      </c>
      <c r="G305" s="433" t="s">
        <v>702</v>
      </c>
      <c r="H305" s="433"/>
      <c r="I305" s="141">
        <v>39656</v>
      </c>
      <c r="J305" s="143">
        <v>0.5</v>
      </c>
    </row>
    <row r="306" spans="1:10" ht="13.5" customHeight="1" thickBot="1">
      <c r="A306" s="431"/>
      <c r="B306" s="432"/>
      <c r="C306" s="430"/>
      <c r="D306" s="179" t="s">
        <v>483</v>
      </c>
      <c r="E306" s="141">
        <v>39656</v>
      </c>
      <c r="F306" s="157">
        <v>0.5</v>
      </c>
      <c r="G306" s="433"/>
      <c r="H306" s="433"/>
      <c r="I306" s="141">
        <v>39657</v>
      </c>
      <c r="J306" s="143">
        <v>0.3333333333333333</v>
      </c>
    </row>
    <row r="307" spans="1:10" ht="13.5" customHeight="1" thickBot="1">
      <c r="A307" s="431" t="s">
        <v>492</v>
      </c>
      <c r="B307" s="432"/>
      <c r="C307" s="430" t="s">
        <v>489</v>
      </c>
      <c r="D307" s="179" t="s">
        <v>182</v>
      </c>
      <c r="E307" s="141">
        <v>39652</v>
      </c>
      <c r="F307" s="157">
        <v>0.4479166666666667</v>
      </c>
      <c r="G307" s="433" t="s">
        <v>703</v>
      </c>
      <c r="H307" s="433"/>
      <c r="I307" s="141">
        <v>39654</v>
      </c>
      <c r="J307" s="143">
        <v>0.375</v>
      </c>
    </row>
    <row r="308" spans="1:10" ht="13.5" customHeight="1" thickBot="1">
      <c r="A308" s="431"/>
      <c r="B308" s="432"/>
      <c r="C308" s="430"/>
      <c r="D308" s="179" t="s">
        <v>183</v>
      </c>
      <c r="E308" s="141">
        <v>39652</v>
      </c>
      <c r="F308" s="157">
        <v>0.4895833333333333</v>
      </c>
      <c r="G308" s="433"/>
      <c r="H308" s="433"/>
      <c r="I308" s="141">
        <v>39654</v>
      </c>
      <c r="J308" s="143">
        <v>0.25</v>
      </c>
    </row>
    <row r="309" spans="1:10" ht="13.5" customHeight="1" thickBot="1">
      <c r="A309" s="431" t="s">
        <v>493</v>
      </c>
      <c r="B309" s="432"/>
      <c r="C309" s="430" t="s">
        <v>489</v>
      </c>
      <c r="D309" s="179" t="s">
        <v>183</v>
      </c>
      <c r="E309" s="141">
        <v>39652</v>
      </c>
      <c r="F309" s="157">
        <v>0.5625</v>
      </c>
      <c r="G309" s="433" t="s">
        <v>704</v>
      </c>
      <c r="H309" s="433"/>
      <c r="I309" s="141">
        <v>39654</v>
      </c>
      <c r="J309" s="143">
        <v>0.5208333333333334</v>
      </c>
    </row>
    <row r="310" spans="1:10" ht="13.5" customHeight="1" thickBot="1">
      <c r="A310" s="431"/>
      <c r="B310" s="432"/>
      <c r="C310" s="430"/>
      <c r="D310" s="179" t="s">
        <v>183</v>
      </c>
      <c r="E310" s="141">
        <v>39655</v>
      </c>
      <c r="F310" s="157">
        <v>0.3125</v>
      </c>
      <c r="G310" s="433"/>
      <c r="H310" s="433"/>
      <c r="I310" s="141">
        <v>39662</v>
      </c>
      <c r="J310" s="143">
        <v>0.7083333333333334</v>
      </c>
    </row>
    <row r="311" spans="1:10" ht="13.5" customHeight="1" thickBot="1">
      <c r="A311" s="463"/>
      <c r="B311" s="464"/>
      <c r="C311" s="465"/>
      <c r="D311" s="182" t="s">
        <v>182</v>
      </c>
      <c r="E311" s="183">
        <v>39662</v>
      </c>
      <c r="F311" s="184">
        <v>0.7083333333333334</v>
      </c>
      <c r="G311" s="462"/>
      <c r="H311" s="462"/>
      <c r="I311" s="183">
        <v>39681</v>
      </c>
      <c r="J311" s="185">
        <v>0.7083333333333334</v>
      </c>
    </row>
    <row r="312" ht="13.5" customHeight="1" thickTop="1"/>
  </sheetData>
  <sheetProtection/>
  <mergeCells count="387">
    <mergeCell ref="G22:H22"/>
    <mergeCell ref="A81:A82"/>
    <mergeCell ref="B81:B82"/>
    <mergeCell ref="C81:C82"/>
    <mergeCell ref="G81:H82"/>
    <mergeCell ref="A42:A43"/>
    <mergeCell ref="B42:B43"/>
    <mergeCell ref="C42:C43"/>
    <mergeCell ref="G42:H43"/>
    <mergeCell ref="A50:A51"/>
    <mergeCell ref="A47:A48"/>
    <mergeCell ref="B47:B48"/>
    <mergeCell ref="C47:C48"/>
    <mergeCell ref="G47:H48"/>
    <mergeCell ref="A16:A18"/>
    <mergeCell ref="B16:B18"/>
    <mergeCell ref="C16:C18"/>
    <mergeCell ref="G16:H18"/>
    <mergeCell ref="C50:C51"/>
    <mergeCell ref="G50:H51"/>
    <mergeCell ref="A52:A53"/>
    <mergeCell ref="C52:C53"/>
    <mergeCell ref="B52:B53"/>
    <mergeCell ref="G52:H53"/>
    <mergeCell ref="B50:B51"/>
    <mergeCell ref="A94:A95"/>
    <mergeCell ref="B94:B95"/>
    <mergeCell ref="C94:C95"/>
    <mergeCell ref="G94:H95"/>
    <mergeCell ref="A97:A98"/>
    <mergeCell ref="C97:C98"/>
    <mergeCell ref="B97:B98"/>
    <mergeCell ref="G97:H98"/>
    <mergeCell ref="A56:A57"/>
    <mergeCell ref="B91:B93"/>
    <mergeCell ref="C91:C93"/>
    <mergeCell ref="B56:B57"/>
    <mergeCell ref="C56:C57"/>
    <mergeCell ref="A73:A74"/>
    <mergeCell ref="B73:B74"/>
    <mergeCell ref="C73:C74"/>
    <mergeCell ref="A77:A79"/>
    <mergeCell ref="B77:B79"/>
    <mergeCell ref="C77:C79"/>
    <mergeCell ref="G77:H79"/>
    <mergeCell ref="A58:A59"/>
    <mergeCell ref="B58:B59"/>
    <mergeCell ref="C58:C59"/>
    <mergeCell ref="G58:H59"/>
    <mergeCell ref="G65:H65"/>
    <mergeCell ref="G72:H72"/>
    <mergeCell ref="G73:H74"/>
    <mergeCell ref="G71:H71"/>
    <mergeCell ref="A309:A311"/>
    <mergeCell ref="B309:B311"/>
    <mergeCell ref="C309:C311"/>
    <mergeCell ref="C39:C41"/>
    <mergeCell ref="A39:A41"/>
    <mergeCell ref="B39:B41"/>
    <mergeCell ref="A83:A84"/>
    <mergeCell ref="B83:B84"/>
    <mergeCell ref="C83:C84"/>
    <mergeCell ref="A91:A93"/>
    <mergeCell ref="G309:H311"/>
    <mergeCell ref="G288:H288"/>
    <mergeCell ref="G289:H289"/>
    <mergeCell ref="G290:H290"/>
    <mergeCell ref="G295:H296"/>
    <mergeCell ref="G297:H298"/>
    <mergeCell ref="G301:H302"/>
    <mergeCell ref="G299:H300"/>
    <mergeCell ref="C285:C287"/>
    <mergeCell ref="D285:D287"/>
    <mergeCell ref="E285:E287"/>
    <mergeCell ref="B285:B287"/>
    <mergeCell ref="A307:A308"/>
    <mergeCell ref="C307:C308"/>
    <mergeCell ref="B307:B308"/>
    <mergeCell ref="G307:H308"/>
    <mergeCell ref="G284:H284"/>
    <mergeCell ref="G276:H276"/>
    <mergeCell ref="G277:H277"/>
    <mergeCell ref="G278:H278"/>
    <mergeCell ref="G279:H279"/>
    <mergeCell ref="F285:F287"/>
    <mergeCell ref="G270:H270"/>
    <mergeCell ref="G273:H273"/>
    <mergeCell ref="G274:H274"/>
    <mergeCell ref="G275:H275"/>
    <mergeCell ref="G285:H287"/>
    <mergeCell ref="G280:H280"/>
    <mergeCell ref="G281:H281"/>
    <mergeCell ref="G282:H282"/>
    <mergeCell ref="G283:H283"/>
    <mergeCell ref="G264:H264"/>
    <mergeCell ref="G265:H265"/>
    <mergeCell ref="A305:A306"/>
    <mergeCell ref="G303:H304"/>
    <mergeCell ref="C305:C306"/>
    <mergeCell ref="G305:H306"/>
    <mergeCell ref="B305:B306"/>
    <mergeCell ref="B303:B304"/>
    <mergeCell ref="A303:A304"/>
    <mergeCell ref="C303:C304"/>
    <mergeCell ref="G249:H249"/>
    <mergeCell ref="G266:H266"/>
    <mergeCell ref="G258:H258"/>
    <mergeCell ref="G259:H259"/>
    <mergeCell ref="G260:H260"/>
    <mergeCell ref="G261:H261"/>
    <mergeCell ref="G250:H250"/>
    <mergeCell ref="G251:H251"/>
    <mergeCell ref="G252:H252"/>
    <mergeCell ref="G257:H257"/>
    <mergeCell ref="G239:H239"/>
    <mergeCell ref="G240:H240"/>
    <mergeCell ref="G241:H241"/>
    <mergeCell ref="G242:H242"/>
    <mergeCell ref="G243:H243"/>
    <mergeCell ref="G244:H244"/>
    <mergeCell ref="G245:H245"/>
    <mergeCell ref="G247:H247"/>
    <mergeCell ref="G248:H248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46:H246"/>
    <mergeCell ref="G223:H223"/>
    <mergeCell ref="G224:H224"/>
    <mergeCell ref="G225:H225"/>
    <mergeCell ref="G226:H226"/>
    <mergeCell ref="G227:H227"/>
    <mergeCell ref="G228:H228"/>
    <mergeCell ref="G229:H229"/>
    <mergeCell ref="G230:H230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07:H207"/>
    <mergeCell ref="G208:H208"/>
    <mergeCell ref="G209:H209"/>
    <mergeCell ref="G210:H210"/>
    <mergeCell ref="G213:H213"/>
    <mergeCell ref="G214:H214"/>
    <mergeCell ref="G211:H212"/>
    <mergeCell ref="C211:C212"/>
    <mergeCell ref="G205:H205"/>
    <mergeCell ref="G206:H206"/>
    <mergeCell ref="G199:H199"/>
    <mergeCell ref="G200:H200"/>
    <mergeCell ref="G201:H201"/>
    <mergeCell ref="G202:H202"/>
    <mergeCell ref="G191:H192"/>
    <mergeCell ref="G193:H194"/>
    <mergeCell ref="G203:H203"/>
    <mergeCell ref="G204:H204"/>
    <mergeCell ref="G195:H195"/>
    <mergeCell ref="G196:H196"/>
    <mergeCell ref="G197:H197"/>
    <mergeCell ref="G198:H198"/>
    <mergeCell ref="G188:H188"/>
    <mergeCell ref="G189:H189"/>
    <mergeCell ref="G190:H190"/>
    <mergeCell ref="G183:H183"/>
    <mergeCell ref="G184:H184"/>
    <mergeCell ref="G185:H185"/>
    <mergeCell ref="G186:H186"/>
    <mergeCell ref="G178:H178"/>
    <mergeCell ref="G174:H175"/>
    <mergeCell ref="G176:H177"/>
    <mergeCell ref="G187:H187"/>
    <mergeCell ref="G179:H179"/>
    <mergeCell ref="G180:H180"/>
    <mergeCell ref="G181:H181"/>
    <mergeCell ref="G182:H182"/>
    <mergeCell ref="G173:H173"/>
    <mergeCell ref="G167:H167"/>
    <mergeCell ref="G168:H168"/>
    <mergeCell ref="G169:H169"/>
    <mergeCell ref="G170:H170"/>
    <mergeCell ref="G171:H171"/>
    <mergeCell ref="G172:H172"/>
    <mergeCell ref="G163:H163"/>
    <mergeCell ref="G164:H164"/>
    <mergeCell ref="G165:H165"/>
    <mergeCell ref="G166:H166"/>
    <mergeCell ref="G132:H132"/>
    <mergeCell ref="G162:H162"/>
    <mergeCell ref="G161:H161"/>
    <mergeCell ref="G159:H159"/>
    <mergeCell ref="G160:H160"/>
    <mergeCell ref="G156:H156"/>
    <mergeCell ref="G144:H144"/>
    <mergeCell ref="G133:H133"/>
    <mergeCell ref="G117:H117"/>
    <mergeCell ref="G118:H118"/>
    <mergeCell ref="G123:H123"/>
    <mergeCell ref="G124:H124"/>
    <mergeCell ref="G122:H122"/>
    <mergeCell ref="G119:H119"/>
    <mergeCell ref="G120:H120"/>
    <mergeCell ref="G121:H121"/>
    <mergeCell ref="G130:H130"/>
    <mergeCell ref="G149:H149"/>
    <mergeCell ref="G150:H150"/>
    <mergeCell ref="A134:A137"/>
    <mergeCell ref="G134:H137"/>
    <mergeCell ref="C138:C139"/>
    <mergeCell ref="A138:A139"/>
    <mergeCell ref="B138:B139"/>
    <mergeCell ref="G138:H139"/>
    <mergeCell ref="B134:B137"/>
    <mergeCell ref="C134:C137"/>
    <mergeCell ref="B191:B192"/>
    <mergeCell ref="A140:A141"/>
    <mergeCell ref="G145:H145"/>
    <mergeCell ref="G146:H146"/>
    <mergeCell ref="G147:H148"/>
    <mergeCell ref="G140:H141"/>
    <mergeCell ref="C140:C141"/>
    <mergeCell ref="B140:B141"/>
    <mergeCell ref="G142:H142"/>
    <mergeCell ref="A147:A148"/>
    <mergeCell ref="A176:A177"/>
    <mergeCell ref="B176:B177"/>
    <mergeCell ref="C176:C177"/>
    <mergeCell ref="B147:B148"/>
    <mergeCell ref="G39:H41"/>
    <mergeCell ref="A211:A212"/>
    <mergeCell ref="B211:B212"/>
    <mergeCell ref="B193:B194"/>
    <mergeCell ref="A193:A194"/>
    <mergeCell ref="C147:C148"/>
    <mergeCell ref="A191:A192"/>
    <mergeCell ref="A174:A175"/>
    <mergeCell ref="B174:B175"/>
    <mergeCell ref="C174:C175"/>
    <mergeCell ref="G129:H129"/>
    <mergeCell ref="G125:H125"/>
    <mergeCell ref="G126:H126"/>
    <mergeCell ref="G127:H127"/>
    <mergeCell ref="G128:H128"/>
    <mergeCell ref="A2:J2"/>
    <mergeCell ref="G7:H7"/>
    <mergeCell ref="G23:H23"/>
    <mergeCell ref="G6:H6"/>
    <mergeCell ref="E4:G4"/>
    <mergeCell ref="H4:J4"/>
    <mergeCell ref="G5:H5"/>
    <mergeCell ref="A4:A5"/>
    <mergeCell ref="B4:B5"/>
    <mergeCell ref="C4:C5"/>
    <mergeCell ref="G87:H87"/>
    <mergeCell ref="G88:H88"/>
    <mergeCell ref="G89:H89"/>
    <mergeCell ref="G83:H84"/>
    <mergeCell ref="G85:H85"/>
    <mergeCell ref="G86:H86"/>
    <mergeCell ref="G80:H80"/>
    <mergeCell ref="G49:H49"/>
    <mergeCell ref="G62:H62"/>
    <mergeCell ref="G34:H34"/>
    <mergeCell ref="G35:H35"/>
    <mergeCell ref="G36:H36"/>
    <mergeCell ref="G38:H38"/>
    <mergeCell ref="G37:H37"/>
    <mergeCell ref="G46:H46"/>
    <mergeCell ref="G55:H55"/>
    <mergeCell ref="G44:H44"/>
    <mergeCell ref="G45:H45"/>
    <mergeCell ref="G25:H25"/>
    <mergeCell ref="G26:H26"/>
    <mergeCell ref="G27:H27"/>
    <mergeCell ref="G28:H28"/>
    <mergeCell ref="G29:H29"/>
    <mergeCell ref="G31:H31"/>
    <mergeCell ref="G30:H30"/>
    <mergeCell ref="G32:H32"/>
    <mergeCell ref="G33:H33"/>
    <mergeCell ref="D4:D5"/>
    <mergeCell ref="G24:H24"/>
    <mergeCell ref="G12:H12"/>
    <mergeCell ref="G14:H14"/>
    <mergeCell ref="G15:H15"/>
    <mergeCell ref="G19:H19"/>
    <mergeCell ref="G20:H20"/>
    <mergeCell ref="G21:H21"/>
    <mergeCell ref="G13:H13"/>
    <mergeCell ref="G8:H8"/>
    <mergeCell ref="A10:A11"/>
    <mergeCell ref="B10:B11"/>
    <mergeCell ref="C10:C11"/>
    <mergeCell ref="G10:H11"/>
    <mergeCell ref="G9:H9"/>
    <mergeCell ref="G60:H60"/>
    <mergeCell ref="G54:H54"/>
    <mergeCell ref="G67:H67"/>
    <mergeCell ref="G63:H63"/>
    <mergeCell ref="G61:H61"/>
    <mergeCell ref="G66:H66"/>
    <mergeCell ref="G56:H57"/>
    <mergeCell ref="G69:H69"/>
    <mergeCell ref="G70:H70"/>
    <mergeCell ref="G68:H68"/>
    <mergeCell ref="G64:H64"/>
    <mergeCell ref="G90:H90"/>
    <mergeCell ref="G101:H101"/>
    <mergeCell ref="G102:H102"/>
    <mergeCell ref="G103:H103"/>
    <mergeCell ref="G91:H93"/>
    <mergeCell ref="G96:H96"/>
    <mergeCell ref="A104:A105"/>
    <mergeCell ref="B104:B105"/>
    <mergeCell ref="C104:C105"/>
    <mergeCell ref="G99:H99"/>
    <mergeCell ref="G100:H100"/>
    <mergeCell ref="G104:H105"/>
    <mergeCell ref="A106:A107"/>
    <mergeCell ref="B106:B107"/>
    <mergeCell ref="C106:C107"/>
    <mergeCell ref="G106:H107"/>
    <mergeCell ref="A110:A111"/>
    <mergeCell ref="B110:B111"/>
    <mergeCell ref="C110:C111"/>
    <mergeCell ref="G110:H111"/>
    <mergeCell ref="A108:A109"/>
    <mergeCell ref="B108:B109"/>
    <mergeCell ref="C108:C109"/>
    <mergeCell ref="G108:H109"/>
    <mergeCell ref="G116:H116"/>
    <mergeCell ref="G112:H112"/>
    <mergeCell ref="G113:H113"/>
    <mergeCell ref="G114:H114"/>
    <mergeCell ref="G115:H115"/>
    <mergeCell ref="G131:H131"/>
    <mergeCell ref="G143:H143"/>
    <mergeCell ref="G253:H253"/>
    <mergeCell ref="G152:H152"/>
    <mergeCell ref="G153:H153"/>
    <mergeCell ref="G154:H154"/>
    <mergeCell ref="G155:H155"/>
    <mergeCell ref="G157:H157"/>
    <mergeCell ref="G158:H158"/>
    <mergeCell ref="G151:H151"/>
    <mergeCell ref="G254:H254"/>
    <mergeCell ref="G255:H255"/>
    <mergeCell ref="G256:H256"/>
    <mergeCell ref="C271:C272"/>
    <mergeCell ref="G271:H272"/>
    <mergeCell ref="G267:H267"/>
    <mergeCell ref="G268:H268"/>
    <mergeCell ref="G269:H269"/>
    <mergeCell ref="G262:H262"/>
    <mergeCell ref="G263:H263"/>
    <mergeCell ref="A271:A272"/>
    <mergeCell ref="B271:B272"/>
    <mergeCell ref="A293:A294"/>
    <mergeCell ref="B293:B294"/>
    <mergeCell ref="A285:A287"/>
    <mergeCell ref="C293:C294"/>
    <mergeCell ref="G293:H294"/>
    <mergeCell ref="B291:B292"/>
    <mergeCell ref="A291:A292"/>
    <mergeCell ref="C291:C292"/>
    <mergeCell ref="G291:H292"/>
    <mergeCell ref="C295:C296"/>
    <mergeCell ref="B295:B296"/>
    <mergeCell ref="A295:A296"/>
    <mergeCell ref="A297:A298"/>
    <mergeCell ref="C297:C298"/>
    <mergeCell ref="B297:B298"/>
    <mergeCell ref="C299:C300"/>
    <mergeCell ref="A299:A300"/>
    <mergeCell ref="C301:C302"/>
    <mergeCell ref="B301:B302"/>
    <mergeCell ref="A301:A302"/>
    <mergeCell ref="B299:B300"/>
  </mergeCells>
  <printOptions/>
  <pageMargins left="0.75" right="0.75" top="1" bottom="1" header="0.4921259845" footer="0.4921259845"/>
  <pageSetup orientation="portrait" paperSize="9" r:id="rId1"/>
  <headerFooter alignWithMargins="0">
    <oddHeader>&amp;RPríloha A1
strana 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B1" sqref="B1:P1"/>
    </sheetView>
  </sheetViews>
  <sheetFormatPr defaultColWidth="9.00390625" defaultRowHeight="12.75"/>
  <cols>
    <col min="1" max="1" width="1.625" style="1" customWidth="1"/>
    <col min="2" max="2" width="31.625" style="1" customWidth="1"/>
    <col min="3" max="3" width="10.75390625" style="1" customWidth="1"/>
    <col min="4" max="4" width="10.125" style="1" customWidth="1"/>
    <col min="5" max="5" width="8.375" style="1" customWidth="1"/>
    <col min="6" max="6" width="10.875" style="1" customWidth="1"/>
    <col min="7" max="7" width="10.625" style="1" customWidth="1"/>
    <col min="8" max="8" width="9.875" style="1" customWidth="1"/>
    <col min="9" max="9" width="10.00390625" style="1" customWidth="1"/>
    <col min="10" max="10" width="11.125" style="1" customWidth="1"/>
    <col min="11" max="11" width="10.75390625" style="1" customWidth="1"/>
    <col min="12" max="12" width="9.75390625" style="1" customWidth="1"/>
    <col min="13" max="13" width="11.25390625" style="1" customWidth="1"/>
    <col min="14" max="14" width="11.00390625" style="1" customWidth="1"/>
    <col min="15" max="15" width="12.00390625" style="1" customWidth="1"/>
    <col min="16" max="16" width="12.875" style="1" customWidth="1"/>
    <col min="17" max="17" width="10.125" style="109" customWidth="1"/>
    <col min="18" max="16384" width="9.125" style="1" customWidth="1"/>
  </cols>
  <sheetData>
    <row r="1" spans="2:16" ht="40.5" customHeight="1">
      <c r="B1" s="614" t="s">
        <v>1131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</row>
    <row r="2" spans="2:17" ht="15" customHeight="1">
      <c r="B2" s="37" t="s">
        <v>1061</v>
      </c>
      <c r="C2" s="38"/>
      <c r="D2" s="38"/>
      <c r="E2" s="38"/>
      <c r="F2" s="38"/>
      <c r="G2" s="37"/>
      <c r="H2" s="38"/>
      <c r="I2" s="38"/>
      <c r="J2" s="38"/>
      <c r="K2" s="38"/>
      <c r="L2" s="38"/>
      <c r="M2" s="38"/>
      <c r="N2" s="38"/>
      <c r="O2" s="38"/>
      <c r="P2" s="38"/>
      <c r="Q2" s="110"/>
    </row>
    <row r="3" ht="7.5" customHeight="1" thickBot="1"/>
    <row r="4" spans="2:17" ht="12.75" customHeight="1">
      <c r="B4" s="620" t="s">
        <v>716</v>
      </c>
      <c r="C4" s="623" t="s">
        <v>150</v>
      </c>
      <c r="D4" s="624"/>
      <c r="E4" s="625"/>
      <c r="F4" s="623" t="s">
        <v>151</v>
      </c>
      <c r="G4" s="624"/>
      <c r="H4" s="624"/>
      <c r="I4" s="624"/>
      <c r="J4" s="624"/>
      <c r="K4" s="624"/>
      <c r="L4" s="624"/>
      <c r="M4" s="624"/>
      <c r="N4" s="624"/>
      <c r="O4" s="625"/>
      <c r="P4" s="617" t="s">
        <v>1129</v>
      </c>
      <c r="Q4" s="605" t="s">
        <v>1130</v>
      </c>
    </row>
    <row r="5" spans="2:17" ht="12.75" customHeight="1">
      <c r="B5" s="621"/>
      <c r="C5" s="626"/>
      <c r="D5" s="627"/>
      <c r="E5" s="628"/>
      <c r="F5" s="626"/>
      <c r="G5" s="627"/>
      <c r="H5" s="627"/>
      <c r="I5" s="627"/>
      <c r="J5" s="627"/>
      <c r="K5" s="627"/>
      <c r="L5" s="627"/>
      <c r="M5" s="627"/>
      <c r="N5" s="627"/>
      <c r="O5" s="628"/>
      <c r="P5" s="618"/>
      <c r="Q5" s="606"/>
    </row>
    <row r="6" spans="1:17" ht="12.75" customHeight="1">
      <c r="A6" s="39"/>
      <c r="B6" s="621"/>
      <c r="C6" s="633" t="s">
        <v>205</v>
      </c>
      <c r="D6" s="635" t="s">
        <v>153</v>
      </c>
      <c r="E6" s="637" t="s">
        <v>1066</v>
      </c>
      <c r="F6" s="631" t="s">
        <v>216</v>
      </c>
      <c r="G6" s="639" t="s">
        <v>154</v>
      </c>
      <c r="H6" s="610" t="s">
        <v>206</v>
      </c>
      <c r="I6" s="40" t="s">
        <v>155</v>
      </c>
      <c r="J6" s="615" t="s">
        <v>156</v>
      </c>
      <c r="K6" s="612" t="s">
        <v>157</v>
      </c>
      <c r="L6" s="613"/>
      <c r="M6" s="610" t="s">
        <v>158</v>
      </c>
      <c r="N6" s="608" t="s">
        <v>159</v>
      </c>
      <c r="O6" s="629" t="s">
        <v>152</v>
      </c>
      <c r="P6" s="618"/>
      <c r="Q6" s="606"/>
    </row>
    <row r="7" spans="2:17" ht="112.5" customHeight="1" thickBot="1">
      <c r="B7" s="622"/>
      <c r="C7" s="634"/>
      <c r="D7" s="636"/>
      <c r="E7" s="638"/>
      <c r="F7" s="632"/>
      <c r="G7" s="640"/>
      <c r="H7" s="611"/>
      <c r="I7" s="58" t="s">
        <v>160</v>
      </c>
      <c r="J7" s="616"/>
      <c r="K7" s="59" t="s">
        <v>161</v>
      </c>
      <c r="L7" s="342" t="s">
        <v>124</v>
      </c>
      <c r="M7" s="611"/>
      <c r="N7" s="609"/>
      <c r="O7" s="630"/>
      <c r="P7" s="619"/>
      <c r="Q7" s="607"/>
    </row>
    <row r="8" spans="2:17" ht="12.75">
      <c r="B8" s="41" t="s">
        <v>162</v>
      </c>
      <c r="C8" s="280">
        <v>0</v>
      </c>
      <c r="D8" s="282">
        <v>0</v>
      </c>
      <c r="E8" s="327">
        <v>0</v>
      </c>
      <c r="F8" s="345">
        <v>0</v>
      </c>
      <c r="G8" s="343">
        <v>0</v>
      </c>
      <c r="H8" s="282">
        <v>0</v>
      </c>
      <c r="I8" s="282">
        <v>0</v>
      </c>
      <c r="J8" s="282">
        <v>0</v>
      </c>
      <c r="K8" s="282">
        <v>0</v>
      </c>
      <c r="L8" s="282">
        <v>0</v>
      </c>
      <c r="M8" s="282">
        <v>0</v>
      </c>
      <c r="N8" s="283">
        <v>0</v>
      </c>
      <c r="O8" s="63">
        <f>F8+G8+H8+J8+M8+N8</f>
        <v>0</v>
      </c>
      <c r="P8" s="63">
        <f>C8+D8+O8</f>
        <v>0</v>
      </c>
      <c r="Q8" s="63">
        <f>P8/30.126</f>
        <v>0</v>
      </c>
    </row>
    <row r="9" spans="2:17" ht="12.75">
      <c r="B9" s="41" t="s">
        <v>163</v>
      </c>
      <c r="C9" s="280">
        <v>0</v>
      </c>
      <c r="D9" s="282">
        <v>0</v>
      </c>
      <c r="E9" s="327">
        <v>0</v>
      </c>
      <c r="F9" s="280">
        <v>0</v>
      </c>
      <c r="G9" s="343">
        <v>0</v>
      </c>
      <c r="H9" s="282">
        <v>0</v>
      </c>
      <c r="I9" s="282">
        <v>0</v>
      </c>
      <c r="J9" s="282">
        <v>0</v>
      </c>
      <c r="K9" s="282">
        <v>0</v>
      </c>
      <c r="L9" s="282">
        <v>0</v>
      </c>
      <c r="M9" s="282">
        <v>0</v>
      </c>
      <c r="N9" s="283">
        <v>0</v>
      </c>
      <c r="O9" s="55">
        <f>F9+G9+H9+J9+M9+N9</f>
        <v>0</v>
      </c>
      <c r="P9" s="63">
        <f aca="true" t="shared" si="0" ref="P9:P15">C9+D9+O9</f>
        <v>0</v>
      </c>
      <c r="Q9" s="63">
        <f aca="true" t="shared" si="1" ref="Q9:Q35">P9/30.126</f>
        <v>0</v>
      </c>
    </row>
    <row r="10" spans="2:17" ht="12.75">
      <c r="B10" s="42" t="s">
        <v>164</v>
      </c>
      <c r="C10" s="280">
        <v>0</v>
      </c>
      <c r="D10" s="70">
        <v>0</v>
      </c>
      <c r="E10" s="327">
        <v>0</v>
      </c>
      <c r="F10" s="280">
        <v>0</v>
      </c>
      <c r="G10" s="346">
        <v>0</v>
      </c>
      <c r="H10" s="282">
        <v>0</v>
      </c>
      <c r="I10" s="282">
        <v>0</v>
      </c>
      <c r="J10" s="282">
        <v>0</v>
      </c>
      <c r="K10" s="282">
        <v>0</v>
      </c>
      <c r="L10" s="282">
        <v>0</v>
      </c>
      <c r="M10" s="70">
        <v>0</v>
      </c>
      <c r="N10" s="283">
        <v>0</v>
      </c>
      <c r="O10" s="55">
        <f aca="true" t="shared" si="2" ref="O10:O15">F10+G10+H10+J10+M10+N10</f>
        <v>0</v>
      </c>
      <c r="P10" s="63">
        <f t="shared" si="0"/>
        <v>0</v>
      </c>
      <c r="Q10" s="63">
        <f t="shared" si="1"/>
        <v>0</v>
      </c>
    </row>
    <row r="11" spans="2:17" s="109" customFormat="1" ht="12.75">
      <c r="B11" s="281" t="s">
        <v>165</v>
      </c>
      <c r="C11" s="280">
        <v>61</v>
      </c>
      <c r="D11" s="70">
        <v>0</v>
      </c>
      <c r="E11" s="327">
        <v>0</v>
      </c>
      <c r="F11" s="280">
        <v>0</v>
      </c>
      <c r="G11" s="346">
        <v>0</v>
      </c>
      <c r="H11" s="282">
        <v>0</v>
      </c>
      <c r="I11" s="282">
        <v>0</v>
      </c>
      <c r="J11" s="282">
        <v>0</v>
      </c>
      <c r="K11" s="282">
        <v>0</v>
      </c>
      <c r="L11" s="282">
        <v>0</v>
      </c>
      <c r="M11" s="70">
        <v>0</v>
      </c>
      <c r="N11" s="283">
        <v>0</v>
      </c>
      <c r="O11" s="55">
        <f t="shared" si="2"/>
        <v>0</v>
      </c>
      <c r="P11" s="63">
        <f t="shared" si="0"/>
        <v>61</v>
      </c>
      <c r="Q11" s="63">
        <f t="shared" si="1"/>
        <v>2.0248290513177984</v>
      </c>
    </row>
    <row r="12" spans="2:17" s="109" customFormat="1" ht="12.75">
      <c r="B12" s="281" t="s">
        <v>166</v>
      </c>
      <c r="C12" s="280">
        <v>276</v>
      </c>
      <c r="D12" s="70">
        <v>0</v>
      </c>
      <c r="E12" s="327">
        <v>0</v>
      </c>
      <c r="F12" s="280">
        <v>0</v>
      </c>
      <c r="G12" s="346">
        <v>0</v>
      </c>
      <c r="H12" s="282">
        <v>0</v>
      </c>
      <c r="I12" s="282">
        <v>0</v>
      </c>
      <c r="J12" s="282">
        <v>2402</v>
      </c>
      <c r="K12" s="282">
        <f>995+1387</f>
        <v>2382</v>
      </c>
      <c r="L12" s="282">
        <v>20</v>
      </c>
      <c r="M12" s="70">
        <v>0</v>
      </c>
      <c r="N12" s="283">
        <v>1055</v>
      </c>
      <c r="O12" s="55">
        <f t="shared" si="2"/>
        <v>3457</v>
      </c>
      <c r="P12" s="63">
        <f t="shared" si="0"/>
        <v>3733</v>
      </c>
      <c r="Q12" s="63">
        <f t="shared" si="1"/>
        <v>123.91289915687446</v>
      </c>
    </row>
    <row r="13" spans="2:17" ht="12.75">
      <c r="B13" s="42" t="s">
        <v>167</v>
      </c>
      <c r="C13" s="280">
        <v>0</v>
      </c>
      <c r="D13" s="70">
        <v>0</v>
      </c>
      <c r="E13" s="327">
        <v>0</v>
      </c>
      <c r="F13" s="280">
        <v>0</v>
      </c>
      <c r="G13" s="346">
        <v>0</v>
      </c>
      <c r="H13" s="282">
        <v>0</v>
      </c>
      <c r="I13" s="282">
        <v>0</v>
      </c>
      <c r="J13" s="282">
        <v>0</v>
      </c>
      <c r="K13" s="282">
        <v>0</v>
      </c>
      <c r="L13" s="282">
        <v>0</v>
      </c>
      <c r="M13" s="70">
        <v>0</v>
      </c>
      <c r="N13" s="283">
        <v>0</v>
      </c>
      <c r="O13" s="55">
        <f t="shared" si="2"/>
        <v>0</v>
      </c>
      <c r="P13" s="63">
        <f t="shared" si="0"/>
        <v>0</v>
      </c>
      <c r="Q13" s="63">
        <f t="shared" si="1"/>
        <v>0</v>
      </c>
    </row>
    <row r="14" spans="2:17" s="109" customFormat="1" ht="12.75">
      <c r="B14" s="281" t="s">
        <v>1067</v>
      </c>
      <c r="C14" s="280">
        <f>68768.12+18084.62+307.5</f>
        <v>87160.23999999999</v>
      </c>
      <c r="D14" s="70">
        <v>298.19</v>
      </c>
      <c r="E14" s="327">
        <v>70</v>
      </c>
      <c r="F14" s="280">
        <v>78</v>
      </c>
      <c r="G14" s="346">
        <v>0</v>
      </c>
      <c r="H14" s="282">
        <v>16689.72</v>
      </c>
      <c r="I14" s="282">
        <v>8161.92</v>
      </c>
      <c r="J14" s="282">
        <v>199240.12</v>
      </c>
      <c r="K14" s="282">
        <v>101998.57</v>
      </c>
      <c r="L14" s="282">
        <v>13256</v>
      </c>
      <c r="M14" s="70">
        <v>108473.75</v>
      </c>
      <c r="N14" s="283">
        <v>97027.48</v>
      </c>
      <c r="O14" s="55">
        <f t="shared" si="2"/>
        <v>421509.06999999995</v>
      </c>
      <c r="P14" s="63">
        <f>C14+D14+E14+O14</f>
        <v>509037.49999999994</v>
      </c>
      <c r="Q14" s="63">
        <f t="shared" si="1"/>
        <v>16896.94947885547</v>
      </c>
    </row>
    <row r="15" spans="2:17" s="109" customFormat="1" ht="13.5" thickBot="1">
      <c r="B15" s="284" t="s">
        <v>168</v>
      </c>
      <c r="C15" s="285">
        <v>15223</v>
      </c>
      <c r="D15" s="289">
        <v>0</v>
      </c>
      <c r="E15" s="353">
        <v>0</v>
      </c>
      <c r="F15" s="285">
        <v>0</v>
      </c>
      <c r="G15" s="344">
        <v>0</v>
      </c>
      <c r="H15" s="288">
        <v>40444.54</v>
      </c>
      <c r="I15" s="288">
        <v>7012.45</v>
      </c>
      <c r="J15" s="288">
        <v>68818.5</v>
      </c>
      <c r="K15" s="288">
        <v>38225.3</v>
      </c>
      <c r="L15" s="288">
        <v>2330.2</v>
      </c>
      <c r="M15" s="289">
        <v>163392.642</v>
      </c>
      <c r="N15" s="290">
        <v>15257.3</v>
      </c>
      <c r="O15" s="55">
        <f t="shared" si="2"/>
        <v>287912.982</v>
      </c>
      <c r="P15" s="63">
        <f t="shared" si="0"/>
        <v>303135.982</v>
      </c>
      <c r="Q15" s="292">
        <f t="shared" si="1"/>
        <v>10062.271194317202</v>
      </c>
    </row>
    <row r="16" spans="2:17" s="109" customFormat="1" ht="13.5" thickBot="1">
      <c r="B16" s="293" t="s">
        <v>171</v>
      </c>
      <c r="C16" s="294">
        <f>SUM(C8:C15)</f>
        <v>102720.23999999999</v>
      </c>
      <c r="D16" s="296">
        <f aca="true" t="shared" si="3" ref="D16:N16">SUM(D8:D15)</f>
        <v>298.19</v>
      </c>
      <c r="E16" s="295">
        <f t="shared" si="3"/>
        <v>70</v>
      </c>
      <c r="F16" s="294">
        <f t="shared" si="3"/>
        <v>78</v>
      </c>
      <c r="G16" s="299">
        <f t="shared" si="3"/>
        <v>0</v>
      </c>
      <c r="H16" s="296">
        <f t="shared" si="3"/>
        <v>57134.26</v>
      </c>
      <c r="I16" s="296">
        <f t="shared" si="3"/>
        <v>15174.369999999999</v>
      </c>
      <c r="J16" s="296">
        <f t="shared" si="3"/>
        <v>270460.62</v>
      </c>
      <c r="K16" s="296">
        <f t="shared" si="3"/>
        <v>142605.87</v>
      </c>
      <c r="L16" s="296">
        <f t="shared" si="3"/>
        <v>15606.2</v>
      </c>
      <c r="M16" s="296">
        <f t="shared" si="3"/>
        <v>271866.392</v>
      </c>
      <c r="N16" s="297">
        <f t="shared" si="3"/>
        <v>113339.78</v>
      </c>
      <c r="O16" s="298">
        <f>SUM(O8:O15)</f>
        <v>712879.0519999999</v>
      </c>
      <c r="P16" s="298">
        <f>SUM(P8:P15)</f>
        <v>815967.482</v>
      </c>
      <c r="Q16" s="298">
        <f t="shared" si="1"/>
        <v>27085.158401380864</v>
      </c>
    </row>
    <row r="17" spans="2:17" ht="12.75">
      <c r="B17" s="41" t="s">
        <v>646</v>
      </c>
      <c r="C17" s="280">
        <v>2169.7</v>
      </c>
      <c r="D17" s="282">
        <v>0</v>
      </c>
      <c r="E17" s="327">
        <v>0</v>
      </c>
      <c r="F17" s="280">
        <v>0</v>
      </c>
      <c r="G17" s="343">
        <v>0</v>
      </c>
      <c r="H17" s="282">
        <v>0</v>
      </c>
      <c r="I17" s="282">
        <v>0</v>
      </c>
      <c r="J17" s="282">
        <v>0</v>
      </c>
      <c r="K17" s="282">
        <v>0</v>
      </c>
      <c r="L17" s="282">
        <v>0</v>
      </c>
      <c r="M17" s="282">
        <v>0</v>
      </c>
      <c r="N17" s="283">
        <v>3.3</v>
      </c>
      <c r="O17" s="63">
        <f>F17+G17+H17+J17+M17+N17</f>
        <v>3.3</v>
      </c>
      <c r="P17" s="63">
        <f>C17+D17+O17</f>
        <v>2173</v>
      </c>
      <c r="Q17" s="63">
        <f t="shared" si="1"/>
        <v>72.13038571333732</v>
      </c>
    </row>
    <row r="18" spans="2:17" ht="12.75">
      <c r="B18" s="42" t="s">
        <v>241</v>
      </c>
      <c r="C18" s="56">
        <v>385.3</v>
      </c>
      <c r="D18" s="70">
        <v>0</v>
      </c>
      <c r="E18" s="54">
        <v>0</v>
      </c>
      <c r="F18" s="56">
        <v>0</v>
      </c>
      <c r="G18" s="346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328">
        <v>0</v>
      </c>
      <c r="O18" s="55">
        <f>F18+G18+H18+J18+M18+N18</f>
        <v>0</v>
      </c>
      <c r="P18" s="63">
        <f>C18+D18+O18</f>
        <v>385.3</v>
      </c>
      <c r="Q18" s="63">
        <f t="shared" si="1"/>
        <v>12.789616942176194</v>
      </c>
    </row>
    <row r="19" spans="2:17" ht="12.75">
      <c r="B19" s="42" t="s">
        <v>381</v>
      </c>
      <c r="C19" s="56">
        <v>45</v>
      </c>
      <c r="D19" s="70">
        <v>0</v>
      </c>
      <c r="E19" s="54">
        <v>0</v>
      </c>
      <c r="F19" s="56">
        <v>0</v>
      </c>
      <c r="G19" s="346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328">
        <v>0</v>
      </c>
      <c r="O19" s="55">
        <f>F19+G19+H19+J19+M19+N19</f>
        <v>0</v>
      </c>
      <c r="P19" s="63">
        <f>C19+D19+O19</f>
        <v>45</v>
      </c>
      <c r="Q19" s="63">
        <f t="shared" si="1"/>
        <v>1.4937263493328021</v>
      </c>
    </row>
    <row r="20" spans="2:17" ht="12.75">
      <c r="B20" s="42" t="s">
        <v>610</v>
      </c>
      <c r="C20" s="56">
        <v>58.49</v>
      </c>
      <c r="D20" s="70">
        <v>0</v>
      </c>
      <c r="E20" s="54">
        <v>0</v>
      </c>
      <c r="F20" s="56">
        <v>0</v>
      </c>
      <c r="G20" s="346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328">
        <v>0</v>
      </c>
      <c r="O20" s="55">
        <f>F20+G20+H20+J20+M20+N20</f>
        <v>0</v>
      </c>
      <c r="P20" s="63">
        <f>C20+D20+O20</f>
        <v>58.49</v>
      </c>
      <c r="Q20" s="63">
        <f t="shared" si="1"/>
        <v>1.9415123149439022</v>
      </c>
    </row>
    <row r="21" spans="2:17" ht="13.5" thickBot="1">
      <c r="B21" s="114" t="s">
        <v>611</v>
      </c>
      <c r="C21" s="287">
        <v>23.355</v>
      </c>
      <c r="D21" s="289">
        <v>0</v>
      </c>
      <c r="E21" s="286">
        <v>0</v>
      </c>
      <c r="F21" s="287">
        <v>0</v>
      </c>
      <c r="G21" s="344">
        <v>0</v>
      </c>
      <c r="H21" s="289">
        <v>0</v>
      </c>
      <c r="I21" s="289">
        <v>0</v>
      </c>
      <c r="J21" s="289">
        <v>0</v>
      </c>
      <c r="K21" s="289">
        <v>0</v>
      </c>
      <c r="L21" s="289">
        <v>0</v>
      </c>
      <c r="M21" s="289">
        <v>0</v>
      </c>
      <c r="N21" s="329">
        <v>0</v>
      </c>
      <c r="O21" s="55">
        <f>F21+G21+H21+J21+M21+N21</f>
        <v>0</v>
      </c>
      <c r="P21" s="63">
        <f>C21+D21+O21</f>
        <v>23.355</v>
      </c>
      <c r="Q21" s="292">
        <f t="shared" si="1"/>
        <v>0.7752439753037244</v>
      </c>
    </row>
    <row r="22" spans="2:17" s="62" customFormat="1" ht="13.5" thickBot="1">
      <c r="B22" s="300" t="s">
        <v>645</v>
      </c>
      <c r="C22" s="301">
        <f aca="true" t="shared" si="4" ref="C22:N22">SUM(C17:C21)</f>
        <v>2681.845</v>
      </c>
      <c r="D22" s="303">
        <f t="shared" si="4"/>
        <v>0</v>
      </c>
      <c r="E22" s="304">
        <f t="shared" si="4"/>
        <v>0</v>
      </c>
      <c r="F22" s="301">
        <f t="shared" si="4"/>
        <v>0</v>
      </c>
      <c r="G22" s="302">
        <f t="shared" si="4"/>
        <v>0</v>
      </c>
      <c r="H22" s="303">
        <f t="shared" si="4"/>
        <v>0</v>
      </c>
      <c r="I22" s="303">
        <f t="shared" si="4"/>
        <v>0</v>
      </c>
      <c r="J22" s="303">
        <f t="shared" si="4"/>
        <v>0</v>
      </c>
      <c r="K22" s="303">
        <f t="shared" si="4"/>
        <v>0</v>
      </c>
      <c r="L22" s="303">
        <f>SUM(L17:L21)</f>
        <v>0</v>
      </c>
      <c r="M22" s="303">
        <f t="shared" si="4"/>
        <v>0</v>
      </c>
      <c r="N22" s="304">
        <f t="shared" si="4"/>
        <v>3.3</v>
      </c>
      <c r="O22" s="305">
        <f>SUM(O17:O20)</f>
        <v>3.3</v>
      </c>
      <c r="P22" s="305">
        <f>SUM(P17:P21)</f>
        <v>2685.145</v>
      </c>
      <c r="Q22" s="298">
        <f t="shared" si="1"/>
        <v>89.13048529509393</v>
      </c>
    </row>
    <row r="23" spans="2:17" ht="12.75" customHeight="1">
      <c r="B23" s="306" t="s">
        <v>643</v>
      </c>
      <c r="C23" s="280">
        <v>0</v>
      </c>
      <c r="D23" s="282">
        <v>66473.93</v>
      </c>
      <c r="E23" s="327">
        <v>0</v>
      </c>
      <c r="F23" s="280">
        <v>310140</v>
      </c>
      <c r="G23" s="343">
        <v>0</v>
      </c>
      <c r="H23" s="282">
        <v>0</v>
      </c>
      <c r="I23" s="282">
        <v>0</v>
      </c>
      <c r="J23" s="282">
        <v>0</v>
      </c>
      <c r="K23" s="282">
        <v>0</v>
      </c>
      <c r="L23" s="282">
        <v>0</v>
      </c>
      <c r="M23" s="282">
        <v>0</v>
      </c>
      <c r="N23" s="283">
        <v>0</v>
      </c>
      <c r="O23" s="63">
        <f>F23+G23+H23+J23+M23+N23</f>
        <v>310140</v>
      </c>
      <c r="P23" s="63">
        <f>C23+D23+O23</f>
        <v>376613.93</v>
      </c>
      <c r="Q23" s="63">
        <f t="shared" si="1"/>
        <v>12501.292239261766</v>
      </c>
    </row>
    <row r="24" spans="2:17" ht="12.75" customHeight="1" thickBot="1">
      <c r="B24" s="321" t="s">
        <v>644</v>
      </c>
      <c r="C24" s="287">
        <v>0</v>
      </c>
      <c r="D24" s="289">
        <v>13.163</v>
      </c>
      <c r="E24" s="286">
        <v>0</v>
      </c>
      <c r="F24" s="287">
        <v>0</v>
      </c>
      <c r="G24" s="344">
        <v>0</v>
      </c>
      <c r="H24" s="289">
        <v>0</v>
      </c>
      <c r="I24" s="289">
        <v>0</v>
      </c>
      <c r="J24" s="289">
        <v>0</v>
      </c>
      <c r="K24" s="289">
        <v>0</v>
      </c>
      <c r="L24" s="289">
        <v>0</v>
      </c>
      <c r="M24" s="289">
        <v>0</v>
      </c>
      <c r="N24" s="329">
        <v>0</v>
      </c>
      <c r="O24" s="291">
        <f>F24+G24+H24+J24+M24+N24</f>
        <v>0</v>
      </c>
      <c r="P24" s="291">
        <f>C24+D24+F24+O24</f>
        <v>13.163</v>
      </c>
      <c r="Q24" s="292">
        <f t="shared" si="1"/>
        <v>0.4369315541392817</v>
      </c>
    </row>
    <row r="25" spans="2:17" s="62" customFormat="1" ht="13.5" customHeight="1" thickBot="1">
      <c r="B25" s="300" t="s">
        <v>717</v>
      </c>
      <c r="C25" s="301">
        <f aca="true" t="shared" si="5" ref="C25:O25">SUM(C23:C24)</f>
        <v>0</v>
      </c>
      <c r="D25" s="303">
        <f t="shared" si="5"/>
        <v>66487.093</v>
      </c>
      <c r="E25" s="304">
        <f t="shared" si="5"/>
        <v>0</v>
      </c>
      <c r="F25" s="301">
        <f t="shared" si="5"/>
        <v>310140</v>
      </c>
      <c r="G25" s="302">
        <f t="shared" si="5"/>
        <v>0</v>
      </c>
      <c r="H25" s="303">
        <f t="shared" si="5"/>
        <v>0</v>
      </c>
      <c r="I25" s="303">
        <f t="shared" si="5"/>
        <v>0</v>
      </c>
      <c r="J25" s="303">
        <f t="shared" si="5"/>
        <v>0</v>
      </c>
      <c r="K25" s="303">
        <f t="shared" si="5"/>
        <v>0</v>
      </c>
      <c r="L25" s="303">
        <f>SUM(L23:L24)</f>
        <v>0</v>
      </c>
      <c r="M25" s="303">
        <f t="shared" si="5"/>
        <v>0</v>
      </c>
      <c r="N25" s="330">
        <f t="shared" si="5"/>
        <v>0</v>
      </c>
      <c r="O25" s="305">
        <f t="shared" si="5"/>
        <v>310140</v>
      </c>
      <c r="P25" s="298">
        <f>SUM(P23:P24)</f>
        <v>376627.093</v>
      </c>
      <c r="Q25" s="298">
        <f t="shared" si="1"/>
        <v>12501.729170815906</v>
      </c>
    </row>
    <row r="26" spans="2:17" ht="12.75" customHeight="1">
      <c r="B26" s="322" t="s">
        <v>637</v>
      </c>
      <c r="C26" s="280">
        <v>0</v>
      </c>
      <c r="D26" s="282">
        <f>7707.7+232</f>
        <v>7939.7</v>
      </c>
      <c r="E26" s="327">
        <v>0</v>
      </c>
      <c r="F26" s="280">
        <v>0</v>
      </c>
      <c r="G26" s="343">
        <f>113154+10110</f>
        <v>123264</v>
      </c>
      <c r="H26" s="282">
        <v>0</v>
      </c>
      <c r="I26" s="282">
        <v>0</v>
      </c>
      <c r="J26" s="282">
        <v>0</v>
      </c>
      <c r="K26" s="282">
        <v>0</v>
      </c>
      <c r="L26" s="282">
        <v>0</v>
      </c>
      <c r="M26" s="282">
        <v>0</v>
      </c>
      <c r="N26" s="283">
        <v>0</v>
      </c>
      <c r="O26" s="63">
        <f>F26+G26+H26+J26+M26+N26</f>
        <v>123264</v>
      </c>
      <c r="P26" s="63">
        <f>C26+D26+O26</f>
        <v>131203.7</v>
      </c>
      <c r="Q26" s="63">
        <f t="shared" si="1"/>
        <v>4355.164973776804</v>
      </c>
    </row>
    <row r="27" spans="2:17" ht="12.75" customHeight="1">
      <c r="B27" s="307" t="s">
        <v>648</v>
      </c>
      <c r="C27" s="56">
        <v>0</v>
      </c>
      <c r="D27" s="70">
        <v>1039.6</v>
      </c>
      <c r="E27" s="54">
        <v>0</v>
      </c>
      <c r="F27" s="56">
        <v>0</v>
      </c>
      <c r="G27" s="346">
        <v>14302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328">
        <v>0</v>
      </c>
      <c r="O27" s="63">
        <f>F27+G27+H27+J27+M27+N27</f>
        <v>14302</v>
      </c>
      <c r="P27" s="55">
        <f>C27+D27+O27</f>
        <v>15341.6</v>
      </c>
      <c r="Q27" s="63">
        <f t="shared" si="1"/>
        <v>509.2478257983137</v>
      </c>
    </row>
    <row r="28" spans="2:17" ht="12.75" customHeight="1" thickBot="1">
      <c r="B28" s="323" t="s">
        <v>647</v>
      </c>
      <c r="C28" s="287">
        <v>0</v>
      </c>
      <c r="D28" s="289">
        <v>0</v>
      </c>
      <c r="E28" s="286">
        <v>0</v>
      </c>
      <c r="F28" s="287">
        <v>0</v>
      </c>
      <c r="G28" s="344">
        <v>1550</v>
      </c>
      <c r="H28" s="289">
        <v>0</v>
      </c>
      <c r="I28" s="289">
        <v>0</v>
      </c>
      <c r="J28" s="289">
        <v>0</v>
      </c>
      <c r="K28" s="289">
        <v>0</v>
      </c>
      <c r="L28" s="289">
        <v>0</v>
      </c>
      <c r="M28" s="289">
        <v>0</v>
      </c>
      <c r="N28" s="329">
        <v>0</v>
      </c>
      <c r="O28" s="63">
        <f>F28+G28+H28+J28+M28+N28</f>
        <v>1550</v>
      </c>
      <c r="P28" s="291">
        <f>C28+D28+O28</f>
        <v>1550</v>
      </c>
      <c r="Q28" s="292">
        <f t="shared" si="1"/>
        <v>51.45057425479652</v>
      </c>
    </row>
    <row r="29" spans="2:17" s="62" customFormat="1" ht="13.5" customHeight="1" thickBot="1">
      <c r="B29" s="324" t="s">
        <v>650</v>
      </c>
      <c r="C29" s="301">
        <f>SUM(C26:C28)</f>
        <v>0</v>
      </c>
      <c r="D29" s="303">
        <f>SUM(D26:D28)</f>
        <v>8979.3</v>
      </c>
      <c r="E29" s="304">
        <f>SUM(E26:E28)</f>
        <v>0</v>
      </c>
      <c r="F29" s="301">
        <f>SUM(F26:F28)</f>
        <v>0</v>
      </c>
      <c r="G29" s="302">
        <f>SUM(G26:G28)</f>
        <v>139116</v>
      </c>
      <c r="H29" s="303">
        <v>0</v>
      </c>
      <c r="I29" s="303">
        <v>0</v>
      </c>
      <c r="J29" s="303">
        <v>0</v>
      </c>
      <c r="K29" s="303">
        <v>0</v>
      </c>
      <c r="L29" s="303">
        <f>SUM(L26:L28)</f>
        <v>0</v>
      </c>
      <c r="M29" s="303">
        <v>0</v>
      </c>
      <c r="N29" s="330">
        <v>0</v>
      </c>
      <c r="O29" s="305">
        <f>SUM(O26:O28)</f>
        <v>139116</v>
      </c>
      <c r="P29" s="305">
        <f>SUM(P26:P28)</f>
        <v>148095.30000000002</v>
      </c>
      <c r="Q29" s="305">
        <f t="shared" si="1"/>
        <v>4915.863373829915</v>
      </c>
    </row>
    <row r="30" spans="2:17" s="62" customFormat="1" ht="13.5" customHeight="1" thickBot="1">
      <c r="B30" s="332" t="s">
        <v>711</v>
      </c>
      <c r="C30" s="334">
        <v>959.931</v>
      </c>
      <c r="D30" s="335">
        <v>0</v>
      </c>
      <c r="E30" s="340">
        <v>0</v>
      </c>
      <c r="F30" s="334">
        <v>0</v>
      </c>
      <c r="G30" s="347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  <c r="N30" s="336">
        <v>0</v>
      </c>
      <c r="O30" s="305">
        <f>F30+G30+H30+J30+M30+N30</f>
        <v>0</v>
      </c>
      <c r="P30" s="305">
        <f>C30+D30+O30</f>
        <v>959.931</v>
      </c>
      <c r="Q30" s="305">
        <f t="shared" si="1"/>
        <v>31.86387173869747</v>
      </c>
    </row>
    <row r="31" spans="2:17" s="62" customFormat="1" ht="13.5" customHeight="1" thickBot="1">
      <c r="B31" s="333" t="s">
        <v>1062</v>
      </c>
      <c r="C31" s="337">
        <v>518.08</v>
      </c>
      <c r="D31" s="338">
        <v>0</v>
      </c>
      <c r="E31" s="341">
        <v>0</v>
      </c>
      <c r="F31" s="337">
        <v>0</v>
      </c>
      <c r="G31" s="348">
        <v>17503.5</v>
      </c>
      <c r="H31" s="338">
        <v>0</v>
      </c>
      <c r="I31" s="338">
        <v>0</v>
      </c>
      <c r="J31" s="338">
        <v>0</v>
      </c>
      <c r="K31" s="338">
        <v>0</v>
      </c>
      <c r="L31" s="338">
        <v>0</v>
      </c>
      <c r="M31" s="338">
        <v>0</v>
      </c>
      <c r="N31" s="339">
        <v>0</v>
      </c>
      <c r="O31" s="305">
        <f>F31+G31+H31+J31+M31+N31</f>
        <v>17503.5</v>
      </c>
      <c r="P31" s="305">
        <f>C31+D31+O31</f>
        <v>18021.58</v>
      </c>
      <c r="Q31" s="305">
        <f t="shared" si="1"/>
        <v>598.2068645024232</v>
      </c>
    </row>
    <row r="32" spans="2:17" s="62" customFormat="1" ht="13.5" customHeight="1" thickBot="1">
      <c r="B32" s="324" t="s">
        <v>1063</v>
      </c>
      <c r="C32" s="301">
        <f>SUM(C30:C31)</f>
        <v>1478.011</v>
      </c>
      <c r="D32" s="303">
        <f>SUM(D30:D31)</f>
        <v>0</v>
      </c>
      <c r="E32" s="304">
        <f>SUM(E30:E31)</f>
        <v>0</v>
      </c>
      <c r="F32" s="301">
        <f>SUM(F30:F31)</f>
        <v>0</v>
      </c>
      <c r="G32" s="302">
        <f>SUM(G30:G31)</f>
        <v>17503.5</v>
      </c>
      <c r="H32" s="303">
        <f>SUM(H26:H31)</f>
        <v>0</v>
      </c>
      <c r="I32" s="303">
        <f aca="true" t="shared" si="6" ref="I32:P32">SUM(I30:I31)</f>
        <v>0</v>
      </c>
      <c r="J32" s="303">
        <f t="shared" si="6"/>
        <v>0</v>
      </c>
      <c r="K32" s="303">
        <f t="shared" si="6"/>
        <v>0</v>
      </c>
      <c r="L32" s="303">
        <f t="shared" si="6"/>
        <v>0</v>
      </c>
      <c r="M32" s="303">
        <f t="shared" si="6"/>
        <v>0</v>
      </c>
      <c r="N32" s="330">
        <f t="shared" si="6"/>
        <v>0</v>
      </c>
      <c r="O32" s="305">
        <f t="shared" si="6"/>
        <v>17503.5</v>
      </c>
      <c r="P32" s="305">
        <f t="shared" si="6"/>
        <v>18981.511000000002</v>
      </c>
      <c r="Q32" s="305">
        <f t="shared" si="1"/>
        <v>630.0707362411207</v>
      </c>
    </row>
    <row r="33" spans="2:17" s="205" customFormat="1" ht="13.5" customHeight="1" thickBot="1">
      <c r="B33" s="325" t="s">
        <v>651</v>
      </c>
      <c r="C33" s="301">
        <v>800</v>
      </c>
      <c r="D33" s="303">
        <v>0</v>
      </c>
      <c r="E33" s="304">
        <v>0</v>
      </c>
      <c r="F33" s="301">
        <v>0</v>
      </c>
      <c r="G33" s="302">
        <v>13850</v>
      </c>
      <c r="H33" s="303">
        <v>0</v>
      </c>
      <c r="I33" s="303">
        <v>0</v>
      </c>
      <c r="J33" s="303">
        <v>0</v>
      </c>
      <c r="K33" s="303">
        <v>0</v>
      </c>
      <c r="L33" s="303">
        <v>0</v>
      </c>
      <c r="M33" s="303">
        <v>0</v>
      </c>
      <c r="N33" s="330">
        <v>0</v>
      </c>
      <c r="O33" s="305">
        <f>F33+G33+H33+J33+M33+N33</f>
        <v>13850</v>
      </c>
      <c r="P33" s="305">
        <f>C33+D33+O33</f>
        <v>14650</v>
      </c>
      <c r="Q33" s="305">
        <f t="shared" si="1"/>
        <v>486.2909115050123</v>
      </c>
    </row>
    <row r="34" spans="2:17" s="205" customFormat="1" ht="13.5" customHeight="1" thickBot="1">
      <c r="B34" s="305" t="s">
        <v>718</v>
      </c>
      <c r="C34" s="301">
        <v>374.967</v>
      </c>
      <c r="D34" s="303">
        <v>0</v>
      </c>
      <c r="E34" s="304">
        <v>0</v>
      </c>
      <c r="F34" s="301">
        <v>0</v>
      </c>
      <c r="G34" s="302">
        <v>0</v>
      </c>
      <c r="H34" s="303">
        <v>0</v>
      </c>
      <c r="I34" s="303">
        <v>0</v>
      </c>
      <c r="J34" s="303">
        <v>0</v>
      </c>
      <c r="K34" s="303">
        <v>0</v>
      </c>
      <c r="L34" s="303">
        <v>0</v>
      </c>
      <c r="M34" s="303">
        <v>0</v>
      </c>
      <c r="N34" s="330">
        <v>0</v>
      </c>
      <c r="O34" s="305">
        <f>F34+G34+H34+J34+M34+N34</f>
        <v>0</v>
      </c>
      <c r="P34" s="305">
        <f>C34+D34+O34</f>
        <v>374.967</v>
      </c>
      <c r="Q34" s="305">
        <f t="shared" si="1"/>
        <v>12.446624178450508</v>
      </c>
    </row>
    <row r="35" spans="2:18" s="109" customFormat="1" ht="12.75" customHeight="1" thickBot="1">
      <c r="B35" s="293" t="s">
        <v>169</v>
      </c>
      <c r="C35" s="294">
        <f>C22+C25+C29+C32+C33+C34</f>
        <v>5334.822999999999</v>
      </c>
      <c r="D35" s="296">
        <f>D22+D25+D29+D32+D33+D34</f>
        <v>75466.393</v>
      </c>
      <c r="E35" s="295">
        <v>0</v>
      </c>
      <c r="F35" s="294">
        <f>F22+F25+F29+F32+F33+F34</f>
        <v>310140</v>
      </c>
      <c r="G35" s="299">
        <f>G22+G25+G29+G32+G33+G34</f>
        <v>170469.5</v>
      </c>
      <c r="H35" s="296">
        <f aca="true" t="shared" si="7" ref="H35:M35">H22+H25+H29+H32+H33+H34</f>
        <v>0</v>
      </c>
      <c r="I35" s="296">
        <f t="shared" si="7"/>
        <v>0</v>
      </c>
      <c r="J35" s="296">
        <f t="shared" si="7"/>
        <v>0</v>
      </c>
      <c r="K35" s="296">
        <f t="shared" si="7"/>
        <v>0</v>
      </c>
      <c r="L35" s="296">
        <v>0</v>
      </c>
      <c r="M35" s="296">
        <f t="shared" si="7"/>
        <v>0</v>
      </c>
      <c r="N35" s="295">
        <f>N22+N25+N29+N32+N33+N34</f>
        <v>3.3</v>
      </c>
      <c r="O35" s="294">
        <f>O22+O25+O29+O32+O33+O34</f>
        <v>480612.8</v>
      </c>
      <c r="P35" s="298">
        <f>P22+P25+P29+P32+P33+P34</f>
        <v>561414.0160000001</v>
      </c>
      <c r="Q35" s="298">
        <f t="shared" si="1"/>
        <v>18635.5313018655</v>
      </c>
      <c r="R35" s="115"/>
    </row>
    <row r="36" spans="2:18" ht="27.75" customHeight="1" thickBot="1">
      <c r="B36" s="43" t="s">
        <v>170</v>
      </c>
      <c r="C36" s="349">
        <f aca="true" t="shared" si="8" ref="C36:P36">C16+C35</f>
        <v>108055.063</v>
      </c>
      <c r="D36" s="350">
        <f t="shared" si="8"/>
        <v>75764.583</v>
      </c>
      <c r="E36" s="352">
        <f t="shared" si="8"/>
        <v>70</v>
      </c>
      <c r="F36" s="349">
        <f t="shared" si="8"/>
        <v>310218</v>
      </c>
      <c r="G36" s="350">
        <f t="shared" si="8"/>
        <v>170469.5</v>
      </c>
      <c r="H36" s="350">
        <f t="shared" si="8"/>
        <v>57134.26</v>
      </c>
      <c r="I36" s="351">
        <f t="shared" si="8"/>
        <v>15174.369999999999</v>
      </c>
      <c r="J36" s="350">
        <f t="shared" si="8"/>
        <v>270460.62</v>
      </c>
      <c r="K36" s="351">
        <f t="shared" si="8"/>
        <v>142605.87</v>
      </c>
      <c r="L36" s="351">
        <f t="shared" si="8"/>
        <v>15606.2</v>
      </c>
      <c r="M36" s="350">
        <f t="shared" si="8"/>
        <v>271866.392</v>
      </c>
      <c r="N36" s="352">
        <f t="shared" si="8"/>
        <v>113343.08</v>
      </c>
      <c r="O36" s="326">
        <f t="shared" si="8"/>
        <v>1193491.852</v>
      </c>
      <c r="P36" s="71">
        <f t="shared" si="8"/>
        <v>1377381.4980000001</v>
      </c>
      <c r="Q36" s="71">
        <f>Q16+Q22+Q25+Q29+Q33+Q34+Q35</f>
        <v>63726.15026887075</v>
      </c>
      <c r="R36" s="6"/>
    </row>
    <row r="37" spans="2:18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72"/>
      <c r="Q37" s="111"/>
      <c r="R37" s="6"/>
    </row>
    <row r="38" spans="2:17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12"/>
    </row>
    <row r="39" spans="2:17" ht="12.75">
      <c r="B39" s="528" t="s">
        <v>722</v>
      </c>
      <c r="C39" s="528"/>
      <c r="D39" s="528"/>
      <c r="E39" s="528"/>
      <c r="F39" s="528"/>
      <c r="G39" s="528"/>
      <c r="H39" s="528"/>
      <c r="I39" s="528"/>
      <c r="J39" s="528"/>
      <c r="K39" s="2"/>
      <c r="L39" s="2"/>
      <c r="M39" s="2"/>
      <c r="N39" s="2"/>
      <c r="O39" s="2"/>
      <c r="P39" s="2"/>
      <c r="Q39" s="112"/>
    </row>
    <row r="40" spans="4:17" ht="12.75">
      <c r="D40" s="73"/>
      <c r="E40" s="73"/>
      <c r="F40" s="73"/>
      <c r="G40" s="2"/>
      <c r="H40" s="73"/>
      <c r="I40" s="73"/>
      <c r="J40" s="73"/>
      <c r="K40" s="73"/>
      <c r="L40" s="73"/>
      <c r="M40" s="73"/>
      <c r="N40" s="73"/>
      <c r="O40" s="73"/>
      <c r="P40" s="73"/>
      <c r="Q40" s="111"/>
    </row>
    <row r="41" spans="2:17" ht="16.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13"/>
    </row>
    <row r="42" ht="27.75" customHeight="1"/>
    <row r="45" ht="12.75">
      <c r="F45" s="5"/>
    </row>
  </sheetData>
  <sheetProtection/>
  <mergeCells count="18">
    <mergeCell ref="D6:D7"/>
    <mergeCell ref="C4:E5"/>
    <mergeCell ref="E6:E7"/>
    <mergeCell ref="G6:G7"/>
    <mergeCell ref="B39:J39"/>
    <mergeCell ref="B1:P1"/>
    <mergeCell ref="J6:J7"/>
    <mergeCell ref="M6:M7"/>
    <mergeCell ref="P4:P7"/>
    <mergeCell ref="B4:B7"/>
    <mergeCell ref="F4:O5"/>
    <mergeCell ref="O6:O7"/>
    <mergeCell ref="F6:F7"/>
    <mergeCell ref="C6:C7"/>
    <mergeCell ref="Q4:Q7"/>
    <mergeCell ref="N6:N7"/>
    <mergeCell ref="H6:H7"/>
    <mergeCell ref="K6:L6"/>
  </mergeCells>
  <printOptions/>
  <pageMargins left="0.75" right="0.75" top="0.82" bottom="0.35" header="0.4921259845" footer="0.35"/>
  <pageSetup horizontalDpi="300" verticalDpi="300" orientation="landscape" paperSize="9" scale="65" r:id="rId1"/>
  <headerFooter alignWithMargins="0">
    <oddHeader>&amp;RPríloha C</oddHeader>
  </headerFooter>
  <ignoredErrors>
    <ignoredError sqref="O22 P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O55"/>
  <sheetViews>
    <sheetView zoomScalePageLayoutView="0" workbookViewId="0" topLeftCell="A1">
      <pane xSplit="3" ySplit="5" topLeftCell="D3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50" sqref="J50"/>
    </sheetView>
  </sheetViews>
  <sheetFormatPr defaultColWidth="9.00390625" defaultRowHeight="12.75"/>
  <cols>
    <col min="1" max="1" width="0.875" style="1" customWidth="1"/>
    <col min="2" max="2" width="2.75390625" style="1" customWidth="1"/>
    <col min="3" max="3" width="40.875" style="1" customWidth="1"/>
    <col min="4" max="5" width="4.75390625" style="1" customWidth="1"/>
    <col min="6" max="6" width="4.875" style="1" customWidth="1"/>
    <col min="7" max="7" width="5.25390625" style="1" customWidth="1"/>
    <col min="8" max="8" width="6.25390625" style="1" customWidth="1"/>
    <col min="9" max="9" width="5.75390625" style="1" customWidth="1"/>
    <col min="10" max="10" width="7.875" style="1" customWidth="1"/>
    <col min="11" max="11" width="6.75390625" style="1" customWidth="1"/>
    <col min="12" max="12" width="7.875" style="1" customWidth="1"/>
    <col min="13" max="13" width="9.125" style="1" customWidth="1"/>
    <col min="14" max="14" width="6.25390625" style="1" customWidth="1"/>
    <col min="15" max="15" width="6.875" style="1" customWidth="1"/>
    <col min="16" max="16" width="5.125" style="1" customWidth="1"/>
    <col min="17" max="17" width="5.375" style="1" customWidth="1"/>
    <col min="18" max="16384" width="9.125" style="1" customWidth="1"/>
  </cols>
  <sheetData>
    <row r="1" spans="9:12" ht="12.75">
      <c r="I1" s="490" t="s">
        <v>212</v>
      </c>
      <c r="J1" s="490"/>
      <c r="K1" s="490"/>
      <c r="L1" s="490"/>
    </row>
    <row r="2" spans="2:12" ht="45.75" customHeight="1">
      <c r="B2" s="489" t="s">
        <v>1127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</row>
    <row r="3" ht="27" customHeight="1" thickBot="1"/>
    <row r="4" spans="2:12" ht="12.75" customHeight="1">
      <c r="B4" s="495"/>
      <c r="C4" s="497" t="s">
        <v>101</v>
      </c>
      <c r="D4" s="491" t="s">
        <v>111</v>
      </c>
      <c r="E4" s="491"/>
      <c r="F4" s="491"/>
      <c r="G4" s="491"/>
      <c r="H4" s="491"/>
      <c r="I4" s="491"/>
      <c r="J4" s="491"/>
      <c r="K4" s="492"/>
      <c r="L4" s="493" t="s">
        <v>110</v>
      </c>
    </row>
    <row r="5" spans="2:12" ht="80.25" customHeight="1" thickBot="1">
      <c r="B5" s="496"/>
      <c r="C5" s="498"/>
      <c r="D5" s="46" t="s">
        <v>102</v>
      </c>
      <c r="E5" s="46" t="s">
        <v>103</v>
      </c>
      <c r="F5" s="46" t="s">
        <v>104</v>
      </c>
      <c r="G5" s="46" t="s">
        <v>105</v>
      </c>
      <c r="H5" s="46" t="s">
        <v>106</v>
      </c>
      <c r="I5" s="46" t="s">
        <v>107</v>
      </c>
      <c r="J5" s="46" t="s">
        <v>108</v>
      </c>
      <c r="K5" s="187" t="s">
        <v>109</v>
      </c>
      <c r="L5" s="494"/>
    </row>
    <row r="6" spans="2:12" ht="13.5" thickTop="1">
      <c r="B6" s="9">
        <v>1</v>
      </c>
      <c r="C6" s="10" t="s">
        <v>0</v>
      </c>
      <c r="D6" s="10">
        <v>0</v>
      </c>
      <c r="E6" s="10">
        <v>0</v>
      </c>
      <c r="F6" s="10">
        <v>0</v>
      </c>
      <c r="G6" s="10">
        <v>3</v>
      </c>
      <c r="H6" s="10">
        <v>5</v>
      </c>
      <c r="I6" s="10">
        <v>0</v>
      </c>
      <c r="J6" s="214">
        <v>142</v>
      </c>
      <c r="K6" s="209">
        <v>38</v>
      </c>
      <c r="L6" s="28">
        <f>SUM(D6:K6)</f>
        <v>188</v>
      </c>
    </row>
    <row r="7" spans="2:12" ht="12.75">
      <c r="B7" s="13">
        <v>2</v>
      </c>
      <c r="C7" s="14" t="s">
        <v>1</v>
      </c>
      <c r="D7" s="14">
        <v>0</v>
      </c>
      <c r="E7" s="14">
        <v>0</v>
      </c>
      <c r="F7" s="14">
        <v>0</v>
      </c>
      <c r="G7" s="14">
        <v>0</v>
      </c>
      <c r="H7" s="14">
        <v>23</v>
      </c>
      <c r="I7" s="14">
        <v>0</v>
      </c>
      <c r="J7" s="188">
        <v>987</v>
      </c>
      <c r="K7" s="210">
        <v>665</v>
      </c>
      <c r="L7" s="28">
        <f aca="true" t="shared" si="0" ref="L7:L55">SUM(D7:K7)</f>
        <v>1675</v>
      </c>
    </row>
    <row r="8" spans="2:12" ht="12.75">
      <c r="B8" s="13">
        <v>3</v>
      </c>
      <c r="C8" s="14" t="s">
        <v>2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88">
        <v>17</v>
      </c>
      <c r="K8" s="210">
        <v>4</v>
      </c>
      <c r="L8" s="28">
        <f t="shared" si="0"/>
        <v>21</v>
      </c>
    </row>
    <row r="9" spans="2:12" ht="12.75">
      <c r="B9" s="13">
        <v>4</v>
      </c>
      <c r="C9" s="14" t="s">
        <v>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88">
        <v>8</v>
      </c>
      <c r="K9" s="210">
        <v>1</v>
      </c>
      <c r="L9" s="28">
        <f t="shared" si="0"/>
        <v>9</v>
      </c>
    </row>
    <row r="10" spans="2:12" ht="12.75">
      <c r="B10" s="13">
        <v>5</v>
      </c>
      <c r="C10" s="14" t="s">
        <v>4</v>
      </c>
      <c r="D10" s="14">
        <v>0</v>
      </c>
      <c r="E10" s="14">
        <v>0</v>
      </c>
      <c r="F10" s="14">
        <v>0</v>
      </c>
      <c r="G10" s="14">
        <v>0</v>
      </c>
      <c r="H10" s="14">
        <v>20</v>
      </c>
      <c r="I10" s="14">
        <v>0</v>
      </c>
      <c r="J10" s="188">
        <v>10250</v>
      </c>
      <c r="K10" s="210">
        <v>472</v>
      </c>
      <c r="L10" s="28">
        <f t="shared" si="0"/>
        <v>10742</v>
      </c>
    </row>
    <row r="11" spans="2:12" ht="12.75">
      <c r="B11" s="13">
        <v>6</v>
      </c>
      <c r="C11" s="14" t="s">
        <v>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88">
        <v>44</v>
      </c>
      <c r="K11" s="210">
        <v>0</v>
      </c>
      <c r="L11" s="28">
        <f t="shared" si="0"/>
        <v>44</v>
      </c>
    </row>
    <row r="12" spans="2:12" ht="25.5">
      <c r="B12" s="66">
        <v>7</v>
      </c>
      <c r="C12" s="67" t="s">
        <v>6</v>
      </c>
      <c r="D12" s="14">
        <v>0</v>
      </c>
      <c r="E12" s="14">
        <v>0</v>
      </c>
      <c r="F12" s="14">
        <v>0</v>
      </c>
      <c r="G12" s="14">
        <v>0</v>
      </c>
      <c r="H12" s="14">
        <v>3</v>
      </c>
      <c r="I12" s="14">
        <v>0</v>
      </c>
      <c r="J12" s="188">
        <v>45</v>
      </c>
      <c r="K12" s="210">
        <v>8</v>
      </c>
      <c r="L12" s="28">
        <f t="shared" si="0"/>
        <v>56</v>
      </c>
    </row>
    <row r="13" spans="2:12" ht="12.75">
      <c r="B13" s="13">
        <v>8</v>
      </c>
      <c r="C13" s="14" t="s">
        <v>7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88">
        <v>20</v>
      </c>
      <c r="K13" s="210">
        <v>7</v>
      </c>
      <c r="L13" s="28">
        <f t="shared" si="0"/>
        <v>27</v>
      </c>
    </row>
    <row r="14" spans="2:12" ht="12.75">
      <c r="B14" s="13">
        <v>9</v>
      </c>
      <c r="C14" s="14" t="s">
        <v>8</v>
      </c>
      <c r="D14" s="14">
        <v>0</v>
      </c>
      <c r="E14" s="14">
        <v>0</v>
      </c>
      <c r="F14" s="14">
        <v>0</v>
      </c>
      <c r="G14" s="14">
        <v>0</v>
      </c>
      <c r="H14" s="14">
        <v>1</v>
      </c>
      <c r="I14" s="14">
        <v>0</v>
      </c>
      <c r="J14" s="188">
        <v>13</v>
      </c>
      <c r="K14" s="210">
        <v>29</v>
      </c>
      <c r="L14" s="28">
        <f t="shared" si="0"/>
        <v>43</v>
      </c>
    </row>
    <row r="15" spans="2:12" ht="12.75">
      <c r="B15" s="13">
        <v>10</v>
      </c>
      <c r="C15" s="14" t="s">
        <v>9</v>
      </c>
      <c r="D15" s="14">
        <v>0</v>
      </c>
      <c r="E15" s="14">
        <v>0</v>
      </c>
      <c r="F15" s="14">
        <v>0</v>
      </c>
      <c r="G15" s="14">
        <v>0</v>
      </c>
      <c r="H15" s="14">
        <v>2</v>
      </c>
      <c r="I15" s="14">
        <v>0</v>
      </c>
      <c r="J15" s="188">
        <v>145</v>
      </c>
      <c r="K15" s="210">
        <v>113</v>
      </c>
      <c r="L15" s="28">
        <f t="shared" si="0"/>
        <v>260</v>
      </c>
    </row>
    <row r="16" spans="2:12" ht="12.75">
      <c r="B16" s="13">
        <v>11</v>
      </c>
      <c r="C16" s="14" t="s">
        <v>10</v>
      </c>
      <c r="D16" s="14">
        <v>0</v>
      </c>
      <c r="E16" s="14">
        <v>0</v>
      </c>
      <c r="F16" s="14">
        <v>0</v>
      </c>
      <c r="G16" s="14">
        <v>0</v>
      </c>
      <c r="H16" s="14">
        <v>4</v>
      </c>
      <c r="I16" s="14">
        <v>0</v>
      </c>
      <c r="J16" s="188">
        <v>0</v>
      </c>
      <c r="K16" s="210">
        <v>0</v>
      </c>
      <c r="L16" s="28">
        <f t="shared" si="0"/>
        <v>4</v>
      </c>
    </row>
    <row r="17" spans="2:12" ht="12.75">
      <c r="B17" s="13">
        <v>12</v>
      </c>
      <c r="C17" s="14" t="s">
        <v>11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88">
        <v>1</v>
      </c>
      <c r="K17" s="210">
        <v>0</v>
      </c>
      <c r="L17" s="28">
        <f t="shared" si="0"/>
        <v>1</v>
      </c>
    </row>
    <row r="18" spans="2:12" ht="25.5">
      <c r="B18" s="13">
        <v>13</v>
      </c>
      <c r="C18" s="68" t="s">
        <v>148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88">
        <v>0</v>
      </c>
      <c r="K18" s="210">
        <v>2</v>
      </c>
      <c r="L18" s="28">
        <f t="shared" si="0"/>
        <v>2</v>
      </c>
    </row>
    <row r="19" spans="2:12" ht="12.75">
      <c r="B19" s="13">
        <v>14</v>
      </c>
      <c r="C19" s="14" t="s">
        <v>135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88">
        <v>1</v>
      </c>
      <c r="K19" s="210">
        <v>0</v>
      </c>
      <c r="L19" s="28">
        <f t="shared" si="0"/>
        <v>1</v>
      </c>
    </row>
    <row r="20" spans="2:12" ht="12.75">
      <c r="B20" s="13">
        <v>15</v>
      </c>
      <c r="C20" s="14" t="s">
        <v>136</v>
      </c>
      <c r="D20" s="30">
        <v>0</v>
      </c>
      <c r="E20" s="30">
        <v>0</v>
      </c>
      <c r="F20" s="30">
        <v>0</v>
      </c>
      <c r="G20" s="30">
        <v>0</v>
      </c>
      <c r="H20" s="14">
        <v>0</v>
      </c>
      <c r="I20" s="14">
        <v>0</v>
      </c>
      <c r="J20" s="215">
        <v>21.4</v>
      </c>
      <c r="K20" s="211">
        <v>25.92</v>
      </c>
      <c r="L20" s="28">
        <f t="shared" si="0"/>
        <v>47.32</v>
      </c>
    </row>
    <row r="21" spans="2:12" ht="12.75">
      <c r="B21" s="13">
        <f>B20+1</f>
        <v>16</v>
      </c>
      <c r="C21" s="14" t="s">
        <v>12</v>
      </c>
      <c r="D21" s="14">
        <v>0</v>
      </c>
      <c r="E21" s="14">
        <v>0</v>
      </c>
      <c r="F21" s="14">
        <v>0</v>
      </c>
      <c r="G21" s="14">
        <v>0.1</v>
      </c>
      <c r="H21" s="14">
        <v>1.03</v>
      </c>
      <c r="I21" s="14">
        <v>0</v>
      </c>
      <c r="J21" s="215">
        <v>58.397999999999996</v>
      </c>
      <c r="K21" s="212">
        <v>24.598</v>
      </c>
      <c r="L21" s="28">
        <f t="shared" si="0"/>
        <v>84.126</v>
      </c>
    </row>
    <row r="22" spans="2:12" ht="12.75">
      <c r="B22" s="13">
        <f aca="true" t="shared" si="1" ref="B22:B50">B21+1</f>
        <v>17</v>
      </c>
      <c r="C22" s="14" t="s">
        <v>137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215">
        <v>2370.1</v>
      </c>
      <c r="K22" s="210">
        <v>9200.2</v>
      </c>
      <c r="L22" s="28">
        <f t="shared" si="0"/>
        <v>11570.300000000001</v>
      </c>
    </row>
    <row r="23" spans="2:12" ht="12.75">
      <c r="B23" s="13">
        <f t="shared" si="1"/>
        <v>18</v>
      </c>
      <c r="C23" s="14" t="s">
        <v>13</v>
      </c>
      <c r="D23" s="14">
        <v>0</v>
      </c>
      <c r="E23" s="14">
        <v>0</v>
      </c>
      <c r="F23" s="14">
        <v>0</v>
      </c>
      <c r="G23" s="14">
        <v>2</v>
      </c>
      <c r="H23" s="14">
        <v>2</v>
      </c>
      <c r="I23" s="14">
        <v>0</v>
      </c>
      <c r="J23" s="188">
        <v>118</v>
      </c>
      <c r="K23" s="210">
        <v>64</v>
      </c>
      <c r="L23" s="28">
        <f t="shared" si="0"/>
        <v>186</v>
      </c>
    </row>
    <row r="24" spans="2:12" ht="12.75">
      <c r="B24" s="13">
        <f t="shared" si="1"/>
        <v>19</v>
      </c>
      <c r="C24" s="14" t="s">
        <v>14</v>
      </c>
      <c r="D24" s="14">
        <v>0</v>
      </c>
      <c r="E24" s="14">
        <v>0</v>
      </c>
      <c r="F24" s="14">
        <v>0</v>
      </c>
      <c r="G24" s="14">
        <v>1</v>
      </c>
      <c r="H24" s="14">
        <v>2</v>
      </c>
      <c r="I24" s="14">
        <v>0</v>
      </c>
      <c r="J24" s="188">
        <v>94</v>
      </c>
      <c r="K24" s="210">
        <v>87</v>
      </c>
      <c r="L24" s="28">
        <f t="shared" si="0"/>
        <v>184</v>
      </c>
    </row>
    <row r="25" spans="2:12" ht="12.75">
      <c r="B25" s="13">
        <f t="shared" si="1"/>
        <v>20</v>
      </c>
      <c r="C25" s="14" t="s">
        <v>15</v>
      </c>
      <c r="D25" s="14">
        <v>0</v>
      </c>
      <c r="E25" s="14">
        <v>0</v>
      </c>
      <c r="F25" s="14">
        <v>0</v>
      </c>
      <c r="G25" s="14">
        <v>0.55</v>
      </c>
      <c r="H25" s="14">
        <v>14</v>
      </c>
      <c r="I25" s="14">
        <v>0</v>
      </c>
      <c r="J25" s="215">
        <v>2617.81</v>
      </c>
      <c r="K25" s="210">
        <v>937.646</v>
      </c>
      <c r="L25" s="28">
        <f t="shared" si="0"/>
        <v>3570.0060000000003</v>
      </c>
    </row>
    <row r="26" spans="2:12" ht="12.75">
      <c r="B26" s="13">
        <f t="shared" si="1"/>
        <v>21</v>
      </c>
      <c r="C26" s="14" t="s">
        <v>16</v>
      </c>
      <c r="D26" s="14">
        <v>0</v>
      </c>
      <c r="E26" s="14">
        <v>0</v>
      </c>
      <c r="F26" s="14">
        <v>0</v>
      </c>
      <c r="G26" s="14">
        <v>0.55</v>
      </c>
      <c r="H26" s="14">
        <v>2.5</v>
      </c>
      <c r="I26" s="14">
        <v>0</v>
      </c>
      <c r="J26" s="215">
        <v>319.11</v>
      </c>
      <c r="K26" s="210">
        <v>118.646</v>
      </c>
      <c r="L26" s="28">
        <f t="shared" si="0"/>
        <v>440.80600000000004</v>
      </c>
    </row>
    <row r="27" spans="2:12" ht="12.75">
      <c r="B27" s="13">
        <f t="shared" si="1"/>
        <v>22</v>
      </c>
      <c r="C27" s="14" t="s">
        <v>17</v>
      </c>
      <c r="D27" s="14">
        <v>0</v>
      </c>
      <c r="E27" s="14">
        <v>0</v>
      </c>
      <c r="F27" s="14">
        <v>0</v>
      </c>
      <c r="G27" s="14">
        <v>0</v>
      </c>
      <c r="H27" s="14">
        <v>8.5</v>
      </c>
      <c r="I27" s="14">
        <v>0</v>
      </c>
      <c r="J27" s="215">
        <v>2024.2</v>
      </c>
      <c r="K27" s="210">
        <v>801.2</v>
      </c>
      <c r="L27" s="28">
        <f t="shared" si="0"/>
        <v>2833.9</v>
      </c>
    </row>
    <row r="28" spans="2:15" ht="12.75">
      <c r="B28" s="13">
        <f t="shared" si="1"/>
        <v>23</v>
      </c>
      <c r="C28" s="14" t="s">
        <v>18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215">
        <v>186.5</v>
      </c>
      <c r="K28" s="210">
        <v>17.8</v>
      </c>
      <c r="L28" s="28">
        <f t="shared" si="0"/>
        <v>204.3</v>
      </c>
      <c r="N28" s="5"/>
      <c r="O28" s="5"/>
    </row>
    <row r="29" spans="2:15" ht="12.75">
      <c r="B29" s="13">
        <f t="shared" si="1"/>
        <v>24</v>
      </c>
      <c r="C29" s="14" t="s">
        <v>19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88">
        <v>445</v>
      </c>
      <c r="K29" s="210">
        <v>198</v>
      </c>
      <c r="L29" s="28">
        <f t="shared" si="0"/>
        <v>643</v>
      </c>
      <c r="N29" s="5"/>
      <c r="O29" s="5"/>
    </row>
    <row r="30" spans="2:15" ht="12.75">
      <c r="B30" s="13">
        <f t="shared" si="1"/>
        <v>25</v>
      </c>
      <c r="C30" s="14" t="s">
        <v>20</v>
      </c>
      <c r="D30" s="14">
        <v>0</v>
      </c>
      <c r="E30" s="14">
        <v>0</v>
      </c>
      <c r="F30" s="14">
        <v>0</v>
      </c>
      <c r="G30" s="14">
        <v>0</v>
      </c>
      <c r="H30" s="14">
        <v>25</v>
      </c>
      <c r="I30" s="14">
        <v>0</v>
      </c>
      <c r="J30" s="188">
        <v>5860</v>
      </c>
      <c r="K30" s="210">
        <v>1830</v>
      </c>
      <c r="L30" s="28">
        <f t="shared" si="0"/>
        <v>7715</v>
      </c>
      <c r="N30" s="5"/>
      <c r="O30" s="5"/>
    </row>
    <row r="31" spans="2:15" ht="12.75">
      <c r="B31" s="13">
        <f t="shared" si="1"/>
        <v>26</v>
      </c>
      <c r="C31" s="14" t="s">
        <v>21</v>
      </c>
      <c r="D31" s="14">
        <v>0</v>
      </c>
      <c r="E31" s="14">
        <v>0</v>
      </c>
      <c r="F31" s="14">
        <v>0</v>
      </c>
      <c r="G31" s="14">
        <v>0</v>
      </c>
      <c r="H31" s="14">
        <v>100</v>
      </c>
      <c r="I31" s="14">
        <v>0</v>
      </c>
      <c r="J31" s="188">
        <v>1694</v>
      </c>
      <c r="K31" s="210">
        <v>1155</v>
      </c>
      <c r="L31" s="28">
        <f t="shared" si="0"/>
        <v>2949</v>
      </c>
      <c r="N31" s="5"/>
      <c r="O31" s="5"/>
    </row>
    <row r="32" spans="2:15" ht="12.75">
      <c r="B32" s="13">
        <f t="shared" si="1"/>
        <v>27</v>
      </c>
      <c r="C32" s="14" t="s">
        <v>22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88">
        <v>13</v>
      </c>
      <c r="K32" s="210">
        <v>3</v>
      </c>
      <c r="L32" s="28">
        <f t="shared" si="0"/>
        <v>16</v>
      </c>
      <c r="N32" s="5"/>
      <c r="O32" s="5"/>
    </row>
    <row r="33" spans="2:15" ht="12.75">
      <c r="B33" s="13">
        <f t="shared" si="1"/>
        <v>28</v>
      </c>
      <c r="C33" s="14" t="s">
        <v>23</v>
      </c>
      <c r="D33" s="14">
        <v>0</v>
      </c>
      <c r="E33" s="14">
        <v>0</v>
      </c>
      <c r="F33" s="14">
        <v>0</v>
      </c>
      <c r="G33" s="14">
        <v>1</v>
      </c>
      <c r="H33" s="14">
        <v>8.05</v>
      </c>
      <c r="I33" s="14">
        <v>0</v>
      </c>
      <c r="J33" s="215">
        <v>113.19330000000001</v>
      </c>
      <c r="K33" s="210">
        <v>15.808</v>
      </c>
      <c r="L33" s="28">
        <f t="shared" si="0"/>
        <v>138.0513</v>
      </c>
      <c r="N33" s="5"/>
      <c r="O33" s="5"/>
    </row>
    <row r="34" spans="2:15" ht="12.75">
      <c r="B34" s="13">
        <f t="shared" si="1"/>
        <v>29</v>
      </c>
      <c r="C34" s="14" t="s">
        <v>24</v>
      </c>
      <c r="D34" s="14">
        <v>0</v>
      </c>
      <c r="E34" s="14">
        <v>0</v>
      </c>
      <c r="F34" s="14">
        <v>0</v>
      </c>
      <c r="G34" s="14">
        <v>0</v>
      </c>
      <c r="H34" s="14">
        <v>15</v>
      </c>
      <c r="I34" s="14">
        <v>0</v>
      </c>
      <c r="J34" s="188">
        <v>3196.1</v>
      </c>
      <c r="K34" s="210">
        <v>484.2</v>
      </c>
      <c r="L34" s="28">
        <f t="shared" si="0"/>
        <v>3695.2999999999997</v>
      </c>
      <c r="N34" s="5"/>
      <c r="O34" s="5"/>
    </row>
    <row r="35" spans="2:15" ht="12.75">
      <c r="B35" s="13">
        <f t="shared" si="1"/>
        <v>30</v>
      </c>
      <c r="C35" s="14" t="s">
        <v>25</v>
      </c>
      <c r="D35" s="14">
        <v>0</v>
      </c>
      <c r="E35" s="14">
        <v>0</v>
      </c>
      <c r="F35" s="14">
        <v>0</v>
      </c>
      <c r="G35" s="14">
        <v>4</v>
      </c>
      <c r="H35" s="14">
        <v>0</v>
      </c>
      <c r="I35" s="14">
        <v>0</v>
      </c>
      <c r="J35" s="188">
        <v>57</v>
      </c>
      <c r="K35" s="210">
        <v>22</v>
      </c>
      <c r="L35" s="28">
        <f>SUM(D35:K35)</f>
        <v>83</v>
      </c>
      <c r="N35" s="5"/>
      <c r="O35" s="5"/>
    </row>
    <row r="36" spans="2:15" ht="12.75">
      <c r="B36" s="13">
        <f t="shared" si="1"/>
        <v>31</v>
      </c>
      <c r="C36" s="14" t="s">
        <v>26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88">
        <v>1822</v>
      </c>
      <c r="K36" s="210">
        <v>366</v>
      </c>
      <c r="L36" s="28">
        <f t="shared" si="0"/>
        <v>2188</v>
      </c>
      <c r="N36" s="5"/>
      <c r="O36" s="5"/>
    </row>
    <row r="37" spans="2:15" ht="12.75">
      <c r="B37" s="13">
        <f t="shared" si="1"/>
        <v>32</v>
      </c>
      <c r="C37" s="14" t="s">
        <v>27</v>
      </c>
      <c r="D37" s="14">
        <v>0</v>
      </c>
      <c r="E37" s="14">
        <v>0</v>
      </c>
      <c r="F37" s="14">
        <v>0</v>
      </c>
      <c r="G37" s="14">
        <v>0</v>
      </c>
      <c r="H37" s="14">
        <v>30</v>
      </c>
      <c r="I37" s="14">
        <v>0</v>
      </c>
      <c r="J37" s="188">
        <v>921</v>
      </c>
      <c r="K37" s="210">
        <v>242.5</v>
      </c>
      <c r="L37" s="28">
        <f t="shared" si="0"/>
        <v>1193.5</v>
      </c>
      <c r="N37" s="5"/>
      <c r="O37" s="5"/>
    </row>
    <row r="38" spans="2:15" ht="12.75">
      <c r="B38" s="13">
        <f t="shared" si="1"/>
        <v>33</v>
      </c>
      <c r="C38" s="14" t="s">
        <v>28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88">
        <v>586</v>
      </c>
      <c r="K38" s="210">
        <v>105</v>
      </c>
      <c r="L38" s="28">
        <f t="shared" si="0"/>
        <v>691</v>
      </c>
      <c r="N38" s="5"/>
      <c r="O38" s="5"/>
    </row>
    <row r="39" spans="2:15" ht="12.75">
      <c r="B39" s="13">
        <f t="shared" si="1"/>
        <v>34</v>
      </c>
      <c r="C39" s="14" t="s">
        <v>29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88">
        <v>2</v>
      </c>
      <c r="K39" s="210">
        <v>0</v>
      </c>
      <c r="L39" s="28">
        <f t="shared" si="0"/>
        <v>2</v>
      </c>
      <c r="N39" s="5"/>
      <c r="O39" s="5"/>
    </row>
    <row r="40" spans="2:15" ht="12.75">
      <c r="B40" s="13">
        <f t="shared" si="1"/>
        <v>35</v>
      </c>
      <c r="C40" s="14" t="s">
        <v>30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88">
        <v>0</v>
      </c>
      <c r="K40" s="210">
        <v>0</v>
      </c>
      <c r="L40" s="28">
        <f t="shared" si="0"/>
        <v>0</v>
      </c>
      <c r="N40" s="5"/>
      <c r="O40" s="5"/>
    </row>
    <row r="41" spans="2:15" ht="12.75">
      <c r="B41" s="13">
        <f t="shared" si="1"/>
        <v>36</v>
      </c>
      <c r="C41" s="14" t="s">
        <v>31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88">
        <v>2</v>
      </c>
      <c r="K41" s="210">
        <v>0</v>
      </c>
      <c r="L41" s="28">
        <f t="shared" si="0"/>
        <v>2</v>
      </c>
      <c r="N41" s="5"/>
      <c r="O41" s="5"/>
    </row>
    <row r="42" spans="2:15" ht="12.75">
      <c r="B42" s="13">
        <f t="shared" si="1"/>
        <v>37</v>
      </c>
      <c r="C42" s="14" t="s">
        <v>32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88">
        <v>0</v>
      </c>
      <c r="K42" s="210">
        <v>0</v>
      </c>
      <c r="L42" s="28">
        <f t="shared" si="0"/>
        <v>0</v>
      </c>
      <c r="N42" s="5"/>
      <c r="O42" s="5"/>
    </row>
    <row r="43" spans="2:15" ht="12.75">
      <c r="B43" s="13">
        <f t="shared" si="1"/>
        <v>38</v>
      </c>
      <c r="C43" s="14" t="s">
        <v>33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88">
        <v>13</v>
      </c>
      <c r="K43" s="210">
        <v>51</v>
      </c>
      <c r="L43" s="28">
        <f t="shared" si="0"/>
        <v>64</v>
      </c>
      <c r="N43" s="5"/>
      <c r="O43" s="5"/>
    </row>
    <row r="44" spans="2:15" ht="12.75">
      <c r="B44" s="13">
        <f t="shared" si="1"/>
        <v>39</v>
      </c>
      <c r="C44" s="14" t="s">
        <v>34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88">
        <v>140</v>
      </c>
      <c r="K44" s="210">
        <v>105</v>
      </c>
      <c r="L44" s="28">
        <f t="shared" si="0"/>
        <v>245</v>
      </c>
      <c r="N44" s="5"/>
      <c r="O44" s="5"/>
    </row>
    <row r="45" spans="2:15" ht="12.75">
      <c r="B45" s="13">
        <f t="shared" si="1"/>
        <v>40</v>
      </c>
      <c r="C45" s="14" t="s">
        <v>35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88">
        <v>0</v>
      </c>
      <c r="K45" s="210">
        <v>10</v>
      </c>
      <c r="L45" s="28">
        <f t="shared" si="0"/>
        <v>10</v>
      </c>
      <c r="N45" s="5"/>
      <c r="O45" s="5"/>
    </row>
    <row r="46" spans="2:15" ht="12.75">
      <c r="B46" s="13">
        <f t="shared" si="1"/>
        <v>41</v>
      </c>
      <c r="C46" s="14" t="s">
        <v>36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88">
        <v>30</v>
      </c>
      <c r="K46" s="210">
        <v>5</v>
      </c>
      <c r="L46" s="28">
        <f t="shared" si="0"/>
        <v>35</v>
      </c>
      <c r="N46" s="5"/>
      <c r="O46" s="5"/>
    </row>
    <row r="47" spans="2:15" ht="12.75">
      <c r="B47" s="13">
        <f t="shared" si="1"/>
        <v>42</v>
      </c>
      <c r="C47" s="14" t="s">
        <v>37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88">
        <v>28</v>
      </c>
      <c r="K47" s="210">
        <v>6</v>
      </c>
      <c r="L47" s="28">
        <f t="shared" si="0"/>
        <v>34</v>
      </c>
      <c r="N47" s="5"/>
      <c r="O47" s="5"/>
    </row>
    <row r="48" spans="2:15" ht="12.75">
      <c r="B48" s="13">
        <f t="shared" si="1"/>
        <v>43</v>
      </c>
      <c r="C48" s="14" t="s">
        <v>38</v>
      </c>
      <c r="D48" s="14">
        <v>0</v>
      </c>
      <c r="E48" s="14">
        <v>0</v>
      </c>
      <c r="F48" s="14">
        <v>0</v>
      </c>
      <c r="G48" s="14">
        <v>0</v>
      </c>
      <c r="H48" s="14">
        <v>1</v>
      </c>
      <c r="I48" s="14">
        <v>0</v>
      </c>
      <c r="J48" s="188">
        <v>12</v>
      </c>
      <c r="K48" s="210">
        <v>175</v>
      </c>
      <c r="L48" s="28">
        <f t="shared" si="0"/>
        <v>188</v>
      </c>
      <c r="N48" s="5"/>
      <c r="O48" s="5"/>
    </row>
    <row r="49" spans="2:15" ht="12.75">
      <c r="B49" s="13">
        <f t="shared" si="1"/>
        <v>44</v>
      </c>
      <c r="C49" s="14" t="s">
        <v>39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88">
        <v>3</v>
      </c>
      <c r="K49" s="210">
        <v>14</v>
      </c>
      <c r="L49" s="28">
        <f t="shared" si="0"/>
        <v>17</v>
      </c>
      <c r="N49" s="5"/>
      <c r="O49" s="5"/>
    </row>
    <row r="50" spans="2:15" ht="12.75">
      <c r="B50" s="81">
        <f t="shared" si="1"/>
        <v>45</v>
      </c>
      <c r="C50" s="82" t="s">
        <v>134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188">
        <v>0</v>
      </c>
      <c r="K50" s="213">
        <v>1</v>
      </c>
      <c r="L50" s="83">
        <f t="shared" si="0"/>
        <v>1</v>
      </c>
      <c r="N50" s="5"/>
      <c r="O50" s="5"/>
    </row>
    <row r="51" spans="2:15" ht="12.75" customHeight="1">
      <c r="B51" s="81"/>
      <c r="C51" s="82" t="s">
        <v>715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188">
        <v>12</v>
      </c>
      <c r="K51" s="219">
        <v>0</v>
      </c>
      <c r="L51" s="216">
        <f>SUM(D51:K51)</f>
        <v>12</v>
      </c>
      <c r="N51" s="5"/>
      <c r="O51" s="5"/>
    </row>
    <row r="52" spans="2:12" ht="12.75">
      <c r="B52" s="13"/>
      <c r="C52" s="14" t="s">
        <v>377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188">
        <v>3</v>
      </c>
      <c r="K52" s="84">
        <v>1</v>
      </c>
      <c r="L52" s="217">
        <f t="shared" si="0"/>
        <v>4</v>
      </c>
    </row>
    <row r="53" spans="2:12" ht="12.75">
      <c r="B53" s="13"/>
      <c r="C53" s="14" t="s">
        <v>378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14">
        <v>0</v>
      </c>
      <c r="K53" s="84">
        <v>0.4</v>
      </c>
      <c r="L53" s="217">
        <f t="shared" si="0"/>
        <v>0.4</v>
      </c>
    </row>
    <row r="54" spans="2:12" ht="12.75">
      <c r="B54" s="13"/>
      <c r="C54" s="14" t="s">
        <v>379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14">
        <v>0</v>
      </c>
      <c r="K54" s="84">
        <v>200</v>
      </c>
      <c r="L54" s="217">
        <f t="shared" si="0"/>
        <v>200</v>
      </c>
    </row>
    <row r="55" spans="2:12" ht="13.5" thickBot="1">
      <c r="B55" s="17"/>
      <c r="C55" s="18" t="s">
        <v>380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85">
        <v>1</v>
      </c>
      <c r="L55" s="218">
        <f t="shared" si="0"/>
        <v>1</v>
      </c>
    </row>
  </sheetData>
  <sheetProtection/>
  <mergeCells count="6">
    <mergeCell ref="B2:L2"/>
    <mergeCell ref="I1:L1"/>
    <mergeCell ref="D4:K4"/>
    <mergeCell ref="L4:L5"/>
    <mergeCell ref="B4:B5"/>
    <mergeCell ref="C4:C5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9"/>
  <sheetViews>
    <sheetView zoomScalePageLayoutView="0" workbookViewId="0" topLeftCell="A7">
      <selection activeCell="L29" sqref="L29"/>
    </sheetView>
  </sheetViews>
  <sheetFormatPr defaultColWidth="9.00390625" defaultRowHeight="12.75"/>
  <cols>
    <col min="1" max="1" width="1.625" style="1" customWidth="1"/>
    <col min="2" max="2" width="3.00390625" style="1" customWidth="1"/>
    <col min="3" max="3" width="27.75390625" style="1" customWidth="1"/>
    <col min="4" max="4" width="12.125" style="1" customWidth="1"/>
    <col min="5" max="5" width="9.125" style="1" customWidth="1"/>
    <col min="6" max="6" width="6.25390625" style="1" customWidth="1"/>
    <col min="7" max="9" width="9.125" style="1" customWidth="1"/>
    <col min="10" max="10" width="6.375" style="1" customWidth="1"/>
    <col min="11" max="16384" width="9.125" style="1" customWidth="1"/>
  </cols>
  <sheetData>
    <row r="1" spans="12:13" ht="12.75">
      <c r="L1" s="490" t="s">
        <v>211</v>
      </c>
      <c r="M1" s="490"/>
    </row>
    <row r="2" spans="2:13" ht="12.75">
      <c r="B2" s="489" t="s">
        <v>1126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</row>
    <row r="3" ht="13.5" customHeight="1" thickBot="1"/>
    <row r="4" spans="2:13" ht="18.75" customHeight="1">
      <c r="B4" s="495"/>
      <c r="C4" s="501" t="s">
        <v>112</v>
      </c>
      <c r="D4" s="501" t="s">
        <v>55</v>
      </c>
      <c r="E4" s="492" t="s">
        <v>111</v>
      </c>
      <c r="F4" s="510"/>
      <c r="G4" s="510"/>
      <c r="H4" s="510"/>
      <c r="I4" s="510"/>
      <c r="J4" s="510"/>
      <c r="K4" s="510"/>
      <c r="L4" s="510"/>
      <c r="M4" s="508" t="s">
        <v>110</v>
      </c>
    </row>
    <row r="5" spans="2:13" ht="79.5" thickBot="1">
      <c r="B5" s="496"/>
      <c r="C5" s="502"/>
      <c r="D5" s="502"/>
      <c r="E5" s="46" t="s">
        <v>102</v>
      </c>
      <c r="F5" s="46" t="s">
        <v>103</v>
      </c>
      <c r="G5" s="46" t="s">
        <v>104</v>
      </c>
      <c r="H5" s="46" t="s">
        <v>105</v>
      </c>
      <c r="I5" s="46" t="s">
        <v>106</v>
      </c>
      <c r="J5" s="46" t="s">
        <v>107</v>
      </c>
      <c r="K5" s="46" t="s">
        <v>108</v>
      </c>
      <c r="L5" s="187" t="s">
        <v>109</v>
      </c>
      <c r="M5" s="509"/>
    </row>
    <row r="6" spans="2:13" ht="13.5" thickTop="1">
      <c r="B6" s="503">
        <v>1</v>
      </c>
      <c r="C6" s="514" t="s">
        <v>113</v>
      </c>
      <c r="D6" s="10" t="s">
        <v>44</v>
      </c>
      <c r="E6" s="20">
        <v>0</v>
      </c>
      <c r="F6" s="20">
        <v>0</v>
      </c>
      <c r="G6" s="20">
        <v>0</v>
      </c>
      <c r="H6" s="20">
        <v>57</v>
      </c>
      <c r="I6" s="20">
        <v>59</v>
      </c>
      <c r="J6" s="20">
        <v>0</v>
      </c>
      <c r="K6" s="20">
        <v>4873</v>
      </c>
      <c r="L6" s="20">
        <v>1532</v>
      </c>
      <c r="M6" s="16">
        <f>SUM(E6:L6)</f>
        <v>6521</v>
      </c>
    </row>
    <row r="7" spans="2:13" ht="12.75">
      <c r="B7" s="504"/>
      <c r="C7" s="515"/>
      <c r="D7" s="14" t="s">
        <v>45</v>
      </c>
      <c r="E7" s="15">
        <v>0</v>
      </c>
      <c r="F7" s="15">
        <v>0</v>
      </c>
      <c r="G7" s="15">
        <v>0</v>
      </c>
      <c r="H7" s="15">
        <v>175</v>
      </c>
      <c r="I7" s="15">
        <v>474</v>
      </c>
      <c r="J7" s="15">
        <v>0</v>
      </c>
      <c r="K7" s="15">
        <v>71993</v>
      </c>
      <c r="L7" s="15">
        <v>23892</v>
      </c>
      <c r="M7" s="16">
        <f aca="true" t="shared" si="0" ref="M7:M25">SUM(E7:L7)</f>
        <v>96534</v>
      </c>
    </row>
    <row r="8" spans="2:13" ht="13.5" customHeight="1">
      <c r="B8" s="505">
        <v>2</v>
      </c>
      <c r="C8" s="499" t="s">
        <v>43</v>
      </c>
      <c r="D8" s="14" t="s">
        <v>44</v>
      </c>
      <c r="E8" s="15">
        <v>0</v>
      </c>
      <c r="F8" s="15">
        <v>0</v>
      </c>
      <c r="G8" s="15">
        <v>0</v>
      </c>
      <c r="H8" s="15">
        <v>17</v>
      </c>
      <c r="I8" s="15">
        <v>4</v>
      </c>
      <c r="J8" s="15">
        <v>0</v>
      </c>
      <c r="K8" s="15">
        <v>435</v>
      </c>
      <c r="L8" s="15">
        <v>179</v>
      </c>
      <c r="M8" s="16">
        <f t="shared" si="0"/>
        <v>635</v>
      </c>
    </row>
    <row r="9" spans="2:13" ht="12.75">
      <c r="B9" s="504"/>
      <c r="C9" s="499"/>
      <c r="D9" s="14" t="s">
        <v>45</v>
      </c>
      <c r="E9" s="15">
        <v>0</v>
      </c>
      <c r="F9" s="15">
        <v>0</v>
      </c>
      <c r="G9" s="15">
        <v>0</v>
      </c>
      <c r="H9" s="15">
        <v>145</v>
      </c>
      <c r="I9" s="15">
        <v>40</v>
      </c>
      <c r="J9" s="15">
        <v>0</v>
      </c>
      <c r="K9" s="15">
        <v>4672</v>
      </c>
      <c r="L9" s="15">
        <v>2007.3</v>
      </c>
      <c r="M9" s="16">
        <f t="shared" si="0"/>
        <v>6864.3</v>
      </c>
    </row>
    <row r="10" spans="2:13" ht="12.75" customHeight="1">
      <c r="B10" s="505">
        <v>3</v>
      </c>
      <c r="C10" s="499" t="s">
        <v>46</v>
      </c>
      <c r="D10" s="14" t="s">
        <v>44</v>
      </c>
      <c r="E10" s="15">
        <v>0</v>
      </c>
      <c r="F10" s="15">
        <v>0</v>
      </c>
      <c r="G10" s="15">
        <v>0</v>
      </c>
      <c r="H10" s="15">
        <v>0</v>
      </c>
      <c r="I10" s="15">
        <v>20</v>
      </c>
      <c r="J10" s="15">
        <v>0</v>
      </c>
      <c r="K10" s="15">
        <v>687</v>
      </c>
      <c r="L10" s="15">
        <v>122</v>
      </c>
      <c r="M10" s="16">
        <f t="shared" si="0"/>
        <v>829</v>
      </c>
    </row>
    <row r="11" spans="2:13" ht="12.75">
      <c r="B11" s="504"/>
      <c r="C11" s="499"/>
      <c r="D11" s="14" t="s">
        <v>45</v>
      </c>
      <c r="E11" s="15">
        <v>0</v>
      </c>
      <c r="F11" s="15">
        <v>0</v>
      </c>
      <c r="G11" s="15">
        <v>0</v>
      </c>
      <c r="H11" s="15">
        <v>0</v>
      </c>
      <c r="I11" s="15">
        <v>240</v>
      </c>
      <c r="J11" s="15">
        <v>0</v>
      </c>
      <c r="K11" s="15">
        <v>7014</v>
      </c>
      <c r="L11" s="15">
        <v>1515.5</v>
      </c>
      <c r="M11" s="16">
        <f t="shared" si="0"/>
        <v>8769.5</v>
      </c>
    </row>
    <row r="12" spans="2:13" ht="12.75">
      <c r="B12" s="505">
        <v>4</v>
      </c>
      <c r="C12" s="516" t="s">
        <v>47</v>
      </c>
      <c r="D12" s="14" t="s">
        <v>40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112</v>
      </c>
      <c r="L12" s="15">
        <v>33</v>
      </c>
      <c r="M12" s="16">
        <f t="shared" si="0"/>
        <v>145</v>
      </c>
    </row>
    <row r="13" spans="2:13" ht="12.75">
      <c r="B13" s="504"/>
      <c r="C13" s="517"/>
      <c r="D13" s="14" t="s">
        <v>42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1951</v>
      </c>
      <c r="L13" s="15">
        <v>319</v>
      </c>
      <c r="M13" s="16">
        <f t="shared" si="0"/>
        <v>2270</v>
      </c>
    </row>
    <row r="14" spans="2:13" ht="12.75">
      <c r="B14" s="505">
        <v>5</v>
      </c>
      <c r="C14" s="499" t="s">
        <v>48</v>
      </c>
      <c r="D14" s="14" t="s">
        <v>40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82</v>
      </c>
      <c r="L14" s="15">
        <v>1</v>
      </c>
      <c r="M14" s="16">
        <f t="shared" si="0"/>
        <v>83</v>
      </c>
    </row>
    <row r="15" spans="2:13" ht="12.75">
      <c r="B15" s="504"/>
      <c r="C15" s="499"/>
      <c r="D15" s="14" t="s">
        <v>42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3593</v>
      </c>
      <c r="L15" s="15">
        <v>0</v>
      </c>
      <c r="M15" s="16">
        <f t="shared" si="0"/>
        <v>3593</v>
      </c>
    </row>
    <row r="16" spans="2:13" ht="14.25" customHeight="1">
      <c r="B16" s="505">
        <v>6</v>
      </c>
      <c r="C16" s="499" t="s">
        <v>115</v>
      </c>
      <c r="D16" s="14" t="s">
        <v>40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45</v>
      </c>
      <c r="L16" s="15">
        <v>17</v>
      </c>
      <c r="M16" s="16">
        <f t="shared" si="0"/>
        <v>62</v>
      </c>
    </row>
    <row r="17" spans="2:13" ht="12.75">
      <c r="B17" s="504"/>
      <c r="C17" s="499"/>
      <c r="D17" s="14" t="s">
        <v>42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402</v>
      </c>
      <c r="L17" s="15">
        <v>136</v>
      </c>
      <c r="M17" s="16">
        <f t="shared" si="0"/>
        <v>538</v>
      </c>
    </row>
    <row r="18" spans="2:13" ht="16.5" customHeight="1">
      <c r="B18" s="505">
        <v>7</v>
      </c>
      <c r="C18" s="499" t="s">
        <v>114</v>
      </c>
      <c r="D18" s="14" t="s">
        <v>40</v>
      </c>
      <c r="E18" s="15">
        <v>0</v>
      </c>
      <c r="F18" s="15">
        <v>0</v>
      </c>
      <c r="G18" s="15">
        <v>0</v>
      </c>
      <c r="H18" s="15">
        <v>0</v>
      </c>
      <c r="I18" s="15">
        <v>3</v>
      </c>
      <c r="J18" s="15">
        <v>0</v>
      </c>
      <c r="K18" s="15">
        <v>46</v>
      </c>
      <c r="L18" s="15">
        <v>0</v>
      </c>
      <c r="M18" s="16">
        <f t="shared" si="0"/>
        <v>49</v>
      </c>
    </row>
    <row r="19" spans="2:13" ht="12.75">
      <c r="B19" s="504"/>
      <c r="C19" s="499"/>
      <c r="D19" s="14" t="s">
        <v>42</v>
      </c>
      <c r="E19" s="15">
        <v>0</v>
      </c>
      <c r="F19" s="15">
        <v>0</v>
      </c>
      <c r="G19" s="15">
        <v>0</v>
      </c>
      <c r="H19" s="15">
        <v>0</v>
      </c>
      <c r="I19" s="15">
        <v>21</v>
      </c>
      <c r="J19" s="15">
        <v>0</v>
      </c>
      <c r="K19" s="15">
        <v>254</v>
      </c>
      <c r="L19" s="15">
        <v>0</v>
      </c>
      <c r="M19" s="16">
        <f t="shared" si="0"/>
        <v>275</v>
      </c>
    </row>
    <row r="20" spans="2:13" ht="18" customHeight="1">
      <c r="B20" s="505">
        <v>8</v>
      </c>
      <c r="C20" s="499" t="s">
        <v>49</v>
      </c>
      <c r="D20" s="14" t="s">
        <v>40</v>
      </c>
      <c r="E20" s="15">
        <v>0</v>
      </c>
      <c r="F20" s="15">
        <v>0</v>
      </c>
      <c r="G20" s="15">
        <v>0</v>
      </c>
      <c r="H20" s="15">
        <v>2</v>
      </c>
      <c r="I20" s="15">
        <v>5</v>
      </c>
      <c r="J20" s="15">
        <v>0</v>
      </c>
      <c r="K20" s="15">
        <v>158</v>
      </c>
      <c r="L20" s="15">
        <v>185</v>
      </c>
      <c r="M20" s="16">
        <f t="shared" si="0"/>
        <v>350</v>
      </c>
    </row>
    <row r="21" spans="2:13" ht="21.75" customHeight="1">
      <c r="B21" s="504"/>
      <c r="C21" s="499"/>
      <c r="D21" s="14" t="s">
        <v>42</v>
      </c>
      <c r="E21" s="15">
        <v>0</v>
      </c>
      <c r="F21" s="15">
        <v>0</v>
      </c>
      <c r="G21" s="15">
        <v>0</v>
      </c>
      <c r="H21" s="15">
        <v>34</v>
      </c>
      <c r="I21" s="15">
        <v>50</v>
      </c>
      <c r="J21" s="15">
        <v>0</v>
      </c>
      <c r="K21" s="15">
        <v>1528</v>
      </c>
      <c r="L21" s="15">
        <v>4091.5</v>
      </c>
      <c r="M21" s="16">
        <f t="shared" si="0"/>
        <v>5703.5</v>
      </c>
    </row>
    <row r="22" spans="2:13" ht="13.5" customHeight="1">
      <c r="B22" s="505">
        <v>9</v>
      </c>
      <c r="C22" s="499" t="s">
        <v>50</v>
      </c>
      <c r="D22" s="14" t="s">
        <v>51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227</v>
      </c>
      <c r="L22" s="15">
        <v>120</v>
      </c>
      <c r="M22" s="16">
        <f t="shared" si="0"/>
        <v>347</v>
      </c>
    </row>
    <row r="23" spans="2:13" ht="15" customHeight="1">
      <c r="B23" s="504"/>
      <c r="C23" s="499"/>
      <c r="D23" s="14" t="s">
        <v>45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3150</v>
      </c>
      <c r="L23" s="15">
        <v>1451</v>
      </c>
      <c r="M23" s="16">
        <f t="shared" si="0"/>
        <v>4601</v>
      </c>
    </row>
    <row r="24" spans="2:13" ht="20.25" customHeight="1">
      <c r="B24" s="505">
        <v>10</v>
      </c>
      <c r="C24" s="506" t="s">
        <v>52</v>
      </c>
      <c r="D24" s="14" t="s">
        <v>44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33</v>
      </c>
      <c r="L24" s="15">
        <v>4</v>
      </c>
      <c r="M24" s="16">
        <f t="shared" si="0"/>
        <v>37</v>
      </c>
    </row>
    <row r="25" spans="2:15" ht="16.5" customHeight="1" thickBot="1">
      <c r="B25" s="511"/>
      <c r="C25" s="507"/>
      <c r="D25" s="21" t="s">
        <v>45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324</v>
      </c>
      <c r="L25" s="22">
        <v>24</v>
      </c>
      <c r="M25" s="23">
        <f t="shared" si="0"/>
        <v>348</v>
      </c>
      <c r="N25" s="5"/>
      <c r="O25" s="5"/>
    </row>
    <row r="26" spans="2:17" ht="13.5" thickBot="1">
      <c r="B26" s="512">
        <v>11</v>
      </c>
      <c r="C26" s="518" t="s">
        <v>53</v>
      </c>
      <c r="D26" s="519"/>
      <c r="E26" s="24">
        <f aca="true" t="shared" si="1" ref="E26:L26">E6+E8+E10+E12+E14+E16+E18+E20+E22+E24</f>
        <v>0</v>
      </c>
      <c r="F26" s="24">
        <f t="shared" si="1"/>
        <v>0</v>
      </c>
      <c r="G26" s="24">
        <f t="shared" si="1"/>
        <v>0</v>
      </c>
      <c r="H26" s="24">
        <f t="shared" si="1"/>
        <v>76</v>
      </c>
      <c r="I26" s="24">
        <f t="shared" si="1"/>
        <v>91</v>
      </c>
      <c r="J26" s="24">
        <f>J6+J8+J10+J12+J14+J16+J18+J20+J22+J24</f>
        <v>0</v>
      </c>
      <c r="K26" s="24">
        <f t="shared" si="1"/>
        <v>6698</v>
      </c>
      <c r="L26" s="24">
        <f t="shared" si="1"/>
        <v>2193</v>
      </c>
      <c r="M26" s="25">
        <f>M6+M8+M10+M12+M14+M16+M18+M20+M22+M24</f>
        <v>9058</v>
      </c>
      <c r="N26" s="26"/>
      <c r="O26" s="69"/>
      <c r="P26" s="69"/>
      <c r="Q26" s="69"/>
    </row>
    <row r="27" spans="2:17" ht="12" customHeight="1" thickBot="1">
      <c r="B27" s="513"/>
      <c r="C27" s="500" t="s">
        <v>54</v>
      </c>
      <c r="D27" s="500"/>
      <c r="E27" s="36">
        <f aca="true" t="shared" si="2" ref="E27:L27">E7+E9+E11+E13+E15+E17+E19+E21+E23+E25</f>
        <v>0</v>
      </c>
      <c r="F27" s="36">
        <f t="shared" si="2"/>
        <v>0</v>
      </c>
      <c r="G27" s="36">
        <f t="shared" si="2"/>
        <v>0</v>
      </c>
      <c r="H27" s="36">
        <f t="shared" si="2"/>
        <v>354</v>
      </c>
      <c r="I27" s="36">
        <f t="shared" si="2"/>
        <v>825</v>
      </c>
      <c r="J27" s="36">
        <f>J7+J9+J11+J13+J15+J17+J19+J21+J23+J25</f>
        <v>0</v>
      </c>
      <c r="K27" s="36">
        <f t="shared" si="2"/>
        <v>94881</v>
      </c>
      <c r="L27" s="36">
        <f t="shared" si="2"/>
        <v>33436.3</v>
      </c>
      <c r="M27" s="19">
        <f>M7+M9+M11+M13+M15+M17+M19+M21+M23+M25</f>
        <v>129496.3</v>
      </c>
      <c r="N27" s="26"/>
      <c r="O27" s="69"/>
      <c r="P27" s="69"/>
      <c r="Q27" s="69"/>
    </row>
    <row r="28" spans="5:15" ht="12.75">
      <c r="E28" s="27"/>
      <c r="F28" s="27"/>
      <c r="G28" s="27"/>
      <c r="H28" s="27"/>
      <c r="I28" s="27"/>
      <c r="J28" s="27"/>
      <c r="K28" s="27"/>
      <c r="L28" s="27"/>
      <c r="M28" s="27"/>
      <c r="N28" s="5"/>
      <c r="O28" s="5"/>
    </row>
    <row r="29" spans="2:12" ht="12.75">
      <c r="B29" s="1" t="s">
        <v>41</v>
      </c>
      <c r="L29" s="27"/>
    </row>
  </sheetData>
  <sheetProtection/>
  <mergeCells count="30">
    <mergeCell ref="B22:B23"/>
    <mergeCell ref="B24:B25"/>
    <mergeCell ref="B26:B27"/>
    <mergeCell ref="C6:C7"/>
    <mergeCell ref="C12:C13"/>
    <mergeCell ref="C26:D26"/>
    <mergeCell ref="B14:B15"/>
    <mergeCell ref="B16:B17"/>
    <mergeCell ref="B18:B19"/>
    <mergeCell ref="B20:B21"/>
    <mergeCell ref="L1:M1"/>
    <mergeCell ref="C24:C25"/>
    <mergeCell ref="C22:C23"/>
    <mergeCell ref="C20:C21"/>
    <mergeCell ref="C18:C19"/>
    <mergeCell ref="C16:C17"/>
    <mergeCell ref="C8:C9"/>
    <mergeCell ref="M4:M5"/>
    <mergeCell ref="E4:L4"/>
    <mergeCell ref="D4:D5"/>
    <mergeCell ref="C10:C11"/>
    <mergeCell ref="C14:C15"/>
    <mergeCell ref="C27:D27"/>
    <mergeCell ref="B2:M2"/>
    <mergeCell ref="C4:C5"/>
    <mergeCell ref="B4:B5"/>
    <mergeCell ref="B6:B7"/>
    <mergeCell ref="B8:B9"/>
    <mergeCell ref="B10:B11"/>
    <mergeCell ref="B12:B1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23" sqref="K23"/>
    </sheetView>
  </sheetViews>
  <sheetFormatPr defaultColWidth="9.00390625" defaultRowHeight="12.75"/>
  <cols>
    <col min="1" max="1" width="1.625" style="1" customWidth="1"/>
    <col min="2" max="2" width="3.625" style="1" customWidth="1"/>
    <col min="3" max="3" width="33.125" style="1" customWidth="1"/>
    <col min="4" max="4" width="4.75390625" style="1" customWidth="1"/>
    <col min="5" max="5" width="6.125" style="1" customWidth="1"/>
    <col min="6" max="6" width="6.75390625" style="1" customWidth="1"/>
    <col min="7" max="7" width="6.375" style="1" customWidth="1"/>
    <col min="8" max="9" width="5.25390625" style="1" customWidth="1"/>
    <col min="10" max="10" width="6.25390625" style="1" customWidth="1"/>
    <col min="11" max="11" width="6.00390625" style="1" customWidth="1"/>
    <col min="12" max="12" width="7.25390625" style="1" customWidth="1"/>
    <col min="13" max="13" width="9.125" style="1" customWidth="1"/>
    <col min="14" max="14" width="5.25390625" style="1" customWidth="1"/>
    <col min="15" max="15" width="6.00390625" style="1" customWidth="1"/>
    <col min="16" max="16" width="6.125" style="1" customWidth="1"/>
    <col min="17" max="16384" width="9.125" style="1" customWidth="1"/>
  </cols>
  <sheetData>
    <row r="2" spans="10:14" ht="12.75">
      <c r="J2" s="490" t="s">
        <v>210</v>
      </c>
      <c r="K2" s="490"/>
      <c r="L2" s="490"/>
      <c r="N2" s="6"/>
    </row>
    <row r="3" spans="2:12" ht="44.25" customHeight="1">
      <c r="B3" s="520" t="s">
        <v>1124</v>
      </c>
      <c r="C3" s="520"/>
      <c r="D3" s="520"/>
      <c r="E3" s="520"/>
      <c r="F3" s="520"/>
      <c r="G3" s="520"/>
      <c r="H3" s="520"/>
      <c r="I3" s="520"/>
      <c r="J3" s="520"/>
      <c r="K3" s="520"/>
      <c r="L3" s="520"/>
    </row>
    <row r="4" ht="27.75" customHeight="1"/>
    <row r="5" ht="13.5" thickBot="1"/>
    <row r="6" spans="2:12" ht="12.75">
      <c r="B6" s="495"/>
      <c r="C6" s="497" t="s">
        <v>84</v>
      </c>
      <c r="D6" s="492" t="s">
        <v>116</v>
      </c>
      <c r="E6" s="510"/>
      <c r="F6" s="510"/>
      <c r="G6" s="510"/>
      <c r="H6" s="510"/>
      <c r="I6" s="510"/>
      <c r="J6" s="510"/>
      <c r="K6" s="510"/>
      <c r="L6" s="493" t="s">
        <v>110</v>
      </c>
    </row>
    <row r="7" spans="2:12" ht="79.5" thickBot="1">
      <c r="B7" s="496"/>
      <c r="C7" s="498"/>
      <c r="D7" s="8" t="s">
        <v>102</v>
      </c>
      <c r="E7" s="8" t="s">
        <v>103</v>
      </c>
      <c r="F7" s="8" t="s">
        <v>104</v>
      </c>
      <c r="G7" s="8" t="s">
        <v>105</v>
      </c>
      <c r="H7" s="8" t="s">
        <v>106</v>
      </c>
      <c r="I7" s="8" t="s">
        <v>107</v>
      </c>
      <c r="J7" s="8" t="s">
        <v>108</v>
      </c>
      <c r="K7" s="189" t="s">
        <v>109</v>
      </c>
      <c r="L7" s="494"/>
    </row>
    <row r="8" spans="2:12" ht="16.5" customHeight="1" thickTop="1">
      <c r="B8" s="9">
        <v>1</v>
      </c>
      <c r="C8" s="10" t="s">
        <v>56</v>
      </c>
      <c r="D8" s="11">
        <v>0</v>
      </c>
      <c r="E8" s="11">
        <v>0</v>
      </c>
      <c r="F8" s="11">
        <v>0</v>
      </c>
      <c r="G8" s="11">
        <v>2</v>
      </c>
      <c r="H8" s="11">
        <v>6</v>
      </c>
      <c r="I8" s="11">
        <v>0</v>
      </c>
      <c r="J8" s="11">
        <v>318</v>
      </c>
      <c r="K8" s="11">
        <v>115</v>
      </c>
      <c r="L8" s="12">
        <f>SUM(D8:K8)</f>
        <v>441</v>
      </c>
    </row>
    <row r="9" spans="2:12" ht="16.5" customHeight="1">
      <c r="B9" s="13">
        <v>2</v>
      </c>
      <c r="C9" s="14" t="s">
        <v>57</v>
      </c>
      <c r="D9" s="11">
        <v>0</v>
      </c>
      <c r="E9" s="11">
        <v>0</v>
      </c>
      <c r="F9" s="11">
        <v>0</v>
      </c>
      <c r="G9" s="11">
        <v>2</v>
      </c>
      <c r="H9" s="11">
        <v>2</v>
      </c>
      <c r="I9" s="11">
        <v>0</v>
      </c>
      <c r="J9" s="11">
        <v>125</v>
      </c>
      <c r="K9" s="11">
        <v>29</v>
      </c>
      <c r="L9" s="16">
        <f aca="true" t="shared" si="0" ref="L9:L37">SUM(D9:K9)</f>
        <v>158</v>
      </c>
    </row>
    <row r="10" spans="2:12" ht="16.5" customHeight="1">
      <c r="B10" s="13">
        <v>3</v>
      </c>
      <c r="C10" s="14" t="s">
        <v>58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5</v>
      </c>
      <c r="K10" s="11">
        <v>0</v>
      </c>
      <c r="L10" s="16">
        <f t="shared" si="0"/>
        <v>5</v>
      </c>
    </row>
    <row r="11" spans="2:12" ht="16.5" customHeight="1">
      <c r="B11" s="13">
        <v>4</v>
      </c>
      <c r="C11" s="14" t="s">
        <v>59</v>
      </c>
      <c r="D11" s="11">
        <v>0</v>
      </c>
      <c r="E11" s="11">
        <v>0</v>
      </c>
      <c r="F11" s="11">
        <v>0</v>
      </c>
      <c r="G11" s="11">
        <v>4</v>
      </c>
      <c r="H11" s="11">
        <v>10</v>
      </c>
      <c r="I11" s="11">
        <v>0</v>
      </c>
      <c r="J11" s="11">
        <v>252</v>
      </c>
      <c r="K11" s="11">
        <v>99</v>
      </c>
      <c r="L11" s="16">
        <f t="shared" si="0"/>
        <v>365</v>
      </c>
    </row>
    <row r="12" spans="2:12" ht="16.5" customHeight="1">
      <c r="B12" s="13">
        <v>5</v>
      </c>
      <c r="C12" s="14" t="s">
        <v>60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15</v>
      </c>
      <c r="K12" s="11">
        <v>6</v>
      </c>
      <c r="L12" s="16">
        <f t="shared" si="0"/>
        <v>21</v>
      </c>
    </row>
    <row r="13" spans="2:12" ht="16.5" customHeight="1">
      <c r="B13" s="13">
        <v>6</v>
      </c>
      <c r="C13" s="14" t="s">
        <v>61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13</v>
      </c>
      <c r="K13" s="11">
        <v>1</v>
      </c>
      <c r="L13" s="16">
        <f t="shared" si="0"/>
        <v>14</v>
      </c>
    </row>
    <row r="14" spans="2:12" ht="16.5" customHeight="1">
      <c r="B14" s="13">
        <v>7</v>
      </c>
      <c r="C14" s="14" t="s">
        <v>62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18</v>
      </c>
      <c r="K14" s="11">
        <v>1</v>
      </c>
      <c r="L14" s="16">
        <f t="shared" si="0"/>
        <v>19</v>
      </c>
    </row>
    <row r="15" spans="2:12" ht="16.5" customHeight="1">
      <c r="B15" s="13">
        <v>8</v>
      </c>
      <c r="C15" s="14" t="s">
        <v>63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11</v>
      </c>
      <c r="K15" s="11">
        <v>9</v>
      </c>
      <c r="L15" s="16">
        <f t="shared" si="0"/>
        <v>20</v>
      </c>
    </row>
    <row r="16" spans="2:12" ht="16.5" customHeight="1">
      <c r="B16" s="13">
        <v>9</v>
      </c>
      <c r="C16" s="14" t="s">
        <v>64</v>
      </c>
      <c r="D16" s="11">
        <v>0</v>
      </c>
      <c r="E16" s="11">
        <v>6</v>
      </c>
      <c r="F16" s="11">
        <v>0</v>
      </c>
      <c r="G16" s="11">
        <v>0</v>
      </c>
      <c r="H16" s="11">
        <v>0</v>
      </c>
      <c r="I16" s="11">
        <v>0</v>
      </c>
      <c r="J16" s="11">
        <v>41</v>
      </c>
      <c r="K16" s="11">
        <v>38</v>
      </c>
      <c r="L16" s="16">
        <f t="shared" si="0"/>
        <v>85</v>
      </c>
    </row>
    <row r="17" spans="2:12" ht="16.5" customHeight="1">
      <c r="B17" s="13">
        <v>10</v>
      </c>
      <c r="C17" s="14" t="s">
        <v>65</v>
      </c>
      <c r="D17" s="11">
        <v>0</v>
      </c>
      <c r="E17" s="11">
        <v>0</v>
      </c>
      <c r="F17" s="11">
        <v>0</v>
      </c>
      <c r="G17" s="11">
        <v>2</v>
      </c>
      <c r="H17" s="11">
        <v>2</v>
      </c>
      <c r="I17" s="11">
        <v>0</v>
      </c>
      <c r="J17" s="11">
        <v>68</v>
      </c>
      <c r="K17" s="11">
        <v>58</v>
      </c>
      <c r="L17" s="16">
        <f t="shared" si="0"/>
        <v>130</v>
      </c>
    </row>
    <row r="18" spans="2:12" ht="16.5" customHeight="1">
      <c r="B18" s="13">
        <v>11</v>
      </c>
      <c r="C18" s="14" t="s">
        <v>66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24</v>
      </c>
      <c r="K18" s="11">
        <v>16</v>
      </c>
      <c r="L18" s="16">
        <f t="shared" si="0"/>
        <v>40</v>
      </c>
    </row>
    <row r="19" spans="2:12" ht="16.5" customHeight="1">
      <c r="B19" s="13">
        <v>12</v>
      </c>
      <c r="C19" s="14" t="s">
        <v>67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102</v>
      </c>
      <c r="K19" s="11">
        <v>17</v>
      </c>
      <c r="L19" s="16">
        <f t="shared" si="0"/>
        <v>119</v>
      </c>
    </row>
    <row r="20" spans="2:12" ht="16.5" customHeight="1">
      <c r="B20" s="13">
        <v>13</v>
      </c>
      <c r="C20" s="14" t="s">
        <v>68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206</v>
      </c>
      <c r="K20" s="11">
        <v>54</v>
      </c>
      <c r="L20" s="16">
        <f t="shared" si="0"/>
        <v>260</v>
      </c>
    </row>
    <row r="21" spans="2:12" ht="16.5" customHeight="1">
      <c r="B21" s="13">
        <v>14</v>
      </c>
      <c r="C21" s="14" t="s">
        <v>69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24</v>
      </c>
      <c r="K21" s="11">
        <v>31</v>
      </c>
      <c r="L21" s="16">
        <f t="shared" si="0"/>
        <v>55</v>
      </c>
    </row>
    <row r="22" spans="2:12" ht="16.5" customHeight="1">
      <c r="B22" s="13">
        <v>15</v>
      </c>
      <c r="C22" s="14" t="s">
        <v>70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8</v>
      </c>
      <c r="K22" s="11">
        <v>6</v>
      </c>
      <c r="L22" s="16">
        <f t="shared" si="0"/>
        <v>14</v>
      </c>
    </row>
    <row r="23" spans="2:12" ht="16.5" customHeight="1">
      <c r="B23" s="13">
        <v>16</v>
      </c>
      <c r="C23" s="14" t="s">
        <v>71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2</v>
      </c>
      <c r="L23" s="16">
        <f t="shared" si="0"/>
        <v>2</v>
      </c>
    </row>
    <row r="24" spans="2:12" ht="16.5" customHeight="1">
      <c r="B24" s="13">
        <v>17</v>
      </c>
      <c r="C24" s="14" t="s">
        <v>72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</v>
      </c>
      <c r="K24" s="11">
        <v>0</v>
      </c>
      <c r="L24" s="16">
        <f t="shared" si="0"/>
        <v>1</v>
      </c>
    </row>
    <row r="25" spans="2:12" ht="16.5" customHeight="1">
      <c r="B25" s="13">
        <v>18</v>
      </c>
      <c r="C25" s="14" t="s">
        <v>73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6">
        <f t="shared" si="0"/>
        <v>0</v>
      </c>
    </row>
    <row r="26" spans="2:12" ht="16.5" customHeight="1">
      <c r="B26" s="13">
        <v>19</v>
      </c>
      <c r="C26" s="14" t="s">
        <v>74</v>
      </c>
      <c r="D26" s="11">
        <v>0</v>
      </c>
      <c r="E26" s="11">
        <v>0</v>
      </c>
      <c r="F26" s="11">
        <v>0</v>
      </c>
      <c r="G26" s="11">
        <v>2</v>
      </c>
      <c r="H26" s="11">
        <v>1</v>
      </c>
      <c r="I26" s="11">
        <v>0</v>
      </c>
      <c r="J26" s="11">
        <v>148</v>
      </c>
      <c r="K26" s="11">
        <v>36</v>
      </c>
      <c r="L26" s="16">
        <f t="shared" si="0"/>
        <v>187</v>
      </c>
    </row>
    <row r="27" spans="2:12" ht="16.5" customHeight="1">
      <c r="B27" s="13">
        <v>20</v>
      </c>
      <c r="C27" s="14" t="s">
        <v>75</v>
      </c>
      <c r="D27" s="11">
        <v>0</v>
      </c>
      <c r="E27" s="11">
        <v>0</v>
      </c>
      <c r="F27" s="11">
        <v>0</v>
      </c>
      <c r="G27" s="11">
        <v>100</v>
      </c>
      <c r="H27" s="11">
        <v>0</v>
      </c>
      <c r="I27" s="11">
        <v>0</v>
      </c>
      <c r="J27" s="11" t="s">
        <v>218</v>
      </c>
      <c r="K27" s="11">
        <v>3733.84</v>
      </c>
      <c r="L27" s="16">
        <f>13288+SUM(D27:K27)</f>
        <v>17121.84</v>
      </c>
    </row>
    <row r="28" spans="2:12" ht="16.5" customHeight="1">
      <c r="B28" s="13">
        <v>21</v>
      </c>
      <c r="C28" s="14" t="s">
        <v>76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144</v>
      </c>
      <c r="K28" s="11">
        <v>44</v>
      </c>
      <c r="L28" s="16">
        <f t="shared" si="0"/>
        <v>188</v>
      </c>
    </row>
    <row r="29" spans="2:12" ht="16.5" customHeight="1">
      <c r="B29" s="13">
        <v>22</v>
      </c>
      <c r="C29" s="14" t="s">
        <v>77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12203</v>
      </c>
      <c r="K29" s="11">
        <v>10350</v>
      </c>
      <c r="L29" s="16">
        <f t="shared" si="0"/>
        <v>22553</v>
      </c>
    </row>
    <row r="30" spans="2:12" ht="16.5" customHeight="1">
      <c r="B30" s="13">
        <v>23</v>
      </c>
      <c r="C30" s="14" t="s">
        <v>78</v>
      </c>
      <c r="D30" s="11">
        <v>0</v>
      </c>
      <c r="E30" s="11">
        <v>0</v>
      </c>
      <c r="F30" s="11">
        <v>0</v>
      </c>
      <c r="G30" s="11">
        <v>16</v>
      </c>
      <c r="H30" s="11">
        <v>115</v>
      </c>
      <c r="I30" s="11">
        <v>0</v>
      </c>
      <c r="J30" s="11">
        <v>69110.15</v>
      </c>
      <c r="K30" s="11">
        <v>17770.9</v>
      </c>
      <c r="L30" s="16">
        <f t="shared" si="0"/>
        <v>87012.04999999999</v>
      </c>
    </row>
    <row r="31" spans="2:12" ht="16.5" customHeight="1">
      <c r="B31" s="13">
        <v>24</v>
      </c>
      <c r="C31" s="14" t="s">
        <v>79</v>
      </c>
      <c r="D31" s="11">
        <v>0</v>
      </c>
      <c r="E31" s="11">
        <v>0</v>
      </c>
      <c r="F31" s="11">
        <v>0</v>
      </c>
      <c r="G31" s="11">
        <v>8</v>
      </c>
      <c r="H31" s="11">
        <v>216</v>
      </c>
      <c r="I31" s="11">
        <v>0</v>
      </c>
      <c r="J31" s="11">
        <v>7328.17</v>
      </c>
      <c r="K31" s="11">
        <v>1193.22</v>
      </c>
      <c r="L31" s="16">
        <f t="shared" si="0"/>
        <v>8745.39</v>
      </c>
    </row>
    <row r="32" spans="2:12" ht="16.5" customHeight="1">
      <c r="B32" s="13">
        <v>25</v>
      </c>
      <c r="C32" s="14" t="s">
        <v>139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1</v>
      </c>
      <c r="K32" s="11">
        <v>0</v>
      </c>
      <c r="L32" s="16">
        <f t="shared" si="0"/>
        <v>1</v>
      </c>
    </row>
    <row r="33" spans="2:12" ht="16.5" customHeight="1">
      <c r="B33" s="13">
        <v>26</v>
      </c>
      <c r="C33" s="14" t="s">
        <v>80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38</v>
      </c>
      <c r="K33" s="11">
        <v>12</v>
      </c>
      <c r="L33" s="16">
        <f t="shared" si="0"/>
        <v>50</v>
      </c>
    </row>
    <row r="34" spans="2:12" ht="16.5" customHeight="1">
      <c r="B34" s="13">
        <v>27</v>
      </c>
      <c r="C34" s="14" t="s">
        <v>81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1</v>
      </c>
      <c r="K34" s="11">
        <v>0</v>
      </c>
      <c r="L34" s="16">
        <f t="shared" si="0"/>
        <v>1</v>
      </c>
    </row>
    <row r="35" spans="2:12" ht="16.5" customHeight="1">
      <c r="B35" s="13">
        <v>28</v>
      </c>
      <c r="C35" s="14" t="s">
        <v>82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9</v>
      </c>
      <c r="L35" s="16">
        <f t="shared" si="0"/>
        <v>9</v>
      </c>
    </row>
    <row r="36" spans="2:12" ht="16.5" customHeight="1">
      <c r="B36" s="86">
        <v>29</v>
      </c>
      <c r="C36" s="21" t="s">
        <v>83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1</v>
      </c>
      <c r="K36" s="190">
        <v>1</v>
      </c>
      <c r="L36" s="16">
        <f t="shared" si="0"/>
        <v>2</v>
      </c>
    </row>
    <row r="37" spans="2:12" ht="16.5" customHeight="1" thickBot="1">
      <c r="B37" s="17">
        <v>30</v>
      </c>
      <c r="C37" s="18" t="s">
        <v>609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1</v>
      </c>
      <c r="K37" s="191">
        <v>0</v>
      </c>
      <c r="L37" s="19">
        <f t="shared" si="0"/>
        <v>1</v>
      </c>
    </row>
    <row r="38" ht="12.75">
      <c r="G38" s="5"/>
    </row>
  </sheetData>
  <sheetProtection/>
  <mergeCells count="6">
    <mergeCell ref="J2:L2"/>
    <mergeCell ref="L6:L7"/>
    <mergeCell ref="B3:L3"/>
    <mergeCell ref="C6:C7"/>
    <mergeCell ref="D6:K6"/>
    <mergeCell ref="B6:B7"/>
  </mergeCells>
  <printOptions/>
  <pageMargins left="0.5905511811023623" right="0.5905511811023623" top="0.984251968503937" bottom="0.984251968503937" header="0.5118110236220472" footer="0.5118110236220472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18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5" sqref="L5"/>
    </sheetView>
  </sheetViews>
  <sheetFormatPr defaultColWidth="9.00390625" defaultRowHeight="12.75"/>
  <cols>
    <col min="1" max="1" width="1.75390625" style="1" customWidth="1"/>
    <col min="2" max="2" width="4.875" style="1" customWidth="1"/>
    <col min="3" max="3" width="23.125" style="1" customWidth="1"/>
    <col min="4" max="9" width="5.75390625" style="1" customWidth="1"/>
    <col min="10" max="10" width="8.00390625" style="1" customWidth="1"/>
    <col min="11" max="11" width="5.75390625" style="1" customWidth="1"/>
    <col min="12" max="12" width="9.625" style="1" customWidth="1"/>
    <col min="13" max="13" width="10.375" style="391" customWidth="1"/>
    <col min="14" max="14" width="7.625" style="1" customWidth="1"/>
    <col min="15" max="15" width="10.875" style="62" customWidth="1"/>
    <col min="16" max="16" width="9.625" style="62" customWidth="1"/>
    <col min="17" max="17" width="7.125" style="192" customWidth="1"/>
    <col min="18" max="18" width="7.25390625" style="192" customWidth="1"/>
    <col min="19" max="19" width="7.125" style="192" customWidth="1"/>
    <col min="20" max="20" width="7.75390625" style="192" customWidth="1"/>
    <col min="21" max="21" width="7.875" style="1" customWidth="1"/>
    <col min="22" max="22" width="7.75390625" style="1" customWidth="1"/>
    <col min="23" max="23" width="9.375" style="1" bestFit="1" customWidth="1"/>
    <col min="24" max="16384" width="9.125" style="1" customWidth="1"/>
  </cols>
  <sheetData>
    <row r="1" spans="12:16" ht="12.75">
      <c r="L1" s="6"/>
      <c r="M1" s="396"/>
      <c r="N1" s="6"/>
      <c r="O1" s="529" t="s">
        <v>207</v>
      </c>
      <c r="P1" s="529"/>
    </row>
    <row r="3" spans="2:15" ht="25.5" customHeight="1">
      <c r="B3" s="545" t="s">
        <v>1125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</row>
    <row r="5" spans="13:15" ht="13.5" thickBot="1">
      <c r="M5" s="389"/>
      <c r="O5" s="61" t="s">
        <v>147</v>
      </c>
    </row>
    <row r="6" spans="2:16" ht="12.75" customHeight="1" thickBot="1">
      <c r="B6" s="537" t="s">
        <v>172</v>
      </c>
      <c r="C6" s="538"/>
      <c r="D6" s="521" t="s">
        <v>116</v>
      </c>
      <c r="E6" s="491"/>
      <c r="F6" s="491"/>
      <c r="G6" s="491"/>
      <c r="H6" s="491"/>
      <c r="I6" s="491"/>
      <c r="J6" s="491"/>
      <c r="K6" s="492"/>
      <c r="L6" s="524" t="s">
        <v>618</v>
      </c>
      <c r="M6" s="526" t="s">
        <v>617</v>
      </c>
      <c r="N6" s="527"/>
      <c r="O6" s="522" t="s">
        <v>640</v>
      </c>
      <c r="P6" s="522" t="s">
        <v>641</v>
      </c>
    </row>
    <row r="7" spans="2:23" ht="79.5" customHeight="1" thickBot="1">
      <c r="B7" s="539"/>
      <c r="C7" s="540"/>
      <c r="D7" s="193" t="s">
        <v>102</v>
      </c>
      <c r="E7" s="47" t="s">
        <v>103</v>
      </c>
      <c r="F7" s="47" t="s">
        <v>104</v>
      </c>
      <c r="G7" s="47" t="s">
        <v>105</v>
      </c>
      <c r="H7" s="47" t="s">
        <v>106</v>
      </c>
      <c r="I7" s="47" t="s">
        <v>107</v>
      </c>
      <c r="J7" s="47" t="s">
        <v>108</v>
      </c>
      <c r="K7" s="194" t="s">
        <v>109</v>
      </c>
      <c r="L7" s="525"/>
      <c r="M7" s="397" t="s">
        <v>643</v>
      </c>
      <c r="N7" s="331" t="s">
        <v>644</v>
      </c>
      <c r="O7" s="523"/>
      <c r="P7" s="523"/>
      <c r="Q7" s="530"/>
      <c r="R7" s="530"/>
      <c r="S7" s="530"/>
      <c r="T7" s="530"/>
      <c r="U7" s="530"/>
      <c r="V7" s="530"/>
      <c r="W7" s="530"/>
    </row>
    <row r="8" spans="2:23" ht="25.5" customHeight="1">
      <c r="B8" s="535" t="s">
        <v>140</v>
      </c>
      <c r="C8" s="536"/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195">
        <f>SUM(J9:J13)</f>
        <v>298.19000000000005</v>
      </c>
      <c r="K8" s="196">
        <v>0</v>
      </c>
      <c r="L8" s="197">
        <f>3780.3+232</f>
        <v>4012.3</v>
      </c>
      <c r="M8" s="398">
        <v>37932.72</v>
      </c>
      <c r="N8" s="197">
        <v>13.163</v>
      </c>
      <c r="O8" s="95">
        <f aca="true" t="shared" si="0" ref="O8:O15">SUM(D8:N8)</f>
        <v>42256.373</v>
      </c>
      <c r="P8" s="95">
        <f aca="true" t="shared" si="1" ref="P8:P15">O8/30.126</f>
        <v>1402.6546172741153</v>
      </c>
      <c r="Q8" s="53"/>
      <c r="R8" s="198"/>
      <c r="S8" s="198"/>
      <c r="T8" s="198"/>
      <c r="U8" s="198"/>
      <c r="V8" s="198"/>
      <c r="W8" s="198"/>
    </row>
    <row r="9" spans="2:23" ht="21" customHeight="1">
      <c r="B9" s="541" t="s">
        <v>85</v>
      </c>
      <c r="C9" s="50" t="s">
        <v>141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199">
        <v>191.098</v>
      </c>
      <c r="K9" s="196">
        <v>0</v>
      </c>
      <c r="L9" s="45">
        <v>32.9</v>
      </c>
      <c r="M9" s="399">
        <v>5949.33</v>
      </c>
      <c r="N9" s="45">
        <v>0</v>
      </c>
      <c r="O9" s="96">
        <f t="shared" si="0"/>
        <v>6173.3279999999995</v>
      </c>
      <c r="P9" s="96">
        <f t="shared" si="1"/>
        <v>204.91694881497708</v>
      </c>
      <c r="Q9" s="53"/>
      <c r="R9" s="198"/>
      <c r="S9" s="198"/>
      <c r="T9" s="198"/>
      <c r="U9" s="198"/>
      <c r="V9" s="198"/>
      <c r="W9" s="198"/>
    </row>
    <row r="10" spans="2:23" ht="29.25" customHeight="1">
      <c r="B10" s="542"/>
      <c r="C10" s="51" t="s">
        <v>149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199">
        <v>66.788</v>
      </c>
      <c r="K10" s="196">
        <v>0</v>
      </c>
      <c r="L10" s="45">
        <v>0</v>
      </c>
      <c r="M10" s="399">
        <v>1524.3</v>
      </c>
      <c r="N10" s="45">
        <v>0</v>
      </c>
      <c r="O10" s="96">
        <f t="shared" si="0"/>
        <v>1591.088</v>
      </c>
      <c r="P10" s="96">
        <f t="shared" si="1"/>
        <v>52.81444599349399</v>
      </c>
      <c r="Q10" s="53"/>
      <c r="R10" s="198"/>
      <c r="S10" s="198"/>
      <c r="T10" s="198"/>
      <c r="U10" s="198"/>
      <c r="V10" s="198"/>
      <c r="W10" s="198"/>
    </row>
    <row r="11" spans="2:23" ht="16.5" customHeight="1">
      <c r="B11" s="543"/>
      <c r="C11" s="48" t="s">
        <v>142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199">
        <v>3.66</v>
      </c>
      <c r="K11" s="196">
        <v>0</v>
      </c>
      <c r="L11" s="45">
        <v>0</v>
      </c>
      <c r="M11" s="399">
        <v>6813.6</v>
      </c>
      <c r="N11" s="45">
        <v>0</v>
      </c>
      <c r="O11" s="96">
        <f t="shared" si="0"/>
        <v>6817.26</v>
      </c>
      <c r="P11" s="96">
        <f t="shared" si="1"/>
        <v>226.29157538338976</v>
      </c>
      <c r="Q11" s="53"/>
      <c r="R11" s="198"/>
      <c r="S11" s="198"/>
      <c r="T11" s="198"/>
      <c r="U11" s="198"/>
      <c r="V11" s="198"/>
      <c r="W11" s="198"/>
    </row>
    <row r="12" spans="2:23" ht="18.75" customHeight="1">
      <c r="B12" s="543"/>
      <c r="C12" s="52" t="s">
        <v>143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199">
        <v>0</v>
      </c>
      <c r="K12" s="196">
        <v>0</v>
      </c>
      <c r="L12" s="45">
        <v>0</v>
      </c>
      <c r="M12" s="399">
        <v>1831.83</v>
      </c>
      <c r="N12" s="45">
        <v>0</v>
      </c>
      <c r="O12" s="96">
        <f t="shared" si="0"/>
        <v>1831.83</v>
      </c>
      <c r="P12" s="96">
        <f t="shared" si="1"/>
        <v>60.80561641107349</v>
      </c>
      <c r="Q12" s="53"/>
      <c r="R12" s="198"/>
      <c r="S12" s="198"/>
      <c r="T12" s="198"/>
      <c r="U12" s="198"/>
      <c r="V12" s="198"/>
      <c r="W12" s="198"/>
    </row>
    <row r="13" spans="2:23" ht="16.5" customHeight="1">
      <c r="B13" s="544"/>
      <c r="C13" s="48" t="s">
        <v>144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199">
        <v>36.644</v>
      </c>
      <c r="K13" s="196">
        <v>0</v>
      </c>
      <c r="L13" s="45">
        <v>3653.4</v>
      </c>
      <c r="M13" s="399">
        <v>23337.96</v>
      </c>
      <c r="N13" s="45">
        <v>0</v>
      </c>
      <c r="O13" s="96">
        <f t="shared" si="0"/>
        <v>27028.004</v>
      </c>
      <c r="P13" s="96">
        <f t="shared" si="1"/>
        <v>897.1653721038306</v>
      </c>
      <c r="Q13" s="53"/>
      <c r="R13" s="198"/>
      <c r="S13" s="198"/>
      <c r="T13" s="198"/>
      <c r="U13" s="198"/>
      <c r="V13" s="198"/>
      <c r="W13" s="198"/>
    </row>
    <row r="14" spans="2:23" ht="26.25" customHeight="1" thickBot="1">
      <c r="B14" s="533" t="s">
        <v>145</v>
      </c>
      <c r="C14" s="534"/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200">
        <v>0</v>
      </c>
      <c r="K14" s="196">
        <v>0</v>
      </c>
      <c r="L14" s="201">
        <v>4967</v>
      </c>
      <c r="M14" s="400">
        <v>28541.21</v>
      </c>
      <c r="N14" s="201">
        <v>0</v>
      </c>
      <c r="O14" s="97">
        <f t="shared" si="0"/>
        <v>33508.21</v>
      </c>
      <c r="P14" s="97">
        <f t="shared" si="1"/>
        <v>1112.268804355042</v>
      </c>
      <c r="Q14" s="53"/>
      <c r="R14" s="198"/>
      <c r="S14" s="198"/>
      <c r="T14" s="198"/>
      <c r="U14" s="198"/>
      <c r="V14" s="198"/>
      <c r="W14" s="198"/>
    </row>
    <row r="15" spans="2:23" s="205" customFormat="1" ht="26.25" customHeight="1" thickBot="1">
      <c r="B15" s="531" t="s">
        <v>146</v>
      </c>
      <c r="C15" s="532"/>
      <c r="D15" s="202">
        <f aca="true" t="shared" si="2" ref="D15:I15">D8+D14</f>
        <v>0</v>
      </c>
      <c r="E15" s="93">
        <f t="shared" si="2"/>
        <v>0</v>
      </c>
      <c r="F15" s="202">
        <f t="shared" si="2"/>
        <v>0</v>
      </c>
      <c r="G15" s="93">
        <f t="shared" si="2"/>
        <v>0</v>
      </c>
      <c r="H15" s="93">
        <f t="shared" si="2"/>
        <v>0</v>
      </c>
      <c r="I15" s="93">
        <f t="shared" si="2"/>
        <v>0</v>
      </c>
      <c r="J15" s="93">
        <f>J8+J14</f>
        <v>298.19000000000005</v>
      </c>
      <c r="K15" s="203">
        <f>K8+K14</f>
        <v>0</v>
      </c>
      <c r="L15" s="94">
        <f>L8+L14</f>
        <v>8979.3</v>
      </c>
      <c r="M15" s="94">
        <f>M8+M14</f>
        <v>66473.93</v>
      </c>
      <c r="N15" s="94">
        <f>N8+N14</f>
        <v>13.163</v>
      </c>
      <c r="O15" s="94">
        <f t="shared" si="0"/>
        <v>75764.583</v>
      </c>
      <c r="P15" s="94">
        <f t="shared" si="1"/>
        <v>2514.9234216291575</v>
      </c>
      <c r="Q15" s="204"/>
      <c r="R15" s="204"/>
      <c r="S15" s="204"/>
      <c r="T15" s="204"/>
      <c r="U15" s="204"/>
      <c r="V15" s="204"/>
      <c r="W15" s="204"/>
    </row>
    <row r="16" spans="20:21" ht="12.75">
      <c r="T16" s="206"/>
      <c r="U16" s="206"/>
    </row>
    <row r="17" spans="2:15" ht="12.75" customHeight="1">
      <c r="B17" s="528" t="s">
        <v>722</v>
      </c>
      <c r="C17" s="528"/>
      <c r="D17" s="528"/>
      <c r="E17" s="528"/>
      <c r="F17" s="528"/>
      <c r="G17" s="528"/>
      <c r="H17" s="528"/>
      <c r="I17" s="528"/>
      <c r="J17" s="528"/>
      <c r="K17" s="528"/>
      <c r="N17" s="27"/>
      <c r="O17" s="60"/>
    </row>
    <row r="18" ht="12.75">
      <c r="N18" s="27"/>
    </row>
  </sheetData>
  <sheetProtection/>
  <mergeCells count="14">
    <mergeCell ref="B17:K17"/>
    <mergeCell ref="O1:P1"/>
    <mergeCell ref="Q7:W7"/>
    <mergeCell ref="B15:C15"/>
    <mergeCell ref="B14:C14"/>
    <mergeCell ref="B8:C8"/>
    <mergeCell ref="B6:C7"/>
    <mergeCell ref="B9:B13"/>
    <mergeCell ref="P6:P7"/>
    <mergeCell ref="B3:O3"/>
    <mergeCell ref="D6:K6"/>
    <mergeCell ref="O6:O7"/>
    <mergeCell ref="L6:L7"/>
    <mergeCell ref="M6:N6"/>
  </mergeCells>
  <printOptions/>
  <pageMargins left="0.75" right="0.75" top="1" bottom="1" header="0.4921259845" footer="0.4921259845"/>
  <pageSetup orientation="landscape" paperSize="9" r:id="rId1"/>
  <ignoredErrors>
    <ignoredError sqref="J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7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7" sqref="J17"/>
    </sheetView>
  </sheetViews>
  <sheetFormatPr defaultColWidth="9.00390625" defaultRowHeight="12.75"/>
  <cols>
    <col min="1" max="1" width="1.75390625" style="1" customWidth="1"/>
    <col min="2" max="2" width="9.375" style="1" customWidth="1"/>
    <col min="3" max="3" width="16.625" style="1" customWidth="1"/>
    <col min="4" max="4" width="7.00390625" style="1" customWidth="1"/>
    <col min="5" max="5" width="8.00390625" style="1" customWidth="1"/>
    <col min="6" max="6" width="9.875" style="1" customWidth="1"/>
    <col min="7" max="7" width="10.625" style="391" customWidth="1"/>
    <col min="8" max="8" width="10.625" style="1" customWidth="1"/>
    <col min="9" max="10" width="7.75390625" style="1" customWidth="1"/>
    <col min="11" max="11" width="10.75390625" style="62" customWidth="1"/>
    <col min="12" max="12" width="7.625" style="1" customWidth="1"/>
    <col min="13" max="14" width="7.375" style="1" customWidth="1"/>
    <col min="15" max="15" width="10.00390625" style="1" customWidth="1"/>
    <col min="16" max="16" width="8.75390625" style="1" customWidth="1"/>
    <col min="17" max="20" width="10.875" style="1" customWidth="1"/>
    <col min="21" max="21" width="7.625" style="1" customWidth="1"/>
    <col min="22" max="22" width="11.00390625" style="1" customWidth="1"/>
    <col min="23" max="23" width="10.125" style="1" bestFit="1" customWidth="1"/>
    <col min="24" max="16384" width="9.125" style="1" customWidth="1"/>
  </cols>
  <sheetData>
    <row r="1" spans="7:23" ht="12.75">
      <c r="G1" s="389"/>
      <c r="L1" s="490" t="s">
        <v>724</v>
      </c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</row>
    <row r="4" spans="2:22" ht="12.75" customHeight="1">
      <c r="B4" s="570" t="s">
        <v>1121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</row>
    <row r="6" ht="13.5" thickBot="1">
      <c r="G6" s="389"/>
    </row>
    <row r="7" spans="2:23" ht="13.5" customHeight="1" thickBot="1" thickTop="1">
      <c r="B7" s="537" t="s">
        <v>138</v>
      </c>
      <c r="C7" s="573"/>
      <c r="D7" s="563" t="s">
        <v>721</v>
      </c>
      <c r="E7" s="563"/>
      <c r="F7" s="563"/>
      <c r="G7" s="564"/>
      <c r="H7" s="568" t="s">
        <v>614</v>
      </c>
      <c r="I7" s="550" t="s">
        <v>616</v>
      </c>
      <c r="J7" s="551"/>
      <c r="K7" s="552"/>
      <c r="L7" s="565" t="s">
        <v>240</v>
      </c>
      <c r="M7" s="566"/>
      <c r="N7" s="566"/>
      <c r="O7" s="566"/>
      <c r="P7" s="566"/>
      <c r="Q7" s="567"/>
      <c r="R7" s="226" t="s">
        <v>615</v>
      </c>
      <c r="S7" s="226" t="s">
        <v>649</v>
      </c>
      <c r="T7" s="553" t="s">
        <v>612</v>
      </c>
      <c r="U7" s="548" t="s">
        <v>710</v>
      </c>
      <c r="V7" s="546" t="s">
        <v>217</v>
      </c>
      <c r="W7" s="560" t="s">
        <v>219</v>
      </c>
    </row>
    <row r="8" spans="2:23" ht="114.75" customHeight="1" thickBot="1">
      <c r="B8" s="574"/>
      <c r="C8" s="575"/>
      <c r="D8" s="57" t="s">
        <v>105</v>
      </c>
      <c r="E8" s="57" t="s">
        <v>106</v>
      </c>
      <c r="F8" s="57" t="s">
        <v>108</v>
      </c>
      <c r="G8" s="390" t="s">
        <v>109</v>
      </c>
      <c r="H8" s="569"/>
      <c r="I8" s="227" t="s">
        <v>711</v>
      </c>
      <c r="J8" s="228" t="s">
        <v>712</v>
      </c>
      <c r="K8" s="229" t="s">
        <v>713</v>
      </c>
      <c r="L8" s="230" t="s">
        <v>381</v>
      </c>
      <c r="M8" s="231" t="s">
        <v>610</v>
      </c>
      <c r="N8" s="231" t="s">
        <v>611</v>
      </c>
      <c r="O8" s="231" t="s">
        <v>646</v>
      </c>
      <c r="P8" s="231" t="s">
        <v>241</v>
      </c>
      <c r="Q8" s="229" t="s">
        <v>613</v>
      </c>
      <c r="R8" s="232" t="s">
        <v>714</v>
      </c>
      <c r="S8" s="232" t="s">
        <v>652</v>
      </c>
      <c r="T8" s="554"/>
      <c r="U8" s="549"/>
      <c r="V8" s="547"/>
      <c r="W8" s="561"/>
    </row>
    <row r="9" spans="2:23" ht="25.5" customHeight="1" thickBot="1" thickTop="1">
      <c r="B9" s="571" t="s">
        <v>86</v>
      </c>
      <c r="C9" s="572"/>
      <c r="D9" s="233">
        <v>45</v>
      </c>
      <c r="E9" s="233">
        <v>276</v>
      </c>
      <c r="F9" s="233">
        <v>0</v>
      </c>
      <c r="G9" s="392">
        <v>84</v>
      </c>
      <c r="H9" s="234">
        <f aca="true" t="shared" si="0" ref="H9:H14">SUM(D9:G9)</f>
        <v>405</v>
      </c>
      <c r="I9" s="235">
        <v>959.931</v>
      </c>
      <c r="J9" s="236">
        <v>518.08</v>
      </c>
      <c r="K9" s="237">
        <f aca="true" t="shared" si="1" ref="K9:K15">SUM(I9:J9)</f>
        <v>1478.011</v>
      </c>
      <c r="L9" s="220">
        <v>45</v>
      </c>
      <c r="M9" s="186">
        <v>58.49</v>
      </c>
      <c r="N9" s="186">
        <v>23.355</v>
      </c>
      <c r="O9" s="186">
        <v>1979.7</v>
      </c>
      <c r="P9" s="186">
        <v>385.3</v>
      </c>
      <c r="Q9" s="238">
        <f aca="true" t="shared" si="2" ref="Q9:Q14">SUM(L9:P9)</f>
        <v>2491.8450000000003</v>
      </c>
      <c r="R9" s="239">
        <v>374.967</v>
      </c>
      <c r="S9" s="239">
        <v>0</v>
      </c>
      <c r="T9" s="240">
        <v>18084.62</v>
      </c>
      <c r="U9" s="241">
        <v>208.5</v>
      </c>
      <c r="V9" s="222">
        <f aca="true" t="shared" si="3" ref="V9:V14">H9+K9+Q9+R9+S9+T9+U9</f>
        <v>23042.943</v>
      </c>
      <c r="W9" s="223">
        <f aca="true" t="shared" si="4" ref="W9:W14">V9/30.126</f>
        <v>764.8855805616411</v>
      </c>
    </row>
    <row r="10" spans="2:23" ht="21" customHeight="1" thickBot="1">
      <c r="B10" s="556" t="s">
        <v>85</v>
      </c>
      <c r="C10" s="89" t="s">
        <v>87</v>
      </c>
      <c r="D10" s="199">
        <v>0</v>
      </c>
      <c r="E10" s="199">
        <v>0</v>
      </c>
      <c r="F10" s="199">
        <v>0</v>
      </c>
      <c r="G10" s="393">
        <v>41</v>
      </c>
      <c r="H10" s="242">
        <f t="shared" si="0"/>
        <v>41</v>
      </c>
      <c r="I10" s="243">
        <v>173.244</v>
      </c>
      <c r="J10" s="244">
        <v>0</v>
      </c>
      <c r="K10" s="245">
        <f t="shared" si="1"/>
        <v>173.244</v>
      </c>
      <c r="L10" s="221">
        <v>18</v>
      </c>
      <c r="M10" s="45">
        <v>0</v>
      </c>
      <c r="N10" s="45">
        <v>0</v>
      </c>
      <c r="O10" s="246">
        <v>1129.5</v>
      </c>
      <c r="P10" s="246">
        <v>255.8</v>
      </c>
      <c r="Q10" s="245">
        <f t="shared" si="2"/>
        <v>1403.3</v>
      </c>
      <c r="R10" s="247">
        <v>0</v>
      </c>
      <c r="S10" s="247">
        <v>0</v>
      </c>
      <c r="T10" s="248">
        <v>1254.36</v>
      </c>
      <c r="U10" s="249">
        <v>0</v>
      </c>
      <c r="V10" s="222">
        <f t="shared" si="3"/>
        <v>2871.9039999999995</v>
      </c>
      <c r="W10" s="223">
        <f t="shared" si="4"/>
        <v>95.32974839009492</v>
      </c>
    </row>
    <row r="11" spans="2:23" ht="29.25" customHeight="1" thickBot="1">
      <c r="B11" s="557"/>
      <c r="C11" s="90" t="s">
        <v>88</v>
      </c>
      <c r="D11" s="199">
        <v>0</v>
      </c>
      <c r="E11" s="199">
        <v>0</v>
      </c>
      <c r="F11" s="199">
        <v>0</v>
      </c>
      <c r="G11" s="393">
        <v>14</v>
      </c>
      <c r="H11" s="250">
        <f t="shared" si="0"/>
        <v>14</v>
      </c>
      <c r="I11" s="243">
        <v>0</v>
      </c>
      <c r="J11" s="244">
        <v>0</v>
      </c>
      <c r="K11" s="245">
        <f t="shared" si="1"/>
        <v>0</v>
      </c>
      <c r="L11" s="221">
        <v>6</v>
      </c>
      <c r="M11" s="45">
        <v>0</v>
      </c>
      <c r="N11" s="45">
        <v>0</v>
      </c>
      <c r="O11" s="246">
        <v>358.8</v>
      </c>
      <c r="P11" s="246">
        <v>59.3</v>
      </c>
      <c r="Q11" s="245">
        <f t="shared" si="2"/>
        <v>424.1</v>
      </c>
      <c r="R11" s="251">
        <v>0</v>
      </c>
      <c r="S11" s="251">
        <v>0</v>
      </c>
      <c r="T11" s="252">
        <v>467.21</v>
      </c>
      <c r="U11" s="249">
        <v>0</v>
      </c>
      <c r="V11" s="222">
        <f t="shared" si="3"/>
        <v>905.31</v>
      </c>
      <c r="W11" s="223">
        <f t="shared" si="4"/>
        <v>30.050786695877314</v>
      </c>
    </row>
    <row r="12" spans="2:23" ht="16.5" customHeight="1" thickBot="1">
      <c r="B12" s="558" t="s">
        <v>89</v>
      </c>
      <c r="C12" s="559"/>
      <c r="D12" s="199">
        <v>16</v>
      </c>
      <c r="E12" s="199">
        <v>0</v>
      </c>
      <c r="F12" s="199">
        <v>68736.12</v>
      </c>
      <c r="G12" s="393">
        <v>14942</v>
      </c>
      <c r="H12" s="250">
        <f t="shared" si="0"/>
        <v>83694.12</v>
      </c>
      <c r="I12" s="243">
        <v>0</v>
      </c>
      <c r="J12" s="244">
        <v>0</v>
      </c>
      <c r="K12" s="245">
        <f t="shared" si="1"/>
        <v>0</v>
      </c>
      <c r="L12" s="221">
        <v>0</v>
      </c>
      <c r="M12" s="45">
        <v>0</v>
      </c>
      <c r="N12" s="45">
        <v>0</v>
      </c>
      <c r="O12" s="246">
        <v>0</v>
      </c>
      <c r="P12" s="246">
        <v>0</v>
      </c>
      <c r="Q12" s="253">
        <f t="shared" si="2"/>
        <v>0</v>
      </c>
      <c r="R12" s="251">
        <v>0</v>
      </c>
      <c r="S12" s="251">
        <v>800</v>
      </c>
      <c r="T12" s="252">
        <v>0</v>
      </c>
      <c r="U12" s="249">
        <v>99</v>
      </c>
      <c r="V12" s="222">
        <f t="shared" si="3"/>
        <v>84593.12</v>
      </c>
      <c r="W12" s="223">
        <f t="shared" si="4"/>
        <v>2807.9771625838143</v>
      </c>
    </row>
    <row r="13" spans="2:23" ht="16.5" customHeight="1" thickBot="1">
      <c r="B13" s="558" t="s">
        <v>90</v>
      </c>
      <c r="C13" s="559"/>
      <c r="D13" s="199">
        <v>0</v>
      </c>
      <c r="E13" s="199">
        <v>0</v>
      </c>
      <c r="F13" s="199">
        <v>32</v>
      </c>
      <c r="G13" s="393">
        <v>0</v>
      </c>
      <c r="H13" s="254">
        <f t="shared" si="0"/>
        <v>32</v>
      </c>
      <c r="I13" s="243">
        <v>0</v>
      </c>
      <c r="J13" s="244">
        <v>0</v>
      </c>
      <c r="K13" s="245">
        <f t="shared" si="1"/>
        <v>0</v>
      </c>
      <c r="L13" s="221">
        <v>0</v>
      </c>
      <c r="M13" s="45">
        <v>0</v>
      </c>
      <c r="N13" s="45">
        <v>0</v>
      </c>
      <c r="O13" s="246">
        <v>190</v>
      </c>
      <c r="P13" s="246">
        <v>0</v>
      </c>
      <c r="Q13" s="255">
        <f t="shared" si="2"/>
        <v>190</v>
      </c>
      <c r="R13" s="256">
        <v>0</v>
      </c>
      <c r="S13" s="256">
        <v>0</v>
      </c>
      <c r="T13" s="257">
        <v>0</v>
      </c>
      <c r="U13" s="249">
        <v>0</v>
      </c>
      <c r="V13" s="222">
        <f t="shared" si="3"/>
        <v>222</v>
      </c>
      <c r="W13" s="223">
        <f t="shared" si="4"/>
        <v>7.369049990041824</v>
      </c>
    </row>
    <row r="14" spans="2:23" ht="18.75" customHeight="1" thickBot="1">
      <c r="B14" s="533" t="s">
        <v>91</v>
      </c>
      <c r="C14" s="562"/>
      <c r="D14" s="200">
        <v>0</v>
      </c>
      <c r="E14" s="200">
        <v>0</v>
      </c>
      <c r="F14" s="200">
        <v>0</v>
      </c>
      <c r="G14" s="394">
        <v>197</v>
      </c>
      <c r="H14" s="258">
        <f t="shared" si="0"/>
        <v>197</v>
      </c>
      <c r="I14" s="259">
        <v>0</v>
      </c>
      <c r="J14" s="260">
        <v>0</v>
      </c>
      <c r="K14" s="261">
        <f t="shared" si="1"/>
        <v>0</v>
      </c>
      <c r="L14" s="262">
        <v>0</v>
      </c>
      <c r="M14" s="201">
        <v>0</v>
      </c>
      <c r="N14" s="201">
        <v>0</v>
      </c>
      <c r="O14" s="263">
        <v>0</v>
      </c>
      <c r="P14" s="263">
        <v>0</v>
      </c>
      <c r="Q14" s="264">
        <f t="shared" si="2"/>
        <v>0</v>
      </c>
      <c r="R14" s="265">
        <v>0</v>
      </c>
      <c r="S14" s="265">
        <v>0</v>
      </c>
      <c r="T14" s="266">
        <v>0</v>
      </c>
      <c r="U14" s="267">
        <v>0</v>
      </c>
      <c r="V14" s="222">
        <f t="shared" si="3"/>
        <v>197</v>
      </c>
      <c r="W14" s="223">
        <f t="shared" si="4"/>
        <v>6.5392020181902675</v>
      </c>
    </row>
    <row r="15" spans="2:23" s="205" customFormat="1" ht="26.25" customHeight="1" thickBot="1">
      <c r="B15" s="531" t="s">
        <v>92</v>
      </c>
      <c r="C15" s="555"/>
      <c r="D15" s="268">
        <f>D9+D12+D13+D14</f>
        <v>61</v>
      </c>
      <c r="E15" s="268">
        <f>E9+E12+E13+E14</f>
        <v>276</v>
      </c>
      <c r="F15" s="268">
        <f>F9+F12+F13+F14</f>
        <v>68768.12</v>
      </c>
      <c r="G15" s="395">
        <f>G9+G12+G13+G14</f>
        <v>15223</v>
      </c>
      <c r="H15" s="269">
        <f>H9+H12+H13+H14</f>
        <v>84328.12</v>
      </c>
      <c r="I15" s="270">
        <f aca="true" t="shared" si="5" ref="I15:W15">I9+I12+I13+I14</f>
        <v>959.931</v>
      </c>
      <c r="J15" s="271">
        <f t="shared" si="5"/>
        <v>518.08</v>
      </c>
      <c r="K15" s="272">
        <f t="shared" si="1"/>
        <v>1478.011</v>
      </c>
      <c r="L15" s="224">
        <f t="shared" si="5"/>
        <v>45</v>
      </c>
      <c r="M15" s="273">
        <f t="shared" si="5"/>
        <v>58.49</v>
      </c>
      <c r="N15" s="273">
        <f t="shared" si="5"/>
        <v>23.355</v>
      </c>
      <c r="O15" s="273">
        <f t="shared" si="5"/>
        <v>2169.7</v>
      </c>
      <c r="P15" s="273">
        <f t="shared" si="5"/>
        <v>385.3</v>
      </c>
      <c r="Q15" s="225">
        <f t="shared" si="5"/>
        <v>2681.8450000000003</v>
      </c>
      <c r="R15" s="274">
        <f>R9+R12+R13+R14</f>
        <v>374.967</v>
      </c>
      <c r="S15" s="274">
        <f>S9+S12+S13+S14</f>
        <v>800</v>
      </c>
      <c r="T15" s="275">
        <f>T9+T12+T13+T14</f>
        <v>18084.62</v>
      </c>
      <c r="U15" s="276">
        <f t="shared" si="5"/>
        <v>307.5</v>
      </c>
      <c r="V15" s="224">
        <f t="shared" si="5"/>
        <v>108055.063</v>
      </c>
      <c r="W15" s="225">
        <f t="shared" si="5"/>
        <v>3586.770995153687</v>
      </c>
    </row>
    <row r="16" spans="8:11" ht="13.5" thickTop="1">
      <c r="H16" s="277"/>
      <c r="I16" s="278"/>
      <c r="J16" s="278"/>
      <c r="K16" s="278"/>
    </row>
    <row r="17" spans="2:9" ht="12.75">
      <c r="B17" s="528" t="s">
        <v>722</v>
      </c>
      <c r="C17" s="528"/>
      <c r="D17" s="528"/>
      <c r="E17" s="528"/>
      <c r="F17" s="528"/>
      <c r="G17" s="528"/>
      <c r="H17" s="528"/>
      <c r="I17" s="528"/>
    </row>
  </sheetData>
  <sheetProtection/>
  <mergeCells count="18">
    <mergeCell ref="W7:W8"/>
    <mergeCell ref="L1:W1"/>
    <mergeCell ref="B14:C14"/>
    <mergeCell ref="D7:G7"/>
    <mergeCell ref="L7:Q7"/>
    <mergeCell ref="H7:H8"/>
    <mergeCell ref="B4:V4"/>
    <mergeCell ref="B9:C9"/>
    <mergeCell ref="B7:C8"/>
    <mergeCell ref="B12:C12"/>
    <mergeCell ref="B17:I17"/>
    <mergeCell ref="B15:C15"/>
    <mergeCell ref="B10:B11"/>
    <mergeCell ref="B13:C13"/>
    <mergeCell ref="V7:V8"/>
    <mergeCell ref="U7:U8"/>
    <mergeCell ref="I7:K7"/>
    <mergeCell ref="T7:T8"/>
  </mergeCells>
  <printOptions/>
  <pageMargins left="0.75" right="0.75" top="1" bottom="1" header="0.4921259845" footer="0.4921259845"/>
  <pageSetup fitToHeight="1" fitToWidth="1" horizontalDpi="300" verticalDpi="300" orientation="landscape" paperSize="9" scale="59" r:id="rId1"/>
  <ignoredErrors>
    <ignoredError sqref="K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N9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.25390625" style="1" customWidth="1"/>
    <col min="2" max="2" width="39.25390625" style="1" customWidth="1"/>
    <col min="3" max="11" width="7.375" style="1" customWidth="1"/>
    <col min="12" max="16384" width="9.125" style="1" customWidth="1"/>
  </cols>
  <sheetData>
    <row r="1" spans="10:11" ht="13.5" thickBot="1">
      <c r="J1" s="490" t="s">
        <v>208</v>
      </c>
      <c r="K1" s="490"/>
    </row>
    <row r="2" spans="2:12" ht="115.5" customHeight="1">
      <c r="B2" s="537" t="s">
        <v>1122</v>
      </c>
      <c r="C2" s="573"/>
      <c r="D2" s="573"/>
      <c r="E2" s="573"/>
      <c r="F2" s="573"/>
      <c r="G2" s="573"/>
      <c r="H2" s="573"/>
      <c r="I2" s="573"/>
      <c r="J2" s="573"/>
      <c r="K2" s="573"/>
      <c r="L2" s="538"/>
    </row>
    <row r="3" spans="2:12" ht="13.5" thickBot="1">
      <c r="B3" s="74"/>
      <c r="C3" s="5"/>
      <c r="D3" s="5"/>
      <c r="E3" s="5"/>
      <c r="F3" s="5"/>
      <c r="G3" s="5"/>
      <c r="H3" s="5"/>
      <c r="I3" s="5"/>
      <c r="J3" s="5"/>
      <c r="K3" s="5"/>
      <c r="L3" s="75"/>
    </row>
    <row r="4" spans="2:12" ht="18.75" customHeight="1">
      <c r="B4" s="580" t="s">
        <v>133</v>
      </c>
      <c r="C4" s="492" t="s">
        <v>116</v>
      </c>
      <c r="D4" s="510"/>
      <c r="E4" s="510"/>
      <c r="F4" s="510"/>
      <c r="G4" s="510"/>
      <c r="H4" s="510"/>
      <c r="I4" s="510"/>
      <c r="J4" s="521"/>
      <c r="K4" s="578" t="s">
        <v>403</v>
      </c>
      <c r="L4" s="576" t="s">
        <v>723</v>
      </c>
    </row>
    <row r="5" spans="2:12" ht="79.5" thickBot="1">
      <c r="B5" s="581"/>
      <c r="C5" s="7" t="s">
        <v>102</v>
      </c>
      <c r="D5" s="7" t="s">
        <v>103</v>
      </c>
      <c r="E5" s="7" t="s">
        <v>104</v>
      </c>
      <c r="F5" s="7" t="s">
        <v>105</v>
      </c>
      <c r="G5" s="7" t="s">
        <v>106</v>
      </c>
      <c r="H5" s="7" t="s">
        <v>107</v>
      </c>
      <c r="I5" s="7" t="s">
        <v>108</v>
      </c>
      <c r="J5" s="7" t="s">
        <v>109</v>
      </c>
      <c r="K5" s="579"/>
      <c r="L5" s="577"/>
    </row>
    <row r="6" spans="2:14" ht="39" thickTop="1">
      <c r="B6" s="31" t="s">
        <v>132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76">
        <f>SUM(C6:J6)</f>
        <v>0</v>
      </c>
      <c r="L6" s="33">
        <f>SUM(D6:K6)</f>
        <v>0</v>
      </c>
      <c r="N6" s="1" t="s">
        <v>218</v>
      </c>
    </row>
    <row r="7" spans="2:12" ht="37.5" customHeight="1" thickBot="1">
      <c r="B7" s="34" t="s">
        <v>93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70</v>
      </c>
      <c r="J7" s="207">
        <v>0</v>
      </c>
      <c r="K7" s="77">
        <f>SUM(C7:J7)</f>
        <v>70</v>
      </c>
      <c r="L7" s="88">
        <f>K7/30.126</f>
        <v>2.323574321184359</v>
      </c>
    </row>
    <row r="9" spans="2:10" ht="12.75" customHeight="1">
      <c r="B9" s="528" t="s">
        <v>722</v>
      </c>
      <c r="C9" s="528"/>
      <c r="D9" s="528"/>
      <c r="E9" s="528"/>
      <c r="F9" s="528"/>
      <c r="G9" s="528"/>
      <c r="H9" s="528"/>
      <c r="I9" s="528"/>
      <c r="J9" s="116"/>
    </row>
  </sheetData>
  <sheetProtection/>
  <mergeCells count="7">
    <mergeCell ref="B9:I9"/>
    <mergeCell ref="L4:L5"/>
    <mergeCell ref="B2:L2"/>
    <mergeCell ref="J1:K1"/>
    <mergeCell ref="C4:J4"/>
    <mergeCell ref="K4:K5"/>
    <mergeCell ref="B4:B5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84"/>
  <sheetViews>
    <sheetView zoomScalePageLayoutView="0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33" sqref="J33"/>
    </sheetView>
  </sheetViews>
  <sheetFormatPr defaultColWidth="9.00390625" defaultRowHeight="12.75"/>
  <cols>
    <col min="1" max="1" width="1.37890625" style="1" customWidth="1"/>
    <col min="2" max="2" width="7.25390625" style="1" customWidth="1"/>
    <col min="3" max="3" width="39.625" style="1" customWidth="1"/>
    <col min="4" max="4" width="4.375" style="1" customWidth="1"/>
    <col min="5" max="5" width="5.25390625" style="1" customWidth="1"/>
    <col min="6" max="6" width="4.625" style="1" customWidth="1"/>
    <col min="7" max="7" width="4.75390625" style="1" customWidth="1"/>
    <col min="8" max="9" width="6.25390625" style="1" customWidth="1"/>
    <col min="10" max="11" width="11.125" style="78" customWidth="1"/>
    <col min="12" max="12" width="13.00390625" style="78" customWidth="1"/>
    <col min="13" max="13" width="10.375" style="78" customWidth="1"/>
    <col min="14" max="14" width="10.125" style="1" bestFit="1" customWidth="1"/>
    <col min="15" max="16384" width="9.125" style="1" customWidth="1"/>
  </cols>
  <sheetData>
    <row r="1" spans="11:13" ht="12.75">
      <c r="K1" s="490" t="s">
        <v>209</v>
      </c>
      <c r="L1" s="490"/>
      <c r="M1" s="490"/>
    </row>
    <row r="2" ht="24.75" customHeight="1"/>
    <row r="3" spans="2:12" ht="28.5" customHeight="1">
      <c r="B3" s="585" t="s">
        <v>1123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</row>
    <row r="4" ht="30.75" customHeight="1" thickBot="1">
      <c r="B4" s="35"/>
    </row>
    <row r="5" spans="2:13" ht="18.75" customHeight="1">
      <c r="B5" s="537" t="s">
        <v>725</v>
      </c>
      <c r="C5" s="588"/>
      <c r="D5" s="492" t="s">
        <v>116</v>
      </c>
      <c r="E5" s="510"/>
      <c r="F5" s="510"/>
      <c r="G5" s="510"/>
      <c r="H5" s="510"/>
      <c r="I5" s="510"/>
      <c r="J5" s="510"/>
      <c r="K5" s="521"/>
      <c r="L5" s="582" t="s">
        <v>403</v>
      </c>
      <c r="M5" s="582" t="s">
        <v>404</v>
      </c>
    </row>
    <row r="6" spans="2:13" ht="79.5" thickBot="1">
      <c r="B6" s="574"/>
      <c r="C6" s="589"/>
      <c r="D6" s="57" t="s">
        <v>102</v>
      </c>
      <c r="E6" s="57" t="s">
        <v>103</v>
      </c>
      <c r="F6" s="57" t="s">
        <v>104</v>
      </c>
      <c r="G6" s="57" t="s">
        <v>105</v>
      </c>
      <c r="H6" s="57" t="s">
        <v>106</v>
      </c>
      <c r="I6" s="57" t="s">
        <v>107</v>
      </c>
      <c r="J6" s="80" t="s">
        <v>108</v>
      </c>
      <c r="K6" s="80" t="s">
        <v>109</v>
      </c>
      <c r="L6" s="583"/>
      <c r="M6" s="583"/>
    </row>
    <row r="7" spans="2:13" ht="13.5" thickTop="1">
      <c r="B7" s="590" t="s">
        <v>94</v>
      </c>
      <c r="C7" s="591"/>
      <c r="D7" s="20">
        <f aca="true" t="shared" si="0" ref="D7:I7">SUM(D8:D11)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98">
        <v>16689.72</v>
      </c>
      <c r="K7" s="98">
        <v>40444.54</v>
      </c>
      <c r="L7" s="99">
        <f aca="true" t="shared" si="1" ref="L7:L25">SUM(D7:K7)</f>
        <v>57134.26</v>
      </c>
      <c r="M7" s="99">
        <f aca="true" t="shared" si="2" ref="M7:M13">L7/30.126</f>
        <v>1896.509991369581</v>
      </c>
    </row>
    <row r="8" spans="2:13" ht="12.75">
      <c r="B8" s="584" t="s">
        <v>121</v>
      </c>
      <c r="C8" s="14" t="s">
        <v>117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00">
        <v>8161.92</v>
      </c>
      <c r="K8" s="100">
        <v>7012.45</v>
      </c>
      <c r="L8" s="101">
        <f t="shared" si="1"/>
        <v>15174.369999999999</v>
      </c>
      <c r="M8" s="101">
        <f t="shared" si="2"/>
        <v>503.69680674500427</v>
      </c>
    </row>
    <row r="9" spans="2:13" ht="12.75">
      <c r="B9" s="584"/>
      <c r="C9" s="14" t="s">
        <v>118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00">
        <v>0</v>
      </c>
      <c r="K9" s="100">
        <v>0</v>
      </c>
      <c r="L9" s="101">
        <f t="shared" si="1"/>
        <v>0</v>
      </c>
      <c r="M9" s="101">
        <f t="shared" si="2"/>
        <v>0</v>
      </c>
    </row>
    <row r="10" spans="2:13" ht="12.75">
      <c r="B10" s="584"/>
      <c r="C10" s="14" t="s">
        <v>119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00">
        <v>1532</v>
      </c>
      <c r="K10" s="100">
        <v>2188.49</v>
      </c>
      <c r="L10" s="101">
        <f t="shared" si="1"/>
        <v>3720.49</v>
      </c>
      <c r="M10" s="101">
        <f t="shared" si="2"/>
        <v>123.49764323175992</v>
      </c>
    </row>
    <row r="11" spans="2:14" ht="12.75">
      <c r="B11" s="584"/>
      <c r="C11" s="21" t="s">
        <v>120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00">
        <v>6995.8</v>
      </c>
      <c r="K11" s="100">
        <v>31243.6</v>
      </c>
      <c r="L11" s="101">
        <f t="shared" si="1"/>
        <v>38239.4</v>
      </c>
      <c r="M11" s="101">
        <f t="shared" si="2"/>
        <v>1269.3155413928168</v>
      </c>
      <c r="N11" s="27"/>
    </row>
    <row r="12" spans="2:13" ht="12.75">
      <c r="B12" s="599" t="s">
        <v>95</v>
      </c>
      <c r="C12" s="600"/>
      <c r="D12" s="15">
        <f>SUM(D13:D22)</f>
        <v>0</v>
      </c>
      <c r="E12" s="15">
        <f>SUM(E13:E22)</f>
        <v>0</v>
      </c>
      <c r="F12" s="15">
        <f>SUM(F13:F22)</f>
        <v>0</v>
      </c>
      <c r="G12" s="15">
        <f>SUM(G13:G22)</f>
        <v>0</v>
      </c>
      <c r="H12" s="15">
        <v>2402</v>
      </c>
      <c r="I12" s="15">
        <v>0</v>
      </c>
      <c r="J12" s="100">
        <f>SUM(J13:J22)</f>
        <v>199240.12</v>
      </c>
      <c r="K12" s="100">
        <f>SUM(K13:K22)</f>
        <v>68818.5</v>
      </c>
      <c r="L12" s="101">
        <f t="shared" si="1"/>
        <v>270460.62</v>
      </c>
      <c r="M12" s="101">
        <f t="shared" si="2"/>
        <v>8977.647878908583</v>
      </c>
    </row>
    <row r="13" spans="2:13" ht="12.75">
      <c r="B13" s="505" t="s">
        <v>121</v>
      </c>
      <c r="C13" s="29" t="s">
        <v>122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00">
        <v>2373</v>
      </c>
      <c r="K13" s="100">
        <v>828</v>
      </c>
      <c r="L13" s="101">
        <f t="shared" si="1"/>
        <v>3201</v>
      </c>
      <c r="M13" s="101">
        <f t="shared" si="2"/>
        <v>106.25373431587333</v>
      </c>
    </row>
    <row r="14" spans="2:14" ht="12.75">
      <c r="B14" s="511"/>
      <c r="C14" s="29" t="s">
        <v>123</v>
      </c>
      <c r="D14" s="15">
        <v>0</v>
      </c>
      <c r="E14" s="15">
        <v>0</v>
      </c>
      <c r="F14" s="15">
        <v>0</v>
      </c>
      <c r="G14" s="15">
        <v>0</v>
      </c>
      <c r="H14" s="15">
        <v>985</v>
      </c>
      <c r="I14" s="15">
        <v>0</v>
      </c>
      <c r="J14" s="100">
        <v>90705.82</v>
      </c>
      <c r="K14" s="100">
        <v>32956.2</v>
      </c>
      <c r="L14" s="101">
        <f t="shared" si="1"/>
        <v>124647.02</v>
      </c>
      <c r="M14" s="101">
        <f aca="true" t="shared" si="3" ref="M14:M22">L14/30.126</f>
        <v>4137.523069773618</v>
      </c>
      <c r="N14" s="109"/>
    </row>
    <row r="15" spans="2:14" ht="12.75">
      <c r="B15" s="511"/>
      <c r="C15" s="29" t="s">
        <v>127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00">
        <v>23968.81</v>
      </c>
      <c r="K15" s="100">
        <v>1895</v>
      </c>
      <c r="L15" s="101">
        <f t="shared" si="1"/>
        <v>25863.81</v>
      </c>
      <c r="M15" s="101">
        <f t="shared" si="3"/>
        <v>858.5212109141605</v>
      </c>
      <c r="N15" s="109"/>
    </row>
    <row r="16" spans="2:13" ht="12.75">
      <c r="B16" s="511"/>
      <c r="C16" s="29" t="s">
        <v>124</v>
      </c>
      <c r="D16" s="15">
        <v>0</v>
      </c>
      <c r="E16" s="15">
        <v>0</v>
      </c>
      <c r="F16" s="15">
        <v>0</v>
      </c>
      <c r="G16" s="15">
        <v>0</v>
      </c>
      <c r="H16" s="15">
        <v>20</v>
      </c>
      <c r="I16" s="15">
        <v>0</v>
      </c>
      <c r="J16" s="100">
        <v>13256</v>
      </c>
      <c r="K16" s="100">
        <v>2330.2</v>
      </c>
      <c r="L16" s="101">
        <f t="shared" si="1"/>
        <v>15606.2</v>
      </c>
      <c r="M16" s="101">
        <f t="shared" si="3"/>
        <v>518.0309367323906</v>
      </c>
    </row>
    <row r="17" spans="2:13" ht="12.75">
      <c r="B17" s="511"/>
      <c r="C17" s="29" t="s">
        <v>125</v>
      </c>
      <c r="D17" s="15">
        <v>0</v>
      </c>
      <c r="E17" s="15">
        <v>0</v>
      </c>
      <c r="F17" s="15">
        <v>0</v>
      </c>
      <c r="G17" s="15">
        <v>0</v>
      </c>
      <c r="H17" s="15">
        <v>1387</v>
      </c>
      <c r="I17" s="15">
        <v>0</v>
      </c>
      <c r="J17" s="100">
        <v>1897</v>
      </c>
      <c r="K17" s="100">
        <v>635</v>
      </c>
      <c r="L17" s="101">
        <f t="shared" si="1"/>
        <v>3919</v>
      </c>
      <c r="M17" s="101">
        <f t="shared" si="3"/>
        <v>130.08696806745004</v>
      </c>
    </row>
    <row r="18" spans="2:13" ht="12.75">
      <c r="B18" s="511"/>
      <c r="C18" s="29" t="s">
        <v>126</v>
      </c>
      <c r="D18" s="15">
        <v>0</v>
      </c>
      <c r="E18" s="15">
        <v>0</v>
      </c>
      <c r="F18" s="15">
        <v>0</v>
      </c>
      <c r="G18" s="15">
        <v>0</v>
      </c>
      <c r="H18" s="15">
        <v>10</v>
      </c>
      <c r="I18" s="15">
        <v>0</v>
      </c>
      <c r="J18" s="100">
        <v>9395.75</v>
      </c>
      <c r="K18" s="100">
        <v>1634.1</v>
      </c>
      <c r="L18" s="101">
        <f t="shared" si="1"/>
        <v>11039.85</v>
      </c>
      <c r="M18" s="101">
        <f t="shared" si="3"/>
        <v>366.4558852818164</v>
      </c>
    </row>
    <row r="19" spans="2:13" ht="12.75">
      <c r="B19" s="511"/>
      <c r="C19" s="29" t="s">
        <v>128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00">
        <v>0</v>
      </c>
      <c r="K19" s="100">
        <v>0</v>
      </c>
      <c r="L19" s="101">
        <f t="shared" si="1"/>
        <v>0</v>
      </c>
      <c r="M19" s="101">
        <f t="shared" si="3"/>
        <v>0</v>
      </c>
    </row>
    <row r="20" spans="2:13" ht="12.75">
      <c r="B20" s="511"/>
      <c r="C20" s="29" t="s">
        <v>129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00">
        <v>135</v>
      </c>
      <c r="K20" s="100">
        <v>43</v>
      </c>
      <c r="L20" s="101">
        <f t="shared" si="1"/>
        <v>178</v>
      </c>
      <c r="M20" s="101">
        <f t="shared" si="3"/>
        <v>5.9085175595830846</v>
      </c>
    </row>
    <row r="21" spans="2:13" ht="12.75">
      <c r="B21" s="511"/>
      <c r="C21" s="29" t="s">
        <v>130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00">
        <v>183.56</v>
      </c>
      <c r="K21" s="100">
        <v>110</v>
      </c>
      <c r="L21" s="101">
        <f t="shared" si="1"/>
        <v>293.56</v>
      </c>
      <c r="M21" s="101">
        <f t="shared" si="3"/>
        <v>9.74440682466972</v>
      </c>
    </row>
    <row r="22" spans="2:13" ht="12.75">
      <c r="B22" s="504"/>
      <c r="C22" s="29" t="s">
        <v>131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00">
        <v>57325.18</v>
      </c>
      <c r="K22" s="100">
        <v>28387</v>
      </c>
      <c r="L22" s="101">
        <f t="shared" si="1"/>
        <v>85712.18</v>
      </c>
      <c r="M22" s="101">
        <f t="shared" si="3"/>
        <v>2845.123149439022</v>
      </c>
    </row>
    <row r="23" spans="2:13" ht="25.5" customHeight="1">
      <c r="B23" s="601" t="s">
        <v>213</v>
      </c>
      <c r="C23" s="602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00">
        <v>78</v>
      </c>
      <c r="K23" s="100">
        <v>0</v>
      </c>
      <c r="L23" s="101">
        <f t="shared" si="1"/>
        <v>78</v>
      </c>
      <c r="M23" s="101">
        <f>L23/30.126</f>
        <v>2.589125672176857</v>
      </c>
    </row>
    <row r="24" spans="2:13" ht="25.5" customHeight="1">
      <c r="B24" s="586" t="s">
        <v>214</v>
      </c>
      <c r="C24" s="587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00">
        <v>0</v>
      </c>
      <c r="K24" s="100">
        <v>0</v>
      </c>
      <c r="L24" s="101">
        <f t="shared" si="1"/>
        <v>0</v>
      </c>
      <c r="M24" s="101">
        <f aca="true" t="shared" si="4" ref="M24:M37">L24/30.126</f>
        <v>0</v>
      </c>
    </row>
    <row r="25" spans="2:13" ht="25.5" customHeight="1">
      <c r="B25" s="586" t="s">
        <v>96</v>
      </c>
      <c r="C25" s="587"/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00">
        <v>108473.75</v>
      </c>
      <c r="K25" s="100">
        <v>163392.642</v>
      </c>
      <c r="L25" s="101">
        <f t="shared" si="1"/>
        <v>271866.392</v>
      </c>
      <c r="M25" s="101">
        <f t="shared" si="4"/>
        <v>9024.310960632012</v>
      </c>
    </row>
    <row r="26" spans="2:13" ht="26.25" customHeight="1">
      <c r="B26" s="586" t="s">
        <v>97</v>
      </c>
      <c r="C26" s="587"/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00">
        <v>0</v>
      </c>
      <c r="K26" s="100">
        <v>0</v>
      </c>
      <c r="L26" s="101">
        <f aca="true" t="shared" si="5" ref="L26:L38">SUM(D26:K26)</f>
        <v>0</v>
      </c>
      <c r="M26" s="101">
        <f t="shared" si="4"/>
        <v>0</v>
      </c>
    </row>
    <row r="27" spans="2:13" ht="24.75" customHeight="1">
      <c r="B27" s="586" t="s">
        <v>98</v>
      </c>
      <c r="C27" s="587"/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00">
        <v>0</v>
      </c>
      <c r="K27" s="100">
        <v>0</v>
      </c>
      <c r="L27" s="101">
        <f t="shared" si="5"/>
        <v>0</v>
      </c>
      <c r="M27" s="101">
        <f t="shared" si="4"/>
        <v>0</v>
      </c>
    </row>
    <row r="28" spans="2:13" ht="25.5" customHeight="1">
      <c r="B28" s="586" t="s">
        <v>99</v>
      </c>
      <c r="C28" s="587"/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00">
        <v>0</v>
      </c>
      <c r="K28" s="100">
        <v>0</v>
      </c>
      <c r="L28" s="101">
        <f t="shared" si="5"/>
        <v>0</v>
      </c>
      <c r="M28" s="101">
        <f t="shared" si="4"/>
        <v>0</v>
      </c>
    </row>
    <row r="29" spans="2:13" ht="38.25" customHeight="1">
      <c r="B29" s="586" t="s">
        <v>639</v>
      </c>
      <c r="C29" s="587"/>
      <c r="D29" s="15">
        <f aca="true" t="shared" si="6" ref="D29:I29">SUM(D30:D36)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 t="shared" si="6"/>
        <v>0</v>
      </c>
      <c r="J29" s="208">
        <f>SUM(J30:J36)+60</f>
        <v>33415.5</v>
      </c>
      <c r="K29" s="100">
        <f>SUM(K30:K36)</f>
        <v>0</v>
      </c>
      <c r="L29" s="101">
        <f>SUM(L30:L36)</f>
        <v>480612.8</v>
      </c>
      <c r="M29" s="101">
        <f t="shared" si="4"/>
        <v>15953.422293035916</v>
      </c>
    </row>
    <row r="30" spans="2:13" ht="13.5" customHeight="1">
      <c r="B30" s="91" t="s">
        <v>121</v>
      </c>
      <c r="C30" s="92" t="s">
        <v>637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00">
        <v>0</v>
      </c>
      <c r="K30" s="100">
        <v>0</v>
      </c>
      <c r="L30" s="101">
        <f>113154+10110</f>
        <v>123264</v>
      </c>
      <c r="M30" s="101">
        <f t="shared" si="4"/>
        <v>4091.6152160924116</v>
      </c>
    </row>
    <row r="31" spans="2:13" ht="13.5" customHeight="1">
      <c r="B31" s="117"/>
      <c r="C31" s="92" t="s">
        <v>1065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00">
        <v>14302</v>
      </c>
      <c r="K31" s="100">
        <v>0</v>
      </c>
      <c r="L31" s="101">
        <v>14302</v>
      </c>
      <c r="M31" s="101">
        <f t="shared" si="4"/>
        <v>474.7394277368386</v>
      </c>
    </row>
    <row r="32" spans="2:13" ht="27.75" customHeight="1">
      <c r="B32" s="596"/>
      <c r="C32" s="92" t="s">
        <v>638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00">
        <v>17503.5</v>
      </c>
      <c r="K32" s="100">
        <v>0</v>
      </c>
      <c r="L32" s="101">
        <f t="shared" si="5"/>
        <v>17503.5</v>
      </c>
      <c r="M32" s="101">
        <f t="shared" si="4"/>
        <v>581.009759012149</v>
      </c>
    </row>
    <row r="33" spans="2:13" ht="13.5" customHeight="1">
      <c r="B33" s="596"/>
      <c r="C33" s="92" t="s">
        <v>646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00">
        <v>0</v>
      </c>
      <c r="K33" s="100">
        <v>0</v>
      </c>
      <c r="L33" s="101">
        <v>3.3</v>
      </c>
      <c r="M33" s="101">
        <f t="shared" si="4"/>
        <v>0.10953993228440549</v>
      </c>
    </row>
    <row r="34" spans="2:13" ht="13.5" customHeight="1">
      <c r="B34" s="596"/>
      <c r="C34" s="92" t="s">
        <v>652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00">
        <v>0</v>
      </c>
      <c r="K34" s="100">
        <v>0</v>
      </c>
      <c r="L34" s="101">
        <v>13850</v>
      </c>
      <c r="M34" s="101">
        <f t="shared" si="4"/>
        <v>459.73577640576246</v>
      </c>
    </row>
    <row r="35" spans="2:13" ht="13.5" customHeight="1">
      <c r="B35" s="596"/>
      <c r="C35" s="92" t="s">
        <v>642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00">
        <v>0</v>
      </c>
      <c r="K35" s="100">
        <v>0</v>
      </c>
      <c r="L35" s="101">
        <v>310140</v>
      </c>
      <c r="M35" s="101">
        <f t="shared" si="4"/>
        <v>10294.761999601673</v>
      </c>
    </row>
    <row r="36" spans="2:13" ht="13.5" customHeight="1">
      <c r="B36" s="590"/>
      <c r="C36" s="354" t="s">
        <v>634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00">
        <v>1550</v>
      </c>
      <c r="K36" s="100">
        <v>0</v>
      </c>
      <c r="L36" s="101">
        <f t="shared" si="5"/>
        <v>1550</v>
      </c>
      <c r="M36" s="101">
        <f t="shared" si="4"/>
        <v>51.45057425479652</v>
      </c>
    </row>
    <row r="37" spans="2:13" ht="13.5" customHeight="1">
      <c r="B37" s="586" t="s">
        <v>720</v>
      </c>
      <c r="C37" s="587"/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00">
        <v>0</v>
      </c>
      <c r="K37" s="100">
        <v>0</v>
      </c>
      <c r="L37" s="101">
        <f t="shared" si="5"/>
        <v>0</v>
      </c>
      <c r="M37" s="101">
        <f t="shared" si="4"/>
        <v>0</v>
      </c>
    </row>
    <row r="38" spans="2:13" ht="13.5" customHeight="1">
      <c r="B38" s="594" t="s">
        <v>215</v>
      </c>
      <c r="C38" s="595"/>
      <c r="D38" s="22">
        <f aca="true" t="shared" si="7" ref="D38:K38">SUM(D39:D80)</f>
        <v>0</v>
      </c>
      <c r="E38" s="22">
        <f t="shared" si="7"/>
        <v>0</v>
      </c>
      <c r="F38" s="22">
        <f t="shared" si="7"/>
        <v>0</v>
      </c>
      <c r="G38" s="22">
        <f t="shared" si="7"/>
        <v>0</v>
      </c>
      <c r="H38" s="22">
        <f t="shared" si="7"/>
        <v>1055</v>
      </c>
      <c r="I38" s="22">
        <f t="shared" si="7"/>
        <v>0</v>
      </c>
      <c r="J38" s="102">
        <f t="shared" si="7"/>
        <v>97027.48</v>
      </c>
      <c r="K38" s="102">
        <f t="shared" si="7"/>
        <v>15257.3</v>
      </c>
      <c r="L38" s="103">
        <f t="shared" si="5"/>
        <v>113339.78</v>
      </c>
      <c r="M38" s="103">
        <f>L38/30.126</f>
        <v>3762.191462524065</v>
      </c>
    </row>
    <row r="39" spans="2:13" ht="13.5" customHeight="1">
      <c r="B39" s="79" t="s">
        <v>121</v>
      </c>
      <c r="C39" s="355" t="s">
        <v>382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00">
        <v>0</v>
      </c>
      <c r="K39" s="100">
        <v>811.5</v>
      </c>
      <c r="L39" s="104">
        <f>SUM(D39:K39)</f>
        <v>811.5</v>
      </c>
      <c r="M39" s="105">
        <f>L39/30.126</f>
        <v>26.936865166301533</v>
      </c>
    </row>
    <row r="40" spans="2:13" ht="13.5" customHeight="1">
      <c r="B40" s="597"/>
      <c r="C40" s="355" t="s">
        <v>1064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00">
        <v>0</v>
      </c>
      <c r="K40" s="100">
        <v>10</v>
      </c>
      <c r="L40" s="104">
        <f>SUM(D40:K40)</f>
        <v>10</v>
      </c>
      <c r="M40" s="105">
        <f>L40/30.126</f>
        <v>0.3319391887406227</v>
      </c>
    </row>
    <row r="41" spans="2:13" ht="13.5" customHeight="1">
      <c r="B41" s="597"/>
      <c r="C41" s="355" t="s">
        <v>383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00">
        <v>0</v>
      </c>
      <c r="K41" s="100">
        <v>48.8</v>
      </c>
      <c r="L41" s="104">
        <f aca="true" t="shared" si="8" ref="L41:L80">SUM(D41:K41)</f>
        <v>48.8</v>
      </c>
      <c r="M41" s="105">
        <f aca="true" t="shared" si="9" ref="M41:M80">L41/30.126</f>
        <v>1.6198632410542386</v>
      </c>
    </row>
    <row r="42" spans="2:13" ht="13.5" customHeight="1">
      <c r="B42" s="597"/>
      <c r="C42" s="355" t="s">
        <v>384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00">
        <v>0</v>
      </c>
      <c r="K42" s="100">
        <v>100</v>
      </c>
      <c r="L42" s="104">
        <f t="shared" si="8"/>
        <v>100</v>
      </c>
      <c r="M42" s="105">
        <f t="shared" si="9"/>
        <v>3.319391887406227</v>
      </c>
    </row>
    <row r="43" spans="2:13" ht="13.5" customHeight="1">
      <c r="B43" s="597"/>
      <c r="C43" s="355" t="s">
        <v>385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00">
        <v>0</v>
      </c>
      <c r="K43" s="100">
        <v>763</v>
      </c>
      <c r="L43" s="104">
        <f t="shared" si="8"/>
        <v>763</v>
      </c>
      <c r="M43" s="105">
        <f t="shared" si="9"/>
        <v>25.326960100909513</v>
      </c>
    </row>
    <row r="44" spans="2:13" ht="13.5" customHeight="1">
      <c r="B44" s="597"/>
      <c r="C44" s="355" t="s">
        <v>386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00">
        <v>0</v>
      </c>
      <c r="K44" s="100">
        <v>500</v>
      </c>
      <c r="L44" s="104">
        <f t="shared" si="8"/>
        <v>500</v>
      </c>
      <c r="M44" s="105">
        <f t="shared" si="9"/>
        <v>16.596959437031135</v>
      </c>
    </row>
    <row r="45" spans="2:13" ht="13.5" customHeight="1">
      <c r="B45" s="597"/>
      <c r="C45" s="355" t="s">
        <v>387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00">
        <v>0</v>
      </c>
      <c r="K45" s="100">
        <v>41</v>
      </c>
      <c r="L45" s="104">
        <f t="shared" si="8"/>
        <v>41</v>
      </c>
      <c r="M45" s="105">
        <f t="shared" si="9"/>
        <v>1.360950673836553</v>
      </c>
    </row>
    <row r="46" spans="2:13" ht="13.5" customHeight="1">
      <c r="B46" s="597"/>
      <c r="C46" s="355" t="s">
        <v>388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00">
        <v>0</v>
      </c>
      <c r="K46" s="100">
        <v>130</v>
      </c>
      <c r="L46" s="104">
        <f t="shared" si="8"/>
        <v>130</v>
      </c>
      <c r="M46" s="105">
        <f t="shared" si="9"/>
        <v>4.315209453628095</v>
      </c>
    </row>
    <row r="47" spans="2:13" ht="13.5" customHeight="1">
      <c r="B47" s="597"/>
      <c r="C47" s="355" t="s">
        <v>389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00">
        <v>0</v>
      </c>
      <c r="K47" s="100">
        <v>219</v>
      </c>
      <c r="L47" s="104">
        <f t="shared" si="8"/>
        <v>219</v>
      </c>
      <c r="M47" s="105">
        <f t="shared" si="9"/>
        <v>7.269468233419637</v>
      </c>
    </row>
    <row r="48" spans="2:13" ht="13.5" customHeight="1">
      <c r="B48" s="597"/>
      <c r="C48" s="355" t="s">
        <v>390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00">
        <v>0</v>
      </c>
      <c r="K48" s="100">
        <v>142</v>
      </c>
      <c r="L48" s="104">
        <f t="shared" si="8"/>
        <v>142</v>
      </c>
      <c r="M48" s="105">
        <f t="shared" si="9"/>
        <v>4.713536480116843</v>
      </c>
    </row>
    <row r="49" spans="2:13" ht="13.5" customHeight="1">
      <c r="B49" s="597"/>
      <c r="C49" s="355" t="s">
        <v>391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00">
        <v>0</v>
      </c>
      <c r="K49" s="100">
        <v>1080</v>
      </c>
      <c r="L49" s="104">
        <f t="shared" si="8"/>
        <v>1080</v>
      </c>
      <c r="M49" s="105">
        <f t="shared" si="9"/>
        <v>35.84943238398725</v>
      </c>
    </row>
    <row r="50" spans="2:13" ht="13.5" customHeight="1">
      <c r="B50" s="597"/>
      <c r="C50" s="355" t="s">
        <v>392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00">
        <v>0</v>
      </c>
      <c r="K50" s="100">
        <v>619</v>
      </c>
      <c r="L50" s="104">
        <f t="shared" si="8"/>
        <v>619</v>
      </c>
      <c r="M50" s="105">
        <f t="shared" si="9"/>
        <v>20.547035783044546</v>
      </c>
    </row>
    <row r="51" spans="2:13" ht="13.5" customHeight="1">
      <c r="B51" s="597"/>
      <c r="C51" s="355" t="s">
        <v>393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00">
        <v>0</v>
      </c>
      <c r="K51" s="100">
        <v>382</v>
      </c>
      <c r="L51" s="104">
        <f t="shared" si="8"/>
        <v>382</v>
      </c>
      <c r="M51" s="105">
        <f t="shared" si="9"/>
        <v>12.680077009891788</v>
      </c>
    </row>
    <row r="52" spans="2:13" ht="27" customHeight="1">
      <c r="B52" s="597"/>
      <c r="C52" s="355" t="s">
        <v>394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00">
        <v>0</v>
      </c>
      <c r="K52" s="100">
        <v>190</v>
      </c>
      <c r="L52" s="104">
        <f t="shared" si="8"/>
        <v>190</v>
      </c>
      <c r="M52" s="105">
        <f t="shared" si="9"/>
        <v>6.306844586071831</v>
      </c>
    </row>
    <row r="53" spans="2:13" ht="13.5" customHeight="1">
      <c r="B53" s="597"/>
      <c r="C53" s="355" t="s">
        <v>395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00">
        <v>0</v>
      </c>
      <c r="K53" s="100">
        <v>80</v>
      </c>
      <c r="L53" s="104">
        <f t="shared" si="8"/>
        <v>80</v>
      </c>
      <c r="M53" s="105">
        <f t="shared" si="9"/>
        <v>2.655513509924982</v>
      </c>
    </row>
    <row r="54" spans="2:13" ht="27" customHeight="1">
      <c r="B54" s="597"/>
      <c r="C54" s="355" t="s">
        <v>396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00">
        <v>0</v>
      </c>
      <c r="K54" s="100">
        <v>1645</v>
      </c>
      <c r="L54" s="104">
        <f t="shared" si="8"/>
        <v>1645</v>
      </c>
      <c r="M54" s="105">
        <f>L54/30.126</f>
        <v>54.60399654783244</v>
      </c>
    </row>
    <row r="55" spans="2:13" ht="13.5" customHeight="1">
      <c r="B55" s="597"/>
      <c r="C55" s="355" t="s">
        <v>397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00">
        <v>0</v>
      </c>
      <c r="K55" s="100">
        <v>1800</v>
      </c>
      <c r="L55" s="104">
        <f t="shared" si="8"/>
        <v>1800</v>
      </c>
      <c r="M55" s="105">
        <f t="shared" si="9"/>
        <v>59.74905397331209</v>
      </c>
    </row>
    <row r="56" spans="2:13" ht="13.5" customHeight="1">
      <c r="B56" s="597"/>
      <c r="C56" s="355" t="s">
        <v>398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00">
        <v>0</v>
      </c>
      <c r="K56" s="100">
        <v>500</v>
      </c>
      <c r="L56" s="104">
        <f t="shared" si="8"/>
        <v>500</v>
      </c>
      <c r="M56" s="105">
        <f t="shared" si="9"/>
        <v>16.596959437031135</v>
      </c>
    </row>
    <row r="57" spans="2:13" ht="13.5" customHeight="1">
      <c r="B57" s="597"/>
      <c r="C57" s="355" t="s">
        <v>399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00">
        <v>0</v>
      </c>
      <c r="K57" s="100">
        <v>100</v>
      </c>
      <c r="L57" s="104">
        <f t="shared" si="8"/>
        <v>100</v>
      </c>
      <c r="M57" s="105">
        <f t="shared" si="9"/>
        <v>3.319391887406227</v>
      </c>
    </row>
    <row r="58" spans="2:13" ht="13.5" customHeight="1">
      <c r="B58" s="597"/>
      <c r="C58" s="355" t="s">
        <v>400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00">
        <v>0</v>
      </c>
      <c r="K58" s="100">
        <v>36</v>
      </c>
      <c r="L58" s="104">
        <f t="shared" si="8"/>
        <v>36</v>
      </c>
      <c r="M58" s="105">
        <f t="shared" si="9"/>
        <v>1.1949810794662417</v>
      </c>
    </row>
    <row r="59" spans="2:13" ht="13.5" customHeight="1">
      <c r="B59" s="597"/>
      <c r="C59" s="355" t="s">
        <v>401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00">
        <v>0</v>
      </c>
      <c r="K59" s="100">
        <v>100</v>
      </c>
      <c r="L59" s="104">
        <f t="shared" si="8"/>
        <v>100</v>
      </c>
      <c r="M59" s="105">
        <f t="shared" si="9"/>
        <v>3.319391887406227</v>
      </c>
    </row>
    <row r="60" spans="2:13" ht="27" customHeight="1">
      <c r="B60" s="597"/>
      <c r="C60" s="355" t="s">
        <v>402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00">
        <v>0</v>
      </c>
      <c r="K60" s="100">
        <v>106</v>
      </c>
      <c r="L60" s="104">
        <f t="shared" si="8"/>
        <v>106</v>
      </c>
      <c r="M60" s="105">
        <f t="shared" si="9"/>
        <v>3.518555400650601</v>
      </c>
    </row>
    <row r="61" spans="2:13" ht="13.5" customHeight="1">
      <c r="B61" s="597"/>
      <c r="C61" s="354" t="s">
        <v>619</v>
      </c>
      <c r="D61" s="356">
        <v>0</v>
      </c>
      <c r="E61" s="356">
        <v>0</v>
      </c>
      <c r="F61" s="356">
        <v>0</v>
      </c>
      <c r="G61" s="356">
        <v>0</v>
      </c>
      <c r="H61" s="356">
        <v>1055</v>
      </c>
      <c r="I61" s="356">
        <v>0</v>
      </c>
      <c r="J61" s="108">
        <v>4666</v>
      </c>
      <c r="K61" s="100">
        <v>5024</v>
      </c>
      <c r="L61" s="104">
        <f t="shared" si="8"/>
        <v>10745</v>
      </c>
      <c r="M61" s="105">
        <f t="shared" si="9"/>
        <v>356.6686583017991</v>
      </c>
    </row>
    <row r="62" spans="2:13" ht="13.5" customHeight="1">
      <c r="B62" s="597"/>
      <c r="C62" s="355" t="s">
        <v>708</v>
      </c>
      <c r="D62" s="356">
        <v>0</v>
      </c>
      <c r="E62" s="356">
        <v>0</v>
      </c>
      <c r="F62" s="356">
        <v>0</v>
      </c>
      <c r="G62" s="356">
        <v>0</v>
      </c>
      <c r="H62" s="356">
        <v>0</v>
      </c>
      <c r="I62" s="356">
        <v>0</v>
      </c>
      <c r="J62" s="108">
        <f>4826+3218.73</f>
        <v>8044.73</v>
      </c>
      <c r="K62" s="100">
        <v>530</v>
      </c>
      <c r="L62" s="104">
        <f t="shared" si="8"/>
        <v>8574.73</v>
      </c>
      <c r="M62" s="105">
        <f t="shared" si="9"/>
        <v>284.628891986988</v>
      </c>
    </row>
    <row r="63" spans="2:13" ht="13.5" customHeight="1">
      <c r="B63" s="597"/>
      <c r="C63" s="355" t="s">
        <v>709</v>
      </c>
      <c r="D63" s="356">
        <v>0</v>
      </c>
      <c r="E63" s="356">
        <v>0</v>
      </c>
      <c r="F63" s="356">
        <v>0</v>
      </c>
      <c r="G63" s="356">
        <v>0</v>
      </c>
      <c r="H63" s="356">
        <v>0</v>
      </c>
      <c r="I63" s="356">
        <v>0</v>
      </c>
      <c r="J63" s="108">
        <v>0</v>
      </c>
      <c r="K63" s="100">
        <v>300</v>
      </c>
      <c r="L63" s="104">
        <f t="shared" si="8"/>
        <v>300</v>
      </c>
      <c r="M63" s="105">
        <f t="shared" si="9"/>
        <v>9.95817566221868</v>
      </c>
    </row>
    <row r="64" spans="2:13" ht="13.5" customHeight="1">
      <c r="B64" s="597"/>
      <c r="C64" s="355" t="s">
        <v>620</v>
      </c>
      <c r="D64" s="356">
        <v>0</v>
      </c>
      <c r="E64" s="356">
        <v>0</v>
      </c>
      <c r="F64" s="356">
        <v>0</v>
      </c>
      <c r="G64" s="356">
        <v>0</v>
      </c>
      <c r="H64" s="356">
        <v>0</v>
      </c>
      <c r="I64" s="356">
        <v>0</v>
      </c>
      <c r="J64" s="108">
        <v>6710</v>
      </c>
      <c r="K64" s="100">
        <v>0</v>
      </c>
      <c r="L64" s="104">
        <f t="shared" si="8"/>
        <v>6710</v>
      </c>
      <c r="M64" s="105">
        <f t="shared" si="9"/>
        <v>222.73119564495784</v>
      </c>
    </row>
    <row r="65" spans="2:13" ht="27" customHeight="1">
      <c r="B65" s="597"/>
      <c r="C65" s="355" t="s">
        <v>621</v>
      </c>
      <c r="D65" s="356">
        <v>0</v>
      </c>
      <c r="E65" s="356">
        <v>0</v>
      </c>
      <c r="F65" s="356">
        <v>0</v>
      </c>
      <c r="G65" s="356">
        <v>0</v>
      </c>
      <c r="H65" s="356">
        <v>0</v>
      </c>
      <c r="I65" s="356">
        <v>0</v>
      </c>
      <c r="J65" s="108">
        <v>400</v>
      </c>
      <c r="K65" s="100">
        <v>0</v>
      </c>
      <c r="L65" s="104">
        <f t="shared" si="8"/>
        <v>400</v>
      </c>
      <c r="M65" s="105">
        <f t="shared" si="9"/>
        <v>13.277567549624909</v>
      </c>
    </row>
    <row r="66" spans="2:13" ht="13.5" customHeight="1">
      <c r="B66" s="597"/>
      <c r="C66" s="355" t="s">
        <v>622</v>
      </c>
      <c r="D66" s="356">
        <v>0</v>
      </c>
      <c r="E66" s="356">
        <v>0</v>
      </c>
      <c r="F66" s="356">
        <v>0</v>
      </c>
      <c r="G66" s="356">
        <v>0</v>
      </c>
      <c r="H66" s="356">
        <v>0</v>
      </c>
      <c r="I66" s="356">
        <v>0</v>
      </c>
      <c r="J66" s="108">
        <v>200</v>
      </c>
      <c r="K66" s="100">
        <v>0</v>
      </c>
      <c r="L66" s="104">
        <f t="shared" si="8"/>
        <v>200</v>
      </c>
      <c r="M66" s="105">
        <f t="shared" si="9"/>
        <v>6.638783774812454</v>
      </c>
    </row>
    <row r="67" spans="2:13" ht="13.5" customHeight="1">
      <c r="B67" s="597"/>
      <c r="C67" s="354" t="s">
        <v>623</v>
      </c>
      <c r="D67" s="356">
        <v>0</v>
      </c>
      <c r="E67" s="356">
        <v>0</v>
      </c>
      <c r="F67" s="356">
        <v>0</v>
      </c>
      <c r="G67" s="356">
        <v>0</v>
      </c>
      <c r="H67" s="356">
        <v>0</v>
      </c>
      <c r="I67" s="356">
        <v>0</v>
      </c>
      <c r="J67" s="108">
        <v>51000</v>
      </c>
      <c r="K67" s="100">
        <v>0</v>
      </c>
      <c r="L67" s="104">
        <f t="shared" si="8"/>
        <v>51000</v>
      </c>
      <c r="M67" s="105">
        <f t="shared" si="9"/>
        <v>1692.8898625771758</v>
      </c>
    </row>
    <row r="68" spans="2:13" ht="13.5" customHeight="1">
      <c r="B68" s="597"/>
      <c r="C68" s="354" t="s">
        <v>624</v>
      </c>
      <c r="D68" s="356">
        <v>0</v>
      </c>
      <c r="E68" s="356">
        <v>0</v>
      </c>
      <c r="F68" s="356">
        <v>0</v>
      </c>
      <c r="G68" s="356">
        <v>0</v>
      </c>
      <c r="H68" s="356">
        <v>0</v>
      </c>
      <c r="I68" s="356">
        <v>0</v>
      </c>
      <c r="J68" s="108">
        <v>2500</v>
      </c>
      <c r="K68" s="100">
        <v>0</v>
      </c>
      <c r="L68" s="104">
        <f t="shared" si="8"/>
        <v>2500</v>
      </c>
      <c r="M68" s="105">
        <f t="shared" si="9"/>
        <v>82.98479718515567</v>
      </c>
    </row>
    <row r="69" spans="2:13" ht="27" customHeight="1">
      <c r="B69" s="597"/>
      <c r="C69" s="357" t="s">
        <v>625</v>
      </c>
      <c r="D69" s="356">
        <v>0</v>
      </c>
      <c r="E69" s="356">
        <v>0</v>
      </c>
      <c r="F69" s="356">
        <v>0</v>
      </c>
      <c r="G69" s="356">
        <v>0</v>
      </c>
      <c r="H69" s="356">
        <v>0</v>
      </c>
      <c r="I69" s="356">
        <v>0</v>
      </c>
      <c r="J69" s="108">
        <v>4000</v>
      </c>
      <c r="K69" s="100">
        <v>0</v>
      </c>
      <c r="L69" s="104">
        <f t="shared" si="8"/>
        <v>4000</v>
      </c>
      <c r="M69" s="105">
        <f t="shared" si="9"/>
        <v>132.77567549624908</v>
      </c>
    </row>
    <row r="70" spans="2:13" ht="13.5" customHeight="1">
      <c r="B70" s="597"/>
      <c r="C70" s="357" t="s">
        <v>719</v>
      </c>
      <c r="D70" s="356">
        <v>0</v>
      </c>
      <c r="E70" s="356">
        <v>0</v>
      </c>
      <c r="F70" s="356">
        <v>0</v>
      </c>
      <c r="G70" s="356">
        <v>0</v>
      </c>
      <c r="H70" s="356">
        <v>0</v>
      </c>
      <c r="I70" s="356">
        <v>0</v>
      </c>
      <c r="J70" s="108">
        <v>2849</v>
      </c>
      <c r="K70" s="100">
        <v>0</v>
      </c>
      <c r="L70" s="104">
        <f t="shared" si="8"/>
        <v>2849</v>
      </c>
      <c r="M70" s="105">
        <f t="shared" si="9"/>
        <v>94.56947487220341</v>
      </c>
    </row>
    <row r="71" spans="2:13" ht="27" customHeight="1">
      <c r="B71" s="597"/>
      <c r="C71" s="357" t="s">
        <v>626</v>
      </c>
      <c r="D71" s="356">
        <v>0</v>
      </c>
      <c r="E71" s="356">
        <v>0</v>
      </c>
      <c r="F71" s="356">
        <v>0</v>
      </c>
      <c r="G71" s="356">
        <v>0</v>
      </c>
      <c r="H71" s="356">
        <v>0</v>
      </c>
      <c r="I71" s="356">
        <v>0</v>
      </c>
      <c r="J71" s="108">
        <v>2500</v>
      </c>
      <c r="K71" s="100">
        <v>0</v>
      </c>
      <c r="L71" s="104">
        <f t="shared" si="8"/>
        <v>2500</v>
      </c>
      <c r="M71" s="105">
        <f t="shared" si="9"/>
        <v>82.98479718515567</v>
      </c>
    </row>
    <row r="72" spans="2:13" ht="27" customHeight="1">
      <c r="B72" s="597"/>
      <c r="C72" s="357" t="s">
        <v>627</v>
      </c>
      <c r="D72" s="356">
        <v>0</v>
      </c>
      <c r="E72" s="356">
        <v>0</v>
      </c>
      <c r="F72" s="356">
        <v>0</v>
      </c>
      <c r="G72" s="356">
        <v>0</v>
      </c>
      <c r="H72" s="356">
        <v>0</v>
      </c>
      <c r="I72" s="356">
        <v>0</v>
      </c>
      <c r="J72" s="108">
        <v>1500</v>
      </c>
      <c r="K72" s="100">
        <v>0</v>
      </c>
      <c r="L72" s="104">
        <f t="shared" si="8"/>
        <v>1500</v>
      </c>
      <c r="M72" s="105">
        <f t="shared" si="9"/>
        <v>49.79087831109341</v>
      </c>
    </row>
    <row r="73" spans="2:13" ht="27" customHeight="1">
      <c r="B73" s="597"/>
      <c r="C73" s="357" t="s">
        <v>628</v>
      </c>
      <c r="D73" s="356">
        <v>0</v>
      </c>
      <c r="E73" s="356">
        <v>0</v>
      </c>
      <c r="F73" s="356">
        <v>0</v>
      </c>
      <c r="G73" s="356">
        <v>0</v>
      </c>
      <c r="H73" s="356">
        <v>0</v>
      </c>
      <c r="I73" s="356">
        <v>0</v>
      </c>
      <c r="J73" s="108">
        <v>1100</v>
      </c>
      <c r="K73" s="100">
        <v>0</v>
      </c>
      <c r="L73" s="104">
        <f t="shared" si="8"/>
        <v>1100</v>
      </c>
      <c r="M73" s="105">
        <f t="shared" si="9"/>
        <v>36.513310761468496</v>
      </c>
    </row>
    <row r="74" spans="2:13" ht="27" customHeight="1">
      <c r="B74" s="597"/>
      <c r="C74" s="357" t="s">
        <v>629</v>
      </c>
      <c r="D74" s="356">
        <v>0</v>
      </c>
      <c r="E74" s="356">
        <v>0</v>
      </c>
      <c r="F74" s="356">
        <v>0</v>
      </c>
      <c r="G74" s="356">
        <v>0</v>
      </c>
      <c r="H74" s="356">
        <v>0</v>
      </c>
      <c r="I74" s="356">
        <v>0</v>
      </c>
      <c r="J74" s="108">
        <v>300</v>
      </c>
      <c r="K74" s="100">
        <v>0</v>
      </c>
      <c r="L74" s="104">
        <f t="shared" si="8"/>
        <v>300</v>
      </c>
      <c r="M74" s="105">
        <f t="shared" si="9"/>
        <v>9.95817566221868</v>
      </c>
    </row>
    <row r="75" spans="2:13" ht="27" customHeight="1">
      <c r="B75" s="597"/>
      <c r="C75" s="357" t="s">
        <v>630</v>
      </c>
      <c r="D75" s="356">
        <v>0</v>
      </c>
      <c r="E75" s="356">
        <v>0</v>
      </c>
      <c r="F75" s="356">
        <v>0</v>
      </c>
      <c r="G75" s="356">
        <v>0</v>
      </c>
      <c r="H75" s="356">
        <v>0</v>
      </c>
      <c r="I75" s="356">
        <v>0</v>
      </c>
      <c r="J75" s="108">
        <v>1665</v>
      </c>
      <c r="K75" s="100">
        <v>0</v>
      </c>
      <c r="L75" s="104">
        <f t="shared" si="8"/>
        <v>1665</v>
      </c>
      <c r="M75" s="105">
        <f t="shared" si="9"/>
        <v>55.26787492531368</v>
      </c>
    </row>
    <row r="76" spans="2:13" ht="27" customHeight="1">
      <c r="B76" s="597"/>
      <c r="C76" s="357" t="s">
        <v>631</v>
      </c>
      <c r="D76" s="356">
        <v>0</v>
      </c>
      <c r="E76" s="356">
        <v>0</v>
      </c>
      <c r="F76" s="356">
        <v>0</v>
      </c>
      <c r="G76" s="356">
        <v>0</v>
      </c>
      <c r="H76" s="356">
        <v>0</v>
      </c>
      <c r="I76" s="356">
        <v>0</v>
      </c>
      <c r="J76" s="108">
        <v>1508</v>
      </c>
      <c r="K76" s="100">
        <v>0</v>
      </c>
      <c r="L76" s="104">
        <f t="shared" si="8"/>
        <v>1508</v>
      </c>
      <c r="M76" s="105">
        <f t="shared" si="9"/>
        <v>50.056429662085904</v>
      </c>
    </row>
    <row r="77" spans="2:13" ht="27" customHeight="1">
      <c r="B77" s="597"/>
      <c r="C77" s="357" t="s">
        <v>632</v>
      </c>
      <c r="D77" s="356">
        <v>0</v>
      </c>
      <c r="E77" s="356">
        <v>0</v>
      </c>
      <c r="F77" s="356">
        <v>0</v>
      </c>
      <c r="G77" s="356">
        <v>0</v>
      </c>
      <c r="H77" s="356">
        <v>0</v>
      </c>
      <c r="I77" s="356">
        <v>0</v>
      </c>
      <c r="J77" s="108">
        <v>711</v>
      </c>
      <c r="K77" s="100">
        <v>0</v>
      </c>
      <c r="L77" s="104">
        <f t="shared" si="8"/>
        <v>711</v>
      </c>
      <c r="M77" s="105">
        <f t="shared" si="9"/>
        <v>23.600876319458273</v>
      </c>
    </row>
    <row r="78" spans="2:13" ht="13.5" customHeight="1">
      <c r="B78" s="597"/>
      <c r="C78" s="354" t="s">
        <v>633</v>
      </c>
      <c r="D78" s="356">
        <v>0</v>
      </c>
      <c r="E78" s="356">
        <v>0</v>
      </c>
      <c r="F78" s="356">
        <v>0</v>
      </c>
      <c r="G78" s="356">
        <v>0</v>
      </c>
      <c r="H78" s="356">
        <v>0</v>
      </c>
      <c r="I78" s="356">
        <v>0</v>
      </c>
      <c r="J78" s="108">
        <v>65</v>
      </c>
      <c r="K78" s="100">
        <v>0</v>
      </c>
      <c r="L78" s="104">
        <f t="shared" si="8"/>
        <v>65</v>
      </c>
      <c r="M78" s="105">
        <f t="shared" si="9"/>
        <v>2.1576047268140477</v>
      </c>
    </row>
    <row r="79" spans="2:13" ht="27" customHeight="1">
      <c r="B79" s="597"/>
      <c r="C79" s="357" t="s">
        <v>635</v>
      </c>
      <c r="D79" s="356">
        <v>0</v>
      </c>
      <c r="E79" s="356">
        <v>0</v>
      </c>
      <c r="F79" s="356">
        <v>0</v>
      </c>
      <c r="G79" s="356">
        <v>0</v>
      </c>
      <c r="H79" s="356">
        <v>0</v>
      </c>
      <c r="I79" s="356">
        <v>0</v>
      </c>
      <c r="J79" s="108">
        <v>1935.63</v>
      </c>
      <c r="K79" s="100">
        <v>0</v>
      </c>
      <c r="L79" s="104">
        <f t="shared" si="8"/>
        <v>1935.63</v>
      </c>
      <c r="M79" s="105">
        <f t="shared" si="9"/>
        <v>64.25114519020116</v>
      </c>
    </row>
    <row r="80" spans="2:13" ht="27" customHeight="1" thickBot="1">
      <c r="B80" s="598"/>
      <c r="C80" s="357" t="s">
        <v>636</v>
      </c>
      <c r="D80" s="356">
        <v>0</v>
      </c>
      <c r="E80" s="356">
        <v>0</v>
      </c>
      <c r="F80" s="356">
        <v>0</v>
      </c>
      <c r="G80" s="356">
        <v>0</v>
      </c>
      <c r="H80" s="356">
        <v>0</v>
      </c>
      <c r="I80" s="356">
        <v>0</v>
      </c>
      <c r="J80" s="108">
        <v>5373.12</v>
      </c>
      <c r="K80" s="100">
        <v>0</v>
      </c>
      <c r="L80" s="104">
        <f t="shared" si="8"/>
        <v>5373.12</v>
      </c>
      <c r="M80" s="105">
        <f t="shared" si="9"/>
        <v>178.35490938060147</v>
      </c>
    </row>
    <row r="81" spans="2:13" ht="21" customHeight="1" thickBot="1">
      <c r="B81" s="592" t="s">
        <v>100</v>
      </c>
      <c r="C81" s="593"/>
      <c r="D81" s="36">
        <f aca="true" t="shared" si="10" ref="D81:K81">D7+D12+D23+D24+D25+D26+D27+D28+D29+D37+D38</f>
        <v>0</v>
      </c>
      <c r="E81" s="36">
        <f t="shared" si="10"/>
        <v>0</v>
      </c>
      <c r="F81" s="36">
        <f t="shared" si="10"/>
        <v>0</v>
      </c>
      <c r="G81" s="36">
        <f t="shared" si="10"/>
        <v>0</v>
      </c>
      <c r="H81" s="36">
        <f t="shared" si="10"/>
        <v>3457</v>
      </c>
      <c r="I81" s="36">
        <f t="shared" si="10"/>
        <v>0</v>
      </c>
      <c r="J81" s="106">
        <f t="shared" si="10"/>
        <v>454924.56999999995</v>
      </c>
      <c r="K81" s="106">
        <f t="shared" si="10"/>
        <v>287912.982</v>
      </c>
      <c r="L81" s="107">
        <f>L7+L12+L23+L24+L25+L26+L27+L28+L29+L37+L38</f>
        <v>1193491.852</v>
      </c>
      <c r="M81" s="107">
        <f>L81/30.126</f>
        <v>39616.671712142335</v>
      </c>
    </row>
    <row r="83" spans="4:9" ht="12.75">
      <c r="D83" s="27"/>
      <c r="E83" s="27"/>
      <c r="F83" s="27"/>
      <c r="G83" s="27"/>
      <c r="H83" s="27"/>
      <c r="I83" s="27"/>
    </row>
    <row r="84" spans="2:10" ht="12.75" customHeight="1">
      <c r="B84" s="528" t="s">
        <v>722</v>
      </c>
      <c r="C84" s="528"/>
      <c r="D84" s="528"/>
      <c r="E84" s="528"/>
      <c r="F84" s="528"/>
      <c r="G84" s="528"/>
      <c r="H84" s="528"/>
      <c r="I84" s="528"/>
      <c r="J84" s="116"/>
    </row>
  </sheetData>
  <sheetProtection/>
  <mergeCells count="23">
    <mergeCell ref="B28:C28"/>
    <mergeCell ref="B27:C27"/>
    <mergeCell ref="B12:C12"/>
    <mergeCell ref="B23:C23"/>
    <mergeCell ref="B24:C24"/>
    <mergeCell ref="B25:C25"/>
    <mergeCell ref="B13:B22"/>
    <mergeCell ref="B81:C81"/>
    <mergeCell ref="B38:C38"/>
    <mergeCell ref="B37:C37"/>
    <mergeCell ref="B29:C29"/>
    <mergeCell ref="B32:B36"/>
    <mergeCell ref="B40:B80"/>
    <mergeCell ref="B84:I84"/>
    <mergeCell ref="M5:M6"/>
    <mergeCell ref="K1:M1"/>
    <mergeCell ref="B8:B11"/>
    <mergeCell ref="B3:L3"/>
    <mergeCell ref="B26:C26"/>
    <mergeCell ref="D5:K5"/>
    <mergeCell ref="L5:L6"/>
    <mergeCell ref="B5:C6"/>
    <mergeCell ref="B7:C7"/>
  </mergeCells>
  <printOptions/>
  <pageMargins left="0.7874015748031497" right="0.7874015748031497" top="0.984251968503937" bottom="0.984251968503937" header="0.5118110236220472" footer="0.5118110236220472"/>
  <pageSetup orientation="portrait" paperSize="9" scale="65" r:id="rId1"/>
  <ignoredErrors>
    <ignoredError sqref="D7:E7 F7:I7 D12:G1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G122"/>
  <sheetViews>
    <sheetView zoomScalePageLayoutView="0" workbookViewId="0" topLeftCell="A1">
      <selection activeCell="D28" sqref="D28"/>
    </sheetView>
  </sheetViews>
  <sheetFormatPr defaultColWidth="9.00390625" defaultRowHeight="12.75"/>
  <cols>
    <col min="2" max="2" width="12.75390625" style="0" customWidth="1"/>
    <col min="3" max="3" width="17.875" style="0" customWidth="1"/>
    <col min="4" max="4" width="21.125" style="0" customWidth="1"/>
    <col min="5" max="5" width="29.00390625" style="0" customWidth="1"/>
    <col min="6" max="6" width="24.125" style="0" customWidth="1"/>
    <col min="7" max="7" width="15.375" style="279" customWidth="1"/>
  </cols>
  <sheetData>
    <row r="1" spans="2:7" ht="21" customHeight="1">
      <c r="B1" s="604" t="s">
        <v>1128</v>
      </c>
      <c r="C1" s="604"/>
      <c r="D1" s="604"/>
      <c r="E1" s="604"/>
      <c r="F1" s="604"/>
      <c r="G1" s="604"/>
    </row>
    <row r="2" ht="13.5" thickBot="1"/>
    <row r="3" spans="2:7" ht="13.5" thickBot="1">
      <c r="B3" s="308" t="s">
        <v>726</v>
      </c>
      <c r="C3" s="309" t="s">
        <v>727</v>
      </c>
      <c r="D3" s="309" t="s">
        <v>728</v>
      </c>
      <c r="E3" s="309" t="s">
        <v>729</v>
      </c>
      <c r="F3" s="309" t="s">
        <v>730</v>
      </c>
      <c r="G3" s="317" t="s">
        <v>731</v>
      </c>
    </row>
    <row r="4" spans="2:7" ht="13.5" thickBot="1">
      <c r="B4" s="319" t="s">
        <v>732</v>
      </c>
      <c r="C4" s="310" t="s">
        <v>733</v>
      </c>
      <c r="D4" s="310" t="s">
        <v>734</v>
      </c>
      <c r="E4" s="310" t="s">
        <v>735</v>
      </c>
      <c r="F4" s="310"/>
      <c r="G4" s="311">
        <v>200000</v>
      </c>
    </row>
    <row r="5" spans="2:7" ht="13.5" thickBot="1">
      <c r="B5" s="312" t="s">
        <v>736</v>
      </c>
      <c r="C5" s="310" t="s">
        <v>733</v>
      </c>
      <c r="D5" s="310" t="s">
        <v>737</v>
      </c>
      <c r="E5" s="310" t="s">
        <v>738</v>
      </c>
      <c r="F5" s="310"/>
      <c r="G5" s="311">
        <v>110000</v>
      </c>
    </row>
    <row r="6" spans="2:7" ht="13.5" thickBot="1">
      <c r="B6" s="312" t="s">
        <v>739</v>
      </c>
      <c r="C6" s="310" t="s">
        <v>740</v>
      </c>
      <c r="D6" s="310" t="s">
        <v>741</v>
      </c>
      <c r="E6" s="310" t="s">
        <v>742</v>
      </c>
      <c r="F6" s="310"/>
      <c r="G6" s="311">
        <v>140000</v>
      </c>
    </row>
    <row r="7" spans="2:7" ht="13.5" thickBot="1">
      <c r="B7" s="312" t="s">
        <v>743</v>
      </c>
      <c r="C7" s="310" t="s">
        <v>740</v>
      </c>
      <c r="D7" s="310" t="s">
        <v>744</v>
      </c>
      <c r="E7" s="310" t="s">
        <v>745</v>
      </c>
      <c r="F7" s="310"/>
      <c r="G7" s="311">
        <v>960000</v>
      </c>
    </row>
    <row r="8" spans="2:7" ht="13.5" thickBot="1">
      <c r="B8" s="312" t="s">
        <v>746</v>
      </c>
      <c r="C8" s="310" t="s">
        <v>740</v>
      </c>
      <c r="D8" s="310" t="s">
        <v>747</v>
      </c>
      <c r="E8" s="310" t="s">
        <v>748</v>
      </c>
      <c r="F8" s="310"/>
      <c r="G8" s="311">
        <v>150000</v>
      </c>
    </row>
    <row r="9" spans="2:7" ht="13.5" thickBot="1">
      <c r="B9" s="312" t="s">
        <v>749</v>
      </c>
      <c r="C9" s="310" t="s">
        <v>740</v>
      </c>
      <c r="D9" s="310" t="s">
        <v>750</v>
      </c>
      <c r="E9" s="310" t="s">
        <v>751</v>
      </c>
      <c r="F9" s="310"/>
      <c r="G9" s="311">
        <v>150000</v>
      </c>
    </row>
    <row r="10" spans="2:7" ht="13.5" thickBot="1">
      <c r="B10" s="312" t="s">
        <v>752</v>
      </c>
      <c r="C10" s="310" t="s">
        <v>740</v>
      </c>
      <c r="D10" s="310" t="s">
        <v>753</v>
      </c>
      <c r="E10" s="310" t="s">
        <v>754</v>
      </c>
      <c r="F10" s="310"/>
      <c r="G10" s="311">
        <v>160000</v>
      </c>
    </row>
    <row r="11" spans="2:7" ht="13.5" thickBot="1">
      <c r="B11" s="312" t="s">
        <v>755</v>
      </c>
      <c r="C11" s="310" t="s">
        <v>740</v>
      </c>
      <c r="D11" s="310" t="s">
        <v>756</v>
      </c>
      <c r="E11" s="310" t="s">
        <v>757</v>
      </c>
      <c r="F11" s="310"/>
      <c r="G11" s="311">
        <v>130000</v>
      </c>
    </row>
    <row r="12" spans="2:7" ht="13.5" thickBot="1">
      <c r="B12" s="312" t="s">
        <v>758</v>
      </c>
      <c r="C12" s="310" t="s">
        <v>740</v>
      </c>
      <c r="D12" s="310" t="s">
        <v>759</v>
      </c>
      <c r="E12" s="310" t="s">
        <v>742</v>
      </c>
      <c r="F12" s="310"/>
      <c r="G12" s="311">
        <v>130000</v>
      </c>
    </row>
    <row r="13" spans="2:7" ht="13.5" thickBot="1">
      <c r="B13" s="312" t="s">
        <v>760</v>
      </c>
      <c r="C13" s="310" t="s">
        <v>740</v>
      </c>
      <c r="D13" s="310" t="s">
        <v>761</v>
      </c>
      <c r="E13" s="310" t="s">
        <v>762</v>
      </c>
      <c r="F13" s="310"/>
      <c r="G13" s="311">
        <v>200000</v>
      </c>
    </row>
    <row r="14" spans="2:7" ht="13.5" thickBot="1">
      <c r="B14" s="312" t="s">
        <v>763</v>
      </c>
      <c r="C14" s="310" t="s">
        <v>764</v>
      </c>
      <c r="D14" s="310" t="s">
        <v>765</v>
      </c>
      <c r="E14" s="310" t="s">
        <v>766</v>
      </c>
      <c r="F14" s="310"/>
      <c r="G14" s="311">
        <v>105000</v>
      </c>
    </row>
    <row r="15" spans="2:7" ht="13.5" thickBot="1">
      <c r="B15" s="312" t="s">
        <v>767</v>
      </c>
      <c r="C15" s="310" t="s">
        <v>764</v>
      </c>
      <c r="D15" s="310" t="s">
        <v>768</v>
      </c>
      <c r="E15" s="310" t="s">
        <v>769</v>
      </c>
      <c r="F15" s="310"/>
      <c r="G15" s="311">
        <v>176000</v>
      </c>
    </row>
    <row r="16" spans="2:7" ht="13.5" thickBot="1">
      <c r="B16" s="312" t="s">
        <v>770</v>
      </c>
      <c r="C16" s="310" t="s">
        <v>764</v>
      </c>
      <c r="D16" s="310" t="s">
        <v>771</v>
      </c>
      <c r="E16" s="310" t="s">
        <v>772</v>
      </c>
      <c r="F16" s="310"/>
      <c r="G16" s="311">
        <v>103000</v>
      </c>
    </row>
    <row r="17" spans="2:7" ht="13.5" thickBot="1">
      <c r="B17" s="312" t="s">
        <v>773</v>
      </c>
      <c r="C17" s="310" t="s">
        <v>774</v>
      </c>
      <c r="D17" s="310" t="s">
        <v>775</v>
      </c>
      <c r="E17" s="310" t="s">
        <v>776</v>
      </c>
      <c r="F17" s="310" t="s">
        <v>777</v>
      </c>
      <c r="G17" s="311">
        <v>520000</v>
      </c>
    </row>
    <row r="18" spans="2:7" ht="13.5" thickBot="1">
      <c r="B18" s="312" t="s">
        <v>778</v>
      </c>
      <c r="C18" s="310" t="s">
        <v>774</v>
      </c>
      <c r="D18" s="310" t="s">
        <v>779</v>
      </c>
      <c r="E18" s="310" t="s">
        <v>780</v>
      </c>
      <c r="F18" s="310"/>
      <c r="G18" s="311">
        <v>420000</v>
      </c>
    </row>
    <row r="19" spans="2:7" ht="13.5" thickBot="1">
      <c r="B19" s="312" t="s">
        <v>781</v>
      </c>
      <c r="C19" s="310" t="s">
        <v>774</v>
      </c>
      <c r="D19" s="310" t="s">
        <v>782</v>
      </c>
      <c r="E19" s="310" t="s">
        <v>783</v>
      </c>
      <c r="F19" s="310" t="s">
        <v>784</v>
      </c>
      <c r="G19" s="311">
        <v>107000</v>
      </c>
    </row>
    <row r="20" spans="2:7" ht="13.5" thickBot="1">
      <c r="B20" s="312" t="s">
        <v>785</v>
      </c>
      <c r="C20" s="310" t="s">
        <v>774</v>
      </c>
      <c r="D20" s="310" t="s">
        <v>786</v>
      </c>
      <c r="E20" s="310" t="s">
        <v>787</v>
      </c>
      <c r="F20" s="310"/>
      <c r="G20" s="311">
        <v>370000</v>
      </c>
    </row>
    <row r="21" spans="2:7" ht="13.5" thickBot="1">
      <c r="B21" s="312" t="s">
        <v>788</v>
      </c>
      <c r="C21" s="310" t="s">
        <v>774</v>
      </c>
      <c r="D21" s="310" t="s">
        <v>789</v>
      </c>
      <c r="E21" s="310" t="s">
        <v>790</v>
      </c>
      <c r="F21" s="310"/>
      <c r="G21" s="311">
        <v>390000</v>
      </c>
    </row>
    <row r="22" spans="2:7" ht="13.5" thickBot="1">
      <c r="B22" s="312" t="s">
        <v>791</v>
      </c>
      <c r="C22" s="310" t="s">
        <v>774</v>
      </c>
      <c r="D22" s="310" t="s">
        <v>792</v>
      </c>
      <c r="E22" s="310" t="s">
        <v>793</v>
      </c>
      <c r="F22" s="310"/>
      <c r="G22" s="311">
        <v>665847</v>
      </c>
    </row>
    <row r="23" spans="2:7" ht="13.5" thickBot="1">
      <c r="B23" s="312" t="s">
        <v>794</v>
      </c>
      <c r="C23" s="310" t="s">
        <v>774</v>
      </c>
      <c r="D23" s="310" t="s">
        <v>795</v>
      </c>
      <c r="E23" s="310" t="s">
        <v>796</v>
      </c>
      <c r="F23" s="310" t="s">
        <v>797</v>
      </c>
      <c r="G23" s="311">
        <v>220000</v>
      </c>
    </row>
    <row r="24" spans="2:7" ht="13.5" thickBot="1">
      <c r="B24" s="312" t="s">
        <v>798</v>
      </c>
      <c r="C24" s="310" t="s">
        <v>774</v>
      </c>
      <c r="D24" s="310" t="s">
        <v>799</v>
      </c>
      <c r="E24" s="310" t="s">
        <v>800</v>
      </c>
      <c r="F24" s="310" t="s">
        <v>797</v>
      </c>
      <c r="G24" s="311">
        <v>170000</v>
      </c>
    </row>
    <row r="25" spans="2:7" ht="13.5" thickBot="1">
      <c r="B25" s="312" t="s">
        <v>801</v>
      </c>
      <c r="C25" s="310" t="s">
        <v>774</v>
      </c>
      <c r="D25" s="310" t="s">
        <v>802</v>
      </c>
      <c r="E25" s="310" t="s">
        <v>803</v>
      </c>
      <c r="F25" s="310"/>
      <c r="G25" s="311">
        <v>235900</v>
      </c>
    </row>
    <row r="26" spans="2:7" ht="13.5" thickBot="1">
      <c r="B26" s="312" t="s">
        <v>804</v>
      </c>
      <c r="C26" s="310" t="s">
        <v>774</v>
      </c>
      <c r="D26" s="310" t="s">
        <v>805</v>
      </c>
      <c r="E26" s="310" t="s">
        <v>806</v>
      </c>
      <c r="F26" s="310" t="s">
        <v>807</v>
      </c>
      <c r="G26" s="311">
        <v>140000</v>
      </c>
    </row>
    <row r="27" spans="2:7" ht="13.5" thickBot="1">
      <c r="B27" s="312" t="s">
        <v>808</v>
      </c>
      <c r="C27" s="310" t="s">
        <v>774</v>
      </c>
      <c r="D27" s="310" t="s">
        <v>809</v>
      </c>
      <c r="E27" s="310" t="s">
        <v>810</v>
      </c>
      <c r="F27" s="310"/>
      <c r="G27" s="311">
        <v>130000</v>
      </c>
    </row>
    <row r="28" spans="2:7" ht="13.5" thickBot="1">
      <c r="B28" s="312" t="s">
        <v>811</v>
      </c>
      <c r="C28" s="310" t="s">
        <v>774</v>
      </c>
      <c r="D28" s="310" t="s">
        <v>812</v>
      </c>
      <c r="E28" s="310" t="s">
        <v>813</v>
      </c>
      <c r="F28" s="310"/>
      <c r="G28" s="311">
        <v>270000</v>
      </c>
    </row>
    <row r="29" spans="2:7" ht="13.5" thickBot="1">
      <c r="B29" s="312" t="s">
        <v>814</v>
      </c>
      <c r="C29" s="310" t="s">
        <v>774</v>
      </c>
      <c r="D29" s="310" t="s">
        <v>815</v>
      </c>
      <c r="E29" s="310" t="s">
        <v>816</v>
      </c>
      <c r="F29" s="310" t="s">
        <v>817</v>
      </c>
      <c r="G29" s="311">
        <v>112000</v>
      </c>
    </row>
    <row r="30" spans="2:7" ht="14.25" customHeight="1" thickBot="1">
      <c r="B30" s="312" t="s">
        <v>818</v>
      </c>
      <c r="C30" s="310" t="s">
        <v>774</v>
      </c>
      <c r="D30" s="310" t="s">
        <v>819</v>
      </c>
      <c r="E30" s="310" t="s">
        <v>820</v>
      </c>
      <c r="F30" s="313" t="s">
        <v>821</v>
      </c>
      <c r="G30" s="311">
        <v>800000</v>
      </c>
    </row>
    <row r="31" spans="2:7" ht="13.5" thickBot="1">
      <c r="B31" s="312" t="s">
        <v>822</v>
      </c>
      <c r="C31" s="310" t="s">
        <v>774</v>
      </c>
      <c r="D31" s="310" t="s">
        <v>823</v>
      </c>
      <c r="E31" s="310" t="s">
        <v>824</v>
      </c>
      <c r="F31" s="310" t="s">
        <v>825</v>
      </c>
      <c r="G31" s="311">
        <v>470000</v>
      </c>
    </row>
    <row r="32" spans="2:7" ht="13.5" thickBot="1">
      <c r="B32" s="312" t="s">
        <v>826</v>
      </c>
      <c r="C32" s="310" t="s">
        <v>774</v>
      </c>
      <c r="D32" s="310" t="s">
        <v>827</v>
      </c>
      <c r="E32" s="310" t="s">
        <v>828</v>
      </c>
      <c r="F32" s="310"/>
      <c r="G32" s="311">
        <v>300000</v>
      </c>
    </row>
    <row r="33" spans="2:7" ht="13.5" thickBot="1">
      <c r="B33" s="312" t="s">
        <v>829</v>
      </c>
      <c r="C33" s="310" t="s">
        <v>774</v>
      </c>
      <c r="D33" s="310" t="s">
        <v>830</v>
      </c>
      <c r="E33" s="310" t="s">
        <v>831</v>
      </c>
      <c r="F33" s="310"/>
      <c r="G33" s="311">
        <v>430000</v>
      </c>
    </row>
    <row r="34" spans="2:7" ht="13.5" thickBot="1">
      <c r="B34" s="312" t="s">
        <v>832</v>
      </c>
      <c r="C34" s="310" t="s">
        <v>774</v>
      </c>
      <c r="D34" s="310" t="s">
        <v>833</v>
      </c>
      <c r="E34" s="310" t="s">
        <v>834</v>
      </c>
      <c r="F34" s="310"/>
      <c r="G34" s="311">
        <v>311000</v>
      </c>
    </row>
    <row r="35" spans="2:7" ht="29.25" customHeight="1" thickBot="1">
      <c r="B35" s="312" t="s">
        <v>835</v>
      </c>
      <c r="C35" s="310" t="s">
        <v>774</v>
      </c>
      <c r="D35" s="313" t="s">
        <v>836</v>
      </c>
      <c r="E35" s="310" t="s">
        <v>837</v>
      </c>
      <c r="F35" s="310" t="s">
        <v>838</v>
      </c>
      <c r="G35" s="311">
        <v>413000</v>
      </c>
    </row>
    <row r="36" spans="2:7" ht="13.5" thickBot="1">
      <c r="B36" s="312" t="s">
        <v>839</v>
      </c>
      <c r="C36" s="310" t="s">
        <v>774</v>
      </c>
      <c r="D36" s="310" t="s">
        <v>840</v>
      </c>
      <c r="E36" s="310" t="s">
        <v>841</v>
      </c>
      <c r="F36" s="310"/>
      <c r="G36" s="311">
        <v>576000</v>
      </c>
    </row>
    <row r="37" spans="2:7" ht="13.5" thickBot="1">
      <c r="B37" s="312" t="s">
        <v>842</v>
      </c>
      <c r="C37" s="310" t="s">
        <v>774</v>
      </c>
      <c r="D37" s="310" t="s">
        <v>843</v>
      </c>
      <c r="E37" s="310" t="s">
        <v>844</v>
      </c>
      <c r="F37" s="310"/>
      <c r="G37" s="311">
        <v>300000</v>
      </c>
    </row>
    <row r="38" spans="2:7" ht="13.5" thickBot="1">
      <c r="B38" s="312" t="s">
        <v>845</v>
      </c>
      <c r="C38" s="310" t="s">
        <v>774</v>
      </c>
      <c r="D38" s="310" t="s">
        <v>846</v>
      </c>
      <c r="E38" s="310" t="s">
        <v>847</v>
      </c>
      <c r="F38" s="310"/>
      <c r="G38" s="311">
        <v>250000</v>
      </c>
    </row>
    <row r="39" spans="2:7" ht="13.5" thickBot="1">
      <c r="B39" s="312" t="s">
        <v>848</v>
      </c>
      <c r="C39" s="310" t="s">
        <v>774</v>
      </c>
      <c r="D39" s="310" t="s">
        <v>849</v>
      </c>
      <c r="E39" s="310" t="s">
        <v>850</v>
      </c>
      <c r="F39" s="310" t="s">
        <v>851</v>
      </c>
      <c r="G39" s="311">
        <v>102000</v>
      </c>
    </row>
    <row r="40" spans="2:7" ht="13.5" thickBot="1">
      <c r="B40" s="312" t="s">
        <v>852</v>
      </c>
      <c r="C40" s="310" t="s">
        <v>774</v>
      </c>
      <c r="D40" s="310" t="s">
        <v>853</v>
      </c>
      <c r="E40" s="310" t="s">
        <v>854</v>
      </c>
      <c r="F40" s="310" t="s">
        <v>855</v>
      </c>
      <c r="G40" s="311">
        <v>180000</v>
      </c>
    </row>
    <row r="41" spans="2:7" ht="13.5" thickBot="1">
      <c r="B41" s="312" t="s">
        <v>856</v>
      </c>
      <c r="C41" s="310" t="s">
        <v>774</v>
      </c>
      <c r="D41" s="310" t="s">
        <v>857</v>
      </c>
      <c r="E41" s="310" t="s">
        <v>858</v>
      </c>
      <c r="F41" s="310" t="s">
        <v>859</v>
      </c>
      <c r="G41" s="311">
        <v>500000</v>
      </c>
    </row>
    <row r="42" spans="2:7" ht="13.5" thickBot="1">
      <c r="B42" s="312" t="s">
        <v>860</v>
      </c>
      <c r="C42" s="310" t="s">
        <v>774</v>
      </c>
      <c r="D42" s="310" t="s">
        <v>861</v>
      </c>
      <c r="E42" s="310" t="s">
        <v>862</v>
      </c>
      <c r="F42" s="310"/>
      <c r="G42" s="311">
        <v>184500</v>
      </c>
    </row>
    <row r="43" spans="2:7" ht="13.5" thickBot="1">
      <c r="B43" s="312" t="s">
        <v>863</v>
      </c>
      <c r="C43" s="310" t="s">
        <v>774</v>
      </c>
      <c r="D43" s="310" t="s">
        <v>864</v>
      </c>
      <c r="E43" s="310" t="s">
        <v>865</v>
      </c>
      <c r="F43" s="310"/>
      <c r="G43" s="311">
        <v>103000</v>
      </c>
    </row>
    <row r="44" spans="2:7" ht="13.5" thickBot="1">
      <c r="B44" s="312" t="s">
        <v>866</v>
      </c>
      <c r="C44" s="310" t="s">
        <v>774</v>
      </c>
      <c r="D44" s="310" t="s">
        <v>867</v>
      </c>
      <c r="E44" s="310" t="s">
        <v>868</v>
      </c>
      <c r="F44" s="310" t="s">
        <v>869</v>
      </c>
      <c r="G44" s="311">
        <v>510000</v>
      </c>
    </row>
    <row r="45" spans="2:7" ht="13.5" thickBot="1">
      <c r="B45" s="312" t="s">
        <v>870</v>
      </c>
      <c r="C45" s="310" t="s">
        <v>774</v>
      </c>
      <c r="D45" s="310" t="s">
        <v>871</v>
      </c>
      <c r="E45" s="310" t="s">
        <v>872</v>
      </c>
      <c r="F45" s="310"/>
      <c r="G45" s="311">
        <v>485000</v>
      </c>
    </row>
    <row r="46" spans="2:7" ht="13.5" thickBot="1">
      <c r="B46" s="312" t="s">
        <v>873</v>
      </c>
      <c r="C46" s="310" t="s">
        <v>774</v>
      </c>
      <c r="D46" s="310" t="s">
        <v>874</v>
      </c>
      <c r="E46" s="310" t="s">
        <v>875</v>
      </c>
      <c r="F46" s="310" t="s">
        <v>838</v>
      </c>
      <c r="G46" s="311">
        <v>611800</v>
      </c>
    </row>
    <row r="47" spans="2:7" ht="13.5" thickBot="1">
      <c r="B47" s="312" t="s">
        <v>876</v>
      </c>
      <c r="C47" s="310" t="s">
        <v>774</v>
      </c>
      <c r="D47" s="310" t="s">
        <v>877</v>
      </c>
      <c r="E47" s="310" t="s">
        <v>878</v>
      </c>
      <c r="F47" s="310"/>
      <c r="G47" s="311">
        <v>100000</v>
      </c>
    </row>
    <row r="48" spans="2:7" ht="13.5" thickBot="1">
      <c r="B48" s="312" t="s">
        <v>879</v>
      </c>
      <c r="C48" s="310" t="s">
        <v>774</v>
      </c>
      <c r="D48" s="310" t="s">
        <v>880</v>
      </c>
      <c r="E48" s="310" t="s">
        <v>881</v>
      </c>
      <c r="F48" s="310"/>
      <c r="G48" s="311">
        <v>100000</v>
      </c>
    </row>
    <row r="49" spans="2:7" ht="13.5" thickBot="1">
      <c r="B49" s="312" t="s">
        <v>882</v>
      </c>
      <c r="C49" s="310" t="s">
        <v>774</v>
      </c>
      <c r="D49" s="310" t="s">
        <v>883</v>
      </c>
      <c r="E49" s="310" t="s">
        <v>884</v>
      </c>
      <c r="F49" s="310" t="s">
        <v>885</v>
      </c>
      <c r="G49" s="314" t="s">
        <v>886</v>
      </c>
    </row>
    <row r="50" spans="2:7" ht="13.5" thickBot="1">
      <c r="B50" s="312" t="s">
        <v>887</v>
      </c>
      <c r="C50" s="310" t="s">
        <v>1059</v>
      </c>
      <c r="D50" s="310" t="s">
        <v>888</v>
      </c>
      <c r="E50" s="310" t="s">
        <v>889</v>
      </c>
      <c r="F50" s="310"/>
      <c r="G50" s="311">
        <v>104000</v>
      </c>
    </row>
    <row r="51" spans="2:7" ht="13.5" thickBot="1">
      <c r="B51" s="312" t="s">
        <v>890</v>
      </c>
      <c r="C51" s="310" t="s">
        <v>1059</v>
      </c>
      <c r="D51" s="310" t="s">
        <v>891</v>
      </c>
      <c r="E51" s="310" t="s">
        <v>892</v>
      </c>
      <c r="F51" s="310"/>
      <c r="G51" s="311">
        <v>150000</v>
      </c>
    </row>
    <row r="52" spans="2:7" ht="13.5" thickBot="1">
      <c r="B52" s="312" t="s">
        <v>893</v>
      </c>
      <c r="C52" s="310" t="s">
        <v>1059</v>
      </c>
      <c r="D52" s="310" t="s">
        <v>894</v>
      </c>
      <c r="E52" s="310" t="s">
        <v>895</v>
      </c>
      <c r="F52" s="310"/>
      <c r="G52" s="311">
        <v>250000</v>
      </c>
    </row>
    <row r="53" spans="2:7" ht="13.5" thickBot="1">
      <c r="B53" s="312" t="s">
        <v>896</v>
      </c>
      <c r="C53" s="310" t="s">
        <v>1059</v>
      </c>
      <c r="D53" s="310" t="s">
        <v>897</v>
      </c>
      <c r="E53" s="310" t="s">
        <v>898</v>
      </c>
      <c r="F53" s="310"/>
      <c r="G53" s="311">
        <v>215000</v>
      </c>
    </row>
    <row r="54" spans="2:7" ht="13.5" thickBot="1">
      <c r="B54" s="312" t="s">
        <v>899</v>
      </c>
      <c r="C54" s="310" t="s">
        <v>1059</v>
      </c>
      <c r="D54" s="310" t="s">
        <v>900</v>
      </c>
      <c r="E54" s="310" t="s">
        <v>901</v>
      </c>
      <c r="F54" s="310"/>
      <c r="G54" s="311">
        <v>109000</v>
      </c>
    </row>
    <row r="55" spans="2:7" ht="13.5" thickBot="1">
      <c r="B55" s="312" t="s">
        <v>902</v>
      </c>
      <c r="C55" s="310" t="s">
        <v>1059</v>
      </c>
      <c r="D55" s="310" t="s">
        <v>903</v>
      </c>
      <c r="E55" s="310" t="s">
        <v>904</v>
      </c>
      <c r="F55" s="310"/>
      <c r="G55" s="311">
        <v>129462</v>
      </c>
    </row>
    <row r="56" spans="2:7" ht="13.5" thickBot="1">
      <c r="B56" s="312" t="s">
        <v>905</v>
      </c>
      <c r="C56" s="310" t="s">
        <v>1059</v>
      </c>
      <c r="D56" s="310" t="s">
        <v>906</v>
      </c>
      <c r="E56" s="310" t="s">
        <v>907</v>
      </c>
      <c r="F56" s="310"/>
      <c r="G56" s="311">
        <v>260000</v>
      </c>
    </row>
    <row r="57" spans="2:7" ht="13.5" thickBot="1">
      <c r="B57" s="312" t="s">
        <v>908</v>
      </c>
      <c r="C57" s="310" t="s">
        <v>1059</v>
      </c>
      <c r="D57" s="310" t="s">
        <v>909</v>
      </c>
      <c r="E57" s="310" t="s">
        <v>910</v>
      </c>
      <c r="F57" s="310"/>
      <c r="G57" s="311">
        <v>140000</v>
      </c>
    </row>
    <row r="58" spans="2:7" ht="13.5" thickBot="1">
      <c r="B58" s="312" t="s">
        <v>911</v>
      </c>
      <c r="C58" s="310" t="s">
        <v>1059</v>
      </c>
      <c r="D58" s="310" t="s">
        <v>912</v>
      </c>
      <c r="E58" s="310" t="s">
        <v>913</v>
      </c>
      <c r="F58" s="310"/>
      <c r="G58" s="311">
        <v>160000</v>
      </c>
    </row>
    <row r="59" spans="2:7" ht="13.5" thickBot="1">
      <c r="B59" s="312" t="s">
        <v>914</v>
      </c>
      <c r="C59" s="310" t="s">
        <v>1059</v>
      </c>
      <c r="D59" s="310" t="s">
        <v>915</v>
      </c>
      <c r="E59" s="310" t="s">
        <v>916</v>
      </c>
      <c r="F59" s="310"/>
      <c r="G59" s="311">
        <v>180000</v>
      </c>
    </row>
    <row r="60" spans="2:7" ht="13.5" thickBot="1">
      <c r="B60" s="312" t="s">
        <v>917</v>
      </c>
      <c r="C60" s="310" t="s">
        <v>1059</v>
      </c>
      <c r="D60" s="310" t="s">
        <v>918</v>
      </c>
      <c r="E60" s="310" t="s">
        <v>919</v>
      </c>
      <c r="F60" s="310"/>
      <c r="G60" s="311">
        <v>108000</v>
      </c>
    </row>
    <row r="61" spans="2:7" ht="13.5" thickBot="1">
      <c r="B61" s="312" t="s">
        <v>920</v>
      </c>
      <c r="C61" s="310" t="s">
        <v>1059</v>
      </c>
      <c r="D61" s="310" t="s">
        <v>921</v>
      </c>
      <c r="E61" s="310" t="s">
        <v>922</v>
      </c>
      <c r="F61" s="310"/>
      <c r="G61" s="311">
        <v>230000</v>
      </c>
    </row>
    <row r="62" spans="2:7" ht="13.5" thickBot="1">
      <c r="B62" s="312" t="s">
        <v>923</v>
      </c>
      <c r="C62" s="310" t="s">
        <v>924</v>
      </c>
      <c r="D62" s="310" t="s">
        <v>925</v>
      </c>
      <c r="E62" s="310" t="s">
        <v>926</v>
      </c>
      <c r="F62" s="310"/>
      <c r="G62" s="311">
        <v>110000</v>
      </c>
    </row>
    <row r="63" spans="2:7" ht="13.5" thickBot="1">
      <c r="B63" s="312" t="s">
        <v>927</v>
      </c>
      <c r="C63" s="310" t="s">
        <v>924</v>
      </c>
      <c r="D63" s="310" t="s">
        <v>928</v>
      </c>
      <c r="E63" s="310" t="s">
        <v>929</v>
      </c>
      <c r="F63" s="310"/>
      <c r="G63" s="311">
        <v>3000000</v>
      </c>
    </row>
    <row r="64" spans="2:7" ht="13.5" thickBot="1">
      <c r="B64" s="312" t="s">
        <v>930</v>
      </c>
      <c r="C64" s="310" t="s">
        <v>931</v>
      </c>
      <c r="D64" s="310" t="s">
        <v>932</v>
      </c>
      <c r="E64" s="310" t="s">
        <v>933</v>
      </c>
      <c r="F64" s="310"/>
      <c r="G64" s="311">
        <v>250000</v>
      </c>
    </row>
    <row r="65" spans="2:7" ht="13.5" thickBot="1">
      <c r="B65" s="312" t="s">
        <v>934</v>
      </c>
      <c r="C65" s="310" t="s">
        <v>931</v>
      </c>
      <c r="D65" s="310" t="s">
        <v>935</v>
      </c>
      <c r="E65" s="310" t="s">
        <v>936</v>
      </c>
      <c r="F65" s="310"/>
      <c r="G65" s="311">
        <v>446261</v>
      </c>
    </row>
    <row r="66" spans="2:7" ht="13.5" thickBot="1">
      <c r="B66" s="312" t="s">
        <v>937</v>
      </c>
      <c r="C66" s="310" t="s">
        <v>931</v>
      </c>
      <c r="D66" s="310" t="s">
        <v>938</v>
      </c>
      <c r="E66" s="310" t="s">
        <v>939</v>
      </c>
      <c r="F66" s="310"/>
      <c r="G66" s="311">
        <v>125000</v>
      </c>
    </row>
    <row r="67" spans="2:7" ht="13.5" thickBot="1">
      <c r="B67" s="312" t="s">
        <v>940</v>
      </c>
      <c r="C67" s="310" t="s">
        <v>931</v>
      </c>
      <c r="D67" s="310" t="s">
        <v>941</v>
      </c>
      <c r="E67" s="310" t="s">
        <v>942</v>
      </c>
      <c r="F67" s="310"/>
      <c r="G67" s="311">
        <v>106200</v>
      </c>
    </row>
    <row r="68" spans="2:7" ht="13.5" thickBot="1">
      <c r="B68" s="312" t="s">
        <v>943</v>
      </c>
      <c r="C68" s="310" t="s">
        <v>931</v>
      </c>
      <c r="D68" s="310" t="s">
        <v>944</v>
      </c>
      <c r="E68" s="310" t="s">
        <v>945</v>
      </c>
      <c r="F68" s="310"/>
      <c r="G68" s="311">
        <v>190800</v>
      </c>
    </row>
    <row r="69" spans="2:7" ht="13.5" thickBot="1">
      <c r="B69" s="312" t="s">
        <v>946</v>
      </c>
      <c r="C69" s="310" t="s">
        <v>947</v>
      </c>
      <c r="D69" s="310" t="s">
        <v>948</v>
      </c>
      <c r="E69" s="310" t="s">
        <v>949</v>
      </c>
      <c r="F69" s="310"/>
      <c r="G69" s="311">
        <v>320000</v>
      </c>
    </row>
    <row r="70" spans="2:7" ht="13.5" thickBot="1">
      <c r="B70" s="312" t="s">
        <v>950</v>
      </c>
      <c r="C70" s="310" t="s">
        <v>947</v>
      </c>
      <c r="D70" s="310" t="s">
        <v>951</v>
      </c>
      <c r="E70" s="310" t="s">
        <v>952</v>
      </c>
      <c r="F70" s="310"/>
      <c r="G70" s="311">
        <v>170000</v>
      </c>
    </row>
    <row r="71" spans="2:7" ht="13.5" thickBot="1">
      <c r="B71" s="312" t="s">
        <v>953</v>
      </c>
      <c r="C71" s="310" t="s">
        <v>947</v>
      </c>
      <c r="D71" s="310" t="s">
        <v>954</v>
      </c>
      <c r="E71" s="310" t="s">
        <v>955</v>
      </c>
      <c r="F71" s="310"/>
      <c r="G71" s="311">
        <v>130000</v>
      </c>
    </row>
    <row r="72" spans="2:7" ht="13.5" thickBot="1">
      <c r="B72" s="312" t="s">
        <v>956</v>
      </c>
      <c r="C72" s="310" t="s">
        <v>947</v>
      </c>
      <c r="D72" s="310" t="s">
        <v>957</v>
      </c>
      <c r="E72" s="310" t="s">
        <v>958</v>
      </c>
      <c r="F72" s="310" t="s">
        <v>947</v>
      </c>
      <c r="G72" s="311">
        <v>125000</v>
      </c>
    </row>
    <row r="73" spans="2:7" ht="13.5" thickBot="1">
      <c r="B73" s="312" t="s">
        <v>959</v>
      </c>
      <c r="C73" s="310" t="s">
        <v>947</v>
      </c>
      <c r="D73" s="310" t="s">
        <v>960</v>
      </c>
      <c r="E73" s="310" t="s">
        <v>961</v>
      </c>
      <c r="F73" s="310"/>
      <c r="G73" s="311">
        <v>105000</v>
      </c>
    </row>
    <row r="74" spans="2:7" ht="13.5" thickBot="1">
      <c r="B74" s="312" t="s">
        <v>962</v>
      </c>
      <c r="C74" s="310" t="s">
        <v>963</v>
      </c>
      <c r="D74" s="310" t="s">
        <v>964</v>
      </c>
      <c r="E74" s="310" t="s">
        <v>965</v>
      </c>
      <c r="F74" s="310"/>
      <c r="G74" s="311">
        <v>131000</v>
      </c>
    </row>
    <row r="75" spans="2:7" ht="13.5" thickBot="1">
      <c r="B75" s="312" t="s">
        <v>966</v>
      </c>
      <c r="C75" s="310" t="s">
        <v>963</v>
      </c>
      <c r="D75" s="310" t="s">
        <v>967</v>
      </c>
      <c r="E75" s="310" t="s">
        <v>968</v>
      </c>
      <c r="F75" s="310"/>
      <c r="G75" s="311">
        <v>110000</v>
      </c>
    </row>
    <row r="76" spans="2:7" ht="13.5" thickBot="1">
      <c r="B76" s="312" t="s">
        <v>969</v>
      </c>
      <c r="C76" s="310" t="s">
        <v>963</v>
      </c>
      <c r="D76" s="310" t="s">
        <v>970</v>
      </c>
      <c r="E76" s="310" t="s">
        <v>971</v>
      </c>
      <c r="F76" s="310"/>
      <c r="G76" s="311">
        <v>150000</v>
      </c>
    </row>
    <row r="77" spans="2:7" ht="13.5" thickBot="1">
      <c r="B77" s="312" t="s">
        <v>972</v>
      </c>
      <c r="C77" s="310" t="s">
        <v>963</v>
      </c>
      <c r="D77" s="310" t="s">
        <v>973</v>
      </c>
      <c r="E77" s="310" t="s">
        <v>974</v>
      </c>
      <c r="F77" s="310"/>
      <c r="G77" s="311">
        <v>180000</v>
      </c>
    </row>
    <row r="78" spans="2:7" ht="13.5" thickBot="1">
      <c r="B78" s="312" t="s">
        <v>975</v>
      </c>
      <c r="C78" s="310" t="s">
        <v>963</v>
      </c>
      <c r="D78" s="310" t="s">
        <v>976</v>
      </c>
      <c r="E78" s="310" t="s">
        <v>977</v>
      </c>
      <c r="F78" s="310"/>
      <c r="G78" s="311">
        <v>150000</v>
      </c>
    </row>
    <row r="79" spans="2:7" ht="13.5" thickBot="1">
      <c r="B79" s="312" t="s">
        <v>978</v>
      </c>
      <c r="C79" s="310" t="s">
        <v>963</v>
      </c>
      <c r="D79" s="310" t="s">
        <v>979</v>
      </c>
      <c r="E79" s="310" t="s">
        <v>980</v>
      </c>
      <c r="F79" s="310"/>
      <c r="G79" s="311">
        <v>200000</v>
      </c>
    </row>
    <row r="80" spans="2:7" ht="13.5" thickBot="1">
      <c r="B80" s="312" t="s">
        <v>981</v>
      </c>
      <c r="C80" s="310" t="s">
        <v>963</v>
      </c>
      <c r="D80" s="310" t="s">
        <v>982</v>
      </c>
      <c r="E80" s="310" t="s">
        <v>983</v>
      </c>
      <c r="F80" s="310"/>
      <c r="G80" s="311">
        <v>160000</v>
      </c>
    </row>
    <row r="81" spans="2:7" ht="13.5" thickBot="1">
      <c r="B81" s="312" t="s">
        <v>984</v>
      </c>
      <c r="C81" s="310" t="s">
        <v>963</v>
      </c>
      <c r="D81" s="310" t="s">
        <v>985</v>
      </c>
      <c r="E81" s="310" t="s">
        <v>986</v>
      </c>
      <c r="F81" s="310"/>
      <c r="G81" s="311">
        <v>120000</v>
      </c>
    </row>
    <row r="82" spans="2:7" ht="13.5" thickBot="1">
      <c r="B82" s="312" t="s">
        <v>987</v>
      </c>
      <c r="C82" s="310" t="s">
        <v>963</v>
      </c>
      <c r="D82" s="310" t="s">
        <v>988</v>
      </c>
      <c r="E82" s="310" t="s">
        <v>989</v>
      </c>
      <c r="F82" s="310"/>
      <c r="G82" s="311">
        <v>105000</v>
      </c>
    </row>
    <row r="83" spans="2:7" ht="13.5" thickBot="1">
      <c r="B83" s="312" t="s">
        <v>990</v>
      </c>
      <c r="C83" s="310" t="s">
        <v>963</v>
      </c>
      <c r="D83" s="310" t="s">
        <v>991</v>
      </c>
      <c r="E83" s="310" t="s">
        <v>992</v>
      </c>
      <c r="F83" s="310"/>
      <c r="G83" s="311">
        <v>230000</v>
      </c>
    </row>
    <row r="84" spans="2:7" ht="13.5" thickBot="1">
      <c r="B84" s="312" t="s">
        <v>993</v>
      </c>
      <c r="C84" s="310" t="s">
        <v>963</v>
      </c>
      <c r="D84" s="310" t="s">
        <v>994</v>
      </c>
      <c r="E84" s="310" t="s">
        <v>995</v>
      </c>
      <c r="F84" s="310"/>
      <c r="G84" s="311">
        <v>110000</v>
      </c>
    </row>
    <row r="85" spans="2:7" ht="13.5" thickBot="1">
      <c r="B85" s="312" t="s">
        <v>996</v>
      </c>
      <c r="C85" s="310" t="s">
        <v>963</v>
      </c>
      <c r="D85" s="310" t="s">
        <v>997</v>
      </c>
      <c r="E85" s="310" t="s">
        <v>998</v>
      </c>
      <c r="F85" s="310"/>
      <c r="G85" s="311">
        <v>105000</v>
      </c>
    </row>
    <row r="86" spans="2:7" ht="13.5" thickBot="1">
      <c r="B86" s="312" t="s">
        <v>999</v>
      </c>
      <c r="C86" s="310" t="s">
        <v>963</v>
      </c>
      <c r="D86" s="310" t="s">
        <v>1000</v>
      </c>
      <c r="E86" s="310" t="s">
        <v>1001</v>
      </c>
      <c r="F86" s="310"/>
      <c r="G86" s="311">
        <v>102000</v>
      </c>
    </row>
    <row r="87" spans="2:7" ht="13.5" thickBot="1">
      <c r="B87" s="312" t="s">
        <v>1002</v>
      </c>
      <c r="C87" s="310" t="s">
        <v>963</v>
      </c>
      <c r="D87" s="310" t="s">
        <v>1003</v>
      </c>
      <c r="E87" s="310" t="s">
        <v>1004</v>
      </c>
      <c r="F87" s="310"/>
      <c r="G87" s="311">
        <v>130000</v>
      </c>
    </row>
    <row r="88" spans="2:7" ht="13.5" thickBot="1">
      <c r="B88" s="312" t="s">
        <v>1005</v>
      </c>
      <c r="C88" s="310" t="s">
        <v>963</v>
      </c>
      <c r="D88" s="310" t="s">
        <v>1006</v>
      </c>
      <c r="E88" s="310" t="s">
        <v>1007</v>
      </c>
      <c r="F88" s="310"/>
      <c r="G88" s="311">
        <v>130000</v>
      </c>
    </row>
    <row r="89" spans="2:7" ht="13.5" thickBot="1">
      <c r="B89" s="312" t="s">
        <v>1008</v>
      </c>
      <c r="C89" s="310" t="s">
        <v>963</v>
      </c>
      <c r="D89" s="310" t="s">
        <v>1009</v>
      </c>
      <c r="E89" s="310" t="s">
        <v>1010</v>
      </c>
      <c r="F89" s="310"/>
      <c r="G89" s="311">
        <v>110000</v>
      </c>
    </row>
    <row r="90" spans="2:7" ht="13.5" thickBot="1">
      <c r="B90" s="312" t="s">
        <v>1011</v>
      </c>
      <c r="C90" s="310" t="s">
        <v>963</v>
      </c>
      <c r="D90" s="310" t="s">
        <v>1012</v>
      </c>
      <c r="E90" s="310" t="s">
        <v>1013</v>
      </c>
      <c r="F90" s="310"/>
      <c r="G90" s="311">
        <v>110000</v>
      </c>
    </row>
    <row r="91" spans="2:7" ht="13.5" thickBot="1">
      <c r="B91" s="312" t="s">
        <v>1014</v>
      </c>
      <c r="C91" s="310" t="s">
        <v>963</v>
      </c>
      <c r="D91" s="310" t="s">
        <v>1015</v>
      </c>
      <c r="E91" s="310" t="s">
        <v>1016</v>
      </c>
      <c r="F91" s="310"/>
      <c r="G91" s="311">
        <v>261000</v>
      </c>
    </row>
    <row r="92" spans="2:7" ht="13.5" thickBot="1">
      <c r="B92" s="312" t="s">
        <v>1017</v>
      </c>
      <c r="C92" s="310" t="s">
        <v>963</v>
      </c>
      <c r="D92" s="310" t="s">
        <v>1018</v>
      </c>
      <c r="E92" s="310" t="s">
        <v>1019</v>
      </c>
      <c r="F92" s="310"/>
      <c r="G92" s="311">
        <v>103000</v>
      </c>
    </row>
    <row r="93" spans="2:7" ht="13.5" thickBot="1">
      <c r="B93" s="312" t="s">
        <v>1020</v>
      </c>
      <c r="C93" s="310" t="s">
        <v>963</v>
      </c>
      <c r="D93" s="310" t="s">
        <v>1021</v>
      </c>
      <c r="E93" s="310" t="s">
        <v>1022</v>
      </c>
      <c r="F93" s="310"/>
      <c r="G93" s="311">
        <v>104000</v>
      </c>
    </row>
    <row r="94" spans="2:7" ht="13.5" thickBot="1">
      <c r="B94" s="312" t="s">
        <v>1023</v>
      </c>
      <c r="C94" s="310" t="s">
        <v>963</v>
      </c>
      <c r="D94" s="310" t="s">
        <v>1024</v>
      </c>
      <c r="E94" s="310" t="s">
        <v>1025</v>
      </c>
      <c r="F94" s="310"/>
      <c r="G94" s="311">
        <v>120000</v>
      </c>
    </row>
    <row r="95" spans="2:7" ht="13.5" thickBot="1">
      <c r="B95" s="312" t="s">
        <v>1026</v>
      </c>
      <c r="C95" s="310" t="s">
        <v>963</v>
      </c>
      <c r="D95" s="310" t="s">
        <v>1027</v>
      </c>
      <c r="E95" s="310" t="s">
        <v>1028</v>
      </c>
      <c r="F95" s="310"/>
      <c r="G95" s="311">
        <v>100000</v>
      </c>
    </row>
    <row r="96" spans="2:7" ht="13.5" thickBot="1">
      <c r="B96" s="312" t="s">
        <v>1029</v>
      </c>
      <c r="C96" s="310" t="s">
        <v>963</v>
      </c>
      <c r="D96" s="310" t="s">
        <v>1030</v>
      </c>
      <c r="E96" s="310" t="s">
        <v>1031</v>
      </c>
      <c r="F96" s="310"/>
      <c r="G96" s="311">
        <v>100000</v>
      </c>
    </row>
    <row r="97" spans="2:7" ht="13.5" thickBot="1">
      <c r="B97" s="312" t="s">
        <v>1032</v>
      </c>
      <c r="C97" s="310" t="s">
        <v>963</v>
      </c>
      <c r="D97" s="310" t="s">
        <v>1033</v>
      </c>
      <c r="E97" s="310" t="s">
        <v>1034</v>
      </c>
      <c r="F97" s="310"/>
      <c r="G97" s="311">
        <v>102000</v>
      </c>
    </row>
    <row r="98" spans="2:7" ht="13.5" thickBot="1">
      <c r="B98" s="312" t="s">
        <v>1035</v>
      </c>
      <c r="C98" s="310" t="s">
        <v>963</v>
      </c>
      <c r="D98" s="310" t="s">
        <v>1036</v>
      </c>
      <c r="E98" s="310" t="s">
        <v>1037</v>
      </c>
      <c r="F98" s="310"/>
      <c r="G98" s="311">
        <v>105000</v>
      </c>
    </row>
    <row r="99" spans="2:7" ht="13.5" thickBot="1">
      <c r="B99" s="312" t="s">
        <v>1038</v>
      </c>
      <c r="C99" s="310" t="s">
        <v>963</v>
      </c>
      <c r="D99" s="310" t="s">
        <v>1039</v>
      </c>
      <c r="E99" s="310" t="s">
        <v>989</v>
      </c>
      <c r="F99" s="310"/>
      <c r="G99" s="311">
        <v>172800</v>
      </c>
    </row>
    <row r="100" spans="2:7" ht="13.5" thickBot="1">
      <c r="B100" s="315" t="s">
        <v>1040</v>
      </c>
      <c r="C100" s="315" t="s">
        <v>963</v>
      </c>
      <c r="D100" s="315" t="s">
        <v>1041</v>
      </c>
      <c r="E100" s="315" t="s">
        <v>1042</v>
      </c>
      <c r="F100" s="315"/>
      <c r="G100" s="316">
        <v>103000</v>
      </c>
    </row>
    <row r="101" spans="2:7" ht="13.5" thickBot="1">
      <c r="B101" s="315" t="s">
        <v>1053</v>
      </c>
      <c r="C101" s="315" t="s">
        <v>1043</v>
      </c>
      <c r="D101" s="315" t="s">
        <v>1101</v>
      </c>
      <c r="E101" s="315" t="s">
        <v>1044</v>
      </c>
      <c r="F101" s="315" t="s">
        <v>1045</v>
      </c>
      <c r="G101" s="318" t="s">
        <v>1046</v>
      </c>
    </row>
    <row r="102" spans="2:7" ht="13.5" thickBot="1">
      <c r="B102" s="315" t="s">
        <v>1054</v>
      </c>
      <c r="C102" s="315" t="s">
        <v>1043</v>
      </c>
      <c r="D102" s="315" t="s">
        <v>1102</v>
      </c>
      <c r="E102" s="315" t="s">
        <v>1047</v>
      </c>
      <c r="F102" s="315" t="s">
        <v>1045</v>
      </c>
      <c r="G102" s="318" t="s">
        <v>1048</v>
      </c>
    </row>
    <row r="103" spans="2:7" ht="13.5" thickBot="1">
      <c r="B103" s="315" t="s">
        <v>1055</v>
      </c>
      <c r="C103" s="315" t="s">
        <v>1043</v>
      </c>
      <c r="D103" s="315" t="s">
        <v>1103</v>
      </c>
      <c r="E103" s="315" t="s">
        <v>1049</v>
      </c>
      <c r="F103" s="315" t="s">
        <v>1045</v>
      </c>
      <c r="G103" s="318" t="s">
        <v>1048</v>
      </c>
    </row>
    <row r="104" spans="2:7" ht="13.5" thickBot="1">
      <c r="B104" s="315" t="s">
        <v>1056</v>
      </c>
      <c r="C104" s="315" t="s">
        <v>1043</v>
      </c>
      <c r="D104" s="315" t="s">
        <v>1104</v>
      </c>
      <c r="E104" s="315" t="s">
        <v>1050</v>
      </c>
      <c r="F104" s="315" t="s">
        <v>1045</v>
      </c>
      <c r="G104" s="316">
        <v>150000</v>
      </c>
    </row>
    <row r="105" spans="2:7" ht="13.5" thickBot="1">
      <c r="B105" s="315" t="s">
        <v>1057</v>
      </c>
      <c r="C105" s="315" t="s">
        <v>1043</v>
      </c>
      <c r="D105" s="315" t="s">
        <v>1105</v>
      </c>
      <c r="E105" s="315" t="s">
        <v>1051</v>
      </c>
      <c r="F105" s="315" t="s">
        <v>1045</v>
      </c>
      <c r="G105" s="316">
        <v>100000</v>
      </c>
    </row>
    <row r="106" spans="2:7" ht="13.5" thickBot="1">
      <c r="B106" s="315" t="s">
        <v>1058</v>
      </c>
      <c r="C106" s="315" t="s">
        <v>1043</v>
      </c>
      <c r="D106" s="315" t="s">
        <v>1106</v>
      </c>
      <c r="E106" s="315" t="s">
        <v>1052</v>
      </c>
      <c r="F106" s="315" t="s">
        <v>1045</v>
      </c>
      <c r="G106" s="316">
        <v>500000</v>
      </c>
    </row>
    <row r="107" spans="2:7" ht="13.5" thickBot="1">
      <c r="B107" s="315" t="s">
        <v>1068</v>
      </c>
      <c r="C107" s="315" t="s">
        <v>1096</v>
      </c>
      <c r="D107" s="315" t="s">
        <v>1107</v>
      </c>
      <c r="E107" s="315" t="s">
        <v>1082</v>
      </c>
      <c r="F107" s="315" t="s">
        <v>1045</v>
      </c>
      <c r="G107" s="316"/>
    </row>
    <row r="108" spans="2:7" ht="13.5" thickBot="1">
      <c r="B108" s="315" t="s">
        <v>1069</v>
      </c>
      <c r="C108" s="315" t="s">
        <v>1096</v>
      </c>
      <c r="D108" s="315" t="s">
        <v>1108</v>
      </c>
      <c r="E108" s="315" t="s">
        <v>1083</v>
      </c>
      <c r="F108" s="315" t="s">
        <v>1045</v>
      </c>
      <c r="G108" s="316"/>
    </row>
    <row r="109" spans="2:7" ht="13.5" thickBot="1">
      <c r="B109" s="315" t="s">
        <v>1070</v>
      </c>
      <c r="C109" s="315" t="s">
        <v>1096</v>
      </c>
      <c r="D109" s="315" t="s">
        <v>1109</v>
      </c>
      <c r="E109" s="315" t="s">
        <v>1084</v>
      </c>
      <c r="F109" s="315" t="s">
        <v>1045</v>
      </c>
      <c r="G109" s="316"/>
    </row>
    <row r="110" spans="2:7" ht="13.5" thickBot="1">
      <c r="B110" s="315" t="s">
        <v>1071</v>
      </c>
      <c r="C110" s="315" t="s">
        <v>1096</v>
      </c>
      <c r="D110" s="315" t="s">
        <v>1110</v>
      </c>
      <c r="E110" s="315" t="s">
        <v>1085</v>
      </c>
      <c r="F110" s="315" t="s">
        <v>1045</v>
      </c>
      <c r="G110" s="316"/>
    </row>
    <row r="111" spans="2:7" ht="13.5" thickBot="1">
      <c r="B111" s="315" t="s">
        <v>1072</v>
      </c>
      <c r="C111" s="315" t="s">
        <v>1097</v>
      </c>
      <c r="D111" s="315" t="s">
        <v>1111</v>
      </c>
      <c r="E111" s="315" t="s">
        <v>1086</v>
      </c>
      <c r="F111" s="315" t="s">
        <v>1045</v>
      </c>
      <c r="G111" s="316"/>
    </row>
    <row r="112" spans="2:7" ht="13.5" thickBot="1">
      <c r="B112" s="315" t="s">
        <v>1073</v>
      </c>
      <c r="C112" s="315" t="s">
        <v>1097</v>
      </c>
      <c r="D112" s="315" t="s">
        <v>1112</v>
      </c>
      <c r="E112" s="315" t="s">
        <v>1087</v>
      </c>
      <c r="F112" s="315" t="s">
        <v>1045</v>
      </c>
      <c r="G112" s="316"/>
    </row>
    <row r="113" spans="2:7" ht="13.5" thickBot="1">
      <c r="B113" s="315" t="s">
        <v>1074</v>
      </c>
      <c r="C113" s="315" t="s">
        <v>1098</v>
      </c>
      <c r="D113" s="315" t="s">
        <v>1113</v>
      </c>
      <c r="E113" s="315" t="s">
        <v>1088</v>
      </c>
      <c r="F113" s="315" t="s">
        <v>1045</v>
      </c>
      <c r="G113" s="316"/>
    </row>
    <row r="114" spans="2:7" ht="13.5" thickBot="1">
      <c r="B114" s="315" t="s">
        <v>1075</v>
      </c>
      <c r="C114" s="315" t="s">
        <v>1098</v>
      </c>
      <c r="D114" s="361" t="s">
        <v>1114</v>
      </c>
      <c r="E114" s="315" t="s">
        <v>1089</v>
      </c>
      <c r="F114" s="315" t="s">
        <v>1045</v>
      </c>
      <c r="G114" s="316"/>
    </row>
    <row r="115" spans="2:7" ht="13.5" thickBot="1">
      <c r="B115" s="315" t="s">
        <v>1076</v>
      </c>
      <c r="C115" s="315" t="s">
        <v>1098</v>
      </c>
      <c r="D115" s="315" t="s">
        <v>1115</v>
      </c>
      <c r="E115" s="315" t="s">
        <v>1090</v>
      </c>
      <c r="F115" s="315" t="s">
        <v>1045</v>
      </c>
      <c r="G115" s="316"/>
    </row>
    <row r="116" spans="2:7" ht="13.5" thickBot="1">
      <c r="B116" s="315" t="s">
        <v>1077</v>
      </c>
      <c r="C116" s="315" t="s">
        <v>1099</v>
      </c>
      <c r="D116" s="315" t="s">
        <v>1116</v>
      </c>
      <c r="E116" s="315" t="s">
        <v>1091</v>
      </c>
      <c r="F116" s="315" t="s">
        <v>1045</v>
      </c>
      <c r="G116" s="316"/>
    </row>
    <row r="117" spans="2:7" ht="13.5" thickBot="1">
      <c r="B117" s="315" t="s">
        <v>1078</v>
      </c>
      <c r="C117" s="315" t="s">
        <v>1099</v>
      </c>
      <c r="D117" s="315" t="s">
        <v>1117</v>
      </c>
      <c r="E117" s="315" t="s">
        <v>1092</v>
      </c>
      <c r="F117" s="315" t="s">
        <v>1045</v>
      </c>
      <c r="G117" s="316"/>
    </row>
    <row r="118" spans="2:7" ht="13.5" thickBot="1">
      <c r="B118" s="315" t="s">
        <v>1079</v>
      </c>
      <c r="C118" s="315" t="s">
        <v>1099</v>
      </c>
      <c r="D118" s="315" t="s">
        <v>1118</v>
      </c>
      <c r="E118" s="315" t="s">
        <v>1093</v>
      </c>
      <c r="F118" s="315" t="s">
        <v>1045</v>
      </c>
      <c r="G118" s="316"/>
    </row>
    <row r="119" spans="2:7" ht="13.5" thickBot="1">
      <c r="B119" s="315" t="s">
        <v>1080</v>
      </c>
      <c r="C119" s="315" t="s">
        <v>1099</v>
      </c>
      <c r="D119" s="315" t="s">
        <v>1119</v>
      </c>
      <c r="E119" s="315" t="s">
        <v>1094</v>
      </c>
      <c r="F119" s="315" t="s">
        <v>1045</v>
      </c>
      <c r="G119" s="316"/>
    </row>
    <row r="120" spans="2:7" ht="13.5" thickBot="1">
      <c r="B120" s="315" t="s">
        <v>1081</v>
      </c>
      <c r="C120" s="315" t="s">
        <v>1099</v>
      </c>
      <c r="D120" s="315" t="s">
        <v>1119</v>
      </c>
      <c r="E120" s="315" t="s">
        <v>1095</v>
      </c>
      <c r="F120" s="315" t="s">
        <v>1045</v>
      </c>
      <c r="G120" s="316"/>
    </row>
    <row r="121" spans="2:7" ht="13.5" thickBot="1">
      <c r="B121" s="315" t="s">
        <v>1100</v>
      </c>
      <c r="C121" s="315" t="s">
        <v>1099</v>
      </c>
      <c r="D121" s="315" t="s">
        <v>1120</v>
      </c>
      <c r="E121" s="315" t="s">
        <v>1093</v>
      </c>
      <c r="F121" s="315" t="s">
        <v>1045</v>
      </c>
      <c r="G121" s="316"/>
    </row>
    <row r="122" spans="2:7" ht="13.5" thickBot="1">
      <c r="B122" s="603" t="s">
        <v>1060</v>
      </c>
      <c r="C122" s="603"/>
      <c r="D122" s="603"/>
      <c r="E122" s="603"/>
      <c r="F122" s="603"/>
      <c r="G122" s="320">
        <f>SUM(G4:G106)</f>
        <v>24658570</v>
      </c>
    </row>
  </sheetData>
  <sheetProtection/>
  <mergeCells count="2">
    <mergeCell ref="B122:F122"/>
    <mergeCell ref="B1:G1"/>
  </mergeCells>
  <printOptions/>
  <pageMargins left="0.75" right="0.75" top="1" bottom="1" header="0.4921259845" footer="0.4921259845"/>
  <pageSetup orientation="portrait" paperSize="9" scale="65" r:id="rId1"/>
  <headerFooter alignWithMargins="0">
    <oddHeader>&amp;RPríloha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zatkom</cp:lastModifiedBy>
  <cp:lastPrinted>2008-10-17T10:24:31Z</cp:lastPrinted>
  <dcterms:created xsi:type="dcterms:W3CDTF">2006-01-20T20:01:25Z</dcterms:created>
  <dcterms:modified xsi:type="dcterms:W3CDTF">2008-10-17T10:24:57Z</dcterms:modified>
  <cp:category/>
  <cp:version/>
  <cp:contentType/>
  <cp:contentStatus/>
</cp:coreProperties>
</file>