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sumar" sheetId="1" r:id="rId1"/>
  </sheets>
  <definedNames>
    <definedName name="_xlnm.Print_Titles" localSheetId="0">'sumar'!$1:$4</definedName>
  </definedNames>
  <calcPr fullCalcOnLoad="1"/>
</workbook>
</file>

<file path=xl/sharedStrings.xml><?xml version="1.0" encoding="utf-8"?>
<sst xmlns="http://schemas.openxmlformats.org/spreadsheetml/2006/main" count="86" uniqueCount="28">
  <si>
    <t>Sociálne veci:</t>
  </si>
  <si>
    <t>Presun kompetencií</t>
  </si>
  <si>
    <t>z KÚ, OÚ</t>
  </si>
  <si>
    <t>z RO a PO KÚ</t>
  </si>
  <si>
    <t>iné - opatrovateľská služba</t>
  </si>
  <si>
    <t>Počet zam.</t>
  </si>
  <si>
    <t>Bežné výdavky</t>
  </si>
  <si>
    <t>Kapitálové výdavky</t>
  </si>
  <si>
    <t>Spolu</t>
  </si>
  <si>
    <t>Príjmy</t>
  </si>
  <si>
    <t>Nárok na ŠR - odstupné</t>
  </si>
  <si>
    <t>z toho na obce</t>
  </si>
  <si>
    <t xml:space="preserve">           na VÚC</t>
  </si>
  <si>
    <t>Kultúra:</t>
  </si>
  <si>
    <t>iné</t>
  </si>
  <si>
    <t>Školstvo:</t>
  </si>
  <si>
    <t>Doprava:</t>
  </si>
  <si>
    <t>iné - SSC</t>
  </si>
  <si>
    <t>Hospodárstvo - cest. ruch</t>
  </si>
  <si>
    <t>Životné prostredie:</t>
  </si>
  <si>
    <t>Zdravotníctvo:</t>
  </si>
  <si>
    <t>Regionálny rozvoj:</t>
  </si>
  <si>
    <t>Vnútro - civilná ochrana</t>
  </si>
  <si>
    <t>Vnútro - matričná činnosť</t>
  </si>
  <si>
    <t>CELKOM</t>
  </si>
  <si>
    <t xml:space="preserve">iné </t>
  </si>
  <si>
    <t>Príloha k dôvodovej správe</t>
  </si>
  <si>
    <t>Súhrnný prehľad počtu funkčných miest a finančných prostriedkov v súvislosti s presunom kompetencií na samosprávne orgány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</si>
</sst>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0" xfId="0" applyFont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75" zoomScaleNormal="75" workbookViewId="0" topLeftCell="A1">
      <selection activeCell="A2" sqref="A2:K2"/>
    </sheetView>
  </sheetViews>
  <sheetFormatPr defaultColWidth="9.00390625" defaultRowHeight="12.75"/>
  <cols>
    <col min="1" max="1" width="24.875" style="0" bestFit="1" customWidth="1"/>
    <col min="2" max="2" width="11.625" style="0" bestFit="1" customWidth="1"/>
    <col min="3" max="3" width="13.25390625" style="0" bestFit="1" customWidth="1"/>
    <col min="4" max="4" width="11.625" style="0" bestFit="1" customWidth="1"/>
    <col min="5" max="6" width="13.25390625" style="0" bestFit="1" customWidth="1"/>
    <col min="7" max="7" width="14.75390625" style="0" bestFit="1" customWidth="1"/>
    <col min="8" max="8" width="18.75390625" style="0" bestFit="1" customWidth="1"/>
    <col min="9" max="9" width="14.25390625" style="0" customWidth="1"/>
    <col min="10" max="10" width="11.625" style="0" bestFit="1" customWidth="1"/>
    <col min="11" max="11" width="16.125" style="0" customWidth="1"/>
  </cols>
  <sheetData>
    <row r="1" spans="1:11" ht="12.75">
      <c r="A1" s="16">
        <v>37133</v>
      </c>
      <c r="J1" s="39" t="s">
        <v>26</v>
      </c>
      <c r="K1" s="39"/>
    </row>
    <row r="2" spans="1:11" ht="12.7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3.5" thickBot="1"/>
    <row r="4" spans="1:11" s="26" customFormat="1" ht="25.5">
      <c r="A4" s="27" t="s">
        <v>1</v>
      </c>
      <c r="B4" s="28" t="s">
        <v>5</v>
      </c>
      <c r="C4" s="28">
        <v>610</v>
      </c>
      <c r="D4" s="28">
        <v>620</v>
      </c>
      <c r="E4" s="28">
        <v>630</v>
      </c>
      <c r="F4" s="28">
        <v>640</v>
      </c>
      <c r="G4" s="28" t="s">
        <v>6</v>
      </c>
      <c r="H4" s="28" t="s">
        <v>7</v>
      </c>
      <c r="I4" s="28" t="s">
        <v>8</v>
      </c>
      <c r="J4" s="28" t="s">
        <v>9</v>
      </c>
      <c r="K4" s="29" t="s">
        <v>10</v>
      </c>
    </row>
    <row r="5" spans="1:11" s="11" customFormat="1" ht="12.75">
      <c r="A5" s="21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12.75">
      <c r="A6" s="17" t="s">
        <v>2</v>
      </c>
      <c r="B6" s="1">
        <v>64.75</v>
      </c>
      <c r="C6" s="6">
        <v>8789</v>
      </c>
      <c r="D6" s="6">
        <v>3318</v>
      </c>
      <c r="E6" s="6">
        <v>3336</v>
      </c>
      <c r="F6" s="6">
        <v>0</v>
      </c>
      <c r="G6" s="6">
        <f>SUM(C6:F6)</f>
        <v>15443</v>
      </c>
      <c r="H6" s="6">
        <v>6</v>
      </c>
      <c r="I6" s="6">
        <f>SUM(G6:H6)</f>
        <v>15449</v>
      </c>
      <c r="J6" s="6">
        <v>0</v>
      </c>
      <c r="K6" s="18">
        <v>388</v>
      </c>
    </row>
    <row r="7" spans="1:11" ht="12.75">
      <c r="A7" s="17" t="s">
        <v>3</v>
      </c>
      <c r="B7" s="1">
        <v>10008.3</v>
      </c>
      <c r="C7" s="6">
        <v>900286</v>
      </c>
      <c r="D7" s="6">
        <v>339858</v>
      </c>
      <c r="E7" s="6">
        <v>1163323</v>
      </c>
      <c r="F7" s="6">
        <v>232</v>
      </c>
      <c r="G7" s="6">
        <f>SUM(C7:F7)</f>
        <v>2403699</v>
      </c>
      <c r="H7" s="6">
        <v>254667</v>
      </c>
      <c r="I7" s="6">
        <f>SUM(G7:H7)</f>
        <v>2658366</v>
      </c>
      <c r="J7" s="6">
        <v>502105</v>
      </c>
      <c r="K7" s="18"/>
    </row>
    <row r="8" spans="1:11" ht="12.75">
      <c r="A8" s="17" t="s">
        <v>4</v>
      </c>
      <c r="B8" s="1">
        <v>7450</v>
      </c>
      <c r="C8" s="6">
        <v>414592</v>
      </c>
      <c r="D8" s="6">
        <v>156349</v>
      </c>
      <c r="E8" s="6">
        <v>31451</v>
      </c>
      <c r="F8" s="6"/>
      <c r="G8" s="6">
        <f>SUM(C8:F8)</f>
        <v>602392</v>
      </c>
      <c r="H8" s="6">
        <v>50</v>
      </c>
      <c r="I8" s="6">
        <f>SUM(G8:H8)</f>
        <v>602442</v>
      </c>
      <c r="J8" s="6">
        <v>66738</v>
      </c>
      <c r="K8" s="18"/>
    </row>
    <row r="9" spans="1:11" s="11" customFormat="1" ht="12.75">
      <c r="A9" s="19" t="s">
        <v>8</v>
      </c>
      <c r="B9" s="15">
        <f>SUM(B6:B8)</f>
        <v>17523.05</v>
      </c>
      <c r="C9" s="7">
        <f aca="true" t="shared" si="0" ref="C9:K9">SUM(C6:C8)</f>
        <v>1323667</v>
      </c>
      <c r="D9" s="7">
        <f t="shared" si="0"/>
        <v>499525</v>
      </c>
      <c r="E9" s="7">
        <f t="shared" si="0"/>
        <v>1198110</v>
      </c>
      <c r="F9" s="7">
        <f t="shared" si="0"/>
        <v>232</v>
      </c>
      <c r="G9" s="7">
        <f t="shared" si="0"/>
        <v>3021534</v>
      </c>
      <c r="H9" s="7">
        <f t="shared" si="0"/>
        <v>254723</v>
      </c>
      <c r="I9" s="7">
        <f t="shared" si="0"/>
        <v>3276257</v>
      </c>
      <c r="J9" s="7">
        <f t="shared" si="0"/>
        <v>568843</v>
      </c>
      <c r="K9" s="20">
        <f t="shared" si="0"/>
        <v>388</v>
      </c>
    </row>
    <row r="10" spans="1:11" ht="12.75">
      <c r="A10" s="17" t="s">
        <v>11</v>
      </c>
      <c r="B10" s="1">
        <f>B9-B11</f>
        <v>7584.5</v>
      </c>
      <c r="C10" s="6">
        <f aca="true" t="shared" si="1" ref="C10:K10">C9-C11</f>
        <v>426036</v>
      </c>
      <c r="D10" s="6">
        <f t="shared" si="1"/>
        <v>160828</v>
      </c>
      <c r="E10" s="6">
        <f t="shared" si="1"/>
        <v>41707</v>
      </c>
      <c r="F10" s="6">
        <f t="shared" si="1"/>
        <v>0</v>
      </c>
      <c r="G10" s="6">
        <f t="shared" si="1"/>
        <v>628571</v>
      </c>
      <c r="H10" s="6">
        <f t="shared" si="1"/>
        <v>50</v>
      </c>
      <c r="I10" s="6">
        <f>SUM(G10:H10)</f>
        <v>628621</v>
      </c>
      <c r="J10" s="6">
        <f t="shared" si="1"/>
        <v>72747</v>
      </c>
      <c r="K10" s="18">
        <f t="shared" si="1"/>
        <v>0</v>
      </c>
    </row>
    <row r="11" spans="1:11" ht="13.5" thickBot="1">
      <c r="A11" s="2" t="s">
        <v>12</v>
      </c>
      <c r="B11" s="4">
        <v>9938.55</v>
      </c>
      <c r="C11" s="8">
        <v>897631</v>
      </c>
      <c r="D11" s="8">
        <v>338697</v>
      </c>
      <c r="E11" s="8">
        <v>1156403</v>
      </c>
      <c r="F11" s="8">
        <v>232</v>
      </c>
      <c r="G11" s="8">
        <f>SUM(C11:F11)</f>
        <v>2392963</v>
      </c>
      <c r="H11" s="8">
        <v>254673</v>
      </c>
      <c r="I11" s="8">
        <f>SUM(G11:H11)</f>
        <v>2647636</v>
      </c>
      <c r="J11" s="8">
        <v>496096</v>
      </c>
      <c r="K11" s="12">
        <v>388</v>
      </c>
    </row>
    <row r="12" spans="1:11" ht="12.75">
      <c r="A12" s="23"/>
      <c r="B12" s="5"/>
      <c r="C12" s="10"/>
      <c r="D12" s="10"/>
      <c r="E12" s="10"/>
      <c r="F12" s="10"/>
      <c r="G12" s="10"/>
      <c r="H12" s="10"/>
      <c r="I12" s="10"/>
      <c r="J12" s="10"/>
      <c r="K12" s="14"/>
    </row>
    <row r="13" spans="1:11" s="11" customFormat="1" ht="12.75">
      <c r="A13" s="19" t="s">
        <v>13</v>
      </c>
      <c r="B13" s="15"/>
      <c r="C13" s="7"/>
      <c r="D13" s="7"/>
      <c r="E13" s="7"/>
      <c r="F13" s="7"/>
      <c r="G13" s="7"/>
      <c r="H13" s="7"/>
      <c r="I13" s="7"/>
      <c r="J13" s="7"/>
      <c r="K13" s="20"/>
    </row>
    <row r="14" spans="1:11" ht="12.75">
      <c r="A14" s="17" t="s">
        <v>2</v>
      </c>
      <c r="B14" s="1">
        <v>32</v>
      </c>
      <c r="C14" s="6">
        <v>5328</v>
      </c>
      <c r="D14" s="6">
        <v>2011</v>
      </c>
      <c r="E14" s="6">
        <v>1118</v>
      </c>
      <c r="F14" s="6"/>
      <c r="G14" s="6">
        <f>SUM(C14:F14)</f>
        <v>8457</v>
      </c>
      <c r="H14" s="6">
        <v>61</v>
      </c>
      <c r="I14" s="6">
        <f>SUM(G14:H14)</f>
        <v>8518</v>
      </c>
      <c r="J14" s="6">
        <v>0</v>
      </c>
      <c r="K14" s="18">
        <v>609</v>
      </c>
    </row>
    <row r="15" spans="1:11" ht="12.75">
      <c r="A15" s="17" t="s">
        <v>3</v>
      </c>
      <c r="B15" s="1">
        <v>3580.25</v>
      </c>
      <c r="C15" s="6"/>
      <c r="D15" s="6"/>
      <c r="E15" s="6"/>
      <c r="F15" s="6">
        <v>600886</v>
      </c>
      <c r="G15" s="6">
        <f>SUM(C15:F15)</f>
        <v>600886</v>
      </c>
      <c r="H15" s="6">
        <v>129611</v>
      </c>
      <c r="I15" s="6">
        <f>SUM(G15:H15)</f>
        <v>730497</v>
      </c>
      <c r="J15" s="6">
        <v>0</v>
      </c>
      <c r="K15" s="18"/>
    </row>
    <row r="16" spans="1:11" ht="12.75">
      <c r="A16" s="17" t="s">
        <v>14</v>
      </c>
      <c r="B16" s="1"/>
      <c r="C16" s="6"/>
      <c r="D16" s="6"/>
      <c r="E16" s="6"/>
      <c r="F16" s="6"/>
      <c r="G16" s="6"/>
      <c r="H16" s="6"/>
      <c r="I16" s="6"/>
      <c r="J16" s="6"/>
      <c r="K16" s="18"/>
    </row>
    <row r="17" spans="1:11" s="11" customFormat="1" ht="12.75">
      <c r="A17" s="19" t="s">
        <v>8</v>
      </c>
      <c r="B17" s="15">
        <f>SUM(B14:B16)</f>
        <v>3612.25</v>
      </c>
      <c r="C17" s="7">
        <f aca="true" t="shared" si="2" ref="C17:K17">SUM(C14:C16)</f>
        <v>5328</v>
      </c>
      <c r="D17" s="7">
        <f t="shared" si="2"/>
        <v>2011</v>
      </c>
      <c r="E17" s="7">
        <f t="shared" si="2"/>
        <v>1118</v>
      </c>
      <c r="F17" s="7">
        <f t="shared" si="2"/>
        <v>600886</v>
      </c>
      <c r="G17" s="7">
        <f t="shared" si="2"/>
        <v>609343</v>
      </c>
      <c r="H17" s="7">
        <f t="shared" si="2"/>
        <v>129672</v>
      </c>
      <c r="I17" s="7">
        <f t="shared" si="2"/>
        <v>739015</v>
      </c>
      <c r="J17" s="7">
        <f t="shared" si="2"/>
        <v>0</v>
      </c>
      <c r="K17" s="20">
        <f t="shared" si="2"/>
        <v>609</v>
      </c>
    </row>
    <row r="18" spans="1:11" ht="12.75">
      <c r="A18" s="17" t="s">
        <v>11</v>
      </c>
      <c r="B18" s="1">
        <v>11</v>
      </c>
      <c r="C18" s="6"/>
      <c r="D18" s="6"/>
      <c r="E18" s="6"/>
      <c r="F18" s="6">
        <v>2626</v>
      </c>
      <c r="G18" s="6">
        <f>SUM(C18:F18)</f>
        <v>2626</v>
      </c>
      <c r="H18" s="6">
        <v>0</v>
      </c>
      <c r="I18" s="6">
        <f>SUM(G18:H18)</f>
        <v>2626</v>
      </c>
      <c r="J18" s="6">
        <v>0</v>
      </c>
      <c r="K18" s="18"/>
    </row>
    <row r="19" spans="1:11" ht="13.5" thickBot="1">
      <c r="A19" s="2" t="s">
        <v>12</v>
      </c>
      <c r="B19" s="4">
        <f>B17-B18</f>
        <v>3601.25</v>
      </c>
      <c r="C19" s="8">
        <f aca="true" t="shared" si="3" ref="C19:K19">C17-C18</f>
        <v>5328</v>
      </c>
      <c r="D19" s="8">
        <f t="shared" si="3"/>
        <v>2011</v>
      </c>
      <c r="E19" s="8">
        <f t="shared" si="3"/>
        <v>1118</v>
      </c>
      <c r="F19" s="8">
        <f t="shared" si="3"/>
        <v>598260</v>
      </c>
      <c r="G19" s="8">
        <f t="shared" si="3"/>
        <v>606717</v>
      </c>
      <c r="H19" s="8">
        <f t="shared" si="3"/>
        <v>129672</v>
      </c>
      <c r="I19" s="8">
        <f>SUM(G19:H19)</f>
        <v>736389</v>
      </c>
      <c r="J19" s="8">
        <f t="shared" si="3"/>
        <v>0</v>
      </c>
      <c r="K19" s="12">
        <f t="shared" si="3"/>
        <v>609</v>
      </c>
    </row>
    <row r="20" spans="1:11" ht="12.75">
      <c r="A20" s="23"/>
      <c r="B20" s="5"/>
      <c r="C20" s="10"/>
      <c r="D20" s="10"/>
      <c r="E20" s="10"/>
      <c r="F20" s="10"/>
      <c r="G20" s="10"/>
      <c r="H20" s="10"/>
      <c r="I20" s="10"/>
      <c r="J20" s="10"/>
      <c r="K20" s="14"/>
    </row>
    <row r="21" spans="1:11" s="11" customFormat="1" ht="12.75">
      <c r="A21" s="19" t="s">
        <v>15</v>
      </c>
      <c r="B21" s="15"/>
      <c r="C21" s="7"/>
      <c r="D21" s="7"/>
      <c r="E21" s="7"/>
      <c r="F21" s="7"/>
      <c r="G21" s="7"/>
      <c r="H21" s="7"/>
      <c r="I21" s="7"/>
      <c r="J21" s="7"/>
      <c r="K21" s="20"/>
    </row>
    <row r="22" spans="1:11" ht="12.75">
      <c r="A22" s="17" t="s">
        <v>2</v>
      </c>
      <c r="B22" s="1">
        <v>563</v>
      </c>
      <c r="C22" s="6">
        <f>7123+64490</f>
        <v>71613</v>
      </c>
      <c r="D22" s="6">
        <f>2689+24345</f>
        <v>27034</v>
      </c>
      <c r="E22" s="6">
        <f>1960+17745</f>
        <v>19705</v>
      </c>
      <c r="F22" s="6">
        <v>0</v>
      </c>
      <c r="G22" s="6">
        <f>SUM(C22:F22)</f>
        <v>118352</v>
      </c>
      <c r="H22" s="6">
        <v>0</v>
      </c>
      <c r="I22" s="6">
        <f>SUM(G22:H22)</f>
        <v>118352</v>
      </c>
      <c r="J22" s="6">
        <v>0</v>
      </c>
      <c r="K22" s="18">
        <v>28068</v>
      </c>
    </row>
    <row r="23" spans="1:11" ht="12.75">
      <c r="A23" s="17" t="s">
        <v>3</v>
      </c>
      <c r="B23" s="1">
        <f>27737+108692</f>
        <v>136429</v>
      </c>
      <c r="C23" s="6">
        <v>0</v>
      </c>
      <c r="D23" s="6">
        <v>0</v>
      </c>
      <c r="E23" s="6">
        <f>508693+1993392</f>
        <v>2502085</v>
      </c>
      <c r="F23" s="6">
        <f>105185+412582</f>
        <v>517767</v>
      </c>
      <c r="G23" s="6">
        <f>SUM(C23:F23)</f>
        <v>3019852</v>
      </c>
      <c r="H23" s="6">
        <f>154489+605388</f>
        <v>759877</v>
      </c>
      <c r="I23" s="6">
        <f>SUM(G23:H23)</f>
        <v>3779729</v>
      </c>
      <c r="J23" s="6">
        <v>0</v>
      </c>
      <c r="K23" s="18"/>
    </row>
    <row r="24" spans="1:11" ht="12.75">
      <c r="A24" s="17" t="s">
        <v>14</v>
      </c>
      <c r="B24" s="1"/>
      <c r="C24" s="6"/>
      <c r="D24" s="6"/>
      <c r="E24" s="6"/>
      <c r="F24" s="6"/>
      <c r="G24" s="6"/>
      <c r="H24" s="6"/>
      <c r="I24" s="6"/>
      <c r="J24" s="6"/>
      <c r="K24" s="18"/>
    </row>
    <row r="25" spans="1:11" s="11" customFormat="1" ht="12.75">
      <c r="A25" s="19" t="s">
        <v>8</v>
      </c>
      <c r="B25" s="15">
        <f>SUM(B22:B24)</f>
        <v>136992</v>
      </c>
      <c r="C25" s="7">
        <f aca="true" t="shared" si="4" ref="C25:K25">SUM(C22:C24)</f>
        <v>71613</v>
      </c>
      <c r="D25" s="7">
        <f t="shared" si="4"/>
        <v>27034</v>
      </c>
      <c r="E25" s="7">
        <f t="shared" si="4"/>
        <v>2521790</v>
      </c>
      <c r="F25" s="7">
        <f t="shared" si="4"/>
        <v>517767</v>
      </c>
      <c r="G25" s="7">
        <f t="shared" si="4"/>
        <v>3138204</v>
      </c>
      <c r="H25" s="7">
        <f t="shared" si="4"/>
        <v>759877</v>
      </c>
      <c r="I25" s="7">
        <f t="shared" si="4"/>
        <v>3898081</v>
      </c>
      <c r="J25" s="7">
        <f t="shared" si="4"/>
        <v>0</v>
      </c>
      <c r="K25" s="20">
        <f t="shared" si="4"/>
        <v>28068</v>
      </c>
    </row>
    <row r="26" spans="1:11" ht="12.75">
      <c r="A26" s="17" t="s">
        <v>11</v>
      </c>
      <c r="B26" s="1">
        <f>507+108692</f>
        <v>109199</v>
      </c>
      <c r="C26" s="6">
        <f>64490</f>
        <v>64490</v>
      </c>
      <c r="D26" s="6">
        <v>24345</v>
      </c>
      <c r="E26" s="6">
        <f>17745+1993392</f>
        <v>2011137</v>
      </c>
      <c r="F26" s="6">
        <v>412582</v>
      </c>
      <c r="G26" s="6">
        <f>SUM(C26:F26)</f>
        <v>2512554</v>
      </c>
      <c r="H26" s="6">
        <v>605388</v>
      </c>
      <c r="I26" s="6">
        <f>SUM(G26:H26)</f>
        <v>3117942</v>
      </c>
      <c r="J26" s="6">
        <v>0</v>
      </c>
      <c r="K26" s="18">
        <v>28068</v>
      </c>
    </row>
    <row r="27" spans="1:11" ht="13.5" thickBot="1">
      <c r="A27" s="2" t="s">
        <v>12</v>
      </c>
      <c r="B27" s="4">
        <f>B25-B26</f>
        <v>27793</v>
      </c>
      <c r="C27" s="8">
        <f aca="true" t="shared" si="5" ref="C27:K27">C25-C26</f>
        <v>7123</v>
      </c>
      <c r="D27" s="8">
        <f t="shared" si="5"/>
        <v>2689</v>
      </c>
      <c r="E27" s="8">
        <f t="shared" si="5"/>
        <v>510653</v>
      </c>
      <c r="F27" s="8">
        <f t="shared" si="5"/>
        <v>105185</v>
      </c>
      <c r="G27" s="8">
        <f t="shared" si="5"/>
        <v>625650</v>
      </c>
      <c r="H27" s="8">
        <f t="shared" si="5"/>
        <v>154489</v>
      </c>
      <c r="I27" s="8">
        <f>SUM(G27:H27)</f>
        <v>780139</v>
      </c>
      <c r="J27" s="8">
        <f t="shared" si="5"/>
        <v>0</v>
      </c>
      <c r="K27" s="12">
        <f t="shared" si="5"/>
        <v>0</v>
      </c>
    </row>
    <row r="28" spans="1:11" ht="12.75">
      <c r="A28" s="23"/>
      <c r="B28" s="5"/>
      <c r="C28" s="10"/>
      <c r="D28" s="10"/>
      <c r="E28" s="10"/>
      <c r="F28" s="10"/>
      <c r="G28" s="10"/>
      <c r="H28" s="10"/>
      <c r="I28" s="10"/>
      <c r="J28" s="10"/>
      <c r="K28" s="14"/>
    </row>
    <row r="29" spans="1:11" s="11" customFormat="1" ht="12.75">
      <c r="A29" s="19" t="s">
        <v>16</v>
      </c>
      <c r="B29" s="15"/>
      <c r="C29" s="7"/>
      <c r="D29" s="7"/>
      <c r="E29" s="7"/>
      <c r="F29" s="7"/>
      <c r="G29" s="7"/>
      <c r="H29" s="7"/>
      <c r="I29" s="7"/>
      <c r="J29" s="7"/>
      <c r="K29" s="20"/>
    </row>
    <row r="30" spans="1:11" ht="12.75">
      <c r="A30" s="17" t="s">
        <v>2</v>
      </c>
      <c r="B30" s="1">
        <v>23</v>
      </c>
      <c r="C30" s="6">
        <v>3056</v>
      </c>
      <c r="D30" s="6">
        <v>1154</v>
      </c>
      <c r="E30" s="6">
        <v>793</v>
      </c>
      <c r="F30" s="6">
        <v>999000</v>
      </c>
      <c r="G30" s="6">
        <f>SUM(C30:F30)</f>
        <v>1004003</v>
      </c>
      <c r="H30" s="6">
        <v>200000</v>
      </c>
      <c r="I30" s="6">
        <f>SUM(G30:H30)</f>
        <v>1204003</v>
      </c>
      <c r="J30" s="6">
        <v>0</v>
      </c>
      <c r="K30" s="18">
        <v>0</v>
      </c>
    </row>
    <row r="31" spans="1:11" ht="12.75">
      <c r="A31" s="17" t="s">
        <v>3</v>
      </c>
      <c r="B31" s="1"/>
      <c r="C31" s="6"/>
      <c r="D31" s="6"/>
      <c r="E31" s="6"/>
      <c r="F31" s="6"/>
      <c r="G31" s="6">
        <f>SUM(C31:F31)</f>
        <v>0</v>
      </c>
      <c r="H31" s="6"/>
      <c r="I31" s="6">
        <f>SUM(G31:H31)</f>
        <v>0</v>
      </c>
      <c r="J31" s="6"/>
      <c r="K31" s="18"/>
    </row>
    <row r="32" spans="1:11" ht="12.75">
      <c r="A32" s="17" t="s">
        <v>17</v>
      </c>
      <c r="B32" s="1">
        <v>2712</v>
      </c>
      <c r="C32" s="6">
        <v>298530</v>
      </c>
      <c r="D32" s="6">
        <v>112695</v>
      </c>
      <c r="E32" s="6">
        <v>1046823</v>
      </c>
      <c r="F32" s="6">
        <v>0</v>
      </c>
      <c r="G32" s="6">
        <f>SUM(C32:F32)</f>
        <v>1458048</v>
      </c>
      <c r="H32" s="6">
        <v>135179</v>
      </c>
      <c r="I32" s="6">
        <f>SUM(G32:H32)</f>
        <v>1593227</v>
      </c>
      <c r="J32" s="6">
        <v>35</v>
      </c>
      <c r="K32" s="18">
        <v>2255</v>
      </c>
    </row>
    <row r="33" spans="1:11" s="11" customFormat="1" ht="12.75">
      <c r="A33" s="19" t="s">
        <v>8</v>
      </c>
      <c r="B33" s="15">
        <f>SUM(B30:B32)</f>
        <v>2735</v>
      </c>
      <c r="C33" s="7">
        <f aca="true" t="shared" si="6" ref="C33:K33">SUM(C30:C32)</f>
        <v>301586</v>
      </c>
      <c r="D33" s="7">
        <f t="shared" si="6"/>
        <v>113849</v>
      </c>
      <c r="E33" s="7">
        <f t="shared" si="6"/>
        <v>1047616</v>
      </c>
      <c r="F33" s="7">
        <f t="shared" si="6"/>
        <v>999000</v>
      </c>
      <c r="G33" s="7">
        <f t="shared" si="6"/>
        <v>2462051</v>
      </c>
      <c r="H33" s="7">
        <f t="shared" si="6"/>
        <v>335179</v>
      </c>
      <c r="I33" s="7">
        <f t="shared" si="6"/>
        <v>2797230</v>
      </c>
      <c r="J33" s="7">
        <f t="shared" si="6"/>
        <v>35</v>
      </c>
      <c r="K33" s="20">
        <f t="shared" si="6"/>
        <v>2255</v>
      </c>
    </row>
    <row r="34" spans="1:11" ht="12.75">
      <c r="A34" s="17" t="s">
        <v>11</v>
      </c>
      <c r="B34" s="1"/>
      <c r="C34" s="6"/>
      <c r="D34" s="6"/>
      <c r="E34" s="6"/>
      <c r="F34" s="6"/>
      <c r="G34" s="6"/>
      <c r="H34" s="6"/>
      <c r="I34" s="6"/>
      <c r="J34" s="6"/>
      <c r="K34" s="18"/>
    </row>
    <row r="35" spans="1:11" ht="13.5" thickBot="1">
      <c r="A35" s="2" t="s">
        <v>12</v>
      </c>
      <c r="B35" s="4">
        <v>2735</v>
      </c>
      <c r="C35" s="8">
        <v>301586</v>
      </c>
      <c r="D35" s="8">
        <v>113849</v>
      </c>
      <c r="E35" s="8">
        <v>1047616</v>
      </c>
      <c r="F35" s="8">
        <v>999000</v>
      </c>
      <c r="G35" s="8">
        <v>2462051</v>
      </c>
      <c r="H35" s="8">
        <v>335179</v>
      </c>
      <c r="I35" s="8">
        <f>SUM(G35:H35)</f>
        <v>2797230</v>
      </c>
      <c r="J35" s="8">
        <v>35</v>
      </c>
      <c r="K35" s="12">
        <v>2255</v>
      </c>
    </row>
    <row r="36" spans="1:11" ht="12.75">
      <c r="A36" s="23"/>
      <c r="B36" s="5"/>
      <c r="C36" s="10"/>
      <c r="D36" s="10"/>
      <c r="E36" s="10"/>
      <c r="F36" s="10"/>
      <c r="G36" s="10"/>
      <c r="H36" s="10"/>
      <c r="I36" s="10"/>
      <c r="J36" s="10"/>
      <c r="K36" s="14"/>
    </row>
    <row r="37" spans="1:11" s="11" customFormat="1" ht="12.75">
      <c r="A37" s="19" t="s">
        <v>18</v>
      </c>
      <c r="B37" s="15"/>
      <c r="C37" s="7"/>
      <c r="D37" s="7"/>
      <c r="E37" s="7"/>
      <c r="F37" s="7"/>
      <c r="G37" s="7"/>
      <c r="H37" s="7"/>
      <c r="I37" s="7"/>
      <c r="J37" s="7"/>
      <c r="K37" s="20"/>
    </row>
    <row r="38" spans="1:11" ht="12.75">
      <c r="A38" s="17" t="s">
        <v>2</v>
      </c>
      <c r="B38" s="1">
        <v>24</v>
      </c>
      <c r="C38" s="6">
        <v>3192</v>
      </c>
      <c r="D38" s="6">
        <v>1205</v>
      </c>
      <c r="E38" s="6">
        <v>832</v>
      </c>
      <c r="F38" s="6"/>
      <c r="G38" s="6">
        <f>SUM(C38:F38)</f>
        <v>5229</v>
      </c>
      <c r="H38" s="6">
        <v>0</v>
      </c>
      <c r="I38" s="6">
        <f>SUM(G38:H38)</f>
        <v>5229</v>
      </c>
      <c r="J38" s="6">
        <v>0</v>
      </c>
      <c r="K38" s="18">
        <v>2475</v>
      </c>
    </row>
    <row r="39" spans="1:11" ht="12.75">
      <c r="A39" s="17" t="s">
        <v>3</v>
      </c>
      <c r="B39" s="1"/>
      <c r="C39" s="6"/>
      <c r="D39" s="6"/>
      <c r="E39" s="6"/>
      <c r="F39" s="6"/>
      <c r="G39" s="6"/>
      <c r="H39" s="6"/>
      <c r="I39" s="6"/>
      <c r="J39" s="6"/>
      <c r="K39" s="18"/>
    </row>
    <row r="40" spans="1:11" ht="12.75">
      <c r="A40" s="17" t="s">
        <v>25</v>
      </c>
      <c r="B40" s="1"/>
      <c r="C40" s="6"/>
      <c r="D40" s="6"/>
      <c r="E40" s="6"/>
      <c r="F40" s="6"/>
      <c r="G40" s="6"/>
      <c r="H40" s="6"/>
      <c r="I40" s="6"/>
      <c r="J40" s="6"/>
      <c r="K40" s="18"/>
    </row>
    <row r="41" spans="1:11" s="11" customFormat="1" ht="12.75">
      <c r="A41" s="19" t="s">
        <v>8</v>
      </c>
      <c r="B41" s="15">
        <f>SUM(B38:B40)</f>
        <v>24</v>
      </c>
      <c r="C41" s="7">
        <f aca="true" t="shared" si="7" ref="C41:K41">SUM(C38:C40)</f>
        <v>3192</v>
      </c>
      <c r="D41" s="7">
        <f t="shared" si="7"/>
        <v>1205</v>
      </c>
      <c r="E41" s="7">
        <f t="shared" si="7"/>
        <v>832</v>
      </c>
      <c r="F41" s="7">
        <f t="shared" si="7"/>
        <v>0</v>
      </c>
      <c r="G41" s="7">
        <f t="shared" si="7"/>
        <v>5229</v>
      </c>
      <c r="H41" s="7">
        <f t="shared" si="7"/>
        <v>0</v>
      </c>
      <c r="I41" s="7">
        <f t="shared" si="7"/>
        <v>5229</v>
      </c>
      <c r="J41" s="7">
        <f t="shared" si="7"/>
        <v>0</v>
      </c>
      <c r="K41" s="20">
        <f t="shared" si="7"/>
        <v>2475</v>
      </c>
    </row>
    <row r="42" spans="1:11" ht="12.75">
      <c r="A42" s="17" t="s">
        <v>11</v>
      </c>
      <c r="B42" s="1"/>
      <c r="C42" s="6"/>
      <c r="D42" s="6"/>
      <c r="E42" s="6"/>
      <c r="F42" s="6"/>
      <c r="G42" s="6"/>
      <c r="H42" s="6"/>
      <c r="I42" s="6"/>
      <c r="J42" s="6"/>
      <c r="K42" s="18"/>
    </row>
    <row r="43" spans="1:11" ht="13.5" thickBot="1">
      <c r="A43" s="2" t="s">
        <v>12</v>
      </c>
      <c r="B43" s="4">
        <f aca="true" t="shared" si="8" ref="B43:K43">SUM(B40:B42)</f>
        <v>24</v>
      </c>
      <c r="C43" s="8">
        <f t="shared" si="8"/>
        <v>3192</v>
      </c>
      <c r="D43" s="8">
        <f t="shared" si="8"/>
        <v>1205</v>
      </c>
      <c r="E43" s="8">
        <f t="shared" si="8"/>
        <v>832</v>
      </c>
      <c r="F43" s="8">
        <f t="shared" si="8"/>
        <v>0</v>
      </c>
      <c r="G43" s="8">
        <f t="shared" si="8"/>
        <v>5229</v>
      </c>
      <c r="H43" s="8">
        <f t="shared" si="8"/>
        <v>0</v>
      </c>
      <c r="I43" s="8">
        <f t="shared" si="8"/>
        <v>5229</v>
      </c>
      <c r="J43" s="8">
        <f t="shared" si="8"/>
        <v>0</v>
      </c>
      <c r="K43" s="12">
        <f t="shared" si="8"/>
        <v>2475</v>
      </c>
    </row>
    <row r="44" spans="1:11" ht="12.75">
      <c r="A44" s="23"/>
      <c r="B44" s="5"/>
      <c r="C44" s="10"/>
      <c r="D44" s="10"/>
      <c r="E44" s="10"/>
      <c r="F44" s="10"/>
      <c r="G44" s="10"/>
      <c r="H44" s="10"/>
      <c r="I44" s="10"/>
      <c r="J44" s="10"/>
      <c r="K44" s="14"/>
    </row>
    <row r="45" spans="1:11" s="11" customFormat="1" ht="12.75">
      <c r="A45" s="19" t="s">
        <v>19</v>
      </c>
      <c r="B45" s="15"/>
      <c r="C45" s="7"/>
      <c r="D45" s="7"/>
      <c r="E45" s="7"/>
      <c r="F45" s="7"/>
      <c r="G45" s="7"/>
      <c r="H45" s="7"/>
      <c r="I45" s="7"/>
      <c r="J45" s="7"/>
      <c r="K45" s="20"/>
    </row>
    <row r="46" spans="1:11" ht="12.75">
      <c r="A46" s="17" t="s">
        <v>2</v>
      </c>
      <c r="B46" s="1">
        <v>361</v>
      </c>
      <c r="C46" s="6">
        <v>47964</v>
      </c>
      <c r="D46" s="6">
        <v>18106</v>
      </c>
      <c r="E46" s="6">
        <v>12443</v>
      </c>
      <c r="F46" s="6"/>
      <c r="G46" s="6">
        <f>SUM(C46:F46)</f>
        <v>78513</v>
      </c>
      <c r="H46" s="6">
        <v>0</v>
      </c>
      <c r="I46" s="6">
        <f>SUM(G46:H46)</f>
        <v>78513</v>
      </c>
      <c r="J46" s="6">
        <v>0</v>
      </c>
      <c r="K46" s="18">
        <v>23806</v>
      </c>
    </row>
    <row r="47" spans="1:11" ht="12.75">
      <c r="A47" s="17" t="s">
        <v>3</v>
      </c>
      <c r="B47" s="1"/>
      <c r="C47" s="6"/>
      <c r="D47" s="6"/>
      <c r="E47" s="6"/>
      <c r="F47" s="6"/>
      <c r="G47" s="6"/>
      <c r="H47" s="6"/>
      <c r="I47" s="6"/>
      <c r="J47" s="6"/>
      <c r="K47" s="18"/>
    </row>
    <row r="48" spans="1:11" ht="12.75">
      <c r="A48" s="17" t="s">
        <v>14</v>
      </c>
      <c r="B48" s="1"/>
      <c r="C48" s="6"/>
      <c r="D48" s="6"/>
      <c r="E48" s="6"/>
      <c r="F48" s="6"/>
      <c r="G48" s="6"/>
      <c r="H48" s="6"/>
      <c r="I48" s="6"/>
      <c r="J48" s="6"/>
      <c r="K48" s="18"/>
    </row>
    <row r="49" spans="1:11" s="11" customFormat="1" ht="12.75">
      <c r="A49" s="19" t="s">
        <v>8</v>
      </c>
      <c r="B49" s="15">
        <f>SUM(B46:B48)</f>
        <v>361</v>
      </c>
      <c r="C49" s="7">
        <f aca="true" t="shared" si="9" ref="C49:K49">SUM(C46:C48)</f>
        <v>47964</v>
      </c>
      <c r="D49" s="7">
        <f t="shared" si="9"/>
        <v>18106</v>
      </c>
      <c r="E49" s="7">
        <f t="shared" si="9"/>
        <v>12443</v>
      </c>
      <c r="F49" s="7">
        <f t="shared" si="9"/>
        <v>0</v>
      </c>
      <c r="G49" s="7">
        <f t="shared" si="9"/>
        <v>78513</v>
      </c>
      <c r="H49" s="7">
        <f t="shared" si="9"/>
        <v>0</v>
      </c>
      <c r="I49" s="7">
        <f t="shared" si="9"/>
        <v>78513</v>
      </c>
      <c r="J49" s="7">
        <f t="shared" si="9"/>
        <v>0</v>
      </c>
      <c r="K49" s="20">
        <f t="shared" si="9"/>
        <v>23806</v>
      </c>
    </row>
    <row r="50" spans="1:11" ht="12.75">
      <c r="A50" s="17" t="s">
        <v>11</v>
      </c>
      <c r="B50" s="1">
        <v>361</v>
      </c>
      <c r="C50" s="6">
        <v>47964</v>
      </c>
      <c r="D50" s="6">
        <v>18106</v>
      </c>
      <c r="E50" s="6">
        <v>12443</v>
      </c>
      <c r="F50" s="6">
        <v>0</v>
      </c>
      <c r="G50" s="6">
        <v>78513</v>
      </c>
      <c r="H50" s="6">
        <v>0</v>
      </c>
      <c r="I50" s="6">
        <f>SUM(G50:H50)</f>
        <v>78513</v>
      </c>
      <c r="J50" s="6">
        <v>0</v>
      </c>
      <c r="K50" s="18">
        <v>23806</v>
      </c>
    </row>
    <row r="51" spans="1:11" ht="13.5" thickBot="1">
      <c r="A51" s="2" t="s">
        <v>12</v>
      </c>
      <c r="B51" s="4"/>
      <c r="C51" s="8"/>
      <c r="D51" s="8"/>
      <c r="E51" s="8"/>
      <c r="F51" s="8"/>
      <c r="G51" s="8"/>
      <c r="H51" s="8"/>
      <c r="I51" s="8"/>
      <c r="J51" s="8"/>
      <c r="K51" s="12"/>
    </row>
    <row r="52" spans="1:11" s="11" customFormat="1" ht="12.75">
      <c r="A52" s="19" t="s">
        <v>20</v>
      </c>
      <c r="B52" s="15"/>
      <c r="C52" s="7"/>
      <c r="D52" s="7"/>
      <c r="E52" s="7"/>
      <c r="F52" s="7"/>
      <c r="G52" s="7"/>
      <c r="H52" s="7"/>
      <c r="I52" s="7"/>
      <c r="J52" s="7"/>
      <c r="K52" s="20"/>
    </row>
    <row r="53" spans="1:11" ht="12.75">
      <c r="A53" s="17" t="s">
        <v>2</v>
      </c>
      <c r="B53" s="1">
        <v>0</v>
      </c>
      <c r="C53" s="6"/>
      <c r="D53" s="6"/>
      <c r="E53" s="6"/>
      <c r="F53" s="6"/>
      <c r="G53" s="6"/>
      <c r="H53" s="6"/>
      <c r="I53" s="6"/>
      <c r="J53" s="6"/>
      <c r="K53" s="18"/>
    </row>
    <row r="54" spans="1:11" ht="12.75">
      <c r="A54" s="17" t="s">
        <v>3</v>
      </c>
      <c r="B54" s="1"/>
      <c r="C54" s="6">
        <v>57278</v>
      </c>
      <c r="D54" s="6">
        <v>21624</v>
      </c>
      <c r="E54" s="6">
        <v>27061</v>
      </c>
      <c r="F54" s="6">
        <v>107000</v>
      </c>
      <c r="G54" s="6">
        <f>SUM(C54:F54)</f>
        <v>212963</v>
      </c>
      <c r="H54" s="6">
        <v>977559</v>
      </c>
      <c r="I54" s="6">
        <f>SUM(G54:H54)</f>
        <v>1190522</v>
      </c>
      <c r="J54" s="6">
        <v>0</v>
      </c>
      <c r="K54" s="18"/>
    </row>
    <row r="55" spans="1:11" ht="12.75">
      <c r="A55" s="17" t="s">
        <v>25</v>
      </c>
      <c r="B55" s="1"/>
      <c r="C55" s="6"/>
      <c r="D55" s="6"/>
      <c r="E55" s="6"/>
      <c r="F55" s="6"/>
      <c r="G55" s="6"/>
      <c r="H55" s="6"/>
      <c r="I55" s="6"/>
      <c r="J55" s="6"/>
      <c r="K55" s="18">
        <v>13224</v>
      </c>
    </row>
    <row r="56" spans="1:11" s="11" customFormat="1" ht="12.75">
      <c r="A56" s="19" t="s">
        <v>8</v>
      </c>
      <c r="B56" s="15">
        <f>SUM(B53:B55)</f>
        <v>0</v>
      </c>
      <c r="C56" s="7">
        <f aca="true" t="shared" si="10" ref="C56:J56">SUM(C53:C55)</f>
        <v>57278</v>
      </c>
      <c r="D56" s="7">
        <f t="shared" si="10"/>
        <v>21624</v>
      </c>
      <c r="E56" s="7">
        <f t="shared" si="10"/>
        <v>27061</v>
      </c>
      <c r="F56" s="7">
        <f t="shared" si="10"/>
        <v>107000</v>
      </c>
      <c r="G56" s="7">
        <f t="shared" si="10"/>
        <v>212963</v>
      </c>
      <c r="H56" s="7">
        <f t="shared" si="10"/>
        <v>977559</v>
      </c>
      <c r="I56" s="7">
        <f t="shared" si="10"/>
        <v>1190522</v>
      </c>
      <c r="J56" s="7">
        <f t="shared" si="10"/>
        <v>0</v>
      </c>
      <c r="K56" s="20">
        <v>13224</v>
      </c>
    </row>
    <row r="57" spans="1:11" ht="12.75">
      <c r="A57" s="17" t="s">
        <v>11</v>
      </c>
      <c r="B57" s="1"/>
      <c r="C57" s="6"/>
      <c r="D57" s="6"/>
      <c r="E57" s="6"/>
      <c r="F57" s="6"/>
      <c r="G57" s="6"/>
      <c r="H57" s="6"/>
      <c r="I57" s="6"/>
      <c r="J57" s="6"/>
      <c r="K57" s="18"/>
    </row>
    <row r="58" spans="1:11" ht="13.5" thickBot="1">
      <c r="A58" s="2" t="s">
        <v>12</v>
      </c>
      <c r="B58" s="4">
        <v>0</v>
      </c>
      <c r="C58" s="8">
        <v>57278</v>
      </c>
      <c r="D58" s="8">
        <v>21624</v>
      </c>
      <c r="E58" s="8">
        <v>27061</v>
      </c>
      <c r="F58" s="8">
        <v>107000</v>
      </c>
      <c r="G58" s="8">
        <v>212963</v>
      </c>
      <c r="H58" s="8">
        <v>977559</v>
      </c>
      <c r="I58" s="8">
        <f>SUM(G58:H58)</f>
        <v>1190522</v>
      </c>
      <c r="J58" s="8">
        <v>0</v>
      </c>
      <c r="K58" s="12">
        <v>13224</v>
      </c>
    </row>
    <row r="59" spans="1:11" ht="12.75">
      <c r="A59" s="23"/>
      <c r="B59" s="5"/>
      <c r="C59" s="10"/>
      <c r="D59" s="10"/>
      <c r="E59" s="10"/>
      <c r="F59" s="10"/>
      <c r="G59" s="10"/>
      <c r="H59" s="10"/>
      <c r="I59" s="10"/>
      <c r="J59" s="10"/>
      <c r="K59" s="14"/>
    </row>
    <row r="60" spans="1:11" s="11" customFormat="1" ht="12.75">
      <c r="A60" s="19" t="s">
        <v>21</v>
      </c>
      <c r="B60" s="15"/>
      <c r="C60" s="7"/>
      <c r="D60" s="7"/>
      <c r="E60" s="7"/>
      <c r="F60" s="7"/>
      <c r="G60" s="7"/>
      <c r="H60" s="7"/>
      <c r="I60" s="7"/>
      <c r="J60" s="7"/>
      <c r="K60" s="20"/>
    </row>
    <row r="61" spans="1:11" ht="12.75">
      <c r="A61" s="17" t="s">
        <v>2</v>
      </c>
      <c r="B61" s="1">
        <v>181.9</v>
      </c>
      <c r="C61" s="6">
        <v>27904</v>
      </c>
      <c r="D61" s="6">
        <v>10534</v>
      </c>
      <c r="E61" s="6">
        <v>8022</v>
      </c>
      <c r="F61" s="6">
        <v>624</v>
      </c>
      <c r="G61" s="6">
        <f>SUM(C61:F61)</f>
        <v>47084</v>
      </c>
      <c r="H61" s="6">
        <v>39</v>
      </c>
      <c r="I61" s="6">
        <f>SUM(G61:H61)</f>
        <v>47123</v>
      </c>
      <c r="J61" s="6">
        <v>46</v>
      </c>
      <c r="K61" s="18">
        <v>0</v>
      </c>
    </row>
    <row r="62" spans="1:11" ht="12.75">
      <c r="A62" s="17" t="s">
        <v>3</v>
      </c>
      <c r="B62" s="1"/>
      <c r="C62" s="6"/>
      <c r="D62" s="6"/>
      <c r="E62" s="6"/>
      <c r="F62" s="6"/>
      <c r="G62" s="6"/>
      <c r="H62" s="6"/>
      <c r="I62" s="6"/>
      <c r="J62" s="6"/>
      <c r="K62" s="18"/>
    </row>
    <row r="63" spans="1:11" ht="12.75">
      <c r="A63" s="17" t="s">
        <v>25</v>
      </c>
      <c r="B63" s="1"/>
      <c r="C63" s="6"/>
      <c r="D63" s="6"/>
      <c r="E63" s="6"/>
      <c r="F63" s="6"/>
      <c r="G63" s="6"/>
      <c r="H63" s="6"/>
      <c r="I63" s="6"/>
      <c r="J63" s="6"/>
      <c r="K63" s="18"/>
    </row>
    <row r="64" spans="1:11" s="11" customFormat="1" ht="12.75">
      <c r="A64" s="19" t="s">
        <v>8</v>
      </c>
      <c r="B64" s="15">
        <f>SUM(B61:B63)</f>
        <v>181.9</v>
      </c>
      <c r="C64" s="7">
        <f aca="true" t="shared" si="11" ref="C64:K64">SUM(C61:C63)</f>
        <v>27904</v>
      </c>
      <c r="D64" s="7">
        <f t="shared" si="11"/>
        <v>10534</v>
      </c>
      <c r="E64" s="7">
        <f t="shared" si="11"/>
        <v>8022</v>
      </c>
      <c r="F64" s="7">
        <f t="shared" si="11"/>
        <v>624</v>
      </c>
      <c r="G64" s="7">
        <f t="shared" si="11"/>
        <v>47084</v>
      </c>
      <c r="H64" s="7">
        <f t="shared" si="11"/>
        <v>39</v>
      </c>
      <c r="I64" s="7">
        <f t="shared" si="11"/>
        <v>47123</v>
      </c>
      <c r="J64" s="7">
        <f t="shared" si="11"/>
        <v>46</v>
      </c>
      <c r="K64" s="20">
        <f t="shared" si="11"/>
        <v>0</v>
      </c>
    </row>
    <row r="65" spans="1:11" ht="12.75">
      <c r="A65" s="17" t="s">
        <v>11</v>
      </c>
      <c r="B65" s="1"/>
      <c r="C65" s="6"/>
      <c r="D65" s="6"/>
      <c r="E65" s="6"/>
      <c r="F65" s="6"/>
      <c r="G65" s="6"/>
      <c r="H65" s="6"/>
      <c r="I65" s="6"/>
      <c r="J65" s="6"/>
      <c r="K65" s="18"/>
    </row>
    <row r="66" spans="1:11" ht="13.5" thickBot="1">
      <c r="A66" s="2" t="s">
        <v>12</v>
      </c>
      <c r="B66" s="4">
        <v>181.9</v>
      </c>
      <c r="C66" s="8">
        <v>27904</v>
      </c>
      <c r="D66" s="8">
        <v>10534</v>
      </c>
      <c r="E66" s="8">
        <v>8022</v>
      </c>
      <c r="F66" s="8">
        <v>624</v>
      </c>
      <c r="G66" s="8">
        <v>47084</v>
      </c>
      <c r="H66" s="8">
        <v>39</v>
      </c>
      <c r="I66" s="8">
        <f>SUM(G66:H66)</f>
        <v>47123</v>
      </c>
      <c r="J66" s="8">
        <v>46</v>
      </c>
      <c r="K66" s="12">
        <v>0</v>
      </c>
    </row>
    <row r="67" spans="1:11" ht="12.75">
      <c r="A67" s="23"/>
      <c r="B67" s="5"/>
      <c r="C67" s="10"/>
      <c r="D67" s="10"/>
      <c r="E67" s="10"/>
      <c r="F67" s="10"/>
      <c r="G67" s="10"/>
      <c r="H67" s="10"/>
      <c r="I67" s="10"/>
      <c r="J67" s="10"/>
      <c r="K67" s="14"/>
    </row>
    <row r="68" spans="1:11" s="11" customFormat="1" ht="12.75">
      <c r="A68" s="19" t="s">
        <v>22</v>
      </c>
      <c r="B68" s="15"/>
      <c r="C68" s="7"/>
      <c r="D68" s="7"/>
      <c r="E68" s="7"/>
      <c r="F68" s="7"/>
      <c r="G68" s="7"/>
      <c r="H68" s="7"/>
      <c r="I68" s="7"/>
      <c r="J68" s="7"/>
      <c r="K68" s="20"/>
    </row>
    <row r="69" spans="1:11" ht="12.75">
      <c r="A69" s="17" t="s">
        <v>2</v>
      </c>
      <c r="B69" s="1">
        <v>16</v>
      </c>
      <c r="C69" s="6">
        <v>2327</v>
      </c>
      <c r="D69" s="6">
        <v>878</v>
      </c>
      <c r="E69" s="6">
        <v>965</v>
      </c>
      <c r="F69" s="6"/>
      <c r="G69" s="6">
        <f>SUM(C69:F69)</f>
        <v>4170</v>
      </c>
      <c r="H69" s="6">
        <v>0</v>
      </c>
      <c r="I69" s="6">
        <f>SUM(G69:H69)</f>
        <v>4170</v>
      </c>
      <c r="J69" s="6">
        <v>0</v>
      </c>
      <c r="K69" s="18">
        <v>413</v>
      </c>
    </row>
    <row r="70" spans="1:11" ht="12.75">
      <c r="A70" s="17" t="s">
        <v>3</v>
      </c>
      <c r="B70" s="1"/>
      <c r="C70" s="6"/>
      <c r="D70" s="6"/>
      <c r="E70" s="6"/>
      <c r="F70" s="6"/>
      <c r="G70" s="6"/>
      <c r="H70" s="6"/>
      <c r="I70" s="6"/>
      <c r="J70" s="6"/>
      <c r="K70" s="18"/>
    </row>
    <row r="71" spans="1:11" ht="12.75">
      <c r="A71" s="17" t="s">
        <v>25</v>
      </c>
      <c r="B71" s="1"/>
      <c r="C71" s="6"/>
      <c r="D71" s="6"/>
      <c r="E71" s="6"/>
      <c r="F71" s="6"/>
      <c r="G71" s="6"/>
      <c r="H71" s="6"/>
      <c r="I71" s="6"/>
      <c r="J71" s="6"/>
      <c r="K71" s="18"/>
    </row>
    <row r="72" spans="1:11" s="11" customFormat="1" ht="12.75">
      <c r="A72" s="19" t="s">
        <v>8</v>
      </c>
      <c r="B72" s="15">
        <f>SUM(B69:B71)</f>
        <v>16</v>
      </c>
      <c r="C72" s="7">
        <f aca="true" t="shared" si="12" ref="C72:K72">SUM(C69:C71)</f>
        <v>2327</v>
      </c>
      <c r="D72" s="7">
        <f t="shared" si="12"/>
        <v>878</v>
      </c>
      <c r="E72" s="7">
        <f t="shared" si="12"/>
        <v>965</v>
      </c>
      <c r="F72" s="7">
        <f t="shared" si="12"/>
        <v>0</v>
      </c>
      <c r="G72" s="7">
        <f t="shared" si="12"/>
        <v>4170</v>
      </c>
      <c r="H72" s="7">
        <f t="shared" si="12"/>
        <v>0</v>
      </c>
      <c r="I72" s="7">
        <f t="shared" si="12"/>
        <v>4170</v>
      </c>
      <c r="J72" s="7">
        <f t="shared" si="12"/>
        <v>0</v>
      </c>
      <c r="K72" s="20">
        <f t="shared" si="12"/>
        <v>413</v>
      </c>
    </row>
    <row r="73" spans="1:11" ht="12.75">
      <c r="A73" s="17" t="s">
        <v>11</v>
      </c>
      <c r="B73" s="1"/>
      <c r="C73" s="6"/>
      <c r="D73" s="6"/>
      <c r="E73" s="6"/>
      <c r="F73" s="6"/>
      <c r="G73" s="6"/>
      <c r="H73" s="6"/>
      <c r="I73" s="6"/>
      <c r="J73" s="6"/>
      <c r="K73" s="18"/>
    </row>
    <row r="74" spans="1:11" ht="13.5" thickBot="1">
      <c r="A74" s="2" t="s">
        <v>12</v>
      </c>
      <c r="B74" s="4">
        <v>16</v>
      </c>
      <c r="C74" s="8">
        <v>2327</v>
      </c>
      <c r="D74" s="8">
        <v>878</v>
      </c>
      <c r="E74" s="8">
        <v>965</v>
      </c>
      <c r="F74" s="8">
        <v>0</v>
      </c>
      <c r="G74" s="8">
        <v>4170</v>
      </c>
      <c r="H74" s="8">
        <v>0</v>
      </c>
      <c r="I74" s="8">
        <f>SUM(G74:H74)</f>
        <v>4170</v>
      </c>
      <c r="J74" s="8">
        <v>0</v>
      </c>
      <c r="K74" s="12">
        <v>413</v>
      </c>
    </row>
    <row r="75" spans="1:11" ht="12.75">
      <c r="A75" s="23"/>
      <c r="B75" s="5"/>
      <c r="C75" s="10"/>
      <c r="D75" s="10"/>
      <c r="E75" s="10"/>
      <c r="F75" s="10"/>
      <c r="G75" s="10"/>
      <c r="H75" s="10"/>
      <c r="I75" s="10"/>
      <c r="J75" s="10"/>
      <c r="K75" s="14"/>
    </row>
    <row r="76" spans="1:11" s="11" customFormat="1" ht="12.75">
      <c r="A76" s="19" t="s">
        <v>23</v>
      </c>
      <c r="B76" s="15"/>
      <c r="C76" s="7"/>
      <c r="D76" s="7"/>
      <c r="E76" s="7"/>
      <c r="F76" s="7"/>
      <c r="G76" s="7"/>
      <c r="H76" s="7"/>
      <c r="I76" s="7"/>
      <c r="J76" s="7"/>
      <c r="K76" s="20"/>
    </row>
    <row r="77" spans="1:11" ht="12.75">
      <c r="A77" s="17" t="s">
        <v>2</v>
      </c>
      <c r="B77" s="1">
        <v>393</v>
      </c>
      <c r="C77" s="6">
        <v>52216</v>
      </c>
      <c r="D77" s="6">
        <v>19711</v>
      </c>
      <c r="E77" s="6">
        <v>13546</v>
      </c>
      <c r="F77" s="6"/>
      <c r="G77" s="6">
        <f>SUM(C77:F77)</f>
        <v>85473</v>
      </c>
      <c r="H77" s="6">
        <v>0</v>
      </c>
      <c r="I77" s="6">
        <f>SUM(G77:H77)</f>
        <v>85473</v>
      </c>
      <c r="J77" s="6">
        <v>0</v>
      </c>
      <c r="K77" s="18">
        <v>0</v>
      </c>
    </row>
    <row r="78" spans="1:11" ht="12.75">
      <c r="A78" s="17" t="s">
        <v>3</v>
      </c>
      <c r="B78" s="1"/>
      <c r="C78" s="6"/>
      <c r="D78" s="6"/>
      <c r="E78" s="6"/>
      <c r="F78" s="6"/>
      <c r="G78" s="6"/>
      <c r="H78" s="6"/>
      <c r="I78" s="6"/>
      <c r="J78" s="6"/>
      <c r="K78" s="18"/>
    </row>
    <row r="79" spans="1:11" ht="12.75">
      <c r="A79" s="17" t="s">
        <v>25</v>
      </c>
      <c r="B79" s="1"/>
      <c r="C79" s="6"/>
      <c r="D79" s="6"/>
      <c r="E79" s="6"/>
      <c r="F79" s="6"/>
      <c r="G79" s="6"/>
      <c r="H79" s="6"/>
      <c r="I79" s="6"/>
      <c r="J79" s="6"/>
      <c r="K79" s="18"/>
    </row>
    <row r="80" spans="1:11" s="11" customFormat="1" ht="12.75">
      <c r="A80" s="19" t="s">
        <v>8</v>
      </c>
      <c r="B80" s="15">
        <f>SUM(B77:B79)</f>
        <v>393</v>
      </c>
      <c r="C80" s="7">
        <f aca="true" t="shared" si="13" ref="C80:K80">SUM(C77:C79)</f>
        <v>52216</v>
      </c>
      <c r="D80" s="7">
        <f t="shared" si="13"/>
        <v>19711</v>
      </c>
      <c r="E80" s="7">
        <f t="shared" si="13"/>
        <v>13546</v>
      </c>
      <c r="F80" s="7">
        <f t="shared" si="13"/>
        <v>0</v>
      </c>
      <c r="G80" s="7">
        <f t="shared" si="13"/>
        <v>85473</v>
      </c>
      <c r="H80" s="7">
        <f t="shared" si="13"/>
        <v>0</v>
      </c>
      <c r="I80" s="7">
        <f t="shared" si="13"/>
        <v>85473</v>
      </c>
      <c r="J80" s="7">
        <f t="shared" si="13"/>
        <v>0</v>
      </c>
      <c r="K80" s="20">
        <f t="shared" si="13"/>
        <v>0</v>
      </c>
    </row>
    <row r="81" spans="1:11" ht="12.75">
      <c r="A81" s="17" t="s">
        <v>11</v>
      </c>
      <c r="B81" s="1">
        <v>393</v>
      </c>
      <c r="C81" s="6">
        <v>52216</v>
      </c>
      <c r="D81" s="6">
        <v>19711</v>
      </c>
      <c r="E81" s="6">
        <v>13546</v>
      </c>
      <c r="F81" s="6">
        <v>0</v>
      </c>
      <c r="G81" s="6">
        <v>85473</v>
      </c>
      <c r="H81" s="6">
        <v>0</v>
      </c>
      <c r="I81" s="6">
        <v>85473</v>
      </c>
      <c r="J81" s="6">
        <v>0</v>
      </c>
      <c r="K81" s="18">
        <v>0</v>
      </c>
    </row>
    <row r="82" spans="1:11" ht="13.5" thickBot="1">
      <c r="A82" s="2" t="s">
        <v>12</v>
      </c>
      <c r="B82" s="4"/>
      <c r="C82" s="8"/>
      <c r="D82" s="8"/>
      <c r="E82" s="8"/>
      <c r="F82" s="8"/>
      <c r="G82" s="8"/>
      <c r="H82" s="8"/>
      <c r="I82" s="8"/>
      <c r="J82" s="8"/>
      <c r="K82" s="12"/>
    </row>
    <row r="83" spans="1:11" ht="12.75">
      <c r="A83" s="23"/>
      <c r="B83" s="5"/>
      <c r="C83" s="10"/>
      <c r="D83" s="10"/>
      <c r="E83" s="10"/>
      <c r="F83" s="10"/>
      <c r="G83" s="10"/>
      <c r="H83" s="10"/>
      <c r="I83" s="10"/>
      <c r="J83" s="10"/>
      <c r="K83" s="34"/>
    </row>
    <row r="84" spans="1:11" s="11" customFormat="1" ht="12.75">
      <c r="A84" s="21" t="s">
        <v>24</v>
      </c>
      <c r="B84" s="22"/>
      <c r="C84" s="9"/>
      <c r="D84" s="9"/>
      <c r="E84" s="9"/>
      <c r="F84" s="9"/>
      <c r="G84" s="9"/>
      <c r="H84" s="9"/>
      <c r="I84" s="9"/>
      <c r="J84" s="9"/>
      <c r="K84" s="35"/>
    </row>
    <row r="85" spans="1:11" s="11" customFormat="1" ht="12.75">
      <c r="A85" s="19" t="s">
        <v>2</v>
      </c>
      <c r="B85" s="15">
        <f>B6+B14+B22+B30+B38+B46+B53+B61+B69+B77</f>
        <v>1658.65</v>
      </c>
      <c r="C85" s="7">
        <f aca="true" t="shared" si="14" ref="C85:K85">C6+C14+C22+C30+C38+C46+C53+C61+C69+C77</f>
        <v>222389</v>
      </c>
      <c r="D85" s="7">
        <f t="shared" si="14"/>
        <v>83951</v>
      </c>
      <c r="E85" s="7">
        <f t="shared" si="14"/>
        <v>60760</v>
      </c>
      <c r="F85" s="7">
        <f t="shared" si="14"/>
        <v>999624</v>
      </c>
      <c r="G85" s="7">
        <f aca="true" t="shared" si="15" ref="G85:G90">SUM(C85:F85)</f>
        <v>1366724</v>
      </c>
      <c r="H85" s="7">
        <f t="shared" si="14"/>
        <v>200106</v>
      </c>
      <c r="I85" s="7">
        <f aca="true" t="shared" si="16" ref="I85:I90">SUM(G85:H85)</f>
        <v>1566830</v>
      </c>
      <c r="J85" s="7">
        <f t="shared" si="14"/>
        <v>46</v>
      </c>
      <c r="K85" s="36">
        <f t="shared" si="14"/>
        <v>55759</v>
      </c>
    </row>
    <row r="86" spans="1:11" s="11" customFormat="1" ht="12.75">
      <c r="A86" s="19" t="s">
        <v>3</v>
      </c>
      <c r="B86" s="15">
        <f aca="true" t="shared" si="17" ref="B86:F87">B7+B15+B23+B31+B39+B47+B54+B62+B70+B78</f>
        <v>150017.55</v>
      </c>
      <c r="C86" s="7">
        <f t="shared" si="17"/>
        <v>957564</v>
      </c>
      <c r="D86" s="7">
        <f t="shared" si="17"/>
        <v>361482</v>
      </c>
      <c r="E86" s="7">
        <f t="shared" si="17"/>
        <v>3692469</v>
      </c>
      <c r="F86" s="7">
        <f t="shared" si="17"/>
        <v>1225885</v>
      </c>
      <c r="G86" s="7">
        <f t="shared" si="15"/>
        <v>6237400</v>
      </c>
      <c r="H86" s="7">
        <f>H7+H15+H23+H31+H39+H47+H54+H62+H70+H78</f>
        <v>2121714</v>
      </c>
      <c r="I86" s="7">
        <f t="shared" si="16"/>
        <v>8359114</v>
      </c>
      <c r="J86" s="7">
        <f>J7+J15+J23+J31+J39+J47+J54+J62+J70+J78</f>
        <v>502105</v>
      </c>
      <c r="K86" s="36">
        <f>K7+K15+K23+K31+K39+K47+K54+K62+K70+K78</f>
        <v>0</v>
      </c>
    </row>
    <row r="87" spans="1:11" s="11" customFormat="1" ht="12.75">
      <c r="A87" s="19" t="s">
        <v>14</v>
      </c>
      <c r="B87" s="15">
        <f t="shared" si="17"/>
        <v>10162</v>
      </c>
      <c r="C87" s="7">
        <f t="shared" si="17"/>
        <v>713122</v>
      </c>
      <c r="D87" s="7">
        <f t="shared" si="17"/>
        <v>269044</v>
      </c>
      <c r="E87" s="7">
        <f t="shared" si="17"/>
        <v>1078274</v>
      </c>
      <c r="F87" s="7">
        <f t="shared" si="17"/>
        <v>0</v>
      </c>
      <c r="G87" s="7">
        <f t="shared" si="15"/>
        <v>2060440</v>
      </c>
      <c r="H87" s="7">
        <f>H8+H16+H24+H32+H40+H48+H55+H63+H71+H79</f>
        <v>135229</v>
      </c>
      <c r="I87" s="7">
        <f t="shared" si="16"/>
        <v>2195669</v>
      </c>
      <c r="J87" s="7">
        <f>J8+J16+J24+J32+J40+J48+J55+J63+J71+J79</f>
        <v>66773</v>
      </c>
      <c r="K87" s="36">
        <f>K8+K16+K24+K32+K40+K48+K55+K63+K71+K79</f>
        <v>15479</v>
      </c>
    </row>
    <row r="88" spans="1:11" s="33" customFormat="1" ht="12.75">
      <c r="A88" s="30" t="s">
        <v>8</v>
      </c>
      <c r="B88" s="31">
        <f>SUM(B85:B87)</f>
        <v>161838.19999999998</v>
      </c>
      <c r="C88" s="32">
        <f>SUM(C85:C87)</f>
        <v>1893075</v>
      </c>
      <c r="D88" s="32">
        <f>SUM(D85:D87)</f>
        <v>714477</v>
      </c>
      <c r="E88" s="32">
        <f>SUM(E85:E87)</f>
        <v>4831503</v>
      </c>
      <c r="F88" s="32">
        <f>SUM(F85:F87)</f>
        <v>2225509</v>
      </c>
      <c r="G88" s="32">
        <f t="shared" si="15"/>
        <v>9664564</v>
      </c>
      <c r="H88" s="32">
        <f>SUM(H85:H87)</f>
        <v>2457049</v>
      </c>
      <c r="I88" s="32">
        <f t="shared" si="16"/>
        <v>12121613</v>
      </c>
      <c r="J88" s="32">
        <f>SUM(J85:J87)</f>
        <v>568924</v>
      </c>
      <c r="K88" s="37">
        <f>SUM(K85:K87)</f>
        <v>71238</v>
      </c>
    </row>
    <row r="89" spans="1:11" s="11" customFormat="1" ht="12.75">
      <c r="A89" s="19" t="s">
        <v>11</v>
      </c>
      <c r="B89" s="15">
        <f aca="true" t="shared" si="18" ref="B89:F90">B10+B18+B26+B34+B42+B50+B57+B65+B73+B81</f>
        <v>117548.5</v>
      </c>
      <c r="C89" s="7">
        <f t="shared" si="18"/>
        <v>590706</v>
      </c>
      <c r="D89" s="7">
        <f t="shared" si="18"/>
        <v>222990</v>
      </c>
      <c r="E89" s="7">
        <f t="shared" si="18"/>
        <v>2078833</v>
      </c>
      <c r="F89" s="7">
        <f t="shared" si="18"/>
        <v>415208</v>
      </c>
      <c r="G89" s="7">
        <f t="shared" si="15"/>
        <v>3307737</v>
      </c>
      <c r="H89" s="7">
        <f>H10+H18+H26+H34+H42+H50+H57+H65+H73+H81</f>
        <v>605438</v>
      </c>
      <c r="I89" s="7">
        <f t="shared" si="16"/>
        <v>3913175</v>
      </c>
      <c r="J89" s="7">
        <f>J10+J18+J26+J34+J42+J50+J57+J65+J73+J81</f>
        <v>72747</v>
      </c>
      <c r="K89" s="36">
        <f>K10+K18+K26+K34+K42+K50+K57+K65+K73+K81</f>
        <v>51874</v>
      </c>
    </row>
    <row r="90" spans="1:11" s="11" customFormat="1" ht="12.75">
      <c r="A90" s="19" t="s">
        <v>12</v>
      </c>
      <c r="B90" s="15">
        <f t="shared" si="18"/>
        <v>44289.700000000004</v>
      </c>
      <c r="C90" s="7">
        <f t="shared" si="18"/>
        <v>1302369</v>
      </c>
      <c r="D90" s="7">
        <f t="shared" si="18"/>
        <v>491487</v>
      </c>
      <c r="E90" s="7">
        <f t="shared" si="18"/>
        <v>2752670</v>
      </c>
      <c r="F90" s="7">
        <f t="shared" si="18"/>
        <v>1810301</v>
      </c>
      <c r="G90" s="7">
        <f t="shared" si="15"/>
        <v>6356827</v>
      </c>
      <c r="H90" s="7">
        <f>H11+H19+H27+H35+H43+H51+H58+H66+H74+H82</f>
        <v>1851611</v>
      </c>
      <c r="I90" s="7">
        <f t="shared" si="16"/>
        <v>8208438</v>
      </c>
      <c r="J90" s="7">
        <f>J11+J19+J27+J35+J43+J51+J58+J66+J74+J82</f>
        <v>496177</v>
      </c>
      <c r="K90" s="36">
        <f>K11+K19+K27+K35+K43+K51+K58+K66+K74+K82</f>
        <v>19364</v>
      </c>
    </row>
    <row r="91" spans="1:11" ht="13.5" thickBot="1">
      <c r="A91" s="2"/>
      <c r="B91" s="3"/>
      <c r="C91" s="3"/>
      <c r="D91" s="3"/>
      <c r="E91" s="3"/>
      <c r="F91" s="3"/>
      <c r="G91" s="3"/>
      <c r="H91" s="3"/>
      <c r="I91" s="3"/>
      <c r="J91" s="3"/>
      <c r="K91" s="13"/>
    </row>
  </sheetData>
  <mergeCells count="2">
    <mergeCell ref="A2:K2"/>
    <mergeCell ref="J1:K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Špatinová Iveta</dc:creator>
  <cp:keywords/>
  <dc:description/>
  <cp:lastModifiedBy>Kopecka Tatiana</cp:lastModifiedBy>
  <cp:lastPrinted>2001-08-30T07:22:29Z</cp:lastPrinted>
  <dcterms:created xsi:type="dcterms:W3CDTF">2001-06-24T21:22:40Z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