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lovensko" sheetId="1" r:id="rId1"/>
    <sheet name="Česko" sheetId="2" r:id="rId2"/>
    <sheet name="Nemecko" sheetId="3" r:id="rId3"/>
    <sheet name="Rakúsko" sheetId="4" r:id="rId4"/>
    <sheet name="V.Británia" sheetId="5" r:id="rId5"/>
    <sheet name="Slovinsko" sheetId="6" r:id="rId6"/>
    <sheet name="Grécko" sheetId="7" r:id="rId7"/>
    <sheet name="Maďarsko" sheetId="8" r:id="rId8"/>
    <sheet name="ostatné štáty" sheetId="9" r:id="rId9"/>
  </sheets>
  <definedNames/>
  <calcPr fullCalcOnLoad="1"/>
</workbook>
</file>

<file path=xl/sharedStrings.xml><?xml version="1.0" encoding="utf-8"?>
<sst xmlns="http://schemas.openxmlformats.org/spreadsheetml/2006/main" count="498" uniqueCount="139">
  <si>
    <t xml:space="preserve">Prehľad nákladovosti výstavby diaľnic                                                                     Slovenská republika           </t>
  </si>
  <si>
    <t>Poradové číslo</t>
  </si>
  <si>
    <t>Objektová charakteristika</t>
  </si>
  <si>
    <t>Celkové</t>
  </si>
  <si>
    <t>Stavebné</t>
  </si>
  <si>
    <t>Dĺžka</t>
  </si>
  <si>
    <t>Šírka</t>
  </si>
  <si>
    <t>stavby</t>
  </si>
  <si>
    <t>stavebné</t>
  </si>
  <si>
    <t>náklady</t>
  </si>
  <si>
    <t>Názov stavby</t>
  </si>
  <si>
    <t>priečneho</t>
  </si>
  <si>
    <t>(km)</t>
  </si>
  <si>
    <t>bez DPH</t>
  </si>
  <si>
    <t>rezu</t>
  </si>
  <si>
    <t>%</t>
  </si>
  <si>
    <t xml:space="preserve">na </t>
  </si>
  <si>
    <t>mostov</t>
  </si>
  <si>
    <t>dĺžky</t>
  </si>
  <si>
    <t>tunelov</t>
  </si>
  <si>
    <t>1 km</t>
  </si>
  <si>
    <t>v mil. Sk*</t>
  </si>
  <si>
    <t>Diaľnica v rovinatom území</t>
  </si>
  <si>
    <t>1.</t>
  </si>
  <si>
    <t>D1 Horná Streda - Nové Mesto nad Váhom</t>
  </si>
  <si>
    <t>2.</t>
  </si>
  <si>
    <t>D1 Nové Mesto nad Váhom - Chocholná</t>
  </si>
  <si>
    <t>3.</t>
  </si>
  <si>
    <t>4.</t>
  </si>
  <si>
    <t>D1 Skala - Nemšová</t>
  </si>
  <si>
    <t>5.</t>
  </si>
  <si>
    <t>D1 Nemšová - Ladce</t>
  </si>
  <si>
    <t>6.</t>
  </si>
  <si>
    <t>7.</t>
  </si>
  <si>
    <t>D2 Bratislava -štátna hranica SR/MR/RR</t>
  </si>
  <si>
    <t>Spolu</t>
  </si>
  <si>
    <t>Diaľnica v pahorkov. až horskom území</t>
  </si>
  <si>
    <t>D1 Vrtižer - Hričovské Podhradie</t>
  </si>
  <si>
    <t>D1 Lietavská Lúčka - Višňové</t>
  </si>
  <si>
    <t>D1 Hybe - Važec</t>
  </si>
  <si>
    <t>D1 Široké obchvat</t>
  </si>
  <si>
    <t>D1 Fričovce obchvat</t>
  </si>
  <si>
    <t>D1 Važec - Mengusovce</t>
  </si>
  <si>
    <t>D1 Dubná Skala - Turany</t>
  </si>
  <si>
    <t>8.</t>
  </si>
  <si>
    <t>D1 Svinia - Prešov</t>
  </si>
  <si>
    <t>*cenová úroveň 2003</t>
  </si>
  <si>
    <t>Diaľnica s tunelmi</t>
  </si>
  <si>
    <t>D1 Hričovské Podhradie - Lietavská Lúčka</t>
  </si>
  <si>
    <t>D1 Hubová - Ivachnová</t>
  </si>
  <si>
    <t>D1 Jánovce - Jablonov</t>
  </si>
  <si>
    <t>Diaľnica  v meste</t>
  </si>
  <si>
    <t>D2 Bratislava Lamačská - Staré Grunty</t>
  </si>
  <si>
    <t>D1 Bratislava Mierová - Senecká</t>
  </si>
  <si>
    <t xml:space="preserve">D1 Bratislava Viedenská cesta - Príst. most </t>
  </si>
  <si>
    <t>D1 Považská Bystica - Vrtižer</t>
  </si>
  <si>
    <t xml:space="preserve">Prehľad nákladovosti výstavby diaľnic                                                                     Česká republika           </t>
  </si>
  <si>
    <t>v mil. Sk</t>
  </si>
  <si>
    <t>Diaľnica v horskom území</t>
  </si>
  <si>
    <t xml:space="preserve">1. </t>
  </si>
  <si>
    <t>D8 Strmice -št.hr. ČR/Nemecko</t>
  </si>
  <si>
    <t>Diaľnica v pahorkovitom území</t>
  </si>
  <si>
    <t>D8 Lovosice - Rehlovice</t>
  </si>
  <si>
    <t xml:space="preserve">2. </t>
  </si>
  <si>
    <t>D11 Poděbrady - Hradec Králové</t>
  </si>
  <si>
    <t xml:space="preserve">3. </t>
  </si>
  <si>
    <t>D1  Vyškov Kroměříž</t>
  </si>
  <si>
    <t xml:space="preserve">4. </t>
  </si>
  <si>
    <t>D47 Lipník - št.hr. ČR/Poľsko</t>
  </si>
  <si>
    <t>Celkom</t>
  </si>
  <si>
    <t>Údaje čerpané z podkladov UNECE  - Kancelária TEM Varšava</t>
  </si>
  <si>
    <t xml:space="preserve">Prehľad nákladovosti výstavby diaľnic                                                                                     Nemecko           </t>
  </si>
  <si>
    <t>Počet</t>
  </si>
  <si>
    <t>pruhov</t>
  </si>
  <si>
    <t xml:space="preserve">A14  Magdeburg - Halle </t>
  </si>
  <si>
    <t>2x2</t>
  </si>
  <si>
    <t>A38  Dreieck Halle-Süd - Lützen</t>
  </si>
  <si>
    <t>A71  Berkach - Schweinfurt</t>
  </si>
  <si>
    <t>spolu</t>
  </si>
  <si>
    <t>Diaľnica s tunelmi a mostami</t>
  </si>
  <si>
    <t>A4    Dresden/N - Görlitz</t>
  </si>
  <si>
    <t>A71  Erfurt – Suhl</t>
  </si>
  <si>
    <t>A17 Dresden - Breitenau</t>
  </si>
  <si>
    <t>Diaľnica v meste</t>
  </si>
  <si>
    <t>A17 Dresden West</t>
  </si>
  <si>
    <t>A17 Halle</t>
  </si>
  <si>
    <t>A38 Görsbach - Halle</t>
  </si>
  <si>
    <t>* náklady prepočítané z EUR  na  SK v kurze 40,00</t>
  </si>
  <si>
    <t xml:space="preserve"> </t>
  </si>
  <si>
    <t xml:space="preserve">   údaje čerpané z „Bericht der DEGES zum Planungs – und Baustand“  (jún 2004)</t>
  </si>
  <si>
    <t xml:space="preserve">Prehľad nákladovosti výstavby diaľnic                                                                             Rakúsko           </t>
  </si>
  <si>
    <t>A6  Parndorf - Kittsee</t>
  </si>
  <si>
    <t>Náklady prepočítané z EUR na Sk v kurze 40,00</t>
  </si>
  <si>
    <t xml:space="preserve">Prehľad nákladovosti výstavby diaľnic                                                                                 Veľká Británia                                                         </t>
  </si>
  <si>
    <t>A3 Hindhead</t>
  </si>
  <si>
    <t>A43 Towcester</t>
  </si>
  <si>
    <t>Údaje čerpané z internetu</t>
  </si>
  <si>
    <t xml:space="preserve">Náklady prepočítané z Libry na Sk v kurze 56,0 </t>
  </si>
  <si>
    <t xml:space="preserve">Prehľad nákladovosti výstavby diaľnic                                                                             Slovinsko           </t>
  </si>
  <si>
    <t>Maribor - Pince</t>
  </si>
  <si>
    <t>Bič - Obrežje</t>
  </si>
  <si>
    <t>Vrba - Podtabor</t>
  </si>
  <si>
    <t>Šentvid - Koseze</t>
  </si>
  <si>
    <t xml:space="preserve">Prehľad nákladovosti výstavby diaľnic                                                                             Grécko           </t>
  </si>
  <si>
    <t>Strymonas - Nea Peramos</t>
  </si>
  <si>
    <t>Siatista - Kostarazi</t>
  </si>
  <si>
    <t>Profitis - obchvat</t>
  </si>
  <si>
    <t xml:space="preserve">Prehľad nákladovosti výstavby diaľnic                                                                  Maďarsko                                                                                    </t>
  </si>
  <si>
    <t>Bez objektovej charakteristiky stavby</t>
  </si>
  <si>
    <t>M1 Györ obchvat</t>
  </si>
  <si>
    <t>M1 Györ - štátna hranica Rakúsko</t>
  </si>
  <si>
    <t>M6 Újhartyán - Kécskemét</t>
  </si>
  <si>
    <t>M3 Gyöngyös - Füzesabony</t>
  </si>
  <si>
    <t>M3 Füzesabony - Polgár</t>
  </si>
  <si>
    <t>M5 Kecskemét - Kisskunfélegyháza</t>
  </si>
  <si>
    <t>M0 Budapest - úsek A</t>
  </si>
  <si>
    <t>M0 Budapest - severný sektor</t>
  </si>
  <si>
    <t>M5 Kécskemét obchvat</t>
  </si>
  <si>
    <t>Údaje sú čerpané z odbornej tlače</t>
  </si>
  <si>
    <t>Náklady prepočítané z HUF na Sk v kurze 16,00</t>
  </si>
  <si>
    <t xml:space="preserve">Prehľad nákladovosti výstavby diaľnic                                                                             Ostatné štáty                                                                                </t>
  </si>
  <si>
    <t>Názov štátu</t>
  </si>
  <si>
    <t>Ponámka</t>
  </si>
  <si>
    <t>Nórsko</t>
  </si>
  <si>
    <t>1x2</t>
  </si>
  <si>
    <t>úsek náročný na mosty (40% dĺžky)</t>
  </si>
  <si>
    <t>Španielsko</t>
  </si>
  <si>
    <t>52,000 - 100,000</t>
  </si>
  <si>
    <t>rovinaté územie</t>
  </si>
  <si>
    <t>Írsko</t>
  </si>
  <si>
    <t>diaľnica v meste</t>
  </si>
  <si>
    <t>pahorkovité územie</t>
  </si>
  <si>
    <t>Poľsko</t>
  </si>
  <si>
    <t xml:space="preserve"> 100,000 - 160,000</t>
  </si>
  <si>
    <t>Chorvátsko</t>
  </si>
  <si>
    <t>250,000 - 340,000</t>
  </si>
  <si>
    <t>Francúzsko</t>
  </si>
  <si>
    <t>Údaje čerpané z odbornej tlače</t>
  </si>
  <si>
    <t>Príloha č.1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</si>
</sst>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#,##0.000\ _S_k"/>
    <numFmt numFmtId="167" formatCode="#,##0.000"/>
  </numFmts>
  <fonts count="11">
    <font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0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0" fontId="6" fillId="0" borderId="18" xfId="19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64" fontId="7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0" fontId="7" fillId="0" borderId="18" xfId="19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66" fontId="7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64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167" fontId="6" fillId="0" borderId="18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66" fontId="7" fillId="0" borderId="18" xfId="0" applyNumberFormat="1" applyFont="1" applyBorder="1" applyAlignment="1">
      <alignment/>
    </xf>
    <xf numFmtId="167" fontId="7" fillId="0" borderId="18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164" fontId="7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 textRotation="90"/>
    </xf>
    <xf numFmtId="166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0" fontId="7" fillId="0" borderId="0" xfId="19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/>
    </xf>
    <xf numFmtId="167" fontId="7" fillId="0" borderId="25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0" fontId="7" fillId="0" borderId="25" xfId="19" applyNumberFormat="1" applyFont="1" applyBorder="1" applyAlignment="1">
      <alignment/>
    </xf>
    <xf numFmtId="166" fontId="7" fillId="0" borderId="25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wrapText="1"/>
    </xf>
    <xf numFmtId="1" fontId="6" fillId="0" borderId="18" xfId="19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1" fontId="7" fillId="0" borderId="18" xfId="19" applyNumberFormat="1" applyFont="1" applyBorder="1" applyAlignment="1">
      <alignment/>
    </xf>
    <xf numFmtId="0" fontId="6" fillId="0" borderId="7" xfId="0" applyFont="1" applyBorder="1" applyAlignment="1">
      <alignment/>
    </xf>
    <xf numFmtId="167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 applyAlignment="1">
      <alignment/>
    </xf>
    <xf numFmtId="10" fontId="6" fillId="0" borderId="7" xfId="19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164" fontId="7" fillId="0" borderId="18" xfId="16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21" xfId="0" applyFont="1" applyBorder="1" applyAlignment="1">
      <alignment/>
    </xf>
    <xf numFmtId="167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 horizontal="right"/>
    </xf>
    <xf numFmtId="10" fontId="7" fillId="0" borderId="21" xfId="19" applyNumberFormat="1" applyFont="1" applyBorder="1" applyAlignment="1">
      <alignment/>
    </xf>
    <xf numFmtId="164" fontId="6" fillId="0" borderId="18" xfId="16" applyNumberFormat="1" applyFont="1" applyBorder="1" applyAlignment="1">
      <alignment/>
    </xf>
    <xf numFmtId="0" fontId="6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8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164" fontId="6" fillId="0" borderId="18" xfId="0" applyNumberFormat="1" applyFont="1" applyBorder="1" applyAlignment="1">
      <alignment horizontal="right"/>
    </xf>
    <xf numFmtId="167" fontId="6" fillId="0" borderId="1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justify"/>
    </xf>
    <xf numFmtId="0" fontId="1" fillId="0" borderId="35" xfId="0" applyFont="1" applyBorder="1" applyAlignment="1">
      <alignment horizontal="justify"/>
    </xf>
    <xf numFmtId="0" fontId="1" fillId="0" borderId="36" xfId="0" applyFont="1" applyBorder="1" applyAlignment="1">
      <alignment horizont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4">
      <selection activeCell="B7" sqref="B7"/>
    </sheetView>
  </sheetViews>
  <sheetFormatPr defaultColWidth="9.00390625" defaultRowHeight="12.75"/>
  <cols>
    <col min="1" max="1" width="4.25390625" style="0" customWidth="1"/>
    <col min="2" max="2" width="41.25390625" style="0" customWidth="1"/>
    <col min="3" max="3" width="8.625" style="0" customWidth="1"/>
    <col min="4" max="4" width="8.125" style="0" customWidth="1"/>
    <col min="5" max="8" width="9.75390625" style="0" customWidth="1"/>
    <col min="9" max="9" width="16.125" style="0" customWidth="1"/>
    <col min="10" max="10" width="14.00390625" style="0" customWidth="1"/>
  </cols>
  <sheetData>
    <row r="1" ht="13.5" thickBot="1">
      <c r="J1" t="s">
        <v>138</v>
      </c>
    </row>
    <row r="2" spans="1:10" ht="20.25" thickBot="1" thickTop="1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50"/>
    </row>
    <row r="3" ht="13.5" customHeight="1" thickBot="1" thickTop="1"/>
    <row r="4" spans="1:10" ht="12.75" customHeight="1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>
      <c r="A5" s="152"/>
      <c r="B5" s="5"/>
      <c r="C5" s="6" t="s">
        <v>5</v>
      </c>
      <c r="D5" s="7" t="s">
        <v>6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11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 t="s">
        <v>14</v>
      </c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15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21</v>
      </c>
      <c r="J9" s="22" t="s">
        <v>21</v>
      </c>
    </row>
    <row r="10" spans="1:10" s="30" customFormat="1" ht="14.25">
      <c r="A10" s="23"/>
      <c r="B10" s="24" t="s">
        <v>22</v>
      </c>
      <c r="C10" s="25"/>
      <c r="D10" s="26"/>
      <c r="E10" s="27"/>
      <c r="F10" s="26"/>
      <c r="G10" s="27"/>
      <c r="H10" s="26"/>
      <c r="I10" s="28"/>
      <c r="J10" s="29"/>
    </row>
    <row r="11" spans="1:10" ht="15.75">
      <c r="A11" s="31" t="s">
        <v>23</v>
      </c>
      <c r="B11" s="31" t="s">
        <v>24</v>
      </c>
      <c r="C11" s="32">
        <v>14</v>
      </c>
      <c r="D11" s="33">
        <v>26.5</v>
      </c>
      <c r="E11" s="32">
        <v>1.044</v>
      </c>
      <c r="F11" s="34">
        <f aca="true" t="shared" si="0" ref="F11:F16">E11/C11</f>
        <v>0.07457142857142858</v>
      </c>
      <c r="G11" s="35">
        <v>0</v>
      </c>
      <c r="H11" s="35">
        <v>0</v>
      </c>
      <c r="I11" s="36">
        <f>C11*J11</f>
        <v>3412.5699999999997</v>
      </c>
      <c r="J11" s="32">
        <v>243.755</v>
      </c>
    </row>
    <row r="12" spans="1:10" ht="15.75">
      <c r="A12" s="31" t="s">
        <v>25</v>
      </c>
      <c r="B12" s="31" t="s">
        <v>26</v>
      </c>
      <c r="C12" s="32">
        <v>15.12</v>
      </c>
      <c r="D12" s="33">
        <v>26.5</v>
      </c>
      <c r="E12" s="32">
        <v>2.329</v>
      </c>
      <c r="F12" s="34">
        <f t="shared" si="0"/>
        <v>0.15403439153439155</v>
      </c>
      <c r="G12" s="35">
        <v>0</v>
      </c>
      <c r="H12" s="35">
        <v>0</v>
      </c>
      <c r="I12" s="36">
        <f>C12*J12</f>
        <v>2975.96376</v>
      </c>
      <c r="J12" s="32">
        <v>196.823</v>
      </c>
    </row>
    <row r="13" spans="1:10" ht="15.75">
      <c r="A13" s="31" t="s">
        <v>27</v>
      </c>
      <c r="B13" s="31" t="s">
        <v>29</v>
      </c>
      <c r="C13" s="32">
        <v>6.7</v>
      </c>
      <c r="D13" s="33">
        <v>26.5</v>
      </c>
      <c r="E13" s="32">
        <v>2.712</v>
      </c>
      <c r="F13" s="34">
        <f t="shared" si="0"/>
        <v>0.4047761194029851</v>
      </c>
      <c r="G13" s="35">
        <v>0</v>
      </c>
      <c r="H13" s="35">
        <v>0</v>
      </c>
      <c r="I13" s="36">
        <f>C13*J13</f>
        <v>2176.696</v>
      </c>
      <c r="J13" s="32">
        <v>324.88</v>
      </c>
    </row>
    <row r="14" spans="1:10" ht="15.75">
      <c r="A14" s="31" t="s">
        <v>28</v>
      </c>
      <c r="B14" s="31" t="s">
        <v>31</v>
      </c>
      <c r="C14" s="32">
        <v>16.63</v>
      </c>
      <c r="D14" s="33">
        <v>26.5</v>
      </c>
      <c r="E14" s="32">
        <v>2.083</v>
      </c>
      <c r="F14" s="34">
        <f t="shared" si="0"/>
        <v>0.12525556223692125</v>
      </c>
      <c r="G14" s="35">
        <v>0</v>
      </c>
      <c r="H14" s="35">
        <v>0</v>
      </c>
      <c r="I14" s="36">
        <f>C14*J14</f>
        <v>3101.87749</v>
      </c>
      <c r="J14" s="31">
        <v>186.523</v>
      </c>
    </row>
    <row r="15" spans="1:10" ht="15.75">
      <c r="A15" s="31" t="s">
        <v>30</v>
      </c>
      <c r="B15" s="31" t="s">
        <v>34</v>
      </c>
      <c r="C15" s="32">
        <v>14.14</v>
      </c>
      <c r="D15" s="33">
        <v>26.5</v>
      </c>
      <c r="E15" s="32">
        <v>1.057</v>
      </c>
      <c r="F15" s="34">
        <f t="shared" si="0"/>
        <v>0.07475247524752475</v>
      </c>
      <c r="G15" s="35">
        <v>0</v>
      </c>
      <c r="H15" s="35">
        <v>0</v>
      </c>
      <c r="I15" s="36">
        <f>C15*J15</f>
        <v>2741.49148</v>
      </c>
      <c r="J15" s="31">
        <v>193.882</v>
      </c>
    </row>
    <row r="16" spans="1:10" ht="15.75">
      <c r="A16" s="37"/>
      <c r="B16" s="37" t="s">
        <v>35</v>
      </c>
      <c r="C16" s="38">
        <f>SUM(C11:C15)</f>
        <v>66.59</v>
      </c>
      <c r="D16" s="39"/>
      <c r="E16" s="38">
        <f>SUM(E11:E15)</f>
        <v>9.225000000000001</v>
      </c>
      <c r="F16" s="40">
        <f t="shared" si="0"/>
        <v>0.1385343144616309</v>
      </c>
      <c r="G16" s="41"/>
      <c r="H16" s="41"/>
      <c r="I16" s="42">
        <f>SUM(I11:I15)</f>
        <v>14408.598730000002</v>
      </c>
      <c r="J16" s="38">
        <f>I16/C16</f>
        <v>216.37781543775344</v>
      </c>
    </row>
    <row r="17" spans="1:10" ht="15.75">
      <c r="A17" s="43"/>
      <c r="B17" s="43"/>
      <c r="C17" s="44"/>
      <c r="D17" s="45"/>
      <c r="E17" s="44"/>
      <c r="F17" s="44"/>
      <c r="G17" s="46"/>
      <c r="H17" s="46"/>
      <c r="I17" s="47"/>
      <c r="J17" s="43"/>
    </row>
    <row r="18" spans="1:10" s="30" customFormat="1" ht="14.25">
      <c r="A18" s="48"/>
      <c r="B18" s="49" t="s">
        <v>36</v>
      </c>
      <c r="C18" s="50"/>
      <c r="D18" s="49"/>
      <c r="E18" s="51"/>
      <c r="F18" s="49"/>
      <c r="G18" s="51"/>
      <c r="H18" s="49"/>
      <c r="I18" s="52"/>
      <c r="J18" s="52"/>
    </row>
    <row r="19" spans="1:10" ht="15.75">
      <c r="A19" s="31" t="s">
        <v>23</v>
      </c>
      <c r="B19" s="31" t="s">
        <v>37</v>
      </c>
      <c r="C19" s="32">
        <v>12.9</v>
      </c>
      <c r="D19" s="33">
        <v>26.5</v>
      </c>
      <c r="E19" s="31">
        <v>2.489</v>
      </c>
      <c r="F19" s="34">
        <f aca="true" t="shared" si="1" ref="F19:F27">E19/C19</f>
        <v>0.1929457364341085</v>
      </c>
      <c r="G19" s="31">
        <v>0</v>
      </c>
      <c r="H19" s="31">
        <v>0</v>
      </c>
      <c r="I19" s="36">
        <f>J19*C19</f>
        <v>3418.9902</v>
      </c>
      <c r="J19" s="31">
        <v>265.038</v>
      </c>
    </row>
    <row r="20" spans="1:10" ht="15.75">
      <c r="A20" s="31" t="s">
        <v>25</v>
      </c>
      <c r="B20" s="31" t="s">
        <v>38</v>
      </c>
      <c r="C20" s="32">
        <v>4.5</v>
      </c>
      <c r="D20" s="33">
        <v>26.5</v>
      </c>
      <c r="E20" s="32">
        <v>2.32</v>
      </c>
      <c r="F20" s="34">
        <f t="shared" si="1"/>
        <v>0.5155555555555555</v>
      </c>
      <c r="G20" s="31">
        <v>0</v>
      </c>
      <c r="H20" s="31">
        <v>0</v>
      </c>
      <c r="I20" s="36">
        <f>J20*C20</f>
        <v>2418.9975</v>
      </c>
      <c r="J20" s="53">
        <v>537.555</v>
      </c>
    </row>
    <row r="21" spans="1:10" ht="15.75">
      <c r="A21" s="31" t="s">
        <v>27</v>
      </c>
      <c r="B21" s="31" t="s">
        <v>39</v>
      </c>
      <c r="C21" s="32">
        <v>10.66</v>
      </c>
      <c r="D21" s="33">
        <v>26.5</v>
      </c>
      <c r="E21" s="32">
        <v>1.772</v>
      </c>
      <c r="F21" s="34">
        <f t="shared" si="1"/>
        <v>0.16622889305816135</v>
      </c>
      <c r="G21" s="35">
        <v>0</v>
      </c>
      <c r="H21" s="35">
        <v>0</v>
      </c>
      <c r="I21" s="36">
        <f>C21*J21</f>
        <v>3553.48968</v>
      </c>
      <c r="J21" s="32">
        <v>333.348</v>
      </c>
    </row>
    <row r="22" spans="1:10" ht="15.75">
      <c r="A22" s="31" t="s">
        <v>28</v>
      </c>
      <c r="B22" s="31" t="s">
        <v>40</v>
      </c>
      <c r="C22" s="32">
        <v>3.06</v>
      </c>
      <c r="D22" s="33">
        <v>26.5</v>
      </c>
      <c r="E22" s="32">
        <v>0.98</v>
      </c>
      <c r="F22" s="34">
        <f t="shared" si="1"/>
        <v>0.3202614379084967</v>
      </c>
      <c r="G22" s="31">
        <v>0</v>
      </c>
      <c r="H22" s="31">
        <v>0</v>
      </c>
      <c r="I22" s="36">
        <f>C22*J22</f>
        <v>989.86104</v>
      </c>
      <c r="J22" s="31">
        <v>323.484</v>
      </c>
    </row>
    <row r="23" spans="1:10" ht="15.75">
      <c r="A23" s="31" t="s">
        <v>30</v>
      </c>
      <c r="B23" s="31" t="s">
        <v>41</v>
      </c>
      <c r="C23" s="32">
        <v>9.2</v>
      </c>
      <c r="D23" s="33">
        <v>26.5</v>
      </c>
      <c r="E23" s="31">
        <v>0.765</v>
      </c>
      <c r="F23" s="34">
        <f t="shared" si="1"/>
        <v>0.08315217391304348</v>
      </c>
      <c r="G23" s="31">
        <v>0</v>
      </c>
      <c r="H23" s="31">
        <v>0</v>
      </c>
      <c r="I23" s="36">
        <f>C23*J23</f>
        <v>2787.3332</v>
      </c>
      <c r="J23" s="31">
        <v>302.971</v>
      </c>
    </row>
    <row r="24" spans="1:10" ht="15.75">
      <c r="A24" s="31" t="s">
        <v>32</v>
      </c>
      <c r="B24" s="54" t="s">
        <v>42</v>
      </c>
      <c r="C24" s="55">
        <v>12.22</v>
      </c>
      <c r="D24" s="33">
        <v>26.5</v>
      </c>
      <c r="E24" s="56">
        <v>2.095</v>
      </c>
      <c r="F24" s="34">
        <f t="shared" si="1"/>
        <v>0.17144026186579378</v>
      </c>
      <c r="G24" s="56">
        <v>0</v>
      </c>
      <c r="H24" s="56">
        <v>0</v>
      </c>
      <c r="I24" s="36">
        <f>C24*J24</f>
        <v>2756.67314</v>
      </c>
      <c r="J24" s="31">
        <v>225.587</v>
      </c>
    </row>
    <row r="25" spans="1:10" ht="15.75">
      <c r="A25" s="31" t="s">
        <v>33</v>
      </c>
      <c r="B25" s="31" t="s">
        <v>43</v>
      </c>
      <c r="C25" s="32">
        <v>16.25</v>
      </c>
      <c r="D25" s="33">
        <v>26.5</v>
      </c>
      <c r="E25" s="31">
        <v>3.206</v>
      </c>
      <c r="F25" s="34">
        <f t="shared" si="1"/>
        <v>0.19729230769230768</v>
      </c>
      <c r="G25" s="31">
        <v>0</v>
      </c>
      <c r="H25" s="31">
        <v>0</v>
      </c>
      <c r="I25" s="36">
        <f>C25*J25</f>
        <v>7652.2225</v>
      </c>
      <c r="J25" s="31">
        <v>470.906</v>
      </c>
    </row>
    <row r="26" spans="1:10" ht="15.75">
      <c r="A26" s="31" t="s">
        <v>44</v>
      </c>
      <c r="B26" s="31" t="s">
        <v>45</v>
      </c>
      <c r="C26" s="32">
        <v>7.9</v>
      </c>
      <c r="D26" s="33">
        <v>26.5</v>
      </c>
      <c r="E26" s="32">
        <v>0.929</v>
      </c>
      <c r="F26" s="34">
        <f t="shared" si="1"/>
        <v>0.11759493670886076</v>
      </c>
      <c r="G26" s="31">
        <v>0</v>
      </c>
      <c r="H26" s="31">
        <v>0</v>
      </c>
      <c r="I26" s="36">
        <v>2482.206</v>
      </c>
      <c r="J26" s="31">
        <v>314.203</v>
      </c>
    </row>
    <row r="27" spans="1:10" ht="15.75">
      <c r="A27" s="37"/>
      <c r="B27" s="37" t="s">
        <v>35</v>
      </c>
      <c r="C27" s="38">
        <f>SUM(C19:C26)</f>
        <v>76.69</v>
      </c>
      <c r="D27" s="37"/>
      <c r="E27" s="38">
        <f>SUM(E19:E26)</f>
        <v>14.556000000000001</v>
      </c>
      <c r="F27" s="40">
        <f t="shared" si="1"/>
        <v>0.18980310340331205</v>
      </c>
      <c r="G27" s="37"/>
      <c r="H27" s="37"/>
      <c r="I27" s="57">
        <f>SUM(I19:I26)</f>
        <v>26059.77326</v>
      </c>
      <c r="J27" s="58">
        <f>I27/C27</f>
        <v>339.80666657973666</v>
      </c>
    </row>
    <row r="28" spans="2:10" ht="15.75">
      <c r="B28" s="59" t="s">
        <v>46</v>
      </c>
      <c r="C28" s="60"/>
      <c r="D28" s="60"/>
      <c r="E28" s="60"/>
      <c r="F28" s="60"/>
      <c r="G28" s="60"/>
      <c r="H28" s="60"/>
      <c r="I28" s="60"/>
      <c r="J28" s="60"/>
    </row>
    <row r="29" spans="2:10" ht="15.75">
      <c r="B29" s="59"/>
      <c r="C29" s="60"/>
      <c r="D29" s="60"/>
      <c r="E29" s="60"/>
      <c r="F29" s="60"/>
      <c r="G29" s="60"/>
      <c r="H29" s="60"/>
      <c r="I29" s="60"/>
      <c r="J29" s="60"/>
    </row>
    <row r="30" spans="2:10" ht="15.75">
      <c r="B30" s="59"/>
      <c r="C30" s="60"/>
      <c r="D30" s="60"/>
      <c r="E30" s="60"/>
      <c r="F30" s="60"/>
      <c r="G30" s="60"/>
      <c r="H30" s="60"/>
      <c r="I30" s="60"/>
      <c r="J30" s="60"/>
    </row>
    <row r="31" spans="2:10" ht="16.5" thickBot="1"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.75">
      <c r="A32" s="151" t="s">
        <v>1</v>
      </c>
      <c r="B32" s="1"/>
      <c r="C32" s="2"/>
      <c r="D32" s="2"/>
      <c r="E32" s="154" t="s">
        <v>2</v>
      </c>
      <c r="F32" s="155"/>
      <c r="G32" s="155"/>
      <c r="H32" s="156"/>
      <c r="I32" s="3" t="s">
        <v>3</v>
      </c>
      <c r="J32" s="4" t="s">
        <v>4</v>
      </c>
    </row>
    <row r="33" spans="1:10" ht="12.75">
      <c r="A33" s="152"/>
      <c r="B33" s="5"/>
      <c r="C33" s="6" t="s">
        <v>5</v>
      </c>
      <c r="D33" s="7" t="s">
        <v>6</v>
      </c>
      <c r="E33" s="157" t="s">
        <v>7</v>
      </c>
      <c r="F33" s="158"/>
      <c r="G33" s="158"/>
      <c r="H33" s="159"/>
      <c r="I33" s="8" t="s">
        <v>8</v>
      </c>
      <c r="J33" s="9" t="s">
        <v>9</v>
      </c>
    </row>
    <row r="34" spans="1:10" ht="12.75">
      <c r="A34" s="152"/>
      <c r="B34" s="10" t="s">
        <v>10</v>
      </c>
      <c r="C34" s="6" t="s">
        <v>7</v>
      </c>
      <c r="D34" s="7" t="s">
        <v>11</v>
      </c>
      <c r="E34" s="160" t="s">
        <v>12</v>
      </c>
      <c r="F34" s="161"/>
      <c r="G34" s="161"/>
      <c r="H34" s="162"/>
      <c r="I34" s="11" t="s">
        <v>9</v>
      </c>
      <c r="J34" s="9" t="s">
        <v>13</v>
      </c>
    </row>
    <row r="35" spans="1:10" ht="12.75">
      <c r="A35" s="152"/>
      <c r="B35" s="5"/>
      <c r="C35" s="6" t="s">
        <v>12</v>
      </c>
      <c r="D35" s="7" t="s">
        <v>14</v>
      </c>
      <c r="E35" s="12" t="s">
        <v>5</v>
      </c>
      <c r="F35" s="12" t="s">
        <v>15</v>
      </c>
      <c r="G35" s="12" t="s">
        <v>5</v>
      </c>
      <c r="H35" s="13" t="s">
        <v>15</v>
      </c>
      <c r="I35" s="11" t="s">
        <v>13</v>
      </c>
      <c r="J35" s="9" t="s">
        <v>16</v>
      </c>
    </row>
    <row r="36" spans="1:10" ht="12.75">
      <c r="A36" s="152"/>
      <c r="B36" s="5"/>
      <c r="C36" s="6"/>
      <c r="D36" s="7"/>
      <c r="E36" s="14" t="s">
        <v>17</v>
      </c>
      <c r="F36" s="14" t="s">
        <v>18</v>
      </c>
      <c r="G36" s="14" t="s">
        <v>19</v>
      </c>
      <c r="H36" s="13" t="s">
        <v>18</v>
      </c>
      <c r="I36" s="15"/>
      <c r="J36" s="9" t="s">
        <v>20</v>
      </c>
    </row>
    <row r="37" spans="1:10" ht="13.5" thickBot="1">
      <c r="A37" s="153"/>
      <c r="B37" s="16"/>
      <c r="C37" s="17"/>
      <c r="D37" s="18"/>
      <c r="E37" s="19"/>
      <c r="F37" s="19" t="s">
        <v>7</v>
      </c>
      <c r="G37" s="19"/>
      <c r="H37" s="20" t="s">
        <v>7</v>
      </c>
      <c r="I37" s="21" t="s">
        <v>21</v>
      </c>
      <c r="J37" s="22" t="s">
        <v>21</v>
      </c>
    </row>
    <row r="38" spans="1:10" s="61" customFormat="1" ht="14.25">
      <c r="A38" s="48"/>
      <c r="B38" s="49" t="s">
        <v>47</v>
      </c>
      <c r="C38" s="50"/>
      <c r="D38" s="49"/>
      <c r="E38" s="51"/>
      <c r="F38" s="49"/>
      <c r="G38" s="51"/>
      <c r="H38" s="49"/>
      <c r="I38" s="52"/>
      <c r="J38" s="52"/>
    </row>
    <row r="39" spans="1:10" ht="15.75">
      <c r="A39" s="31" t="s">
        <v>23</v>
      </c>
      <c r="B39" s="31" t="s">
        <v>48</v>
      </c>
      <c r="C39" s="32">
        <v>12.4</v>
      </c>
      <c r="D39" s="33">
        <v>26.5</v>
      </c>
      <c r="E39" s="32">
        <v>4.657</v>
      </c>
      <c r="F39" s="34">
        <f>E39/C39</f>
        <v>0.37556451612903224</v>
      </c>
      <c r="G39" s="31">
        <v>3.552</v>
      </c>
      <c r="H39" s="34">
        <f>G39/C39</f>
        <v>0.2864516129032258</v>
      </c>
      <c r="I39" s="36">
        <f>J39*C39</f>
        <v>13617.6428</v>
      </c>
      <c r="J39" s="53">
        <v>1098.197</v>
      </c>
    </row>
    <row r="40" spans="1:10" ht="15.75">
      <c r="A40" s="31" t="s">
        <v>25</v>
      </c>
      <c r="B40" s="31" t="s">
        <v>49</v>
      </c>
      <c r="C40" s="32">
        <v>15.25</v>
      </c>
      <c r="D40" s="33">
        <v>26.5</v>
      </c>
      <c r="E40" s="31">
        <v>5.704</v>
      </c>
      <c r="F40" s="34">
        <f>E40/C40</f>
        <v>0.3740327868852459</v>
      </c>
      <c r="G40" s="31">
        <v>1.967</v>
      </c>
      <c r="H40" s="34">
        <f>G40/C40</f>
        <v>0.12898360655737706</v>
      </c>
      <c r="I40" s="36">
        <f>J40*C40</f>
        <v>12257.035</v>
      </c>
      <c r="J40" s="53">
        <v>803.74</v>
      </c>
    </row>
    <row r="41" spans="1:10" ht="15.75">
      <c r="A41" s="31" t="s">
        <v>27</v>
      </c>
      <c r="B41" s="31" t="s">
        <v>50</v>
      </c>
      <c r="C41" s="32">
        <v>19.08</v>
      </c>
      <c r="D41" s="33">
        <v>26.5</v>
      </c>
      <c r="E41" s="31">
        <v>3.835</v>
      </c>
      <c r="F41" s="34">
        <f>E41/C41</f>
        <v>0.20099580712788262</v>
      </c>
      <c r="G41" s="31">
        <v>0.616</v>
      </c>
      <c r="H41" s="34">
        <f>G41/C41</f>
        <v>0.03228511530398323</v>
      </c>
      <c r="I41" s="36">
        <f>J41*C41</f>
        <v>8866.13256</v>
      </c>
      <c r="J41" s="31">
        <v>464.682</v>
      </c>
    </row>
    <row r="42" spans="1:10" ht="15.75">
      <c r="A42" s="31"/>
      <c r="B42" s="37" t="s">
        <v>35</v>
      </c>
      <c r="C42" s="38">
        <f>SUM(C39:C41)</f>
        <v>46.73</v>
      </c>
      <c r="D42" s="37"/>
      <c r="E42" s="38">
        <f>SUM(E39:E41)</f>
        <v>14.196000000000002</v>
      </c>
      <c r="F42" s="40">
        <f>E42/C42</f>
        <v>0.3037877166702333</v>
      </c>
      <c r="G42" s="38">
        <f>SUM(G39:G41)</f>
        <v>6.135</v>
      </c>
      <c r="H42" s="40">
        <f>G42/C42</f>
        <v>0.13128611170554247</v>
      </c>
      <c r="I42" s="42">
        <f>SUM(I39:I41)</f>
        <v>34740.810359999996</v>
      </c>
      <c r="J42" s="58">
        <f>I42/C42</f>
        <v>743.4369860903059</v>
      </c>
    </row>
    <row r="43" spans="1:10" ht="15.75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4.25">
      <c r="A44" s="48"/>
      <c r="B44" s="49" t="s">
        <v>51</v>
      </c>
      <c r="C44" s="50"/>
      <c r="D44" s="49"/>
      <c r="E44" s="51"/>
      <c r="F44" s="49"/>
      <c r="G44" s="51"/>
      <c r="H44" s="49"/>
      <c r="I44" s="52"/>
      <c r="J44" s="52"/>
    </row>
    <row r="45" spans="1:10" ht="15.75">
      <c r="A45" s="31" t="s">
        <v>23</v>
      </c>
      <c r="B45" s="31" t="s">
        <v>52</v>
      </c>
      <c r="C45" s="32">
        <v>3</v>
      </c>
      <c r="D45" s="33">
        <v>26.5</v>
      </c>
      <c r="E45" s="32">
        <v>1.218</v>
      </c>
      <c r="F45" s="34">
        <f>E45/C45</f>
        <v>0.40599999999999997</v>
      </c>
      <c r="G45" s="32">
        <v>1.44</v>
      </c>
      <c r="H45" s="34">
        <f>G45/C45</f>
        <v>0.48</v>
      </c>
      <c r="I45" s="36">
        <f>J45*C45</f>
        <v>3508.4249999999997</v>
      </c>
      <c r="J45" s="53">
        <v>1169.475</v>
      </c>
    </row>
    <row r="46" spans="1:10" ht="15.75">
      <c r="A46" s="31" t="s">
        <v>25</v>
      </c>
      <c r="B46" s="31" t="s">
        <v>53</v>
      </c>
      <c r="C46" s="32">
        <v>6.5</v>
      </c>
      <c r="D46" s="33">
        <v>26.5</v>
      </c>
      <c r="E46" s="32">
        <v>2.523</v>
      </c>
      <c r="F46" s="34">
        <f>E46/C46</f>
        <v>0.3881538461538462</v>
      </c>
      <c r="G46" s="35">
        <v>0</v>
      </c>
      <c r="H46" s="35">
        <v>0</v>
      </c>
      <c r="I46" s="36">
        <f>C46*J46</f>
        <v>4146.3695</v>
      </c>
      <c r="J46" s="32">
        <v>637.903</v>
      </c>
    </row>
    <row r="47" spans="1:10" ht="15.75">
      <c r="A47" s="31" t="s">
        <v>27</v>
      </c>
      <c r="B47" s="31" t="s">
        <v>54</v>
      </c>
      <c r="C47" s="32">
        <v>3.867</v>
      </c>
      <c r="D47" s="33">
        <v>26.5</v>
      </c>
      <c r="E47" s="32">
        <v>0.721</v>
      </c>
      <c r="F47" s="34">
        <f>E47/C47</f>
        <v>0.1864494440134471</v>
      </c>
      <c r="G47" s="35">
        <v>0</v>
      </c>
      <c r="H47" s="35">
        <v>0</v>
      </c>
      <c r="I47" s="36">
        <f>C47*J47</f>
        <v>2550.228495</v>
      </c>
      <c r="J47" s="31">
        <v>659.485</v>
      </c>
    </row>
    <row r="48" spans="1:10" ht="15.75">
      <c r="A48" s="31" t="s">
        <v>28</v>
      </c>
      <c r="B48" s="31" t="s">
        <v>55</v>
      </c>
      <c r="C48" s="32">
        <v>9.09</v>
      </c>
      <c r="D48" s="33">
        <v>26.5</v>
      </c>
      <c r="E48" s="31">
        <v>6.657</v>
      </c>
      <c r="F48" s="34">
        <f>E48/C48</f>
        <v>0.7323432343234324</v>
      </c>
      <c r="G48" s="31">
        <v>0</v>
      </c>
      <c r="H48" s="31">
        <v>0</v>
      </c>
      <c r="I48" s="36">
        <f>J48*C48</f>
        <v>5752.83375</v>
      </c>
      <c r="J48" s="31">
        <v>632.875</v>
      </c>
    </row>
    <row r="49" spans="1:10" ht="15.75">
      <c r="A49" s="37"/>
      <c r="B49" s="37" t="s">
        <v>35</v>
      </c>
      <c r="C49" s="62">
        <f>SUM(C45:C48)</f>
        <v>22.457</v>
      </c>
      <c r="D49" s="37"/>
      <c r="E49" s="38">
        <f>SUM(E45:E48)</f>
        <v>11.119</v>
      </c>
      <c r="F49" s="40">
        <f>E49/C49</f>
        <v>0.495124014783809</v>
      </c>
      <c r="G49" s="38">
        <f>SUM(G45:G48)</f>
        <v>1.44</v>
      </c>
      <c r="H49" s="40">
        <f>G49/C49</f>
        <v>0.0641225453088124</v>
      </c>
      <c r="I49" s="57">
        <f>SUM(I45:I48)</f>
        <v>15957.856745</v>
      </c>
      <c r="J49" s="38">
        <f>I49/C49</f>
        <v>710.596105668611</v>
      </c>
    </row>
    <row r="51" ht="15.75">
      <c r="B51" s="59" t="s">
        <v>46</v>
      </c>
    </row>
  </sheetData>
  <mergeCells count="9">
    <mergeCell ref="A32:A37"/>
    <mergeCell ref="E32:H32"/>
    <mergeCell ref="E33:H33"/>
    <mergeCell ref="E34:H34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E4" sqref="E4:H5"/>
    </sheetView>
  </sheetViews>
  <sheetFormatPr defaultColWidth="9.00390625" defaultRowHeight="12.75"/>
  <cols>
    <col min="1" max="1" width="5.25390625" style="63" customWidth="1"/>
    <col min="2" max="2" width="37.875" style="63" customWidth="1"/>
    <col min="3" max="3" width="9.25390625" style="63" bestFit="1" customWidth="1"/>
    <col min="4" max="5" width="9.125" style="63" customWidth="1"/>
    <col min="6" max="6" width="9.375" style="63" bestFit="1" customWidth="1"/>
    <col min="7" max="8" width="9.125" style="63" customWidth="1"/>
    <col min="9" max="9" width="16.875" style="63" customWidth="1"/>
    <col min="10" max="10" width="14.625" style="63" customWidth="1"/>
    <col min="11" max="16384" width="9.125" style="63" customWidth="1"/>
  </cols>
  <sheetData>
    <row r="1" ht="13.5" thickBot="1"/>
    <row r="2" spans="1:10" ht="20.25" thickBot="1" thickTop="1">
      <c r="A2" s="148" t="s">
        <v>56</v>
      </c>
      <c r="B2" s="149"/>
      <c r="C2" s="149"/>
      <c r="D2" s="149"/>
      <c r="E2" s="149"/>
      <c r="F2" s="149"/>
      <c r="G2" s="149"/>
      <c r="H2" s="149"/>
      <c r="I2" s="149"/>
      <c r="J2" s="150"/>
    </row>
    <row r="3" ht="14.25" thickBot="1" thickTop="1"/>
    <row r="4" spans="1:10" ht="12.75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 customHeight="1">
      <c r="A5" s="152"/>
      <c r="B5" s="5"/>
      <c r="C5" s="6" t="s">
        <v>5</v>
      </c>
      <c r="D5" s="7" t="s">
        <v>6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11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 t="s">
        <v>14</v>
      </c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64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57</v>
      </c>
      <c r="J9" s="22" t="s">
        <v>57</v>
      </c>
    </row>
    <row r="10" spans="1:10" ht="14.25">
      <c r="A10" s="65"/>
      <c r="B10" s="24" t="s">
        <v>58</v>
      </c>
      <c r="C10" s="25"/>
      <c r="D10" s="26"/>
      <c r="E10" s="27"/>
      <c r="F10" s="26"/>
      <c r="G10" s="27"/>
      <c r="H10" s="26"/>
      <c r="I10" s="28"/>
      <c r="J10" s="29"/>
    </row>
    <row r="11" spans="1:10" ht="15.75">
      <c r="A11" s="31" t="s">
        <v>59</v>
      </c>
      <c r="B11" s="31" t="s">
        <v>60</v>
      </c>
      <c r="C11" s="32">
        <v>23.3</v>
      </c>
      <c r="D11" s="33">
        <v>26.5</v>
      </c>
      <c r="E11" s="32">
        <v>7.4</v>
      </c>
      <c r="F11" s="34">
        <f>E11/C11</f>
        <v>0.31759656652360513</v>
      </c>
      <c r="G11" s="35">
        <v>0</v>
      </c>
      <c r="H11" s="35">
        <v>0</v>
      </c>
      <c r="I11" s="66">
        <f>J11*C11</f>
        <v>16230.78</v>
      </c>
      <c r="J11" s="32">
        <v>696.6</v>
      </c>
    </row>
    <row r="12" spans="1:10" s="67" customFormat="1" ht="15.75">
      <c r="A12" s="37"/>
      <c r="B12" s="37" t="s">
        <v>35</v>
      </c>
      <c r="C12" s="38">
        <v>23.3</v>
      </c>
      <c r="D12" s="39"/>
      <c r="E12" s="38">
        <v>7.4</v>
      </c>
      <c r="F12" s="40">
        <f>E12/C12</f>
        <v>0.31759656652360513</v>
      </c>
      <c r="G12" s="41">
        <v>0</v>
      </c>
      <c r="H12" s="41">
        <v>0</v>
      </c>
      <c r="I12" s="42">
        <f>J12*C12</f>
        <v>16230.78</v>
      </c>
      <c r="J12" s="38">
        <v>696.6</v>
      </c>
    </row>
    <row r="13" spans="1:10" ht="15.75">
      <c r="A13" s="68"/>
      <c r="B13" s="60"/>
      <c r="C13" s="60"/>
      <c r="D13" s="60"/>
      <c r="E13" s="60"/>
      <c r="F13" s="69"/>
      <c r="G13" s="60"/>
      <c r="H13" s="60"/>
      <c r="I13" s="60"/>
      <c r="J13" s="60"/>
    </row>
    <row r="14" spans="1:10" ht="14.25">
      <c r="A14" s="48"/>
      <c r="B14" s="70" t="s">
        <v>61</v>
      </c>
      <c r="C14" s="50"/>
      <c r="D14" s="49"/>
      <c r="E14" s="51"/>
      <c r="F14" s="49"/>
      <c r="G14" s="51"/>
      <c r="H14" s="49"/>
      <c r="I14" s="52"/>
      <c r="J14" s="71"/>
    </row>
    <row r="15" spans="1:10" ht="15.75">
      <c r="A15" s="31" t="s">
        <v>59</v>
      </c>
      <c r="B15" s="31" t="s">
        <v>62</v>
      </c>
      <c r="C15" s="32">
        <v>16.4</v>
      </c>
      <c r="D15" s="33">
        <v>26.5</v>
      </c>
      <c r="E15" s="32">
        <v>3.2</v>
      </c>
      <c r="F15" s="34">
        <f>E15/C15</f>
        <v>0.19512195121951223</v>
      </c>
      <c r="G15" s="35">
        <v>0</v>
      </c>
      <c r="H15" s="35">
        <v>0</v>
      </c>
      <c r="I15" s="36">
        <f>J15*C15</f>
        <v>6123.596</v>
      </c>
      <c r="J15" s="32">
        <v>373.39</v>
      </c>
    </row>
    <row r="16" spans="1:10" ht="15.75">
      <c r="A16" s="31" t="s">
        <v>63</v>
      </c>
      <c r="B16" s="31" t="s">
        <v>64</v>
      </c>
      <c r="C16" s="53">
        <v>48.8</v>
      </c>
      <c r="D16" s="33">
        <v>26.5</v>
      </c>
      <c r="E16" s="32">
        <v>1.1</v>
      </c>
      <c r="F16" s="34">
        <f>E16/C16</f>
        <v>0.02254098360655738</v>
      </c>
      <c r="G16" s="31">
        <v>0</v>
      </c>
      <c r="H16" s="31">
        <v>0</v>
      </c>
      <c r="I16" s="72">
        <f>J16*C16</f>
        <v>12603.087999999998</v>
      </c>
      <c r="J16" s="32">
        <v>258.26</v>
      </c>
    </row>
    <row r="17" spans="1:10" ht="15.75">
      <c r="A17" s="31" t="s">
        <v>65</v>
      </c>
      <c r="B17" s="31" t="s">
        <v>66</v>
      </c>
      <c r="C17" s="53">
        <v>67.1</v>
      </c>
      <c r="D17" s="33">
        <v>26.5</v>
      </c>
      <c r="E17" s="32">
        <v>8.2</v>
      </c>
      <c r="F17" s="34">
        <f>E17/C17</f>
        <v>0.12220566318926974</v>
      </c>
      <c r="G17" s="31">
        <v>0</v>
      </c>
      <c r="H17" s="31">
        <v>0</v>
      </c>
      <c r="I17" s="72">
        <f>J17*C17</f>
        <v>33370.84299999999</v>
      </c>
      <c r="J17" s="32">
        <v>497.33</v>
      </c>
    </row>
    <row r="18" spans="1:10" ht="15.75">
      <c r="A18" s="31" t="s">
        <v>67</v>
      </c>
      <c r="B18" s="31" t="s">
        <v>68</v>
      </c>
      <c r="C18" s="53">
        <v>80.2</v>
      </c>
      <c r="D18" s="33">
        <v>26.5</v>
      </c>
      <c r="E18" s="32">
        <v>16</v>
      </c>
      <c r="F18" s="34">
        <f>E18/C18</f>
        <v>0.199501246882793</v>
      </c>
      <c r="G18" s="31">
        <v>0</v>
      </c>
      <c r="H18" s="31">
        <v>0</v>
      </c>
      <c r="I18" s="72">
        <f>J18*C18</f>
        <v>37712.446</v>
      </c>
      <c r="J18" s="32">
        <v>470.23</v>
      </c>
    </row>
    <row r="19" spans="1:10" ht="15.75">
      <c r="A19" s="31"/>
      <c r="B19" s="37" t="s">
        <v>35</v>
      </c>
      <c r="C19" s="58">
        <f>SUM(C15:C18)</f>
        <v>212.5</v>
      </c>
      <c r="D19" s="37"/>
      <c r="E19" s="38">
        <f>SUM(E15:E18)</f>
        <v>28.5</v>
      </c>
      <c r="F19" s="40">
        <f>E19/C19</f>
        <v>0.13411764705882354</v>
      </c>
      <c r="G19" s="37"/>
      <c r="H19" s="37"/>
      <c r="I19" s="73">
        <f>SUM(I15:I18)</f>
        <v>89809.973</v>
      </c>
      <c r="J19" s="38">
        <f>I19/C19</f>
        <v>422.6351670588235</v>
      </c>
    </row>
    <row r="20" spans="1:10" ht="16.5" thickBot="1">
      <c r="A20" s="68"/>
      <c r="B20" s="74"/>
      <c r="C20" s="75"/>
      <c r="D20" s="74"/>
      <c r="E20" s="76"/>
      <c r="F20" s="77"/>
      <c r="G20" s="74"/>
      <c r="H20" s="74"/>
      <c r="I20" s="78"/>
      <c r="J20" s="76"/>
    </row>
    <row r="21" spans="1:10" ht="16.5" thickBot="1">
      <c r="A21" s="79"/>
      <c r="B21" s="80" t="s">
        <v>69</v>
      </c>
      <c r="C21" s="81">
        <f>C12+C19</f>
        <v>235.8</v>
      </c>
      <c r="D21" s="80"/>
      <c r="E21" s="82">
        <f>E19+E12</f>
        <v>35.9</v>
      </c>
      <c r="F21" s="83">
        <f>E21/C21</f>
        <v>0.15224766751484306</v>
      </c>
      <c r="G21" s="80"/>
      <c r="H21" s="80"/>
      <c r="I21" s="84">
        <f>I19+I12</f>
        <v>106040.753</v>
      </c>
      <c r="J21" s="85">
        <f>I21/C21</f>
        <v>449.70633163698045</v>
      </c>
    </row>
    <row r="22" spans="1:10" ht="15.75">
      <c r="A22" s="60"/>
      <c r="B22" s="60"/>
      <c r="C22" s="86"/>
      <c r="D22" s="60"/>
      <c r="E22" s="87"/>
      <c r="F22" s="60"/>
      <c r="G22" s="60"/>
      <c r="H22" s="60"/>
      <c r="I22" s="60"/>
      <c r="J22" s="87"/>
    </row>
    <row r="23" spans="1:10" ht="15.75">
      <c r="A23" s="60"/>
      <c r="B23" s="163" t="s">
        <v>70</v>
      </c>
      <c r="C23" s="163"/>
      <c r="D23" s="163"/>
      <c r="E23" s="163"/>
      <c r="F23" s="163"/>
      <c r="G23" s="163"/>
      <c r="H23" s="163"/>
      <c r="I23" s="163"/>
      <c r="J23" s="163"/>
    </row>
    <row r="24" spans="1:10" ht="15.75">
      <c r="A24" s="60"/>
      <c r="B24" s="60"/>
      <c r="C24" s="60"/>
      <c r="D24" s="60"/>
      <c r="E24" s="60"/>
      <c r="F24" s="60"/>
      <c r="G24" s="60"/>
      <c r="H24" s="60"/>
      <c r="I24" s="60"/>
      <c r="J24" s="87"/>
    </row>
    <row r="25" spans="1:10" ht="15.75">
      <c r="A25" s="60"/>
      <c r="B25" s="60"/>
      <c r="C25" s="60"/>
      <c r="D25" s="60"/>
      <c r="E25" s="60"/>
      <c r="F25" s="60"/>
      <c r="G25" s="60"/>
      <c r="H25" s="60"/>
      <c r="I25" s="60"/>
      <c r="J25" s="87"/>
    </row>
    <row r="26" spans="1:10" ht="15.7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5.7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5.75">
      <c r="A28" s="60"/>
      <c r="B28" s="60"/>
      <c r="C28" s="60"/>
      <c r="D28" s="60"/>
      <c r="E28" s="60"/>
      <c r="F28" s="60"/>
      <c r="G28" s="60"/>
      <c r="H28" s="60"/>
      <c r="I28" s="60"/>
      <c r="J28" s="60"/>
    </row>
  </sheetData>
  <mergeCells count="6">
    <mergeCell ref="B23:J23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6"/>
  <sheetViews>
    <sheetView zoomScale="75" zoomScaleNormal="75" workbookViewId="0" topLeftCell="A19">
      <selection activeCell="B33" sqref="B33"/>
    </sheetView>
  </sheetViews>
  <sheetFormatPr defaultColWidth="9.00390625" defaultRowHeight="12.75"/>
  <cols>
    <col min="1" max="1" width="4.875" style="0" customWidth="1"/>
    <col min="2" max="2" width="40.875" style="0" customWidth="1"/>
    <col min="8" max="8" width="10.875" style="0" bestFit="1" customWidth="1"/>
    <col min="9" max="9" width="13.00390625" style="0" customWidth="1"/>
    <col min="10" max="10" width="11.375" style="0" customWidth="1"/>
  </cols>
  <sheetData>
    <row r="1" spans="1:10" ht="20.25" thickBot="1" thickTop="1">
      <c r="A1" s="148" t="s">
        <v>71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3.5" thickTop="1">
      <c r="A2" s="151" t="s">
        <v>1</v>
      </c>
      <c r="B2" s="1"/>
      <c r="C2" s="2"/>
      <c r="D2" s="2"/>
      <c r="E2" s="154" t="s">
        <v>2</v>
      </c>
      <c r="F2" s="155"/>
      <c r="G2" s="155"/>
      <c r="H2" s="156"/>
      <c r="I2" s="3" t="s">
        <v>3</v>
      </c>
      <c r="J2" s="4" t="s">
        <v>4</v>
      </c>
    </row>
    <row r="3" spans="1:10" ht="12.75">
      <c r="A3" s="152"/>
      <c r="B3" s="5"/>
      <c r="C3" s="6" t="s">
        <v>5</v>
      </c>
      <c r="D3" s="7" t="s">
        <v>72</v>
      </c>
      <c r="E3" s="157" t="s">
        <v>7</v>
      </c>
      <c r="F3" s="158"/>
      <c r="G3" s="158"/>
      <c r="H3" s="159"/>
      <c r="I3" s="8" t="s">
        <v>8</v>
      </c>
      <c r="J3" s="9" t="s">
        <v>9</v>
      </c>
    </row>
    <row r="4" spans="1:10" ht="12.75">
      <c r="A4" s="152"/>
      <c r="B4" s="10" t="s">
        <v>10</v>
      </c>
      <c r="C4" s="6" t="s">
        <v>7</v>
      </c>
      <c r="D4" s="7" t="s">
        <v>73</v>
      </c>
      <c r="E4" s="160" t="s">
        <v>12</v>
      </c>
      <c r="F4" s="161"/>
      <c r="G4" s="161"/>
      <c r="H4" s="162"/>
      <c r="I4" s="11" t="s">
        <v>9</v>
      </c>
      <c r="J4" s="9" t="s">
        <v>13</v>
      </c>
    </row>
    <row r="5" spans="1:10" ht="12.75">
      <c r="A5" s="152"/>
      <c r="B5" s="5"/>
      <c r="C5" s="6" t="s">
        <v>12</v>
      </c>
      <c r="D5" s="7"/>
      <c r="E5" s="12" t="s">
        <v>5</v>
      </c>
      <c r="F5" s="12" t="s">
        <v>15</v>
      </c>
      <c r="G5" s="12" t="s">
        <v>5</v>
      </c>
      <c r="H5" s="13" t="s">
        <v>15</v>
      </c>
      <c r="I5" s="11" t="s">
        <v>13</v>
      </c>
      <c r="J5" s="9" t="s">
        <v>16</v>
      </c>
    </row>
    <row r="6" spans="1:10" ht="12.75">
      <c r="A6" s="152"/>
      <c r="B6" s="5"/>
      <c r="C6" s="6"/>
      <c r="D6" s="7"/>
      <c r="E6" s="14" t="s">
        <v>17</v>
      </c>
      <c r="F6" s="14" t="s">
        <v>18</v>
      </c>
      <c r="G6" s="14" t="s">
        <v>19</v>
      </c>
      <c r="H6" s="13" t="s">
        <v>18</v>
      </c>
      <c r="I6" s="64"/>
      <c r="J6" s="9" t="s">
        <v>20</v>
      </c>
    </row>
    <row r="7" spans="1:10" ht="13.5" thickBot="1">
      <c r="A7" s="153"/>
      <c r="B7" s="16"/>
      <c r="C7" s="17"/>
      <c r="D7" s="18"/>
      <c r="E7" s="19"/>
      <c r="F7" s="19" t="s">
        <v>7</v>
      </c>
      <c r="G7" s="19"/>
      <c r="H7" s="20" t="s">
        <v>7</v>
      </c>
      <c r="I7" s="21" t="s">
        <v>57</v>
      </c>
      <c r="J7" s="22" t="s">
        <v>57</v>
      </c>
    </row>
    <row r="8" spans="1:10" ht="15.75">
      <c r="A8" s="88"/>
      <c r="B8" s="89" t="s">
        <v>61</v>
      </c>
      <c r="C8" s="90"/>
      <c r="D8" s="91"/>
      <c r="E8" s="92"/>
      <c r="F8" s="91"/>
      <c r="G8" s="92"/>
      <c r="H8" s="91"/>
      <c r="I8" s="93"/>
      <c r="J8" s="94"/>
    </row>
    <row r="9" spans="1:10" ht="18" customHeight="1">
      <c r="A9" s="95" t="s">
        <v>23</v>
      </c>
      <c r="B9" s="96" t="s">
        <v>74</v>
      </c>
      <c r="C9" s="53">
        <v>101.7</v>
      </c>
      <c r="D9" s="95" t="s">
        <v>75</v>
      </c>
      <c r="E9" s="32">
        <v>3.08</v>
      </c>
      <c r="F9" s="34">
        <f>E9/C9</f>
        <v>0.030285152409046213</v>
      </c>
      <c r="G9" s="31">
        <v>0</v>
      </c>
      <c r="H9" s="97">
        <v>0</v>
      </c>
      <c r="I9" s="53">
        <f>J9*C9</f>
        <v>20170.4661</v>
      </c>
      <c r="J9" s="53">
        <v>198.333</v>
      </c>
    </row>
    <row r="10" spans="1:10" ht="15.75">
      <c r="A10" s="95" t="s">
        <v>25</v>
      </c>
      <c r="B10" s="31" t="s">
        <v>76</v>
      </c>
      <c r="C10" s="32">
        <v>28.8</v>
      </c>
      <c r="D10" s="95" t="s">
        <v>75</v>
      </c>
      <c r="E10" s="32">
        <v>0.86</v>
      </c>
      <c r="F10" s="34">
        <f>E10/C10</f>
        <v>0.02986111111111111</v>
      </c>
      <c r="G10" s="31">
        <v>0</v>
      </c>
      <c r="H10" s="31">
        <v>0</v>
      </c>
      <c r="I10" s="53">
        <f>J10*C10</f>
        <v>6448.608</v>
      </c>
      <c r="J10" s="32">
        <v>223.91</v>
      </c>
    </row>
    <row r="11" spans="1:10" ht="15.75">
      <c r="A11" s="95" t="s">
        <v>27</v>
      </c>
      <c r="B11" s="31" t="s">
        <v>77</v>
      </c>
      <c r="C11" s="53">
        <v>56</v>
      </c>
      <c r="D11" s="95" t="s">
        <v>75</v>
      </c>
      <c r="E11" s="32">
        <v>2.52</v>
      </c>
      <c r="F11" s="34">
        <f>E11/C11</f>
        <v>0.045</v>
      </c>
      <c r="G11" s="31">
        <v>0</v>
      </c>
      <c r="H11" s="97">
        <v>0</v>
      </c>
      <c r="I11" s="53">
        <f>J11*C11</f>
        <v>12766.376</v>
      </c>
      <c r="J11" s="53">
        <v>227.971</v>
      </c>
    </row>
    <row r="12" spans="1:10" ht="15.75">
      <c r="A12" s="37"/>
      <c r="B12" s="37" t="s">
        <v>78</v>
      </c>
      <c r="C12" s="58">
        <f>SUM(C9:C11)</f>
        <v>186.5</v>
      </c>
      <c r="D12" s="98"/>
      <c r="E12" s="38">
        <f>SUM(E9:E11)</f>
        <v>6.46</v>
      </c>
      <c r="F12" s="40">
        <f>E12/C12:C14</f>
        <v>0.03463806970509383</v>
      </c>
      <c r="G12" s="37"/>
      <c r="H12" s="99"/>
      <c r="I12" s="58">
        <f>SUM(I9:I11)</f>
        <v>39385.4501</v>
      </c>
      <c r="J12" s="58">
        <f>I12/C12</f>
        <v>211.1820380697051</v>
      </c>
    </row>
    <row r="13" spans="1:10" ht="15.75">
      <c r="A13" s="37"/>
      <c r="B13" s="37"/>
      <c r="C13" s="58"/>
      <c r="D13" s="98"/>
      <c r="E13" s="38"/>
      <c r="F13" s="40"/>
      <c r="G13" s="37"/>
      <c r="H13" s="99"/>
      <c r="I13" s="58"/>
      <c r="J13" s="58"/>
    </row>
    <row r="14" spans="1:10" ht="15.75">
      <c r="A14" s="31"/>
      <c r="B14" s="37" t="s">
        <v>79</v>
      </c>
      <c r="C14" s="53"/>
      <c r="D14" s="95"/>
      <c r="E14" s="32"/>
      <c r="F14" s="34"/>
      <c r="G14" s="31"/>
      <c r="H14" s="97"/>
      <c r="I14" s="53"/>
      <c r="J14" s="53"/>
    </row>
    <row r="15" spans="1:10" ht="15.75">
      <c r="A15" s="31">
        <v>1</v>
      </c>
      <c r="B15" s="31" t="s">
        <v>80</v>
      </c>
      <c r="C15" s="53">
        <v>93.6</v>
      </c>
      <c r="D15" s="95" t="s">
        <v>75</v>
      </c>
      <c r="E15" s="32">
        <v>0.64</v>
      </c>
      <c r="F15" s="34">
        <f>E15/C15</f>
        <v>0.0068376068376068385</v>
      </c>
      <c r="G15" s="31">
        <v>3.29</v>
      </c>
      <c r="H15" s="34">
        <f>G15/C15</f>
        <v>0.03514957264957265</v>
      </c>
      <c r="I15" s="53">
        <f>J15*C15</f>
        <v>19574.1936</v>
      </c>
      <c r="J15" s="53">
        <v>209.126</v>
      </c>
    </row>
    <row r="16" spans="1:10" ht="15.75">
      <c r="A16" s="100">
        <v>2</v>
      </c>
      <c r="B16" s="100" t="s">
        <v>81</v>
      </c>
      <c r="C16" s="101">
        <v>62.3</v>
      </c>
      <c r="D16" s="102" t="s">
        <v>75</v>
      </c>
      <c r="E16" s="103">
        <v>3.95</v>
      </c>
      <c r="F16" s="104">
        <f>E16/C16</f>
        <v>0.06340288924558588</v>
      </c>
      <c r="G16" s="100">
        <v>13.05</v>
      </c>
      <c r="H16" s="104">
        <f>G16/C16</f>
        <v>0.20947030497592298</v>
      </c>
      <c r="I16" s="101">
        <f>J16*C16</f>
        <v>30273.0029</v>
      </c>
      <c r="J16" s="101">
        <v>485.923</v>
      </c>
    </row>
    <row r="17" spans="1:10" ht="15.75">
      <c r="A17" s="100">
        <v>3</v>
      </c>
      <c r="B17" s="100" t="s">
        <v>82</v>
      </c>
      <c r="C17" s="101">
        <v>32</v>
      </c>
      <c r="D17" s="102" t="s">
        <v>75</v>
      </c>
      <c r="E17" s="103">
        <v>2.781</v>
      </c>
      <c r="F17" s="104">
        <f>E17/C17</f>
        <v>0.08690625</v>
      </c>
      <c r="G17" s="105">
        <v>0.3</v>
      </c>
      <c r="H17" s="104">
        <f>G17/C17</f>
        <v>0.009375</v>
      </c>
      <c r="I17" s="101">
        <f>J17*C17</f>
        <v>9706.88</v>
      </c>
      <c r="J17" s="101">
        <v>303.34</v>
      </c>
    </row>
    <row r="18" spans="2:79" s="37" customFormat="1" ht="15.75">
      <c r="B18" s="37" t="s">
        <v>35</v>
      </c>
      <c r="C18" s="58">
        <f>SUM(C15:C17)</f>
        <v>187.89999999999998</v>
      </c>
      <c r="E18" s="38">
        <f>SUM(E15:E17)</f>
        <v>7.371</v>
      </c>
      <c r="F18" s="40">
        <f>E18/C18</f>
        <v>0.039228312932410865</v>
      </c>
      <c r="G18" s="37">
        <f>SUM(G15:G17)</f>
        <v>16.64</v>
      </c>
      <c r="H18" s="40">
        <f>G18/C18</f>
        <v>0.08855774348057478</v>
      </c>
      <c r="I18" s="58">
        <f>SUM(I15:I17)</f>
        <v>59554.076499999996</v>
      </c>
      <c r="J18" s="58">
        <f>I18/C18</f>
        <v>316.9455907397552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</row>
    <row r="19" spans="1:10" ht="15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15.75">
      <c r="A20" s="31"/>
      <c r="B20" s="37" t="s">
        <v>83</v>
      </c>
      <c r="C20" s="53"/>
      <c r="D20" s="95"/>
      <c r="E20" s="32"/>
      <c r="F20" s="34"/>
      <c r="G20" s="31"/>
      <c r="H20" s="97"/>
      <c r="I20" s="53"/>
      <c r="J20" s="53"/>
    </row>
    <row r="21" spans="1:10" ht="15.75">
      <c r="A21" s="95" t="s">
        <v>23</v>
      </c>
      <c r="B21" s="31" t="s">
        <v>84</v>
      </c>
      <c r="C21" s="107">
        <v>12.6</v>
      </c>
      <c r="D21" s="95" t="s">
        <v>75</v>
      </c>
      <c r="E21" s="32">
        <v>2.522</v>
      </c>
      <c r="F21" s="34">
        <f>E21/C21</f>
        <v>0.20015873015873015</v>
      </c>
      <c r="G21" s="31">
        <v>1.415</v>
      </c>
      <c r="H21" s="34">
        <f>G21/C21</f>
        <v>0.1123015873015873</v>
      </c>
      <c r="I21" s="53">
        <f>J21*C21</f>
        <v>11453.840999999999</v>
      </c>
      <c r="J21" s="53">
        <v>909.035</v>
      </c>
    </row>
    <row r="22" spans="1:10" ht="15.75">
      <c r="A22" s="95" t="s">
        <v>25</v>
      </c>
      <c r="B22" s="31" t="s">
        <v>85</v>
      </c>
      <c r="C22" s="107">
        <v>2.8</v>
      </c>
      <c r="D22" s="95" t="s">
        <v>75</v>
      </c>
      <c r="E22" s="32">
        <v>0.73</v>
      </c>
      <c r="F22" s="34">
        <f>E22/C22</f>
        <v>0.26071428571428573</v>
      </c>
      <c r="G22" s="31">
        <v>0</v>
      </c>
      <c r="H22" s="97">
        <v>0</v>
      </c>
      <c r="I22" s="53">
        <f>J22*C22</f>
        <v>1792</v>
      </c>
      <c r="J22" s="53">
        <v>640</v>
      </c>
    </row>
    <row r="23" spans="1:10" ht="15.75">
      <c r="A23" s="31"/>
      <c r="B23" s="37" t="s">
        <v>35</v>
      </c>
      <c r="C23" s="108">
        <f>SUM(C21:C22)</f>
        <v>15.399999999999999</v>
      </c>
      <c r="D23" s="98"/>
      <c r="E23" s="38">
        <f>SUM(E21:E22)</f>
        <v>3.252</v>
      </c>
      <c r="F23" s="40">
        <f>E23/C23</f>
        <v>0.21116883116883117</v>
      </c>
      <c r="G23" s="37">
        <f>SUM(G21:G22)</f>
        <v>1.415</v>
      </c>
      <c r="H23" s="40">
        <f>G23/C23</f>
        <v>0.0918831168831169</v>
      </c>
      <c r="I23" s="58">
        <f>SUM(I21:I22)</f>
        <v>13245.840999999999</v>
      </c>
      <c r="J23" s="58">
        <f>I23/C23</f>
        <v>860.1195454545455</v>
      </c>
    </row>
    <row r="24" spans="4:10" ht="15.75">
      <c r="D24" s="106"/>
      <c r="E24" s="106"/>
      <c r="F24" s="106"/>
      <c r="G24" s="106"/>
      <c r="H24" s="106"/>
      <c r="I24" s="106"/>
      <c r="J24" s="106"/>
    </row>
    <row r="25" spans="1:10" ht="15.75">
      <c r="A25" s="31"/>
      <c r="B25" s="37" t="s">
        <v>22</v>
      </c>
      <c r="C25" s="53"/>
      <c r="D25" s="95"/>
      <c r="E25" s="32"/>
      <c r="F25" s="34"/>
      <c r="G25" s="31"/>
      <c r="H25" s="97"/>
      <c r="I25" s="53"/>
      <c r="J25" s="53"/>
    </row>
    <row r="26" spans="1:10" ht="15.75">
      <c r="A26" s="95" t="s">
        <v>23</v>
      </c>
      <c r="B26" s="31" t="s">
        <v>86</v>
      </c>
      <c r="C26" s="107">
        <v>64.7</v>
      </c>
      <c r="D26" s="95" t="s">
        <v>75</v>
      </c>
      <c r="E26" s="32">
        <v>1.818</v>
      </c>
      <c r="F26" s="34">
        <f>E27/C26</f>
        <v>0.028098918083462134</v>
      </c>
      <c r="G26" s="31">
        <v>0</v>
      </c>
      <c r="H26" s="97">
        <f>G26/C26</f>
        <v>0</v>
      </c>
      <c r="I26" s="53">
        <f>J26*C26</f>
        <v>12289.118</v>
      </c>
      <c r="J26" s="53">
        <v>189.94</v>
      </c>
    </row>
    <row r="27" spans="1:10" ht="15.75">
      <c r="A27" s="31"/>
      <c r="B27" s="37" t="s">
        <v>35</v>
      </c>
      <c r="C27" s="108">
        <f>SUM(C26:C26)</f>
        <v>64.7</v>
      </c>
      <c r="D27" s="98"/>
      <c r="E27" s="38">
        <f>SUM(E26:E26)</f>
        <v>1.818</v>
      </c>
      <c r="F27" s="40">
        <v>0.0281</v>
      </c>
      <c r="G27" s="37">
        <f>SUM(G26:G26)</f>
        <v>0</v>
      </c>
      <c r="H27" s="99">
        <f>G27/C27</f>
        <v>0</v>
      </c>
      <c r="I27" s="58">
        <f>SUM(I26:I26)</f>
        <v>12289.118</v>
      </c>
      <c r="J27" s="58">
        <f>I27/C27</f>
        <v>189.94</v>
      </c>
    </row>
    <row r="28" spans="1:10" ht="15.75">
      <c r="A28" s="60"/>
      <c r="B28" s="165" t="s">
        <v>87</v>
      </c>
      <c r="C28" s="165"/>
      <c r="D28" s="60"/>
      <c r="E28" s="60"/>
      <c r="F28" s="60"/>
      <c r="G28" s="60"/>
      <c r="H28" s="60"/>
      <c r="I28" s="60" t="s">
        <v>88</v>
      </c>
      <c r="J28" s="60"/>
    </row>
    <row r="29" spans="1:10" ht="15.75">
      <c r="A29" s="60"/>
      <c r="B29" s="166" t="s">
        <v>89</v>
      </c>
      <c r="C29" s="166"/>
      <c r="D29" s="166"/>
      <c r="E29" s="166"/>
      <c r="F29" s="166"/>
      <c r="G29" s="166"/>
      <c r="H29" s="60"/>
      <c r="I29" s="60"/>
      <c r="J29" s="60"/>
    </row>
    <row r="30" spans="1:10" ht="15.7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5.7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5.7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.75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5.7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5.75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5.75">
      <c r="A36" s="60"/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8">
    <mergeCell ref="A19:J19"/>
    <mergeCell ref="B28:C28"/>
    <mergeCell ref="B29:G29"/>
    <mergeCell ref="A1:J1"/>
    <mergeCell ref="A2:A7"/>
    <mergeCell ref="E2:H2"/>
    <mergeCell ref="E3:H3"/>
    <mergeCell ref="E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E19" sqref="E19"/>
    </sheetView>
  </sheetViews>
  <sheetFormatPr defaultColWidth="9.00390625" defaultRowHeight="12.75"/>
  <cols>
    <col min="1" max="1" width="4.875" style="0" customWidth="1"/>
    <col min="2" max="2" width="46.875" style="0" customWidth="1"/>
    <col min="9" max="9" width="10.375" style="0" bestFit="1" customWidth="1"/>
  </cols>
  <sheetData>
    <row r="1" spans="1:10" ht="13.5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0.25" thickBot="1" thickTop="1">
      <c r="A2" s="148" t="s">
        <v>90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4.25" thickBot="1" thickTop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>
      <c r="A5" s="152"/>
      <c r="B5" s="5"/>
      <c r="C5" s="6" t="s">
        <v>5</v>
      </c>
      <c r="D5" s="7" t="s">
        <v>72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73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/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64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57</v>
      </c>
      <c r="J9" s="22" t="s">
        <v>57</v>
      </c>
    </row>
    <row r="10" spans="1:10" ht="15.75">
      <c r="A10" s="88"/>
      <c r="B10" s="89" t="s">
        <v>61</v>
      </c>
      <c r="C10" s="90"/>
      <c r="D10" s="91"/>
      <c r="E10" s="92"/>
      <c r="F10" s="91"/>
      <c r="G10" s="92"/>
      <c r="H10" s="91"/>
      <c r="I10" s="93"/>
      <c r="J10" s="94"/>
    </row>
    <row r="11" spans="1:10" ht="15.75">
      <c r="A11" s="31" t="s">
        <v>23</v>
      </c>
      <c r="B11" s="31" t="s">
        <v>91</v>
      </c>
      <c r="C11" s="53">
        <v>21.8</v>
      </c>
      <c r="D11" s="95" t="s">
        <v>75</v>
      </c>
      <c r="E11" s="31">
        <v>1.145</v>
      </c>
      <c r="F11" s="34">
        <f>E11/C11</f>
        <v>0.05252293577981651</v>
      </c>
      <c r="G11" s="31">
        <v>0.325</v>
      </c>
      <c r="H11" s="34">
        <f>G11/C11</f>
        <v>0.014908256880733946</v>
      </c>
      <c r="I11" s="53">
        <f>J11*C11</f>
        <v>7002.16</v>
      </c>
      <c r="J11" s="53">
        <v>321.2</v>
      </c>
    </row>
    <row r="12" spans="1:10" ht="15.75">
      <c r="A12" s="37"/>
      <c r="B12" s="37" t="s">
        <v>35</v>
      </c>
      <c r="C12" s="58">
        <v>21.8</v>
      </c>
      <c r="D12" s="37"/>
      <c r="E12" s="37">
        <v>1.145</v>
      </c>
      <c r="F12" s="40">
        <f>E12/C12</f>
        <v>0.05252293577981651</v>
      </c>
      <c r="G12" s="37">
        <v>0.325</v>
      </c>
      <c r="H12" s="40">
        <f>G12/C12</f>
        <v>0.014908256880733946</v>
      </c>
      <c r="I12" s="58">
        <f>J12*C12</f>
        <v>7002.16</v>
      </c>
      <c r="J12" s="58">
        <v>321.2</v>
      </c>
    </row>
    <row r="13" spans="1:10" ht="15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5.75">
      <c r="A15" s="60"/>
      <c r="B15" s="163" t="s">
        <v>70</v>
      </c>
      <c r="C15" s="163"/>
      <c r="D15" s="163"/>
      <c r="E15" s="163"/>
      <c r="F15" s="163"/>
      <c r="G15" s="163"/>
      <c r="H15" s="163"/>
      <c r="I15" s="163"/>
      <c r="J15" s="163"/>
    </row>
    <row r="16" spans="1:10" ht="15.75">
      <c r="A16" s="60"/>
      <c r="B16" s="60" t="s">
        <v>92</v>
      </c>
      <c r="C16" s="60"/>
      <c r="D16" s="60"/>
      <c r="E16" s="60"/>
      <c r="F16" s="60"/>
      <c r="G16" s="60"/>
      <c r="H16" s="60"/>
      <c r="I16" s="60"/>
      <c r="J16" s="60"/>
    </row>
    <row r="17" spans="1:10" ht="15.7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5.7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.7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5.7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5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.7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5.75">
      <c r="A24" s="60"/>
      <c r="B24" s="60"/>
      <c r="C24" s="60"/>
      <c r="D24" s="60"/>
      <c r="E24" s="60"/>
      <c r="F24" s="60"/>
      <c r="G24" s="60"/>
      <c r="H24" s="60"/>
      <c r="I24" s="60"/>
      <c r="J24" s="60"/>
    </row>
  </sheetData>
  <mergeCells count="7">
    <mergeCell ref="A14:J14"/>
    <mergeCell ref="B15:J15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E24" sqref="E24"/>
    </sheetView>
  </sheetViews>
  <sheetFormatPr defaultColWidth="9.00390625" defaultRowHeight="12.75"/>
  <cols>
    <col min="1" max="1" width="6.25390625" style="0" customWidth="1"/>
    <col min="2" max="2" width="42.125" style="0" customWidth="1"/>
    <col min="3" max="3" width="9.25390625" style="0" customWidth="1"/>
    <col min="9" max="9" width="12.375" style="0" customWidth="1"/>
    <col min="10" max="10" width="11.875" style="0" customWidth="1"/>
  </cols>
  <sheetData>
    <row r="1" spans="1:10" ht="13.5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0.25" thickBot="1" thickTop="1">
      <c r="A2" s="167" t="s">
        <v>93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ht="14.25" thickBot="1" thickTop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>
      <c r="A5" s="152"/>
      <c r="B5" s="5"/>
      <c r="C5" s="6" t="s">
        <v>5</v>
      </c>
      <c r="D5" s="7" t="s">
        <v>72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73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/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64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57</v>
      </c>
      <c r="J9" s="22" t="s">
        <v>57</v>
      </c>
    </row>
    <row r="10" spans="1:10" ht="15.75">
      <c r="A10" s="88"/>
      <c r="B10" s="89" t="s">
        <v>36</v>
      </c>
      <c r="C10" s="90"/>
      <c r="D10" s="91"/>
      <c r="E10" s="92"/>
      <c r="F10" s="91"/>
      <c r="G10" s="92"/>
      <c r="H10" s="91"/>
      <c r="I10" s="93"/>
      <c r="J10" s="94"/>
    </row>
    <row r="11" spans="1:10" ht="15.75">
      <c r="A11" s="31" t="s">
        <v>23</v>
      </c>
      <c r="B11" s="31" t="s">
        <v>94</v>
      </c>
      <c r="C11" s="53">
        <v>9</v>
      </c>
      <c r="D11" s="95" t="s">
        <v>75</v>
      </c>
      <c r="E11" s="109">
        <v>0</v>
      </c>
      <c r="F11" s="97">
        <v>0</v>
      </c>
      <c r="G11" s="53">
        <v>2</v>
      </c>
      <c r="H11" s="34">
        <f>G11/C11</f>
        <v>0.2222222222222222</v>
      </c>
      <c r="I11" s="53">
        <f>J11*C11</f>
        <v>7839</v>
      </c>
      <c r="J11" s="53">
        <v>871</v>
      </c>
    </row>
    <row r="12" spans="1:10" ht="15.75">
      <c r="A12" s="31" t="s">
        <v>25</v>
      </c>
      <c r="B12" s="31" t="s">
        <v>95</v>
      </c>
      <c r="C12" s="53">
        <v>14</v>
      </c>
      <c r="D12" s="95" t="s">
        <v>75</v>
      </c>
      <c r="E12" s="109">
        <v>0</v>
      </c>
      <c r="F12" s="97">
        <v>0</v>
      </c>
      <c r="G12" s="109">
        <v>0</v>
      </c>
      <c r="H12" s="97">
        <v>0</v>
      </c>
      <c r="I12" s="53">
        <f>J12*C12</f>
        <v>4760</v>
      </c>
      <c r="J12" s="53">
        <v>340</v>
      </c>
    </row>
    <row r="13" spans="1:10" ht="15.75">
      <c r="A13" s="37"/>
      <c r="B13" s="37" t="s">
        <v>35</v>
      </c>
      <c r="C13" s="110">
        <f>SUM(C11:C12)</f>
        <v>23</v>
      </c>
      <c r="D13" s="98"/>
      <c r="E13" s="111"/>
      <c r="F13" s="99"/>
      <c r="G13" s="58">
        <f>SUM(G11:G12)</f>
        <v>2</v>
      </c>
      <c r="H13" s="40">
        <f>G13/C13</f>
        <v>0.08695652173913043</v>
      </c>
      <c r="I13" s="58">
        <f>SUM(I11:I12)</f>
        <v>12599</v>
      </c>
      <c r="J13" s="58">
        <f>I13/C13</f>
        <v>547.7826086956521</v>
      </c>
    </row>
    <row r="14" spans="1:10" ht="15.75">
      <c r="A14" s="112"/>
      <c r="B14" s="112"/>
      <c r="C14" s="113"/>
      <c r="D14" s="114"/>
      <c r="E14" s="113"/>
      <c r="F14" s="115"/>
      <c r="G14" s="113"/>
      <c r="H14" s="115"/>
      <c r="I14" s="113"/>
      <c r="J14" s="113"/>
    </row>
    <row r="15" spans="1:10" ht="15.75">
      <c r="A15" s="74"/>
      <c r="B15" s="74"/>
      <c r="C15" s="75"/>
      <c r="D15" s="74"/>
      <c r="E15" s="75"/>
      <c r="F15" s="77"/>
      <c r="G15" s="75"/>
      <c r="H15" s="77"/>
      <c r="I15" s="75"/>
      <c r="J15" s="75"/>
    </row>
    <row r="16" spans="1:10" ht="15.75">
      <c r="A16" s="60"/>
      <c r="B16" s="60"/>
      <c r="C16" s="86"/>
      <c r="D16" s="60"/>
      <c r="E16" s="60"/>
      <c r="F16" s="60"/>
      <c r="G16" s="86"/>
      <c r="H16" s="69"/>
      <c r="I16" s="60"/>
      <c r="J16" s="86"/>
    </row>
    <row r="17" spans="1:10" ht="15.75">
      <c r="A17" s="60"/>
      <c r="B17" s="60"/>
      <c r="C17" s="86"/>
      <c r="D17" s="60"/>
      <c r="E17" s="60"/>
      <c r="F17" s="60"/>
      <c r="G17" s="86"/>
      <c r="H17" s="69"/>
      <c r="I17" s="60"/>
      <c r="J17" s="86"/>
    </row>
    <row r="18" spans="1:10" ht="15.75">
      <c r="A18" s="60"/>
      <c r="B18" s="163" t="s">
        <v>96</v>
      </c>
      <c r="C18" s="163"/>
      <c r="D18" s="163"/>
      <c r="E18" s="163"/>
      <c r="F18" s="163"/>
      <c r="G18" s="163"/>
      <c r="H18" s="163"/>
      <c r="I18" s="163"/>
      <c r="J18" s="163"/>
    </row>
    <row r="19" spans="1:10" ht="15.75">
      <c r="A19" s="60"/>
      <c r="B19" s="60" t="s">
        <v>97</v>
      </c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60"/>
      <c r="B20" s="60"/>
      <c r="C20" s="86"/>
      <c r="D20" s="60"/>
      <c r="E20" s="60"/>
      <c r="F20" s="60"/>
      <c r="G20" s="86"/>
      <c r="H20" s="69"/>
      <c r="I20" s="60"/>
      <c r="J20" s="86"/>
    </row>
    <row r="21" spans="1:10" ht="15.75">
      <c r="A21" s="60"/>
      <c r="B21" s="60"/>
      <c r="C21" s="86"/>
      <c r="D21" s="60"/>
      <c r="E21" s="60"/>
      <c r="F21" s="60"/>
      <c r="G21" s="86"/>
      <c r="H21" s="69"/>
      <c r="I21" s="60"/>
      <c r="J21" s="86"/>
    </row>
    <row r="22" spans="1:10" ht="15.75">
      <c r="A22" s="60"/>
      <c r="B22" s="60"/>
      <c r="C22" s="86"/>
      <c r="D22" s="60"/>
      <c r="E22" s="60"/>
      <c r="F22" s="60"/>
      <c r="G22" s="60"/>
      <c r="H22" s="69"/>
      <c r="I22" s="60"/>
      <c r="J22" s="60"/>
    </row>
    <row r="23" spans="1:10" ht="15.75">
      <c r="A23" s="60"/>
      <c r="B23" s="60"/>
      <c r="C23" s="60"/>
      <c r="D23" s="60"/>
      <c r="E23" s="60"/>
      <c r="F23" s="60"/>
      <c r="G23" s="60"/>
      <c r="H23" s="69"/>
      <c r="I23" s="60"/>
      <c r="J23" s="60"/>
    </row>
    <row r="24" spans="1:10" ht="15.7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5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5.75">
      <c r="A27" s="60"/>
      <c r="B27" s="60"/>
      <c r="C27" s="60"/>
      <c r="D27" s="60"/>
      <c r="E27" s="60"/>
      <c r="F27" s="60"/>
      <c r="G27" s="60"/>
      <c r="H27" s="60"/>
      <c r="I27" s="60"/>
      <c r="J27" s="60"/>
    </row>
  </sheetData>
  <mergeCells count="6">
    <mergeCell ref="B18:J18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G19" sqref="G19"/>
    </sheetView>
  </sheetViews>
  <sheetFormatPr defaultColWidth="9.00390625" defaultRowHeight="12.75"/>
  <cols>
    <col min="1" max="1" width="6.25390625" style="0" customWidth="1"/>
    <col min="2" max="2" width="42.125" style="0" customWidth="1"/>
    <col min="3" max="3" width="9.25390625" style="0" customWidth="1"/>
    <col min="9" max="9" width="12.375" style="0" customWidth="1"/>
    <col min="10" max="10" width="11.00390625" style="0" customWidth="1"/>
  </cols>
  <sheetData>
    <row r="1" spans="1:10" ht="13.5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0.25" thickBot="1" thickTop="1">
      <c r="A2" s="148" t="s">
        <v>98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4.25" thickBot="1" thickTop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>
      <c r="A5" s="152"/>
      <c r="B5" s="5"/>
      <c r="C5" s="6" t="s">
        <v>5</v>
      </c>
      <c r="D5" s="7" t="s">
        <v>72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73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/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64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57</v>
      </c>
      <c r="J9" s="22" t="s">
        <v>57</v>
      </c>
    </row>
    <row r="10" spans="1:10" ht="15.75">
      <c r="A10" s="88"/>
      <c r="B10" s="89" t="s">
        <v>36</v>
      </c>
      <c r="C10" s="90"/>
      <c r="D10" s="91"/>
      <c r="E10" s="92"/>
      <c r="F10" s="91"/>
      <c r="G10" s="92"/>
      <c r="H10" s="91"/>
      <c r="I10" s="93"/>
      <c r="J10" s="94"/>
    </row>
    <row r="11" spans="1:10" ht="15.75">
      <c r="A11" s="31" t="s">
        <v>23</v>
      </c>
      <c r="B11" s="31" t="s">
        <v>99</v>
      </c>
      <c r="C11" s="53">
        <v>92</v>
      </c>
      <c r="D11" s="95" t="s">
        <v>75</v>
      </c>
      <c r="E11" s="31">
        <v>1.086</v>
      </c>
      <c r="F11" s="34">
        <f>E11/C11</f>
        <v>0.011804347826086957</v>
      </c>
      <c r="G11" s="31">
        <v>0</v>
      </c>
      <c r="H11" s="34">
        <v>0</v>
      </c>
      <c r="I11" s="53">
        <f>J11*C11</f>
        <v>41488.32</v>
      </c>
      <c r="J11" s="53">
        <v>450.96</v>
      </c>
    </row>
    <row r="12" spans="1:10" ht="15.75">
      <c r="A12" s="31" t="s">
        <v>25</v>
      </c>
      <c r="B12" s="31" t="s">
        <v>100</v>
      </c>
      <c r="C12" s="53">
        <v>74.65</v>
      </c>
      <c r="D12" s="95" t="s">
        <v>75</v>
      </c>
      <c r="E12" s="31">
        <v>0.362</v>
      </c>
      <c r="F12" s="34">
        <f>E12/C12</f>
        <v>0.004849296718017414</v>
      </c>
      <c r="G12" s="31">
        <v>0</v>
      </c>
      <c r="H12" s="34">
        <v>0</v>
      </c>
      <c r="I12" s="53">
        <f>J12*C12</f>
        <v>24839.787500000002</v>
      </c>
      <c r="J12" s="53">
        <v>332.75</v>
      </c>
    </row>
    <row r="13" spans="1:10" ht="15.75">
      <c r="A13" s="31" t="s">
        <v>27</v>
      </c>
      <c r="B13" s="31" t="s">
        <v>101</v>
      </c>
      <c r="C13" s="116">
        <v>12.4</v>
      </c>
      <c r="D13" s="95" t="s">
        <v>75</v>
      </c>
      <c r="E13" s="32">
        <v>0.3</v>
      </c>
      <c r="F13" s="34">
        <f>E13/C13</f>
        <v>0.024193548387096774</v>
      </c>
      <c r="G13" s="53">
        <v>0.27</v>
      </c>
      <c r="H13" s="34">
        <f>G13/C13</f>
        <v>0.021774193548387097</v>
      </c>
      <c r="I13" s="53">
        <f>J13*C13</f>
        <v>4759.988</v>
      </c>
      <c r="J13" s="53">
        <v>383.87</v>
      </c>
    </row>
    <row r="14" spans="1:10" ht="15.75">
      <c r="A14" s="31" t="s">
        <v>28</v>
      </c>
      <c r="B14" s="31" t="s">
        <v>102</v>
      </c>
      <c r="C14" s="53">
        <v>3.7</v>
      </c>
      <c r="D14" s="95" t="s">
        <v>75</v>
      </c>
      <c r="E14" s="31">
        <v>0</v>
      </c>
      <c r="F14" s="31">
        <v>0</v>
      </c>
      <c r="G14" s="53">
        <v>1.2</v>
      </c>
      <c r="H14" s="34">
        <f>G14/C14</f>
        <v>0.3243243243243243</v>
      </c>
      <c r="I14" s="53">
        <f>J14*C14</f>
        <v>4236.5</v>
      </c>
      <c r="J14" s="53">
        <v>1145</v>
      </c>
    </row>
    <row r="15" spans="1:10" ht="15.75">
      <c r="A15" s="37"/>
      <c r="B15" s="37" t="s">
        <v>35</v>
      </c>
      <c r="C15" s="58">
        <f>SUM(C11:C14)</f>
        <v>182.75</v>
      </c>
      <c r="D15" s="37"/>
      <c r="E15" s="37">
        <f>SUM(E11:E14)</f>
        <v>1.748</v>
      </c>
      <c r="F15" s="40">
        <f>E15/C15</f>
        <v>0.009564979480164158</v>
      </c>
      <c r="G15" s="58">
        <f>SUM(G11:G14)</f>
        <v>1.47</v>
      </c>
      <c r="H15" s="40">
        <f>G15/C15</f>
        <v>0.0080437756497948</v>
      </c>
      <c r="I15" s="58">
        <f>SUM(I11:I14)</f>
        <v>75324.5955</v>
      </c>
      <c r="J15" s="58">
        <f>I15/C15</f>
        <v>412.17288919288643</v>
      </c>
    </row>
    <row r="16" spans="1:10" ht="15.75">
      <c r="A16" s="60"/>
      <c r="B16" s="60"/>
      <c r="C16" s="86"/>
      <c r="D16" s="60"/>
      <c r="E16" s="60"/>
      <c r="F16" s="60"/>
      <c r="G16" s="86"/>
      <c r="H16" s="69"/>
      <c r="I16" s="60"/>
      <c r="J16" s="86"/>
    </row>
    <row r="17" spans="1:10" ht="15.75">
      <c r="A17" s="60"/>
      <c r="B17" s="60"/>
      <c r="C17" s="86"/>
      <c r="D17" s="60"/>
      <c r="E17" s="60"/>
      <c r="F17" s="60"/>
      <c r="G17" s="86"/>
      <c r="H17" s="69"/>
      <c r="I17" s="60"/>
      <c r="J17" s="86"/>
    </row>
    <row r="18" spans="1:10" ht="15.75">
      <c r="A18" s="60"/>
      <c r="B18" s="163" t="s">
        <v>70</v>
      </c>
      <c r="C18" s="163"/>
      <c r="D18" s="163"/>
      <c r="E18" s="163"/>
      <c r="F18" s="163"/>
      <c r="G18" s="163"/>
      <c r="H18" s="163"/>
      <c r="I18" s="163"/>
      <c r="J18" s="163"/>
    </row>
    <row r="19" spans="1:10" ht="15.75">
      <c r="A19" s="60"/>
      <c r="B19" s="60" t="s">
        <v>92</v>
      </c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60"/>
      <c r="B20" s="60"/>
      <c r="C20" s="86"/>
      <c r="D20" s="60"/>
      <c r="E20" s="60"/>
      <c r="F20" s="60"/>
      <c r="G20" s="86"/>
      <c r="H20" s="69"/>
      <c r="I20" s="60"/>
      <c r="J20" s="86"/>
    </row>
    <row r="21" spans="1:10" ht="15.75">
      <c r="A21" s="60"/>
      <c r="B21" s="60"/>
      <c r="C21" s="86"/>
      <c r="D21" s="60"/>
      <c r="E21" s="60"/>
      <c r="F21" s="60"/>
      <c r="G21" s="86"/>
      <c r="H21" s="69"/>
      <c r="I21" s="60"/>
      <c r="J21" s="86"/>
    </row>
    <row r="22" spans="1:10" ht="15.75">
      <c r="A22" s="60"/>
      <c r="B22" s="60"/>
      <c r="C22" s="86"/>
      <c r="D22" s="60"/>
      <c r="E22" s="60"/>
      <c r="F22" s="60"/>
      <c r="G22" s="60"/>
      <c r="H22" s="69"/>
      <c r="I22" s="60"/>
      <c r="J22" s="60"/>
    </row>
    <row r="23" spans="1:10" ht="15.75">
      <c r="A23" s="60"/>
      <c r="B23" s="60"/>
      <c r="C23" s="60"/>
      <c r="D23" s="60"/>
      <c r="E23" s="60"/>
      <c r="F23" s="60"/>
      <c r="G23" s="60"/>
      <c r="H23" s="69"/>
      <c r="I23" s="60"/>
      <c r="J23" s="60"/>
    </row>
    <row r="24" spans="1:10" ht="15.7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5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5.75">
      <c r="A27" s="60"/>
      <c r="B27" s="60"/>
      <c r="C27" s="60"/>
      <c r="D27" s="60"/>
      <c r="E27" s="60"/>
      <c r="F27" s="60"/>
      <c r="G27" s="60"/>
      <c r="H27" s="60"/>
      <c r="I27" s="60"/>
      <c r="J27" s="60"/>
    </row>
  </sheetData>
  <mergeCells count="6">
    <mergeCell ref="B18:J18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F25" sqref="F25"/>
    </sheetView>
  </sheetViews>
  <sheetFormatPr defaultColWidth="9.00390625" defaultRowHeight="12.75"/>
  <cols>
    <col min="1" max="1" width="6.25390625" style="0" customWidth="1"/>
    <col min="2" max="2" width="42.125" style="0" customWidth="1"/>
    <col min="3" max="3" width="9.25390625" style="0" customWidth="1"/>
    <col min="9" max="9" width="12.375" style="0" customWidth="1"/>
    <col min="10" max="10" width="11.875" style="0" customWidth="1"/>
  </cols>
  <sheetData>
    <row r="1" spans="1:10" ht="13.5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0.25" thickBot="1" thickTop="1">
      <c r="A2" s="148" t="s">
        <v>103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14.25" thickBot="1" thickTop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151" t="s">
        <v>1</v>
      </c>
      <c r="B4" s="1"/>
      <c r="C4" s="2"/>
      <c r="D4" s="2"/>
      <c r="E4" s="154" t="s">
        <v>2</v>
      </c>
      <c r="F4" s="155"/>
      <c r="G4" s="155"/>
      <c r="H4" s="156"/>
      <c r="I4" s="3" t="s">
        <v>3</v>
      </c>
      <c r="J4" s="4" t="s">
        <v>4</v>
      </c>
    </row>
    <row r="5" spans="1:10" ht="12.75">
      <c r="A5" s="152"/>
      <c r="B5" s="5"/>
      <c r="C5" s="6" t="s">
        <v>5</v>
      </c>
      <c r="D5" s="7" t="s">
        <v>72</v>
      </c>
      <c r="E5" s="157" t="s">
        <v>7</v>
      </c>
      <c r="F5" s="158"/>
      <c r="G5" s="158"/>
      <c r="H5" s="159"/>
      <c r="I5" s="8" t="s">
        <v>8</v>
      </c>
      <c r="J5" s="9" t="s">
        <v>9</v>
      </c>
    </row>
    <row r="6" spans="1:10" ht="12.75">
      <c r="A6" s="152"/>
      <c r="B6" s="10" t="s">
        <v>10</v>
      </c>
      <c r="C6" s="6" t="s">
        <v>7</v>
      </c>
      <c r="D6" s="7" t="s">
        <v>73</v>
      </c>
      <c r="E6" s="160" t="s">
        <v>12</v>
      </c>
      <c r="F6" s="161"/>
      <c r="G6" s="161"/>
      <c r="H6" s="162"/>
      <c r="I6" s="11" t="s">
        <v>9</v>
      </c>
      <c r="J6" s="9" t="s">
        <v>13</v>
      </c>
    </row>
    <row r="7" spans="1:10" ht="12.75">
      <c r="A7" s="152"/>
      <c r="B7" s="5"/>
      <c r="C7" s="6" t="s">
        <v>12</v>
      </c>
      <c r="D7" s="7"/>
      <c r="E7" s="12" t="s">
        <v>5</v>
      </c>
      <c r="F7" s="12" t="s">
        <v>15</v>
      </c>
      <c r="G7" s="12" t="s">
        <v>5</v>
      </c>
      <c r="H7" s="13" t="s">
        <v>15</v>
      </c>
      <c r="I7" s="11" t="s">
        <v>13</v>
      </c>
      <c r="J7" s="9" t="s">
        <v>16</v>
      </c>
    </row>
    <row r="8" spans="1:10" ht="12.75">
      <c r="A8" s="152"/>
      <c r="B8" s="5"/>
      <c r="C8" s="6"/>
      <c r="D8" s="7"/>
      <c r="E8" s="14" t="s">
        <v>17</v>
      </c>
      <c r="F8" s="14" t="s">
        <v>18</v>
      </c>
      <c r="G8" s="14" t="s">
        <v>19</v>
      </c>
      <c r="H8" s="13" t="s">
        <v>18</v>
      </c>
      <c r="I8" s="64"/>
      <c r="J8" s="9" t="s">
        <v>20</v>
      </c>
    </row>
    <row r="9" spans="1:10" ht="13.5" thickBot="1">
      <c r="A9" s="153"/>
      <c r="B9" s="16"/>
      <c r="C9" s="17"/>
      <c r="D9" s="18"/>
      <c r="E9" s="19"/>
      <c r="F9" s="19" t="s">
        <v>7</v>
      </c>
      <c r="G9" s="19"/>
      <c r="H9" s="20" t="s">
        <v>7</v>
      </c>
      <c r="I9" s="21" t="s">
        <v>57</v>
      </c>
      <c r="J9" s="22" t="s">
        <v>57</v>
      </c>
    </row>
    <row r="10" spans="1:10" ht="15.75">
      <c r="A10" s="88"/>
      <c r="B10" s="89" t="s">
        <v>36</v>
      </c>
      <c r="C10" s="90"/>
      <c r="D10" s="91"/>
      <c r="E10" s="92"/>
      <c r="F10" s="91"/>
      <c r="G10" s="92"/>
      <c r="H10" s="91"/>
      <c r="I10" s="93"/>
      <c r="J10" s="94"/>
    </row>
    <row r="11" spans="1:10" ht="15.75">
      <c r="A11" s="31" t="s">
        <v>23</v>
      </c>
      <c r="B11" s="31" t="s">
        <v>104</v>
      </c>
      <c r="C11" s="53">
        <v>41.5</v>
      </c>
      <c r="D11" s="95" t="s">
        <v>75</v>
      </c>
      <c r="E11" s="53">
        <v>1.28</v>
      </c>
      <c r="F11" s="34">
        <f>E11/C11</f>
        <v>0.030843373493975906</v>
      </c>
      <c r="G11" s="53">
        <v>1.14</v>
      </c>
      <c r="H11" s="34">
        <f>G11/C11</f>
        <v>0.027469879518072286</v>
      </c>
      <c r="I11" s="53">
        <f>J11*C11</f>
        <v>9586.5</v>
      </c>
      <c r="J11" s="53">
        <v>231</v>
      </c>
    </row>
    <row r="12" spans="1:10" ht="15.75">
      <c r="A12" s="31" t="s">
        <v>25</v>
      </c>
      <c r="B12" s="31" t="s">
        <v>105</v>
      </c>
      <c r="C12" s="53">
        <v>30</v>
      </c>
      <c r="D12" s="95" t="s">
        <v>75</v>
      </c>
      <c r="E12" s="53">
        <v>0.62</v>
      </c>
      <c r="F12" s="34">
        <f>E12/C12</f>
        <v>0.020666666666666667</v>
      </c>
      <c r="G12" s="109">
        <v>0</v>
      </c>
      <c r="H12" s="97">
        <v>0</v>
      </c>
      <c r="I12" s="53">
        <f>J12*C12</f>
        <v>4020</v>
      </c>
      <c r="J12" s="53">
        <v>134</v>
      </c>
    </row>
    <row r="13" spans="1:10" ht="15.75">
      <c r="A13" s="31" t="s">
        <v>27</v>
      </c>
      <c r="B13" s="31" t="s">
        <v>106</v>
      </c>
      <c r="C13" s="116">
        <v>40</v>
      </c>
      <c r="D13" s="95" t="s">
        <v>75</v>
      </c>
      <c r="E13" s="109">
        <v>0</v>
      </c>
      <c r="F13" s="97">
        <v>0</v>
      </c>
      <c r="G13" s="109">
        <v>0</v>
      </c>
      <c r="H13" s="97">
        <v>0</v>
      </c>
      <c r="I13" s="53">
        <f>J13*C13</f>
        <v>9400</v>
      </c>
      <c r="J13" s="53">
        <v>235</v>
      </c>
    </row>
    <row r="14" spans="1:10" ht="15.75">
      <c r="A14" s="37"/>
      <c r="B14" s="37" t="s">
        <v>35</v>
      </c>
      <c r="C14" s="58">
        <f>SUM(C11:C13)</f>
        <v>111.5</v>
      </c>
      <c r="D14" s="98"/>
      <c r="E14" s="58">
        <f>SUM(E11:E13)</f>
        <v>1.9</v>
      </c>
      <c r="F14" s="40">
        <f>E14/C14</f>
        <v>0.017040358744394617</v>
      </c>
      <c r="G14" s="58">
        <f>SUM(G11:G13)</f>
        <v>1.14</v>
      </c>
      <c r="H14" s="40">
        <f>G14/C14</f>
        <v>0.01022421524663677</v>
      </c>
      <c r="I14" s="58">
        <f>SUM(I11:I13)</f>
        <v>23006.5</v>
      </c>
      <c r="J14" s="58">
        <f>I14/C14</f>
        <v>206.33632286995515</v>
      </c>
    </row>
    <row r="15" spans="1:10" ht="15.75">
      <c r="A15" s="74"/>
      <c r="B15" s="74"/>
      <c r="C15" s="75"/>
      <c r="D15" s="74"/>
      <c r="E15" s="75"/>
      <c r="F15" s="77"/>
      <c r="G15" s="75"/>
      <c r="H15" s="77"/>
      <c r="I15" s="75"/>
      <c r="J15" s="75"/>
    </row>
    <row r="16" spans="1:10" ht="15.75">
      <c r="A16" s="60"/>
      <c r="B16" s="60"/>
      <c r="C16" s="86"/>
      <c r="D16" s="60"/>
      <c r="E16" s="60"/>
      <c r="F16" s="60"/>
      <c r="G16" s="86"/>
      <c r="H16" s="69"/>
      <c r="I16" s="60"/>
      <c r="J16" s="86"/>
    </row>
    <row r="17" spans="1:10" ht="15.75">
      <c r="A17" s="60"/>
      <c r="B17" s="60"/>
      <c r="C17" s="86"/>
      <c r="D17" s="60"/>
      <c r="E17" s="60"/>
      <c r="F17" s="60"/>
      <c r="G17" s="86"/>
      <c r="H17" s="69"/>
      <c r="I17" s="60"/>
      <c r="J17" s="86"/>
    </row>
    <row r="18" spans="1:10" ht="15.75">
      <c r="A18" s="60"/>
      <c r="B18" s="163" t="s">
        <v>70</v>
      </c>
      <c r="C18" s="163"/>
      <c r="D18" s="163"/>
      <c r="E18" s="163"/>
      <c r="F18" s="163"/>
      <c r="G18" s="163"/>
      <c r="H18" s="163"/>
      <c r="I18" s="163"/>
      <c r="J18" s="163"/>
    </row>
    <row r="19" spans="1:10" ht="15.75">
      <c r="A19" s="60"/>
      <c r="B19" s="60" t="s">
        <v>92</v>
      </c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60"/>
      <c r="B20" s="60"/>
      <c r="C20" s="86"/>
      <c r="D20" s="60"/>
      <c r="E20" s="60"/>
      <c r="F20" s="60"/>
      <c r="G20" s="86"/>
      <c r="H20" s="69"/>
      <c r="I20" s="60"/>
      <c r="J20" s="86"/>
    </row>
    <row r="21" spans="1:10" ht="15.75">
      <c r="A21" s="60"/>
      <c r="B21" s="60"/>
      <c r="C21" s="86"/>
      <c r="D21" s="60"/>
      <c r="E21" s="60"/>
      <c r="F21" s="60"/>
      <c r="G21" s="86"/>
      <c r="H21" s="69"/>
      <c r="I21" s="60"/>
      <c r="J21" s="86"/>
    </row>
    <row r="22" spans="1:10" ht="15.75">
      <c r="A22" s="60"/>
      <c r="B22" s="60"/>
      <c r="C22" s="86"/>
      <c r="D22" s="60"/>
      <c r="E22" s="60"/>
      <c r="F22" s="60"/>
      <c r="G22" s="60"/>
      <c r="H22" s="69"/>
      <c r="I22" s="60"/>
      <c r="J22" s="60"/>
    </row>
    <row r="23" spans="1:10" ht="15.75">
      <c r="A23" s="60"/>
      <c r="B23" s="60"/>
      <c r="C23" s="60"/>
      <c r="D23" s="60"/>
      <c r="E23" s="60"/>
      <c r="F23" s="60"/>
      <c r="G23" s="60"/>
      <c r="H23" s="69"/>
      <c r="I23" s="60"/>
      <c r="J23" s="60"/>
    </row>
    <row r="24" spans="1:10" ht="15.7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5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5.75">
      <c r="A27" s="60"/>
      <c r="B27" s="60"/>
      <c r="C27" s="60"/>
      <c r="D27" s="60"/>
      <c r="E27" s="60"/>
      <c r="F27" s="60"/>
      <c r="G27" s="60"/>
      <c r="H27" s="60"/>
      <c r="I27" s="60"/>
      <c r="J27" s="60"/>
    </row>
  </sheetData>
  <mergeCells count="6">
    <mergeCell ref="B18:J18"/>
    <mergeCell ref="A2:J2"/>
    <mergeCell ref="A4:A9"/>
    <mergeCell ref="E4:H4"/>
    <mergeCell ref="E5:H5"/>
    <mergeCell ref="E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6.75390625" style="0" customWidth="1"/>
    <col min="2" max="2" width="51.25390625" style="0" customWidth="1"/>
    <col min="3" max="3" width="14.875" style="0" customWidth="1"/>
    <col min="4" max="4" width="16.00390625" style="0" customWidth="1"/>
    <col min="5" max="5" width="26.25390625" style="0" customWidth="1"/>
  </cols>
  <sheetData>
    <row r="1" spans="1:5" ht="13.5" thickBot="1">
      <c r="A1" s="63"/>
      <c r="B1" s="63"/>
      <c r="C1" s="63"/>
      <c r="D1" s="63"/>
      <c r="E1" s="63"/>
    </row>
    <row r="2" spans="1:5" ht="20.25" thickBot="1" thickTop="1">
      <c r="A2" s="170" t="s">
        <v>107</v>
      </c>
      <c r="B2" s="171"/>
      <c r="C2" s="171"/>
      <c r="D2" s="171"/>
      <c r="E2" s="172"/>
    </row>
    <row r="3" spans="1:5" s="118" customFormat="1" ht="16.5" thickTop="1">
      <c r="A3" s="117"/>
      <c r="B3" s="117" t="s">
        <v>108</v>
      </c>
      <c r="C3" s="117"/>
      <c r="D3" s="117"/>
      <c r="E3" s="117"/>
    </row>
    <row r="4" spans="1:5" ht="13.5" thickBot="1">
      <c r="A4" s="63"/>
      <c r="B4" s="63"/>
      <c r="C4" s="63"/>
      <c r="D4" s="63"/>
      <c r="E4" s="63"/>
    </row>
    <row r="5" spans="1:5" ht="12.75">
      <c r="A5" s="151" t="s">
        <v>1</v>
      </c>
      <c r="B5" s="1"/>
      <c r="C5" s="2"/>
      <c r="D5" s="2"/>
      <c r="E5" s="4" t="s">
        <v>4</v>
      </c>
    </row>
    <row r="6" spans="1:5" ht="12.75">
      <c r="A6" s="152"/>
      <c r="B6" s="5"/>
      <c r="C6" s="6" t="s">
        <v>5</v>
      </c>
      <c r="D6" s="7" t="s">
        <v>72</v>
      </c>
      <c r="E6" s="9" t="s">
        <v>9</v>
      </c>
    </row>
    <row r="7" spans="1:5" ht="12.75">
      <c r="A7" s="152"/>
      <c r="B7" s="10" t="s">
        <v>10</v>
      </c>
      <c r="C7" s="6" t="s">
        <v>7</v>
      </c>
      <c r="D7" s="7" t="s">
        <v>73</v>
      </c>
      <c r="E7" s="9" t="s">
        <v>13</v>
      </c>
    </row>
    <row r="8" spans="1:5" ht="12.75">
      <c r="A8" s="152"/>
      <c r="B8" s="5"/>
      <c r="C8" s="6" t="s">
        <v>12</v>
      </c>
      <c r="D8" s="7"/>
      <c r="E8" s="9" t="s">
        <v>16</v>
      </c>
    </row>
    <row r="9" spans="1:5" ht="12.75">
      <c r="A9" s="152"/>
      <c r="B9" s="5"/>
      <c r="C9" s="6"/>
      <c r="D9" s="7"/>
      <c r="E9" s="9" t="s">
        <v>20</v>
      </c>
    </row>
    <row r="10" spans="1:5" ht="13.5" thickBot="1">
      <c r="A10" s="153"/>
      <c r="B10" s="16"/>
      <c r="C10" s="17"/>
      <c r="D10" s="18"/>
      <c r="E10" s="22" t="s">
        <v>57</v>
      </c>
    </row>
    <row r="11" spans="1:5" ht="15.75">
      <c r="A11" s="88"/>
      <c r="B11" s="89" t="s">
        <v>22</v>
      </c>
      <c r="C11" s="90"/>
      <c r="D11" s="91"/>
      <c r="E11" s="94"/>
    </row>
    <row r="12" spans="1:5" ht="15.75">
      <c r="A12" s="31" t="s">
        <v>23</v>
      </c>
      <c r="B12" s="31" t="s">
        <v>109</v>
      </c>
      <c r="C12" s="32">
        <v>23.7</v>
      </c>
      <c r="D12" s="95" t="s">
        <v>75</v>
      </c>
      <c r="E12" s="32">
        <v>257.6</v>
      </c>
    </row>
    <row r="13" spans="1:5" ht="15.75">
      <c r="A13" s="31" t="s">
        <v>25</v>
      </c>
      <c r="B13" s="31" t="s">
        <v>110</v>
      </c>
      <c r="C13" s="32">
        <v>42.4</v>
      </c>
      <c r="D13" s="95" t="s">
        <v>75</v>
      </c>
      <c r="E13" s="32">
        <v>257.6</v>
      </c>
    </row>
    <row r="14" spans="1:5" ht="15.75">
      <c r="A14" s="31" t="s">
        <v>27</v>
      </c>
      <c r="B14" s="31" t="s">
        <v>111</v>
      </c>
      <c r="C14" s="32">
        <v>30.2</v>
      </c>
      <c r="D14" s="95" t="s">
        <v>75</v>
      </c>
      <c r="E14" s="32">
        <v>132.8</v>
      </c>
    </row>
    <row r="15" spans="1:5" ht="15.75">
      <c r="A15" s="31" t="s">
        <v>28</v>
      </c>
      <c r="B15" s="31" t="s">
        <v>112</v>
      </c>
      <c r="C15" s="32">
        <v>44.8</v>
      </c>
      <c r="D15" s="95" t="s">
        <v>75</v>
      </c>
      <c r="E15" s="32">
        <v>192</v>
      </c>
    </row>
    <row r="16" spans="1:5" ht="15.75">
      <c r="A16" s="31" t="s">
        <v>30</v>
      </c>
      <c r="B16" s="31" t="s">
        <v>113</v>
      </c>
      <c r="C16" s="32">
        <v>61</v>
      </c>
      <c r="D16" s="95" t="s">
        <v>75</v>
      </c>
      <c r="E16" s="31">
        <v>228.196</v>
      </c>
    </row>
    <row r="17" spans="1:5" ht="15.75">
      <c r="A17" s="31" t="s">
        <v>32</v>
      </c>
      <c r="B17" s="31" t="s">
        <v>114</v>
      </c>
      <c r="C17" s="32">
        <v>22.5</v>
      </c>
      <c r="D17" s="95" t="s">
        <v>75</v>
      </c>
      <c r="E17" s="32">
        <v>313.6</v>
      </c>
    </row>
    <row r="18" spans="1:6" ht="15.75">
      <c r="A18" s="37"/>
      <c r="B18" s="37" t="s">
        <v>35</v>
      </c>
      <c r="C18" s="38">
        <f>SUM(C12:C17)</f>
        <v>224.6</v>
      </c>
      <c r="D18" s="37"/>
      <c r="E18" s="38">
        <f>AVERAGE(E12:E17)</f>
        <v>230.2993333333333</v>
      </c>
      <c r="F18" s="119"/>
    </row>
    <row r="19" spans="1:5" ht="15.75">
      <c r="A19" s="60"/>
      <c r="B19" s="60"/>
      <c r="C19" s="60"/>
      <c r="D19" s="60"/>
      <c r="E19" s="60"/>
    </row>
    <row r="20" spans="1:5" ht="15.75">
      <c r="A20" s="120"/>
      <c r="B20" s="121" t="s">
        <v>83</v>
      </c>
      <c r="C20" s="122"/>
      <c r="D20" s="37"/>
      <c r="E20" s="123"/>
    </row>
    <row r="21" spans="1:5" ht="15.75">
      <c r="A21" s="31" t="s">
        <v>23</v>
      </c>
      <c r="B21" s="31" t="s">
        <v>115</v>
      </c>
      <c r="C21" s="32">
        <v>13.9</v>
      </c>
      <c r="D21" s="95" t="s">
        <v>75</v>
      </c>
      <c r="E21" s="32">
        <v>464</v>
      </c>
    </row>
    <row r="22" spans="1:5" ht="15.75">
      <c r="A22" s="31" t="s">
        <v>25</v>
      </c>
      <c r="B22" s="31" t="s">
        <v>116</v>
      </c>
      <c r="C22" s="32">
        <v>3.1</v>
      </c>
      <c r="D22" s="95" t="s">
        <v>75</v>
      </c>
      <c r="E22" s="32">
        <v>619.2</v>
      </c>
    </row>
    <row r="23" spans="1:5" ht="15.75">
      <c r="A23" s="31" t="s">
        <v>27</v>
      </c>
      <c r="B23" s="31" t="s">
        <v>117</v>
      </c>
      <c r="C23" s="32">
        <v>17.5</v>
      </c>
      <c r="D23" s="95" t="s">
        <v>75</v>
      </c>
      <c r="E23" s="32">
        <v>347.2</v>
      </c>
    </row>
    <row r="24" spans="1:5" ht="15.75">
      <c r="A24" s="31"/>
      <c r="B24" s="37" t="s">
        <v>35</v>
      </c>
      <c r="C24" s="38">
        <f>SUM(C21:C23)</f>
        <v>34.5</v>
      </c>
      <c r="D24" s="98"/>
      <c r="E24" s="38">
        <f>AVERAGE(E21:E23)</f>
        <v>476.8</v>
      </c>
    </row>
    <row r="25" spans="1:5" ht="15.75">
      <c r="A25" s="124"/>
      <c r="B25" s="124"/>
      <c r="C25" s="125"/>
      <c r="D25" s="126"/>
      <c r="E25" s="124"/>
    </row>
    <row r="26" spans="1:5" ht="15.75">
      <c r="A26" s="60"/>
      <c r="B26" s="60" t="s">
        <v>118</v>
      </c>
      <c r="C26" s="60"/>
      <c r="D26" s="60"/>
      <c r="E26" s="60"/>
    </row>
    <row r="27" spans="1:3" ht="15.75">
      <c r="A27" s="60"/>
      <c r="B27" s="60" t="s">
        <v>119</v>
      </c>
      <c r="C27" s="60"/>
    </row>
  </sheetData>
  <mergeCells count="2">
    <mergeCell ref="A2:E2"/>
    <mergeCell ref="A5:A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E20" sqref="E20"/>
    </sheetView>
  </sheetViews>
  <sheetFormatPr defaultColWidth="9.00390625" defaultRowHeight="12.75"/>
  <cols>
    <col min="1" max="1" width="6.375" style="0" customWidth="1"/>
    <col min="2" max="2" width="28.375" style="0" customWidth="1"/>
    <col min="3" max="3" width="9.00390625" style="0" customWidth="1"/>
    <col min="4" max="4" width="22.75390625" style="0" customWidth="1"/>
    <col min="5" max="5" width="61.75390625" style="0" customWidth="1"/>
  </cols>
  <sheetData>
    <row r="1" spans="1:5" ht="13.5" thickBot="1">
      <c r="A1" s="63"/>
      <c r="B1" s="63"/>
      <c r="C1" s="63"/>
      <c r="D1" s="63"/>
      <c r="E1" s="63"/>
    </row>
    <row r="2" spans="1:5" ht="20.25" thickBot="1" thickTop="1">
      <c r="A2" s="170" t="s">
        <v>120</v>
      </c>
      <c r="B2" s="171"/>
      <c r="C2" s="171"/>
      <c r="D2" s="171"/>
      <c r="E2" s="172"/>
    </row>
    <row r="3" spans="1:5" ht="15.75" customHeight="1" thickTop="1">
      <c r="A3" s="117"/>
      <c r="B3" s="117"/>
      <c r="C3" s="117"/>
      <c r="D3" s="117"/>
      <c r="E3" s="117"/>
    </row>
    <row r="4" spans="1:5" ht="13.5" thickBot="1">
      <c r="A4" s="63"/>
      <c r="B4" s="63"/>
      <c r="C4" s="63"/>
      <c r="D4" s="63"/>
      <c r="E4" s="63"/>
    </row>
    <row r="5" spans="1:5" ht="12.75">
      <c r="A5" s="151" t="s">
        <v>1</v>
      </c>
      <c r="B5" s="1"/>
      <c r="C5" s="127"/>
      <c r="D5" s="128" t="s">
        <v>4</v>
      </c>
      <c r="E5" s="129"/>
    </row>
    <row r="6" spans="1:5" ht="12.75">
      <c r="A6" s="152"/>
      <c r="B6" s="5"/>
      <c r="C6" s="130" t="s">
        <v>72</v>
      </c>
      <c r="D6" s="131" t="s">
        <v>9</v>
      </c>
      <c r="E6" s="132"/>
    </row>
    <row r="7" spans="1:5" ht="12.75">
      <c r="A7" s="152"/>
      <c r="B7" s="10" t="s">
        <v>121</v>
      </c>
      <c r="C7" s="130" t="s">
        <v>73</v>
      </c>
      <c r="D7" s="131" t="s">
        <v>13</v>
      </c>
      <c r="E7" s="133" t="s">
        <v>122</v>
      </c>
    </row>
    <row r="8" spans="1:5" ht="12.75">
      <c r="A8" s="152"/>
      <c r="B8" s="5"/>
      <c r="C8" s="134"/>
      <c r="D8" s="131" t="s">
        <v>16</v>
      </c>
      <c r="E8" s="132"/>
    </row>
    <row r="9" spans="1:5" ht="12.75">
      <c r="A9" s="152"/>
      <c r="B9" s="5"/>
      <c r="C9" s="134"/>
      <c r="D9" s="131" t="s">
        <v>20</v>
      </c>
      <c r="E9" s="132"/>
    </row>
    <row r="10" spans="1:5" ht="13.5" thickBot="1">
      <c r="A10" s="153"/>
      <c r="B10" s="16"/>
      <c r="C10" s="135"/>
      <c r="D10" s="136" t="s">
        <v>57</v>
      </c>
      <c r="E10" s="137"/>
    </row>
    <row r="11" spans="1:5" ht="15.75">
      <c r="A11" s="138" t="s">
        <v>23</v>
      </c>
      <c r="B11" s="139" t="s">
        <v>123</v>
      </c>
      <c r="C11" s="140" t="s">
        <v>124</v>
      </c>
      <c r="D11" s="141">
        <v>304</v>
      </c>
      <c r="E11" s="142" t="s">
        <v>125</v>
      </c>
    </row>
    <row r="12" spans="1:5" ht="15.75">
      <c r="A12" s="138" t="s">
        <v>25</v>
      </c>
      <c r="B12" s="143" t="s">
        <v>126</v>
      </c>
      <c r="C12" s="144" t="s">
        <v>75</v>
      </c>
      <c r="D12" s="145" t="s">
        <v>127</v>
      </c>
      <c r="E12" s="32" t="s">
        <v>128</v>
      </c>
    </row>
    <row r="13" spans="1:5" ht="15.75">
      <c r="A13" s="138" t="s">
        <v>27</v>
      </c>
      <c r="B13" s="31" t="s">
        <v>129</v>
      </c>
      <c r="C13" s="95" t="s">
        <v>75</v>
      </c>
      <c r="D13" s="53">
        <v>340</v>
      </c>
      <c r="E13" s="31" t="s">
        <v>130</v>
      </c>
    </row>
    <row r="14" spans="1:5" ht="15.75">
      <c r="A14" s="138" t="s">
        <v>28</v>
      </c>
      <c r="B14" s="31" t="s">
        <v>129</v>
      </c>
      <c r="C14" s="95" t="s">
        <v>75</v>
      </c>
      <c r="D14" s="53">
        <v>185.45</v>
      </c>
      <c r="E14" s="31" t="s">
        <v>131</v>
      </c>
    </row>
    <row r="15" spans="1:5" ht="15.75">
      <c r="A15" s="138" t="s">
        <v>30</v>
      </c>
      <c r="B15" s="31" t="s">
        <v>132</v>
      </c>
      <c r="C15" s="95" t="s">
        <v>75</v>
      </c>
      <c r="D15" s="145" t="s">
        <v>133</v>
      </c>
      <c r="E15" s="31" t="s">
        <v>128</v>
      </c>
    </row>
    <row r="16" spans="1:5" ht="15.75">
      <c r="A16" s="138" t="s">
        <v>32</v>
      </c>
      <c r="B16" s="31" t="s">
        <v>134</v>
      </c>
      <c r="C16" s="95" t="s">
        <v>75</v>
      </c>
      <c r="D16" s="145" t="s">
        <v>135</v>
      </c>
      <c r="E16" s="31" t="s">
        <v>131</v>
      </c>
    </row>
    <row r="17" spans="1:5" ht="15.75">
      <c r="A17" s="95" t="s">
        <v>33</v>
      </c>
      <c r="B17" s="31" t="s">
        <v>136</v>
      </c>
      <c r="C17" s="95" t="s">
        <v>75</v>
      </c>
      <c r="D17" s="32">
        <v>208</v>
      </c>
      <c r="E17" s="31" t="s">
        <v>131</v>
      </c>
    </row>
    <row r="18" spans="2:5" ht="15.75">
      <c r="B18" s="68"/>
      <c r="C18" s="68"/>
      <c r="D18" s="146"/>
      <c r="E18" s="147"/>
    </row>
    <row r="19" spans="2:5" ht="15.75">
      <c r="B19" s="68"/>
      <c r="C19" s="68"/>
      <c r="D19" s="146"/>
      <c r="E19" s="147"/>
    </row>
    <row r="20" spans="2:5" ht="15.75">
      <c r="B20" s="68"/>
      <c r="C20" s="68"/>
      <c r="D20" s="68"/>
      <c r="E20" s="68"/>
    </row>
    <row r="21" spans="2:5" ht="15.75">
      <c r="B21" s="60" t="s">
        <v>137</v>
      </c>
      <c r="C21" s="60"/>
      <c r="D21" s="60"/>
      <c r="E21" s="60"/>
    </row>
  </sheetData>
  <mergeCells count="2">
    <mergeCell ref="A2:E2"/>
    <mergeCell ref="A5:A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Sobolicova</dc:creator>
  <cp:keywords/>
  <dc:description/>
  <cp:lastModifiedBy>Sobolicova</cp:lastModifiedBy>
  <cp:lastPrinted>2004-11-30T08:48:18Z</cp:lastPrinted>
  <dcterms:created xsi:type="dcterms:W3CDTF">2004-11-29T09:22:51Z</dcterms:created>
  <dcterms:modified xsi:type="dcterms:W3CDTF">2004-11-30T08:48:20Z</dcterms:modified>
  <cp:category/>
  <cp:version/>
  <cp:contentType/>
  <cp:contentStatus/>
</cp:coreProperties>
</file>