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Výkony 1_Q" sheetId="1" r:id="rId1"/>
    <sheet name="Poplatok za ŽDC 1_Q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<sst xmlns="http://schemas.openxmlformats.org/spreadsheetml/2006/main" count="47" uniqueCount="21">
  <si>
    <t>Dopravca</t>
  </si>
  <si>
    <t>Merná</t>
  </si>
  <si>
    <t>Druh dopravy</t>
  </si>
  <si>
    <t>Celkom</t>
  </si>
  <si>
    <t>jedn.</t>
  </si>
  <si>
    <t>Osobná doprava</t>
  </si>
  <si>
    <t>Nákladná doprava</t>
  </si>
  <si>
    <t>1-3/2002</t>
  </si>
  <si>
    <t>1-3/2003</t>
  </si>
  <si>
    <t>Index</t>
  </si>
  <si>
    <t>ŽS, a.s.</t>
  </si>
  <si>
    <t>Vlkm</t>
  </si>
  <si>
    <t>tis. Hrtkm</t>
  </si>
  <si>
    <t xml:space="preserve">Iní </t>
  </si>
  <si>
    <t>SPOLU</t>
  </si>
  <si>
    <t>Tržby z poplatku za použitie dopravnej cesty v tis.Sk</t>
  </si>
  <si>
    <t>Iní  dopravcovia</t>
  </si>
  <si>
    <t>Úbytok tržieb celkom</t>
  </si>
  <si>
    <t>z toho</t>
  </si>
  <si>
    <t>strata so zmeny DPH</t>
  </si>
  <si>
    <t>strata z redukcie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</si>
</sst>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#,##0.000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168" fontId="1" fillId="2" borderId="9" xfId="0" applyNumberFormat="1" applyFont="1" applyFill="1" applyBorder="1" applyAlignment="1">
      <alignment horizontal="center" vertical="center" wrapText="1"/>
    </xf>
    <xf numFmtId="168" fontId="1" fillId="2" borderId="10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right" vertical="center" wrapText="1"/>
    </xf>
    <xf numFmtId="168" fontId="1" fillId="2" borderId="12" xfId="0" applyNumberFormat="1" applyFont="1" applyFill="1" applyBorder="1" applyAlignment="1">
      <alignment horizontal="center" vertical="center" wrapText="1"/>
    </xf>
    <xf numFmtId="168" fontId="1" fillId="2" borderId="13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vertical="center" wrapText="1"/>
    </xf>
    <xf numFmtId="168" fontId="1" fillId="2" borderId="15" xfId="0" applyNumberFormat="1" applyFont="1" applyFill="1" applyBorder="1" applyAlignment="1">
      <alignment horizontal="center" vertical="center" wrapText="1"/>
    </xf>
    <xf numFmtId="168" fontId="1" fillId="2" borderId="16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right" vertical="center" wrapText="1"/>
    </xf>
    <xf numFmtId="3" fontId="2" fillId="2" borderId="17" xfId="0" applyNumberFormat="1" applyFont="1" applyFill="1" applyBorder="1" applyAlignment="1">
      <alignment vertical="center" wrapText="1"/>
    </xf>
    <xf numFmtId="168" fontId="1" fillId="2" borderId="18" xfId="0" applyNumberFormat="1" applyFont="1" applyFill="1" applyBorder="1" applyAlignment="1">
      <alignment horizontal="center" vertical="center" wrapText="1"/>
    </xf>
    <xf numFmtId="168" fontId="1" fillId="2" borderId="19" xfId="0" applyNumberFormat="1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right" vertical="center" wrapText="1"/>
    </xf>
    <xf numFmtId="3" fontId="1" fillId="2" borderId="20" xfId="0" applyNumberFormat="1" applyFont="1" applyFill="1" applyBorder="1" applyAlignment="1">
      <alignment horizontal="right" vertical="center" wrapText="1"/>
    </xf>
    <xf numFmtId="3" fontId="1" fillId="2" borderId="21" xfId="0" applyNumberFormat="1" applyFont="1" applyFill="1" applyBorder="1" applyAlignment="1">
      <alignment horizontal="right" vertical="center" wrapText="1"/>
    </xf>
    <xf numFmtId="3" fontId="1" fillId="2" borderId="22" xfId="0" applyNumberFormat="1" applyFont="1" applyFill="1" applyBorder="1" applyAlignment="1">
      <alignment horizontal="right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2" borderId="20" xfId="0" applyNumberFormat="1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vertical="center" wrapText="1"/>
    </xf>
    <xf numFmtId="3" fontId="1" fillId="2" borderId="24" xfId="0" applyNumberFormat="1" applyFont="1" applyFill="1" applyBorder="1" applyAlignment="1">
      <alignment horizontal="right" vertical="center" wrapText="1"/>
    </xf>
    <xf numFmtId="168" fontId="1" fillId="2" borderId="25" xfId="0" applyNumberFormat="1" applyFont="1" applyFill="1" applyBorder="1" applyAlignment="1">
      <alignment horizontal="center" vertical="center" wrapText="1"/>
    </xf>
    <xf numFmtId="3" fontId="1" fillId="2" borderId="26" xfId="0" applyNumberFormat="1" applyFont="1" applyFill="1" applyBorder="1" applyAlignment="1">
      <alignment horizontal="right" vertical="center" wrapText="1"/>
    </xf>
    <xf numFmtId="168" fontId="1" fillId="2" borderId="27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Continuous" vertical="center" wrapText="1"/>
    </xf>
    <xf numFmtId="0" fontId="1" fillId="2" borderId="29" xfId="0" applyFont="1" applyFill="1" applyBorder="1" applyAlignment="1">
      <alignment horizontal="centerContinuous" vertical="center" wrapText="1"/>
    </xf>
    <xf numFmtId="0" fontId="1" fillId="2" borderId="30" xfId="0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Continuous" vertical="center" wrapText="1"/>
    </xf>
    <xf numFmtId="0" fontId="1" fillId="2" borderId="31" xfId="0" applyFont="1" applyFill="1" applyBorder="1" applyAlignment="1">
      <alignment horizontal="centerContinuous" vertical="center" wrapText="1"/>
    </xf>
    <xf numFmtId="0" fontId="1" fillId="2" borderId="32" xfId="0" applyFont="1" applyFill="1" applyBorder="1" applyAlignment="1">
      <alignment horizontal="centerContinuous" vertical="center" wrapText="1"/>
    </xf>
    <xf numFmtId="0" fontId="1" fillId="2" borderId="14" xfId="0" applyFont="1" applyFill="1" applyBorder="1" applyAlignment="1">
      <alignment horizontal="centerContinuous" vertical="center" wrapText="1"/>
    </xf>
    <xf numFmtId="0" fontId="1" fillId="2" borderId="33" xfId="0" applyFont="1" applyFill="1" applyBorder="1" applyAlignment="1">
      <alignment horizontal="centerContinuous" vertical="center" wrapText="1"/>
    </xf>
    <xf numFmtId="0" fontId="1" fillId="2" borderId="15" xfId="0" applyFont="1" applyFill="1" applyBorder="1" applyAlignment="1">
      <alignment horizontal="centerContinuous" vertical="center" wrapText="1"/>
    </xf>
    <xf numFmtId="0" fontId="1" fillId="2" borderId="20" xfId="0" applyFont="1" applyFill="1" applyBorder="1" applyAlignment="1">
      <alignment horizontal="centerContinuous" vertical="center" wrapText="1"/>
    </xf>
    <xf numFmtId="0" fontId="1" fillId="2" borderId="16" xfId="0" applyFont="1" applyFill="1" applyBorder="1" applyAlignment="1">
      <alignment horizontal="centerContinuous" vertical="center" wrapText="1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49" fontId="2" fillId="3" borderId="36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3" fontId="2" fillId="3" borderId="33" xfId="0" applyNumberFormat="1" applyFont="1" applyFill="1" applyBorder="1" applyAlignment="1">
      <alignment horizontal="right" vertical="center" wrapText="1"/>
    </xf>
    <xf numFmtId="3" fontId="2" fillId="2" borderId="33" xfId="0" applyNumberFormat="1" applyFont="1" applyFill="1" applyBorder="1" applyAlignment="1">
      <alignment horizontal="right" vertical="center" wrapText="1"/>
    </xf>
    <xf numFmtId="3" fontId="1" fillId="3" borderId="33" xfId="0" applyNumberFormat="1" applyFont="1" applyFill="1" applyBorder="1" applyAlignment="1">
      <alignment horizontal="right" vertical="center" wrapText="1"/>
    </xf>
    <xf numFmtId="3" fontId="2" fillId="3" borderId="33" xfId="0" applyNumberFormat="1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3" fontId="2" fillId="3" borderId="37" xfId="0" applyNumberFormat="1" applyFont="1" applyFill="1" applyBorder="1" applyAlignment="1">
      <alignment horizontal="right" vertical="center" wrapText="1"/>
    </xf>
    <xf numFmtId="3" fontId="1" fillId="3" borderId="37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49" fontId="2" fillId="4" borderId="36" xfId="0" applyNumberFormat="1" applyFont="1" applyFill="1" applyBorder="1" applyAlignment="1">
      <alignment horizontal="center" vertical="center" wrapText="1"/>
    </xf>
    <xf numFmtId="3" fontId="2" fillId="4" borderId="38" xfId="0" applyNumberFormat="1" applyFont="1" applyFill="1" applyBorder="1" applyAlignment="1">
      <alignment horizontal="right" vertical="center" wrapText="1"/>
    </xf>
    <xf numFmtId="3" fontId="1" fillId="4" borderId="38" xfId="0" applyNumberFormat="1" applyFont="1" applyFill="1" applyBorder="1" applyAlignment="1">
      <alignment horizontal="right" vertical="center" wrapText="1"/>
    </xf>
    <xf numFmtId="3" fontId="2" fillId="4" borderId="39" xfId="0" applyNumberFormat="1" applyFont="1" applyFill="1" applyBorder="1" applyAlignment="1">
      <alignment horizontal="right" vertical="center" wrapText="1"/>
    </xf>
    <xf numFmtId="3" fontId="1" fillId="4" borderId="39" xfId="0" applyNumberFormat="1" applyFont="1" applyFill="1" applyBorder="1" applyAlignment="1">
      <alignment horizontal="right" vertical="center" wrapText="1"/>
    </xf>
    <xf numFmtId="3" fontId="2" fillId="4" borderId="33" xfId="0" applyNumberFormat="1" applyFont="1" applyFill="1" applyBorder="1" applyAlignment="1">
      <alignment vertical="center" wrapText="1"/>
    </xf>
    <xf numFmtId="3" fontId="1" fillId="4" borderId="33" xfId="0" applyNumberFormat="1" applyFont="1" applyFill="1" applyBorder="1" applyAlignment="1">
      <alignment horizontal="right" vertical="center" wrapText="1"/>
    </xf>
    <xf numFmtId="3" fontId="2" fillId="4" borderId="36" xfId="0" applyNumberFormat="1" applyFont="1" applyFill="1" applyBorder="1" applyAlignment="1">
      <alignment vertical="center" wrapText="1"/>
    </xf>
    <xf numFmtId="3" fontId="1" fillId="4" borderId="36" xfId="0" applyNumberFormat="1" applyFont="1" applyFill="1" applyBorder="1" applyAlignment="1">
      <alignment horizontal="right" vertical="center" wrapText="1"/>
    </xf>
    <xf numFmtId="3" fontId="2" fillId="4" borderId="33" xfId="0" applyNumberFormat="1" applyFont="1" applyFill="1" applyBorder="1" applyAlignment="1">
      <alignment horizontal="right" vertical="center" wrapText="1"/>
    </xf>
    <xf numFmtId="168" fontId="3" fillId="5" borderId="15" xfId="0" applyNumberFormat="1" applyFont="1" applyFill="1" applyBorder="1" applyAlignment="1">
      <alignment horizontal="center" vertical="center" wrapText="1"/>
    </xf>
    <xf numFmtId="3" fontId="2" fillId="4" borderId="36" xfId="0" applyNumberFormat="1" applyFont="1" applyFill="1" applyBorder="1" applyAlignment="1">
      <alignment horizontal="right" vertical="center" wrapText="1"/>
    </xf>
    <xf numFmtId="168" fontId="3" fillId="5" borderId="18" xfId="0" applyNumberFormat="1" applyFont="1" applyFill="1" applyBorder="1" applyAlignment="1">
      <alignment horizontal="center" vertical="center" wrapText="1"/>
    </xf>
    <xf numFmtId="168" fontId="1" fillId="3" borderId="25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E1">
      <selection activeCell="D8" sqref="D8"/>
    </sheetView>
  </sheetViews>
  <sheetFormatPr defaultColWidth="9.00390625" defaultRowHeight="12.75"/>
  <cols>
    <col min="1" max="1" width="11.875" style="4" customWidth="1"/>
    <col min="2" max="2" width="11.00390625" style="4" customWidth="1"/>
    <col min="3" max="4" width="11.375" style="4" customWidth="1"/>
    <col min="5" max="5" width="7.25390625" style="4" customWidth="1"/>
    <col min="6" max="7" width="11.375" style="4" customWidth="1"/>
    <col min="8" max="8" width="7.25390625" style="4" customWidth="1"/>
    <col min="9" max="10" width="12.75390625" style="4" customWidth="1"/>
    <col min="11" max="11" width="7.25390625" style="4" customWidth="1"/>
    <col min="12" max="16384" width="9.125" style="4" customWidth="1"/>
  </cols>
  <sheetData>
    <row r="1" ht="16.5" thickBot="1"/>
    <row r="2" spans="1:11" ht="30" customHeight="1" thickBot="1">
      <c r="A2" s="1" t="s">
        <v>0</v>
      </c>
      <c r="B2" s="1" t="s">
        <v>1</v>
      </c>
      <c r="C2" s="36" t="s">
        <v>2</v>
      </c>
      <c r="D2" s="37"/>
      <c r="E2" s="37"/>
      <c r="F2" s="37"/>
      <c r="G2" s="37"/>
      <c r="H2" s="38"/>
      <c r="I2" s="39" t="s">
        <v>3</v>
      </c>
      <c r="J2" s="40"/>
      <c r="K2" s="41"/>
    </row>
    <row r="3" spans="1:11" ht="30" customHeight="1" thickBot="1">
      <c r="A3" s="2"/>
      <c r="B3" s="2" t="s">
        <v>4</v>
      </c>
      <c r="C3" s="42" t="s">
        <v>5</v>
      </c>
      <c r="D3" s="43"/>
      <c r="E3" s="44"/>
      <c r="F3" s="45" t="s">
        <v>6</v>
      </c>
      <c r="G3" s="43"/>
      <c r="H3" s="46"/>
      <c r="I3" s="11"/>
      <c r="J3" s="47"/>
      <c r="K3" s="48"/>
    </row>
    <row r="4" spans="1:11" s="5" customFormat="1" ht="30" customHeight="1" thickBot="1">
      <c r="A4" s="3"/>
      <c r="B4" s="3"/>
      <c r="C4" s="49" t="s">
        <v>7</v>
      </c>
      <c r="D4" s="61" t="s">
        <v>8</v>
      </c>
      <c r="E4" s="51" t="s">
        <v>9</v>
      </c>
      <c r="F4" s="49" t="s">
        <v>7</v>
      </c>
      <c r="G4" s="61" t="s">
        <v>8</v>
      </c>
      <c r="H4" s="51" t="s">
        <v>9</v>
      </c>
      <c r="I4" s="49" t="s">
        <v>7</v>
      </c>
      <c r="J4" s="61" t="s">
        <v>8</v>
      </c>
      <c r="K4" s="51" t="s">
        <v>9</v>
      </c>
    </row>
    <row r="5" spans="1:12" ht="39.75" customHeight="1">
      <c r="A5" s="2" t="s">
        <v>10</v>
      </c>
      <c r="B5" s="9" t="s">
        <v>11</v>
      </c>
      <c r="C5" s="12">
        <v>8912631</v>
      </c>
      <c r="D5" s="62">
        <v>7699609</v>
      </c>
      <c r="E5" s="13">
        <f aca="true" t="shared" si="0" ref="E5:E10">D5/C5</f>
        <v>0.8638985502709582</v>
      </c>
      <c r="F5" s="28">
        <v>5182939</v>
      </c>
      <c r="G5" s="63">
        <v>4484656</v>
      </c>
      <c r="H5" s="14">
        <f aca="true" t="shared" si="1" ref="H5:H10">G5/F5</f>
        <v>0.8652727728418181</v>
      </c>
      <c r="I5" s="12">
        <f>F5+C5</f>
        <v>14095570</v>
      </c>
      <c r="J5" s="63">
        <f>G5+D5</f>
        <v>12184265</v>
      </c>
      <c r="K5" s="13">
        <f aca="true" t="shared" si="2" ref="K5:K10">J5/I5</f>
        <v>0.8644038517066001</v>
      </c>
      <c r="L5" s="6"/>
    </row>
    <row r="6" spans="1:11" ht="39.75" customHeight="1" thickBot="1">
      <c r="A6" s="2"/>
      <c r="B6" s="10" t="s">
        <v>12</v>
      </c>
      <c r="C6" s="15">
        <v>2619771</v>
      </c>
      <c r="D6" s="64">
        <v>2265275</v>
      </c>
      <c r="E6" s="16">
        <f t="shared" si="0"/>
        <v>0.8646843559990549</v>
      </c>
      <c r="F6" s="29">
        <v>6070263</v>
      </c>
      <c r="G6" s="65">
        <v>5218211</v>
      </c>
      <c r="H6" s="17">
        <f t="shared" si="1"/>
        <v>0.859635076766855</v>
      </c>
      <c r="I6" s="15">
        <f aca="true" t="shared" si="3" ref="I6:J8">F6+C6</f>
        <v>8690034</v>
      </c>
      <c r="J6" s="65">
        <f t="shared" si="3"/>
        <v>7483486</v>
      </c>
      <c r="K6" s="16">
        <f t="shared" si="2"/>
        <v>0.8611572751038719</v>
      </c>
    </row>
    <row r="7" spans="1:11" ht="39.75" customHeight="1">
      <c r="A7" s="1" t="s">
        <v>13</v>
      </c>
      <c r="B7" s="7" t="s">
        <v>11</v>
      </c>
      <c r="C7" s="18"/>
      <c r="D7" s="66"/>
      <c r="E7" s="19"/>
      <c r="F7" s="30">
        <f>1917.8+3434.2+3345</f>
        <v>8697</v>
      </c>
      <c r="G7" s="67">
        <f>10196+773+5537</f>
        <v>16506</v>
      </c>
      <c r="H7" s="20">
        <f>G7/F7</f>
        <v>1.8978958261469472</v>
      </c>
      <c r="I7" s="21">
        <f t="shared" si="3"/>
        <v>8697</v>
      </c>
      <c r="J7" s="67">
        <f t="shared" si="3"/>
        <v>16506</v>
      </c>
      <c r="K7" s="19">
        <f t="shared" si="2"/>
        <v>1.8978958261469472</v>
      </c>
    </row>
    <row r="8" spans="1:11" ht="39.75" customHeight="1" thickBot="1">
      <c r="A8" s="11"/>
      <c r="B8" s="8" t="s">
        <v>12</v>
      </c>
      <c r="C8" s="22"/>
      <c r="D8" s="68"/>
      <c r="E8" s="23"/>
      <c r="F8" s="31">
        <f>1910+3420+3332</f>
        <v>8662</v>
      </c>
      <c r="G8" s="69">
        <f>10155+174.6+138.8</f>
        <v>10468.4</v>
      </c>
      <c r="H8" s="24">
        <f>G8/F8</f>
        <v>1.20854306164858</v>
      </c>
      <c r="I8" s="25">
        <f>F8+C8</f>
        <v>8662</v>
      </c>
      <c r="J8" s="69">
        <f t="shared" si="3"/>
        <v>10468.4</v>
      </c>
      <c r="K8" s="23">
        <f t="shared" si="2"/>
        <v>1.20854306164858</v>
      </c>
    </row>
    <row r="9" spans="1:11" ht="39.75" customHeight="1">
      <c r="A9" s="1" t="s">
        <v>14</v>
      </c>
      <c r="B9" s="7" t="s">
        <v>11</v>
      </c>
      <c r="C9" s="21">
        <f>C7+C5</f>
        <v>8912631</v>
      </c>
      <c r="D9" s="70">
        <f>D7+D5</f>
        <v>7699609</v>
      </c>
      <c r="E9" s="19">
        <f t="shared" si="0"/>
        <v>0.8638985502709582</v>
      </c>
      <c r="F9" s="26">
        <f>F7+F5</f>
        <v>5191636</v>
      </c>
      <c r="G9" s="67">
        <f>G7+G5</f>
        <v>4501162</v>
      </c>
      <c r="H9" s="20">
        <f t="shared" si="1"/>
        <v>0.8670026172867281</v>
      </c>
      <c r="I9" s="21">
        <f>I7+I5</f>
        <v>14104267</v>
      </c>
      <c r="J9" s="67">
        <f>J7+J5</f>
        <v>12200771</v>
      </c>
      <c r="K9" s="71">
        <f t="shared" si="2"/>
        <v>0.8650411254976952</v>
      </c>
    </row>
    <row r="10" spans="1:11" ht="39.75" customHeight="1" thickBot="1">
      <c r="A10" s="11"/>
      <c r="B10" s="8" t="s">
        <v>12</v>
      </c>
      <c r="C10" s="25">
        <f>C8+C6</f>
        <v>2619771</v>
      </c>
      <c r="D10" s="72">
        <f>D8+D6</f>
        <v>2265275</v>
      </c>
      <c r="E10" s="23">
        <f t="shared" si="0"/>
        <v>0.8646843559990549</v>
      </c>
      <c r="F10" s="27">
        <f>F8+F6</f>
        <v>6078925</v>
      </c>
      <c r="G10" s="69">
        <f>G8+G6</f>
        <v>5228679.4</v>
      </c>
      <c r="H10" s="24">
        <f t="shared" si="1"/>
        <v>0.8601322437766546</v>
      </c>
      <c r="I10" s="25">
        <f>I8+I6</f>
        <v>8698696</v>
      </c>
      <c r="J10" s="69">
        <f>J8+J6</f>
        <v>7493954.4</v>
      </c>
      <c r="K10" s="73">
        <f t="shared" si="2"/>
        <v>0.8615031954214747</v>
      </c>
    </row>
    <row r="11" spans="3:11" ht="15.75">
      <c r="C11" s="6"/>
      <c r="D11" s="6"/>
      <c r="E11" s="6"/>
      <c r="F11" s="6"/>
      <c r="G11" s="6"/>
      <c r="H11" s="6"/>
      <c r="I11" s="6"/>
      <c r="J11" s="6"/>
      <c r="K11" s="6"/>
    </row>
  </sheetData>
  <printOptions/>
  <pageMargins left="1.24" right="0.75" top="1.6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B2">
      <selection activeCell="J7" sqref="J7"/>
    </sheetView>
  </sheetViews>
  <sheetFormatPr defaultColWidth="9.00390625" defaultRowHeight="12.75"/>
  <cols>
    <col min="1" max="1" width="24.625" style="4" customWidth="1"/>
    <col min="2" max="3" width="10.25390625" style="4" customWidth="1"/>
    <col min="4" max="4" width="7.25390625" style="4" customWidth="1"/>
    <col min="5" max="6" width="11.375" style="4" customWidth="1"/>
    <col min="7" max="7" width="7.25390625" style="4" customWidth="1"/>
    <col min="8" max="9" width="11.375" style="4" customWidth="1"/>
    <col min="10" max="10" width="7.25390625" style="4" customWidth="1"/>
    <col min="11" max="16384" width="9.125" style="4" customWidth="1"/>
  </cols>
  <sheetData>
    <row r="1" ht="42" customHeight="1" thickBot="1">
      <c r="A1" s="4" t="s">
        <v>15</v>
      </c>
    </row>
    <row r="2" spans="1:10" ht="30" customHeight="1" thickBot="1">
      <c r="A2" s="1"/>
      <c r="B2" s="36" t="s">
        <v>2</v>
      </c>
      <c r="C2" s="37"/>
      <c r="D2" s="37"/>
      <c r="E2" s="37"/>
      <c r="F2" s="37"/>
      <c r="G2" s="38"/>
      <c r="H2" s="39" t="s">
        <v>3</v>
      </c>
      <c r="I2" s="40"/>
      <c r="J2" s="41"/>
    </row>
    <row r="3" spans="1:10" ht="30" customHeight="1" thickBot="1">
      <c r="A3" s="2" t="s">
        <v>0</v>
      </c>
      <c r="B3" s="42" t="s">
        <v>5</v>
      </c>
      <c r="C3" s="43"/>
      <c r="D3" s="44"/>
      <c r="E3" s="45" t="s">
        <v>6</v>
      </c>
      <c r="F3" s="43"/>
      <c r="G3" s="46"/>
      <c r="H3" s="11"/>
      <c r="I3" s="47"/>
      <c r="J3" s="48"/>
    </row>
    <row r="4" spans="1:10" s="5" customFormat="1" ht="30" customHeight="1" thickBot="1">
      <c r="A4" s="3"/>
      <c r="B4" s="49" t="s">
        <v>7</v>
      </c>
      <c r="C4" s="50" t="s">
        <v>8</v>
      </c>
      <c r="D4" s="51" t="s">
        <v>9</v>
      </c>
      <c r="E4" s="49" t="s">
        <v>7</v>
      </c>
      <c r="F4" s="50" t="s">
        <v>8</v>
      </c>
      <c r="G4" s="51" t="s">
        <v>9</v>
      </c>
      <c r="H4" s="49" t="s">
        <v>7</v>
      </c>
      <c r="I4" s="50" t="s">
        <v>8</v>
      </c>
      <c r="J4" s="51" t="s">
        <v>9</v>
      </c>
    </row>
    <row r="5" spans="1:11" ht="58.5" customHeight="1" thickBot="1">
      <c r="A5" s="1" t="s">
        <v>10</v>
      </c>
      <c r="B5" s="21">
        <v>440066</v>
      </c>
      <c r="C5" s="52">
        <v>365830</v>
      </c>
      <c r="D5" s="19">
        <f>C5/B5</f>
        <v>0.8313071221135011</v>
      </c>
      <c r="E5" s="53">
        <v>1516918</v>
      </c>
      <c r="F5" s="54">
        <v>1363120</v>
      </c>
      <c r="G5" s="20">
        <f>F5/E5</f>
        <v>0.8986115267931424</v>
      </c>
      <c r="H5" s="21">
        <f>E5+B5</f>
        <v>1956984</v>
      </c>
      <c r="I5" s="54">
        <f>F5+C5</f>
        <v>1728950</v>
      </c>
      <c r="J5" s="19">
        <f>I5/H5</f>
        <v>0.883476819432351</v>
      </c>
      <c r="K5" s="6"/>
    </row>
    <row r="6" spans="1:10" ht="62.25" customHeight="1" thickBot="1">
      <c r="A6" s="1" t="s">
        <v>16</v>
      </c>
      <c r="B6" s="18"/>
      <c r="C6" s="55"/>
      <c r="D6" s="19"/>
      <c r="E6" s="30">
        <v>4881</v>
      </c>
      <c r="F6" s="54">
        <f>5001+256+1912</f>
        <v>7169</v>
      </c>
      <c r="G6" s="20">
        <f>F6/E6</f>
        <v>1.4687564023765622</v>
      </c>
      <c r="H6" s="21">
        <f>E6+B6</f>
        <v>4881</v>
      </c>
      <c r="I6" s="54">
        <f>F6+C6</f>
        <v>7169</v>
      </c>
      <c r="J6" s="19">
        <f>I6/H6</f>
        <v>1.4687564023765622</v>
      </c>
    </row>
    <row r="7" spans="1:10" ht="77.25" customHeight="1" thickBot="1">
      <c r="A7" s="56" t="s">
        <v>14</v>
      </c>
      <c r="B7" s="32">
        <f>B6+B5</f>
        <v>440066</v>
      </c>
      <c r="C7" s="57">
        <f>C6+C5</f>
        <v>365830</v>
      </c>
      <c r="D7" s="33">
        <f>C7/B7</f>
        <v>0.8313071221135011</v>
      </c>
      <c r="E7" s="34">
        <f>E6+E5</f>
        <v>1521799</v>
      </c>
      <c r="F7" s="58">
        <f>F6+F5</f>
        <v>1370289</v>
      </c>
      <c r="G7" s="35">
        <f>F7/E7</f>
        <v>0.9004402026811688</v>
      </c>
      <c r="H7" s="32">
        <f>H6+H5</f>
        <v>1961865</v>
      </c>
      <c r="I7" s="58">
        <f>I6+I5</f>
        <v>1736119</v>
      </c>
      <c r="J7" s="74">
        <f>I7/H7</f>
        <v>0.8849329591995372</v>
      </c>
    </row>
    <row r="8" spans="1:10" ht="15.75">
      <c r="A8" s="4" t="s">
        <v>17</v>
      </c>
      <c r="B8" s="6"/>
      <c r="C8" s="6">
        <f>B7-C7</f>
        <v>74236</v>
      </c>
      <c r="D8" s="6"/>
      <c r="E8" s="6"/>
      <c r="F8" s="6">
        <f>E7-F7</f>
        <v>151510</v>
      </c>
      <c r="G8" s="6"/>
      <c r="H8" s="6"/>
      <c r="I8" s="6">
        <f>H7-I7</f>
        <v>225746</v>
      </c>
      <c r="J8" s="6"/>
    </row>
    <row r="9" s="59" customFormat="1" ht="15">
      <c r="A9" s="59" t="s">
        <v>18</v>
      </c>
    </row>
    <row r="10" spans="1:9" s="59" customFormat="1" ht="15">
      <c r="A10" s="59" t="s">
        <v>19</v>
      </c>
      <c r="C10" s="60">
        <f>C8/I8*I10</f>
        <v>18855.784837826584</v>
      </c>
      <c r="D10" s="60"/>
      <c r="E10" s="60"/>
      <c r="F10" s="60">
        <f>I10-C10</f>
        <v>38483.215162173416</v>
      </c>
      <c r="G10" s="60"/>
      <c r="H10" s="60"/>
      <c r="I10" s="60">
        <v>57339</v>
      </c>
    </row>
    <row r="11" spans="1:9" s="59" customFormat="1" ht="15">
      <c r="A11" s="59" t="s">
        <v>20</v>
      </c>
      <c r="C11" s="60">
        <f>C8-C10</f>
        <v>55380.215162173416</v>
      </c>
      <c r="D11" s="60"/>
      <c r="E11" s="60"/>
      <c r="F11" s="60">
        <f>F8-F10</f>
        <v>113026.78483782659</v>
      </c>
      <c r="G11" s="60"/>
      <c r="H11" s="60"/>
      <c r="I11" s="60">
        <f>I8-I10</f>
        <v>168407</v>
      </c>
    </row>
    <row r="15" ht="15.75">
      <c r="I15" s="6"/>
    </row>
  </sheetData>
  <printOptions/>
  <pageMargins left="1.4960629921259843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 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Kukučka</dc:creator>
  <cp:keywords/>
  <dc:description/>
  <cp:lastModifiedBy>Sedlak</cp:lastModifiedBy>
  <cp:lastPrinted>2003-06-19T04:53:38Z</cp:lastPrinted>
  <dcterms:created xsi:type="dcterms:W3CDTF">2003-03-07T06:18:22Z</dcterms:created>
  <dcterms:modified xsi:type="dcterms:W3CDTF">2003-06-17T16:02:17Z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