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20" windowWidth="12120" windowHeight="8835" tabRatio="723" activeTab="0"/>
  </bookViews>
  <sheets>
    <sheet name="Hárok1" sheetId="1" r:id="rId1"/>
  </sheets>
  <definedNames>
    <definedName name="holiadys">#REF!</definedName>
    <definedName name="holidays">#REF!</definedName>
    <definedName name="nazov_PD">#REF!</definedName>
    <definedName name="SF_EUR">#REF!</definedName>
    <definedName name="SF_SKK">#REF!</definedName>
    <definedName name="SFaSR_EUR">#REF!</definedName>
    <definedName name="SFaSR_SKK">#REF!</definedName>
    <definedName name="SR_EUR">#REF!</definedName>
    <definedName name="SR_SKK">#REF!</definedName>
    <definedName name="stav_pd_pj_rok">#REF!</definedName>
    <definedName name="SZP_term">#REF!</definedName>
    <definedName name="tab">#REF!</definedName>
  </definedNames>
  <calcPr fullCalcOnLoad="1"/>
</workbook>
</file>

<file path=xl/sharedStrings.xml><?xml version="1.0" encoding="utf-8"?>
<sst xmlns="http://schemas.openxmlformats.org/spreadsheetml/2006/main" count="102" uniqueCount="55">
  <si>
    <t>SOP PS</t>
  </si>
  <si>
    <t>OP ZI</t>
  </si>
  <si>
    <t>SOP PRV</t>
  </si>
  <si>
    <t>SOP ĽZ</t>
  </si>
  <si>
    <t>x</t>
  </si>
  <si>
    <t>INTERREG IIIA RA-SR</t>
  </si>
  <si>
    <t>INTERREG IIIA PL-SR</t>
  </si>
  <si>
    <t>INTERREG IIIA SR-ČR</t>
  </si>
  <si>
    <t>INTERREG IIIA H-SR-Ukr</t>
  </si>
  <si>
    <t>Záväzok 2004 v bežných cenách v SK*</t>
  </si>
  <si>
    <t>Zálohové platby EK v SK*</t>
  </si>
  <si>
    <t>Podiel celkového čerpania 2004 +2005 na zálohovej platbe v %</t>
  </si>
  <si>
    <t>Podiel celkového čerpania 2004 +2005 na záväzku 2004 v %</t>
  </si>
  <si>
    <t>Podiel celkového čerpania 2004+2005 na záväzku 2004-2006 v %</t>
  </si>
  <si>
    <t>EÚ zdroje</t>
  </si>
  <si>
    <t>Zdroje ŠR</t>
  </si>
  <si>
    <t>Spolu</t>
  </si>
  <si>
    <t>SOP Priemysel a služby MH SR</t>
  </si>
  <si>
    <t>SOP Ľudské zdroje spolu</t>
  </si>
  <si>
    <t>z toho MPSVR SR</t>
  </si>
  <si>
    <t>z toho MŠ SR</t>
  </si>
  <si>
    <t>SOP Poľnohospodárstvo a rozvoj vidieka MP SR</t>
  </si>
  <si>
    <t>OP Základná infraštruktúra spolu</t>
  </si>
  <si>
    <t>z toho MDPT SR</t>
  </si>
  <si>
    <t>z toho MŽP SR</t>
  </si>
  <si>
    <t>z toho MVRR SR</t>
  </si>
  <si>
    <t>SPD Cieľ 2 MVRR SR</t>
  </si>
  <si>
    <t>SPD Cieľ  3 spolu</t>
  </si>
  <si>
    <t>CIP Interreg IIIA MVRR SR</t>
  </si>
  <si>
    <t>CIP Equal MPSVR SR</t>
  </si>
  <si>
    <t>Rezerva na rýchlejšiu implementáciu programov</t>
  </si>
  <si>
    <t>* prepočítané kurzom 38 SKK/EUR</t>
  </si>
  <si>
    <t>v EUR</t>
  </si>
  <si>
    <t>v SKK/38</t>
  </si>
  <si>
    <t>Interrreg IIIA SR-CR</t>
  </si>
  <si>
    <t>marec</t>
  </si>
  <si>
    <t>JPD Cieľ 2</t>
  </si>
  <si>
    <t>JPD Cieľ 3</t>
  </si>
  <si>
    <t>Neighbourhood Programme HU-SR-UKR</t>
  </si>
  <si>
    <t>apríl</t>
  </si>
  <si>
    <t>Výstupná zostava - Stav čerpania prostriedkov štrukturálnych fondov a spolufinancovania zo štátneho rozpočtu voči EK (v celých SKK)</t>
  </si>
  <si>
    <t>Prostriedky zabezpečené v ŠR na r. 2005
 v SK</t>
  </si>
  <si>
    <t>Záväzok
2004-2006 v bežných cenách v SK*</t>
  </si>
  <si>
    <t>Čerpanie prostriedkov ŠF a ŠR 
v r. 2005 voči EK
(schválené SŽP v roku 2005)
v SK</t>
  </si>
  <si>
    <t xml:space="preserve">Čerpanie prostriedkov ŠF a ŠR
v r. 2004 voči EK
(schválené SŽP v roku 2004) 
v SK </t>
  </si>
  <si>
    <t>Prijaté priebežné platby v r. 2005 v SK*</t>
  </si>
  <si>
    <t>Záväzok - zálohové platby - čerpanie v r. 2004 a v r. 2005 (sledovanie N+2) v SK*</t>
  </si>
  <si>
    <t>Záväzok 2004 - zálohové platby</t>
  </si>
  <si>
    <t>Čerpanie prostriedkov ŠF a ŠR
 k 31.12.2005  voči EK
(schválené SŽP v roku 2004 a v roku 2005) 
v SK</t>
  </si>
  <si>
    <t>Podiel celkového čerpania na záväzku 2004 zníženého o zálohové platby  v %</t>
  </si>
  <si>
    <t>Záväzok 2004- zálohové platby - čerpanie v r. 2004 a v r. 2005 ** (sledovanie N+2) v SK*</t>
  </si>
  <si>
    <t>** mininálny objem finančných prostriedkov štrukturálnych fondov, ktoré je potrebné zahrnúť do súhrnných žiadostí o platbu a predložiť na PO pre štrukturálne fondy v súlade s pravidlom n+2 do 31.10.2006</t>
  </si>
  <si>
    <t>Prostriedky zabezpečené v ŠR na r. 2004
 v SK</t>
  </si>
  <si>
    <t>Spolu (bez rezervy)</t>
  </si>
  <si>
    <t>Podiel celkového čerpania 2004+2005 na prostriedkoch zabezpečených v ŠR na r. 2004 a r. 2005 v %</t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</si>
</sst>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1B]d\.\ mmmm\ yyyy"/>
    <numFmt numFmtId="173" formatCode="#,##0.000"/>
    <numFmt numFmtId="174" formatCode="m/d/yyyy"/>
    <numFmt numFmtId="175" formatCode="0.000"/>
    <numFmt numFmtId="176" formatCode="00"/>
    <numFmt numFmtId="177" formatCode="####"/>
    <numFmt numFmtId="178" formatCode="000000000000"/>
    <numFmt numFmtId="179" formatCode="\$00000000000"/>
    <numFmt numFmtId="180" formatCode="00000000000"/>
    <numFmt numFmtId="181" formatCode="*00000000000"/>
    <numFmt numFmtId="182" formatCode="&quot;S&quot;00000000000"/>
    <numFmt numFmtId="183" formatCode="&quot;S&quot;0000000000"/>
    <numFmt numFmtId="184" formatCode="dd/mm/yyyy"/>
    <numFmt numFmtId="185" formatCode="[$-405]d\.\ mmmm\ yyyy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2" borderId="1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0" borderId="0" xfId="15" applyFont="1" applyAlignment="1">
      <alignment/>
    </xf>
    <xf numFmtId="43" fontId="2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171" fontId="2" fillId="2" borderId="0" xfId="0" applyNumberFormat="1" applyFont="1" applyFill="1" applyAlignment="1">
      <alignment/>
    </xf>
    <xf numFmtId="3" fontId="5" fillId="2" borderId="2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2" borderId="12" xfId="0" applyFont="1" applyFill="1" applyBorder="1" applyAlignment="1">
      <alignment wrapText="1"/>
    </xf>
    <xf numFmtId="3" fontId="5" fillId="2" borderId="13" xfId="0" applyNumberFormat="1" applyFont="1" applyFill="1" applyBorder="1" applyAlignment="1">
      <alignment horizontal="center" wrapText="1"/>
    </xf>
    <xf numFmtId="3" fontId="5" fillId="2" borderId="14" xfId="0" applyNumberFormat="1" applyFont="1" applyFill="1" applyBorder="1" applyAlignment="1">
      <alignment horizontal="center" wrapText="1"/>
    </xf>
    <xf numFmtId="3" fontId="5" fillId="2" borderId="15" xfId="0" applyNumberFormat="1" applyFont="1" applyFill="1" applyBorder="1" applyAlignment="1">
      <alignment horizontal="center" wrapText="1"/>
    </xf>
    <xf numFmtId="3" fontId="5" fillId="2" borderId="16" xfId="0" applyNumberFormat="1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left" wrapText="1"/>
    </xf>
    <xf numFmtId="4" fontId="5" fillId="2" borderId="18" xfId="0" applyNumberFormat="1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 wrapText="1"/>
    </xf>
    <xf numFmtId="4" fontId="4" fillId="2" borderId="18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right" wrapText="1"/>
    </xf>
    <xf numFmtId="3" fontId="8" fillId="0" borderId="2" xfId="0" applyNumberFormat="1" applyFont="1" applyBorder="1" applyAlignment="1">
      <alignment horizontal="center" wrapText="1"/>
    </xf>
    <xf numFmtId="4" fontId="8" fillId="0" borderId="18" xfId="0" applyNumberFormat="1" applyFont="1" applyFill="1" applyBorder="1" applyAlignment="1">
      <alignment horizontal="center" wrapText="1"/>
    </xf>
    <xf numFmtId="4" fontId="8" fillId="0" borderId="2" xfId="0" applyNumberFormat="1" applyFont="1" applyFill="1" applyBorder="1" applyAlignment="1">
      <alignment horizontal="center" wrapText="1"/>
    </xf>
    <xf numFmtId="4" fontId="8" fillId="0" borderId="6" xfId="0" applyNumberFormat="1" applyFont="1" applyBorder="1" applyAlignment="1">
      <alignment horizontal="right" wrapText="1"/>
    </xf>
    <xf numFmtId="3" fontId="8" fillId="0" borderId="2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3" fontId="5" fillId="2" borderId="16" xfId="0" applyNumberFormat="1" applyFont="1" applyFill="1" applyBorder="1" applyAlignment="1" applyProtection="1">
      <alignment horizontal="center" wrapText="1"/>
      <protection locked="0"/>
    </xf>
    <xf numFmtId="3" fontId="5" fillId="2" borderId="14" xfId="0" applyNumberFormat="1" applyFont="1" applyFill="1" applyBorder="1" applyAlignment="1" applyProtection="1">
      <alignment horizontal="center" wrapText="1"/>
      <protection locked="0"/>
    </xf>
    <xf numFmtId="3" fontId="5" fillId="2" borderId="15" xfId="0" applyNumberFormat="1" applyFont="1" applyFill="1" applyBorder="1" applyAlignment="1" applyProtection="1">
      <alignment horizontal="center" wrapText="1"/>
      <protection locked="0"/>
    </xf>
    <xf numFmtId="4" fontId="5" fillId="2" borderId="19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wrapText="1"/>
    </xf>
    <xf numFmtId="3" fontId="5" fillId="2" borderId="15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3" fontId="5" fillId="2" borderId="22" xfId="0" applyNumberFormat="1" applyFont="1" applyFill="1" applyBorder="1" applyAlignment="1" applyProtection="1">
      <alignment horizontal="center" wrapText="1"/>
      <protection locked="0"/>
    </xf>
    <xf numFmtId="0" fontId="5" fillId="0" borderId="5" xfId="0" applyNumberFormat="1" applyFont="1" applyBorder="1" applyAlignment="1">
      <alignment vertical="center" wrapText="1"/>
    </xf>
    <xf numFmtId="0" fontId="5" fillId="0" borderId="18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4" fontId="4" fillId="2" borderId="23" xfId="0" applyNumberFormat="1" applyFont="1" applyFill="1" applyBorder="1" applyAlignment="1">
      <alignment/>
    </xf>
    <xf numFmtId="4" fontId="5" fillId="3" borderId="11" xfId="0" applyNumberFormat="1" applyFont="1" applyFill="1" applyBorder="1" applyAlignment="1">
      <alignment horizontal="center" wrapText="1"/>
    </xf>
    <xf numFmtId="4" fontId="5" fillId="3" borderId="8" xfId="0" applyNumberFormat="1" applyFont="1" applyFill="1" applyBorder="1" applyAlignment="1">
      <alignment horizontal="center" wrapText="1"/>
    </xf>
    <xf numFmtId="3" fontId="5" fillId="3" borderId="8" xfId="0" applyNumberFormat="1" applyFont="1" applyFill="1" applyBorder="1" applyAlignment="1">
      <alignment horizontal="center" wrapText="1"/>
    </xf>
    <xf numFmtId="4" fontId="5" fillId="2" borderId="23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wrapText="1"/>
    </xf>
    <xf numFmtId="3" fontId="5" fillId="2" borderId="22" xfId="0" applyNumberFormat="1" applyFont="1" applyFill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4" fontId="5" fillId="2" borderId="26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wrapText="1"/>
    </xf>
    <xf numFmtId="3" fontId="5" fillId="2" borderId="27" xfId="0" applyNumberFormat="1" applyFont="1" applyFill="1" applyBorder="1" applyAlignment="1">
      <alignment horizontal="center" wrapText="1"/>
    </xf>
    <xf numFmtId="4" fontId="4" fillId="0" borderId="23" xfId="0" applyNumberFormat="1" applyFont="1" applyFill="1" applyBorder="1" applyAlignment="1">
      <alignment/>
    </xf>
    <xf numFmtId="3" fontId="4" fillId="2" borderId="28" xfId="0" applyNumberFormat="1" applyFont="1" applyFill="1" applyBorder="1" applyAlignment="1">
      <alignment wrapText="1"/>
    </xf>
    <xf numFmtId="3" fontId="4" fillId="2" borderId="29" xfId="0" applyNumberFormat="1" applyFont="1" applyFill="1" applyBorder="1" applyAlignment="1">
      <alignment wrapText="1"/>
    </xf>
    <xf numFmtId="3" fontId="4" fillId="2" borderId="30" xfId="0" applyNumberFormat="1" applyFont="1" applyFill="1" applyBorder="1" applyAlignment="1">
      <alignment wrapText="1"/>
    </xf>
    <xf numFmtId="3" fontId="4" fillId="2" borderId="31" xfId="0" applyNumberFormat="1" applyFont="1" applyFill="1" applyBorder="1" applyAlignment="1">
      <alignment wrapText="1"/>
    </xf>
    <xf numFmtId="3" fontId="4" fillId="2" borderId="32" xfId="0" applyNumberFormat="1" applyFont="1" applyFill="1" applyBorder="1" applyAlignment="1">
      <alignment wrapText="1"/>
    </xf>
    <xf numFmtId="3" fontId="4" fillId="2" borderId="33" xfId="0" applyNumberFormat="1" applyFont="1" applyFill="1" applyBorder="1" applyAlignment="1">
      <alignment wrapText="1"/>
    </xf>
    <xf numFmtId="3" fontId="4" fillId="2" borderId="34" xfId="0" applyNumberFormat="1" applyFont="1" applyFill="1" applyBorder="1" applyAlignment="1">
      <alignment wrapText="1"/>
    </xf>
    <xf numFmtId="3" fontId="4" fillId="2" borderId="2" xfId="0" applyNumberFormat="1" applyFont="1" applyFill="1" applyBorder="1" applyAlignment="1">
      <alignment wrapText="1"/>
    </xf>
    <xf numFmtId="3" fontId="4" fillId="2" borderId="35" xfId="0" applyNumberFormat="1" applyFont="1" applyFill="1" applyBorder="1" applyAlignment="1">
      <alignment wrapText="1"/>
    </xf>
    <xf numFmtId="3" fontId="4" fillId="2" borderId="18" xfId="0" applyNumberFormat="1" applyFont="1" applyFill="1" applyBorder="1" applyAlignment="1">
      <alignment wrapText="1"/>
    </xf>
    <xf numFmtId="3" fontId="4" fillId="2" borderId="23" xfId="0" applyNumberFormat="1" applyFont="1" applyFill="1" applyBorder="1" applyAlignment="1">
      <alignment wrapText="1"/>
    </xf>
    <xf numFmtId="3" fontId="8" fillId="0" borderId="34" xfId="0" applyNumberFormat="1" applyFont="1" applyBorder="1" applyAlignment="1">
      <alignment wrapText="1"/>
    </xf>
    <xf numFmtId="3" fontId="8" fillId="0" borderId="2" xfId="0" applyNumberFormat="1" applyFont="1" applyBorder="1" applyAlignment="1">
      <alignment wrapText="1"/>
    </xf>
    <xf numFmtId="3" fontId="8" fillId="0" borderId="35" xfId="0" applyNumberFormat="1" applyFont="1" applyBorder="1" applyAlignment="1">
      <alignment wrapText="1"/>
    </xf>
    <xf numFmtId="3" fontId="4" fillId="0" borderId="2" xfId="0" applyNumberFormat="1" applyFont="1" applyFill="1" applyBorder="1" applyAlignment="1">
      <alignment wrapText="1"/>
    </xf>
    <xf numFmtId="3" fontId="8" fillId="0" borderId="18" xfId="0" applyNumberFormat="1" applyFont="1" applyBorder="1" applyAlignment="1">
      <alignment wrapText="1"/>
    </xf>
    <xf numFmtId="3" fontId="8" fillId="0" borderId="23" xfId="0" applyNumberFormat="1" applyFont="1" applyBorder="1" applyAlignment="1">
      <alignment wrapText="1"/>
    </xf>
    <xf numFmtId="3" fontId="4" fillId="2" borderId="2" xfId="0" applyNumberFormat="1" applyFont="1" applyFill="1" applyBorder="1" applyAlignment="1">
      <alignment/>
    </xf>
    <xf numFmtId="3" fontId="4" fillId="2" borderId="18" xfId="0" applyNumberFormat="1" applyFont="1" applyFill="1" applyBorder="1" applyAlignment="1">
      <alignment/>
    </xf>
    <xf numFmtId="3" fontId="8" fillId="0" borderId="2" xfId="0" applyNumberFormat="1" applyFont="1" applyBorder="1" applyAlignment="1">
      <alignment/>
    </xf>
    <xf numFmtId="3" fontId="4" fillId="0" borderId="33" xfId="0" applyNumberFormat="1" applyFont="1" applyFill="1" applyBorder="1" applyAlignment="1">
      <alignment wrapText="1"/>
    </xf>
    <xf numFmtId="3" fontId="8" fillId="0" borderId="23" xfId="0" applyNumberFormat="1" applyFont="1" applyFill="1" applyBorder="1" applyAlignment="1">
      <alignment wrapText="1"/>
    </xf>
    <xf numFmtId="3" fontId="8" fillId="0" borderId="35" xfId="0" applyNumberFormat="1" applyFont="1" applyFill="1" applyBorder="1" applyAlignment="1">
      <alignment wrapText="1"/>
    </xf>
    <xf numFmtId="3" fontId="8" fillId="0" borderId="34" xfId="0" applyNumberFormat="1" applyFont="1" applyFill="1" applyBorder="1" applyAlignment="1">
      <alignment wrapText="1"/>
    </xf>
    <xf numFmtId="3" fontId="8" fillId="0" borderId="2" xfId="0" applyNumberFormat="1" applyFont="1" applyFill="1" applyBorder="1" applyAlignment="1">
      <alignment wrapText="1"/>
    </xf>
    <xf numFmtId="3" fontId="8" fillId="0" borderId="18" xfId="0" applyNumberFormat="1" applyFont="1" applyFill="1" applyBorder="1" applyAlignment="1">
      <alignment wrapText="1"/>
    </xf>
    <xf numFmtId="3" fontId="5" fillId="3" borderId="36" xfId="0" applyNumberFormat="1" applyFont="1" applyFill="1" applyBorder="1" applyAlignment="1">
      <alignment wrapText="1"/>
    </xf>
    <xf numFmtId="3" fontId="5" fillId="3" borderId="37" xfId="0" applyNumberFormat="1" applyFont="1" applyFill="1" applyBorder="1" applyAlignment="1">
      <alignment wrapText="1"/>
    </xf>
    <xf numFmtId="3" fontId="5" fillId="3" borderId="38" xfId="0" applyNumberFormat="1" applyFont="1" applyFill="1" applyBorder="1" applyAlignment="1">
      <alignment wrapText="1"/>
    </xf>
    <xf numFmtId="3" fontId="5" fillId="3" borderId="39" xfId="0" applyNumberFormat="1" applyFont="1" applyFill="1" applyBorder="1" applyAlignment="1">
      <alignment wrapText="1"/>
    </xf>
    <xf numFmtId="3" fontId="5" fillId="3" borderId="40" xfId="0" applyNumberFormat="1" applyFont="1" applyFill="1" applyBorder="1" applyAlignment="1">
      <alignment wrapText="1"/>
    </xf>
    <xf numFmtId="3" fontId="5" fillId="3" borderId="17" xfId="0" applyNumberFormat="1" applyFont="1" applyFill="1" applyBorder="1" applyAlignment="1">
      <alignment wrapText="1"/>
    </xf>
    <xf numFmtId="3" fontId="5" fillId="3" borderId="41" xfId="0" applyNumberFormat="1" applyFont="1" applyFill="1" applyBorder="1" applyAlignment="1">
      <alignment wrapText="1"/>
    </xf>
    <xf numFmtId="3" fontId="4" fillId="2" borderId="42" xfId="0" applyNumberFormat="1" applyFont="1" applyFill="1" applyBorder="1" applyAlignment="1">
      <alignment wrapText="1"/>
    </xf>
    <xf numFmtId="3" fontId="5" fillId="3" borderId="43" xfId="0" applyNumberFormat="1" applyFont="1" applyFill="1" applyBorder="1" applyAlignment="1">
      <alignment wrapText="1"/>
    </xf>
    <xf numFmtId="0" fontId="3" fillId="2" borderId="43" xfId="0" applyFont="1" applyFill="1" applyBorder="1" applyAlignment="1" applyProtection="1">
      <alignment horizontal="center"/>
      <protection locked="0"/>
    </xf>
    <xf numFmtId="0" fontId="3" fillId="2" borderId="44" xfId="0" applyFont="1" applyFill="1" applyBorder="1" applyAlignment="1" applyProtection="1">
      <alignment horizontal="center"/>
      <protection locked="0"/>
    </xf>
    <xf numFmtId="0" fontId="3" fillId="2" borderId="41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0"/>
  <sheetViews>
    <sheetView tabSelected="1" zoomScale="75" zoomScaleNormal="75" workbookViewId="0" topLeftCell="A1">
      <selection activeCell="Z94" sqref="Z94"/>
    </sheetView>
  </sheetViews>
  <sheetFormatPr defaultColWidth="9.140625" defaultRowHeight="12.75"/>
  <cols>
    <col min="1" max="1" width="23.00390625" style="2" customWidth="1"/>
    <col min="2" max="2" width="13.8515625" style="2" customWidth="1"/>
    <col min="3" max="3" width="14.28125" style="2" customWidth="1"/>
    <col min="4" max="5" width="16.140625" style="2" customWidth="1"/>
    <col min="6" max="6" width="15.140625" style="2" customWidth="1"/>
    <col min="7" max="7" width="12.7109375" style="2" customWidth="1"/>
    <col min="8" max="8" width="11.57421875" style="2" customWidth="1"/>
    <col min="9" max="9" width="11.28125" style="2" customWidth="1"/>
    <col min="10" max="11" width="13.00390625" style="2" customWidth="1"/>
    <col min="12" max="12" width="13.140625" style="2" customWidth="1"/>
    <col min="13" max="13" width="16.421875" style="2" customWidth="1"/>
    <col min="14" max="14" width="15.00390625" style="2" customWidth="1"/>
    <col min="15" max="15" width="14.00390625" style="2" customWidth="1"/>
    <col min="16" max="16" width="15.140625" style="2" hidden="1" customWidth="1"/>
    <col min="17" max="17" width="13.140625" style="2" hidden="1" customWidth="1"/>
    <col min="18" max="18" width="12.57421875" style="2" hidden="1" customWidth="1"/>
    <col min="19" max="19" width="13.00390625" style="2" customWidth="1"/>
    <col min="20" max="20" width="12.140625" style="2" customWidth="1"/>
    <col min="21" max="21" width="13.57421875" style="2" customWidth="1"/>
    <col min="22" max="22" width="17.140625" style="2" customWidth="1"/>
    <col min="23" max="23" width="13.421875" style="2" customWidth="1"/>
    <col min="24" max="24" width="12.140625" style="2" customWidth="1"/>
    <col min="25" max="25" width="12.421875" style="2" customWidth="1"/>
    <col min="26" max="26" width="11.28125" style="2" customWidth="1"/>
    <col min="27" max="27" width="11.140625" style="2" customWidth="1"/>
    <col min="28" max="28" width="18.8515625" style="2" hidden="1" customWidth="1"/>
    <col min="29" max="29" width="17.421875" style="46" customWidth="1"/>
    <col min="30" max="16384" width="9.140625" style="2" customWidth="1"/>
  </cols>
  <sheetData>
    <row r="1" spans="1:27" ht="16.5" thickBot="1">
      <c r="A1" s="103" t="s">
        <v>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5"/>
    </row>
    <row r="2" spans="1:3" ht="13.5" thickBot="1">
      <c r="A2" s="1"/>
      <c r="B2" s="1"/>
      <c r="C2" s="1"/>
    </row>
    <row r="3" spans="1:29" ht="107.25" customHeight="1">
      <c r="A3" s="62"/>
      <c r="B3" s="13" t="s">
        <v>9</v>
      </c>
      <c r="C3" s="14" t="s">
        <v>42</v>
      </c>
      <c r="D3" s="14" t="s">
        <v>10</v>
      </c>
      <c r="E3" s="14" t="s">
        <v>47</v>
      </c>
      <c r="F3" s="16" t="s">
        <v>45</v>
      </c>
      <c r="G3" s="106" t="s">
        <v>44</v>
      </c>
      <c r="H3" s="107"/>
      <c r="I3" s="108"/>
      <c r="J3" s="106" t="s">
        <v>52</v>
      </c>
      <c r="K3" s="109"/>
      <c r="L3" s="110"/>
      <c r="M3" s="111" t="s">
        <v>41</v>
      </c>
      <c r="N3" s="112"/>
      <c r="O3" s="113"/>
      <c r="P3" s="106" t="s">
        <v>43</v>
      </c>
      <c r="Q3" s="107"/>
      <c r="R3" s="110"/>
      <c r="S3" s="106" t="s">
        <v>48</v>
      </c>
      <c r="T3" s="107"/>
      <c r="U3" s="108"/>
      <c r="V3" s="47" t="s">
        <v>50</v>
      </c>
      <c r="W3" s="13" t="s">
        <v>11</v>
      </c>
      <c r="X3" s="14" t="s">
        <v>12</v>
      </c>
      <c r="Y3" s="14" t="s">
        <v>13</v>
      </c>
      <c r="Z3" s="107" t="s">
        <v>54</v>
      </c>
      <c r="AA3" s="109"/>
      <c r="AB3" s="14" t="s">
        <v>46</v>
      </c>
      <c r="AC3" s="52" t="s">
        <v>49</v>
      </c>
    </row>
    <row r="4" spans="1:29" ht="81.75" customHeight="1" thickBot="1">
      <c r="A4" s="63"/>
      <c r="B4" s="22" t="s">
        <v>14</v>
      </c>
      <c r="C4" s="19" t="s">
        <v>14</v>
      </c>
      <c r="D4" s="19" t="s">
        <v>14</v>
      </c>
      <c r="E4" s="19" t="s">
        <v>14</v>
      </c>
      <c r="F4" s="20" t="s">
        <v>14</v>
      </c>
      <c r="G4" s="22" t="s">
        <v>14</v>
      </c>
      <c r="H4" s="19" t="s">
        <v>15</v>
      </c>
      <c r="I4" s="20" t="s">
        <v>16</v>
      </c>
      <c r="J4" s="22" t="s">
        <v>14</v>
      </c>
      <c r="K4" s="19" t="s">
        <v>15</v>
      </c>
      <c r="L4" s="21" t="s">
        <v>16</v>
      </c>
      <c r="M4" s="22" t="s">
        <v>14</v>
      </c>
      <c r="N4" s="19" t="s">
        <v>15</v>
      </c>
      <c r="O4" s="21" t="s">
        <v>16</v>
      </c>
      <c r="P4" s="22" t="s">
        <v>14</v>
      </c>
      <c r="Q4" s="19" t="s">
        <v>15</v>
      </c>
      <c r="R4" s="21" t="s">
        <v>16</v>
      </c>
      <c r="S4" s="22" t="s">
        <v>14</v>
      </c>
      <c r="T4" s="19" t="s">
        <v>15</v>
      </c>
      <c r="U4" s="20" t="s">
        <v>16</v>
      </c>
      <c r="V4" s="48" t="s">
        <v>14</v>
      </c>
      <c r="W4" s="53" t="s">
        <v>14</v>
      </c>
      <c r="X4" s="50" t="s">
        <v>14</v>
      </c>
      <c r="Y4" s="50" t="s">
        <v>14</v>
      </c>
      <c r="Z4" s="50" t="s">
        <v>14</v>
      </c>
      <c r="AA4" s="50" t="s">
        <v>15</v>
      </c>
      <c r="AB4" s="50" t="s">
        <v>14</v>
      </c>
      <c r="AC4" s="54" t="s">
        <v>14</v>
      </c>
    </row>
    <row r="5" spans="1:29" ht="36" customHeight="1">
      <c r="A5" s="18" t="s">
        <v>17</v>
      </c>
      <c r="B5" s="68">
        <v>1343104604</v>
      </c>
      <c r="C5" s="69">
        <v>5746005954</v>
      </c>
      <c r="D5" s="70">
        <v>919360952.64</v>
      </c>
      <c r="E5" s="69">
        <v>423743651.36</v>
      </c>
      <c r="F5" s="69">
        <v>63381748.5</v>
      </c>
      <c r="G5" s="71">
        <v>0</v>
      </c>
      <c r="H5" s="69">
        <v>0</v>
      </c>
      <c r="I5" s="72">
        <v>0</v>
      </c>
      <c r="J5" s="71">
        <v>676590000</v>
      </c>
      <c r="K5" s="69">
        <v>144600000</v>
      </c>
      <c r="L5" s="70">
        <v>821190000</v>
      </c>
      <c r="M5" s="71">
        <v>1303542000</v>
      </c>
      <c r="N5" s="69">
        <v>466527000</v>
      </c>
      <c r="O5" s="70">
        <v>1770069000</v>
      </c>
      <c r="P5" s="71">
        <v>246337622.99</v>
      </c>
      <c r="Q5" s="69">
        <v>147752300.9</v>
      </c>
      <c r="R5" s="70">
        <v>394089923.89</v>
      </c>
      <c r="S5" s="71">
        <v>246337622.99</v>
      </c>
      <c r="T5" s="69">
        <v>147752300.9</v>
      </c>
      <c r="U5" s="72">
        <v>394089923.89</v>
      </c>
      <c r="V5" s="73">
        <v>177406028.37</v>
      </c>
      <c r="W5" s="31">
        <v>26.794440451557875</v>
      </c>
      <c r="X5" s="32">
        <v>18.34091121840872</v>
      </c>
      <c r="Y5" s="32">
        <v>4.28711047224926</v>
      </c>
      <c r="Z5" s="32">
        <f>100*S5/(J5+M5)</f>
        <v>12.440464726088967</v>
      </c>
      <c r="AA5" s="32">
        <f>100*T5/(K5+N5)</f>
        <v>24.17702063564529</v>
      </c>
      <c r="AB5" s="30">
        <v>177406028.37</v>
      </c>
      <c r="AC5" s="55">
        <v>58.13364334766609</v>
      </c>
    </row>
    <row r="6" spans="1:29" s="3" customFormat="1" ht="36" customHeight="1">
      <c r="A6" s="17" t="s">
        <v>18</v>
      </c>
      <c r="B6" s="74">
        <v>2526856094</v>
      </c>
      <c r="C6" s="75">
        <v>10810275074</v>
      </c>
      <c r="D6" s="76">
        <v>1729644013.0100398</v>
      </c>
      <c r="E6" s="75">
        <v>797212080.9899602</v>
      </c>
      <c r="F6" s="75">
        <v>763953453.1199999</v>
      </c>
      <c r="G6" s="77">
        <v>87560359</v>
      </c>
      <c r="H6" s="75">
        <v>22545602.35</v>
      </c>
      <c r="I6" s="78">
        <v>110105961.35</v>
      </c>
      <c r="J6" s="77">
        <v>1272170000</v>
      </c>
      <c r="K6" s="75">
        <v>360080000</v>
      </c>
      <c r="L6" s="76">
        <v>1632250000</v>
      </c>
      <c r="M6" s="77">
        <v>2299246000</v>
      </c>
      <c r="N6" s="75">
        <v>668246000</v>
      </c>
      <c r="O6" s="76">
        <v>2967492000</v>
      </c>
      <c r="P6" s="77">
        <v>1671818261.5300004</v>
      </c>
      <c r="Q6" s="75">
        <v>472762855.51</v>
      </c>
      <c r="R6" s="76">
        <v>2144581117.0400004</v>
      </c>
      <c r="S6" s="77">
        <v>1759378620.5300004</v>
      </c>
      <c r="T6" s="75">
        <v>495299454.8500001</v>
      </c>
      <c r="U6" s="78">
        <v>2254678075.3800006</v>
      </c>
      <c r="V6" s="73">
        <v>0</v>
      </c>
      <c r="W6" s="31">
        <v>101.71911718806315</v>
      </c>
      <c r="X6" s="32">
        <v>69.62717919345036</v>
      </c>
      <c r="Y6" s="32">
        <v>16.275058761099572</v>
      </c>
      <c r="Z6" s="32">
        <f aca="true" t="shared" si="0" ref="Z6:Z25">100*S6/(J6+M6)</f>
        <v>49.26277477980723</v>
      </c>
      <c r="AA6" s="32">
        <f aca="true" t="shared" si="1" ref="AA6:AA25">100*T6/(K6+N6)</f>
        <v>48.16560651486008</v>
      </c>
      <c r="AB6" s="30">
        <v>85495111.18093866</v>
      </c>
      <c r="AC6" s="55">
        <v>220.691414804608</v>
      </c>
    </row>
    <row r="7" spans="1:29" ht="27.75" customHeight="1">
      <c r="A7" s="34" t="s">
        <v>19</v>
      </c>
      <c r="B7" s="79">
        <v>2054395654.1302924</v>
      </c>
      <c r="C7" s="80">
        <v>8789017382</v>
      </c>
      <c r="D7" s="81">
        <v>1406242782.071271</v>
      </c>
      <c r="E7" s="82">
        <v>648152872.0590215</v>
      </c>
      <c r="F7" s="80"/>
      <c r="G7" s="83">
        <v>84571192.57</v>
      </c>
      <c r="H7" s="80">
        <v>21549213.53</v>
      </c>
      <c r="I7" s="84">
        <v>106120406.1</v>
      </c>
      <c r="J7" s="83">
        <v>1034310000</v>
      </c>
      <c r="K7" s="80">
        <v>299870000</v>
      </c>
      <c r="L7" s="81">
        <v>1334180000</v>
      </c>
      <c r="M7" s="83">
        <v>1783673000</v>
      </c>
      <c r="N7" s="80">
        <v>518777000</v>
      </c>
      <c r="O7" s="81">
        <v>2302450000</v>
      </c>
      <c r="P7" s="83">
        <v>1611243330.2100003</v>
      </c>
      <c r="Q7" s="80">
        <v>453300641.1100001</v>
      </c>
      <c r="R7" s="81">
        <v>2064543971.32</v>
      </c>
      <c r="S7" s="83">
        <v>1695814522.7800002</v>
      </c>
      <c r="T7" s="80">
        <v>474840854.6300001</v>
      </c>
      <c r="U7" s="84">
        <v>2170655377.41</v>
      </c>
      <c r="V7" s="73">
        <v>0</v>
      </c>
      <c r="W7" s="36">
        <v>120.59187392110313</v>
      </c>
      <c r="X7" s="37">
        <v>82.54566345925737</v>
      </c>
      <c r="Y7" s="37">
        <v>19.29469984042865</v>
      </c>
      <c r="Z7" s="37">
        <f t="shared" si="0"/>
        <v>60.17830919420026</v>
      </c>
      <c r="AA7" s="37">
        <f t="shared" si="1"/>
        <v>58.00312645499222</v>
      </c>
      <c r="AB7" s="35">
        <v>0</v>
      </c>
      <c r="AC7" s="67">
        <v>261.6380480414777</v>
      </c>
    </row>
    <row r="8" spans="1:29" ht="27.75" customHeight="1">
      <c r="A8" s="34" t="s">
        <v>20</v>
      </c>
      <c r="B8" s="79">
        <v>472460439.8697075</v>
      </c>
      <c r="C8" s="80">
        <v>2021257692</v>
      </c>
      <c r="D8" s="81">
        <v>323401230.93876886</v>
      </c>
      <c r="E8" s="82">
        <v>149059208.93093866</v>
      </c>
      <c r="F8" s="80"/>
      <c r="G8" s="83">
        <v>2989166.43</v>
      </c>
      <c r="H8" s="80">
        <v>996388.82</v>
      </c>
      <c r="I8" s="84">
        <v>3985555.25</v>
      </c>
      <c r="J8" s="83">
        <v>237860000</v>
      </c>
      <c r="K8" s="80">
        <v>60210000</v>
      </c>
      <c r="L8" s="81">
        <v>298070000</v>
      </c>
      <c r="M8" s="83">
        <v>515573000</v>
      </c>
      <c r="N8" s="80">
        <v>149469000</v>
      </c>
      <c r="O8" s="81">
        <v>665042000</v>
      </c>
      <c r="P8" s="83">
        <v>60574931.32</v>
      </c>
      <c r="Q8" s="80">
        <v>19462214.4</v>
      </c>
      <c r="R8" s="81">
        <v>80037145.72</v>
      </c>
      <c r="S8" s="83">
        <v>63564097.75</v>
      </c>
      <c r="T8" s="80">
        <v>20458600.22</v>
      </c>
      <c r="U8" s="84">
        <v>84022697.97</v>
      </c>
      <c r="V8" s="73">
        <v>85495111.18093866</v>
      </c>
      <c r="W8" s="36">
        <v>19.654871926580547</v>
      </c>
      <c r="X8" s="37">
        <v>13.453845525676044</v>
      </c>
      <c r="Y8" s="37">
        <v>3.1447795103802134</v>
      </c>
      <c r="Z8" s="37">
        <f t="shared" si="0"/>
        <v>8.436595921601523</v>
      </c>
      <c r="AA8" s="37">
        <f t="shared" si="1"/>
        <v>9.757105012900672</v>
      </c>
      <c r="AB8" s="35">
        <v>85495111.18093866</v>
      </c>
      <c r="AC8" s="67">
        <v>42.64352280270734</v>
      </c>
    </row>
    <row r="9" spans="1:29" ht="48.75" customHeight="1">
      <c r="A9" s="17" t="s">
        <v>21</v>
      </c>
      <c r="B9" s="74">
        <v>1625361384</v>
      </c>
      <c r="C9" s="75">
        <v>6953543506</v>
      </c>
      <c r="D9" s="76">
        <v>1112566949.2</v>
      </c>
      <c r="E9" s="75">
        <v>512794434.79999995</v>
      </c>
      <c r="F9" s="75">
        <v>770740700</v>
      </c>
      <c r="G9" s="77">
        <v>0</v>
      </c>
      <c r="H9" s="75">
        <v>0</v>
      </c>
      <c r="I9" s="78">
        <v>0</v>
      </c>
      <c r="J9" s="77">
        <v>945750000</v>
      </c>
      <c r="K9" s="75">
        <v>204290000</v>
      </c>
      <c r="L9" s="76">
        <v>1150040000</v>
      </c>
      <c r="M9" s="77">
        <v>1467657000</v>
      </c>
      <c r="N9" s="75">
        <v>567430000</v>
      </c>
      <c r="O9" s="76">
        <v>2035087000</v>
      </c>
      <c r="P9" s="77">
        <v>1424121912.26</v>
      </c>
      <c r="Q9" s="75">
        <v>719402468.7800001</v>
      </c>
      <c r="R9" s="76">
        <v>2143524381.04</v>
      </c>
      <c r="S9" s="77">
        <v>1424121912.26</v>
      </c>
      <c r="T9" s="75">
        <v>719402468.7800001</v>
      </c>
      <c r="U9" s="78">
        <v>2143524381.04</v>
      </c>
      <c r="V9" s="73">
        <v>0</v>
      </c>
      <c r="W9" s="31">
        <v>128.00325529030195</v>
      </c>
      <c r="X9" s="32">
        <v>87.61878596840099</v>
      </c>
      <c r="Y9" s="32">
        <v>20.48052062996613</v>
      </c>
      <c r="Z9" s="32">
        <f t="shared" si="0"/>
        <v>59.008775240148054</v>
      </c>
      <c r="AA9" s="32">
        <f t="shared" si="1"/>
        <v>93.22065888923446</v>
      </c>
      <c r="AB9" s="30">
        <v>0</v>
      </c>
      <c r="AC9" s="55">
        <v>277.71789543999944</v>
      </c>
    </row>
    <row r="10" spans="1:29" s="3" customFormat="1" ht="32.25" customHeight="1">
      <c r="A10" s="17" t="s">
        <v>22</v>
      </c>
      <c r="B10" s="74">
        <v>3751575498</v>
      </c>
      <c r="C10" s="75">
        <v>16049811176</v>
      </c>
      <c r="D10" s="76">
        <v>2567969786.2045</v>
      </c>
      <c r="E10" s="75">
        <v>1183605711.7954998</v>
      </c>
      <c r="F10" s="85">
        <v>0</v>
      </c>
      <c r="G10" s="86">
        <v>24502558.41</v>
      </c>
      <c r="H10" s="85">
        <v>8167520.54</v>
      </c>
      <c r="I10" s="78">
        <v>32670078.95</v>
      </c>
      <c r="J10" s="86">
        <v>1761580000</v>
      </c>
      <c r="K10" s="85">
        <v>562300000</v>
      </c>
      <c r="L10" s="76">
        <v>2323880000</v>
      </c>
      <c r="M10" s="77">
        <v>5219791000</v>
      </c>
      <c r="N10" s="75">
        <v>1496897000</v>
      </c>
      <c r="O10" s="76">
        <v>6716688000</v>
      </c>
      <c r="P10" s="77">
        <v>1401609048.04</v>
      </c>
      <c r="Q10" s="75">
        <v>387940164.55999994</v>
      </c>
      <c r="R10" s="76">
        <v>1789549212.6</v>
      </c>
      <c r="S10" s="77">
        <v>1426111606.45</v>
      </c>
      <c r="T10" s="75">
        <v>396107685.09999996</v>
      </c>
      <c r="U10" s="78">
        <v>1822219291.55</v>
      </c>
      <c r="V10" s="73">
        <v>0</v>
      </c>
      <c r="W10" s="31">
        <v>55.534594453224294</v>
      </c>
      <c r="X10" s="32">
        <v>38.01367204819078</v>
      </c>
      <c r="Y10" s="32">
        <v>8.885535105749582</v>
      </c>
      <c r="Z10" s="32">
        <f t="shared" si="0"/>
        <v>20.42738605998736</v>
      </c>
      <c r="AA10" s="32">
        <f t="shared" si="1"/>
        <v>19.236026718181893</v>
      </c>
      <c r="AB10" s="33">
        <v>55931330.32129651</v>
      </c>
      <c r="AC10" s="55">
        <v>120.4887398090218</v>
      </c>
    </row>
    <row r="11" spans="1:29" ht="27" customHeight="1">
      <c r="A11" s="38" t="s">
        <v>23</v>
      </c>
      <c r="B11" s="79">
        <v>1874482398.448235</v>
      </c>
      <c r="C11" s="87">
        <v>8019321099.5936</v>
      </c>
      <c r="D11" s="81">
        <v>1283091374.9579065</v>
      </c>
      <c r="E11" s="82">
        <v>591391023.4903286</v>
      </c>
      <c r="F11" s="80"/>
      <c r="G11" s="83">
        <v>5666075.98</v>
      </c>
      <c r="H11" s="80">
        <v>1888693.02</v>
      </c>
      <c r="I11" s="84">
        <v>7554769</v>
      </c>
      <c r="J11" s="83">
        <v>950500000</v>
      </c>
      <c r="K11" s="80">
        <v>316810000</v>
      </c>
      <c r="L11" s="81">
        <v>1267310000</v>
      </c>
      <c r="M11" s="83">
        <v>3334689000</v>
      </c>
      <c r="N11" s="80">
        <v>1111563000</v>
      </c>
      <c r="O11" s="81">
        <v>4446252000</v>
      </c>
      <c r="P11" s="83">
        <v>818019099.47</v>
      </c>
      <c r="Q11" s="80">
        <v>230733595.35000002</v>
      </c>
      <c r="R11" s="81">
        <v>1048752694.8199999</v>
      </c>
      <c r="S11" s="83">
        <v>823685175.45</v>
      </c>
      <c r="T11" s="80">
        <v>232622288.37000003</v>
      </c>
      <c r="U11" s="84">
        <v>1056307463.8199999</v>
      </c>
      <c r="V11" s="88">
        <v>0</v>
      </c>
      <c r="W11" s="36">
        <v>64.19536375396663</v>
      </c>
      <c r="X11" s="37">
        <v>43.9420063977062</v>
      </c>
      <c r="Y11" s="37">
        <v>10.271258192813134</v>
      </c>
      <c r="Z11" s="37">
        <f t="shared" si="0"/>
        <v>19.221676697340538</v>
      </c>
      <c r="AA11" s="37">
        <f t="shared" si="1"/>
        <v>16.285822286615613</v>
      </c>
      <c r="AB11" s="35">
        <v>0</v>
      </c>
      <c r="AC11" s="67">
        <v>139.27928269669962</v>
      </c>
    </row>
    <row r="12" spans="1:29" ht="27" customHeight="1">
      <c r="A12" s="34" t="s">
        <v>24</v>
      </c>
      <c r="B12" s="79">
        <v>910330914.5345632</v>
      </c>
      <c r="C12" s="80">
        <v>3894534254.67359</v>
      </c>
      <c r="D12" s="81">
        <v>623125480.2732667</v>
      </c>
      <c r="E12" s="82">
        <v>287205434.2612965</v>
      </c>
      <c r="F12" s="81"/>
      <c r="G12" s="83">
        <v>6367448.18</v>
      </c>
      <c r="H12" s="80">
        <v>2122482.77</v>
      </c>
      <c r="I12" s="84">
        <v>8489930.95</v>
      </c>
      <c r="J12" s="83">
        <v>455540000</v>
      </c>
      <c r="K12" s="80">
        <v>94290000</v>
      </c>
      <c r="L12" s="81">
        <v>549830000</v>
      </c>
      <c r="M12" s="83">
        <v>1106797000</v>
      </c>
      <c r="N12" s="80">
        <v>205757000</v>
      </c>
      <c r="O12" s="81">
        <v>1312554000</v>
      </c>
      <c r="P12" s="83">
        <v>224906655.76</v>
      </c>
      <c r="Q12" s="80">
        <v>84463281.84</v>
      </c>
      <c r="R12" s="81">
        <v>309369937.6</v>
      </c>
      <c r="S12" s="83">
        <v>231274103.94</v>
      </c>
      <c r="T12" s="80">
        <v>86585764.61</v>
      </c>
      <c r="U12" s="84">
        <v>317859868.55</v>
      </c>
      <c r="V12" s="88">
        <v>55931330.32129651</v>
      </c>
      <c r="W12" s="36">
        <v>37.115173630610734</v>
      </c>
      <c r="X12" s="37">
        <v>25.405498181751472</v>
      </c>
      <c r="Y12" s="37">
        <v>5.938427776375628</v>
      </c>
      <c r="Z12" s="37">
        <f t="shared" si="0"/>
        <v>14.80308691018647</v>
      </c>
      <c r="AA12" s="37">
        <f t="shared" si="1"/>
        <v>28.857400543914785</v>
      </c>
      <c r="AB12" s="35">
        <v>55931330.32129651</v>
      </c>
      <c r="AC12" s="67">
        <v>80.5256712968701</v>
      </c>
    </row>
    <row r="13" spans="1:29" ht="27" customHeight="1">
      <c r="A13" s="34" t="s">
        <v>25</v>
      </c>
      <c r="B13" s="79">
        <v>966762185.0172019</v>
      </c>
      <c r="C13" s="80">
        <v>4135955821.73281</v>
      </c>
      <c r="D13" s="81">
        <v>661752930.9733272</v>
      </c>
      <c r="E13" s="82">
        <v>305009254.04387474</v>
      </c>
      <c r="F13" s="81"/>
      <c r="G13" s="83">
        <v>12469034.25</v>
      </c>
      <c r="H13" s="80">
        <v>4156344.75</v>
      </c>
      <c r="I13" s="84">
        <v>16625379</v>
      </c>
      <c r="J13" s="83">
        <v>355540000</v>
      </c>
      <c r="K13" s="80">
        <v>151200000</v>
      </c>
      <c r="L13" s="81">
        <v>506740000</v>
      </c>
      <c r="M13" s="83">
        <v>778305000</v>
      </c>
      <c r="N13" s="80">
        <v>179577000</v>
      </c>
      <c r="O13" s="81">
        <v>957882000</v>
      </c>
      <c r="P13" s="83">
        <v>358683292.81</v>
      </c>
      <c r="Q13" s="80">
        <v>72743287.37</v>
      </c>
      <c r="R13" s="81">
        <v>431426580.18</v>
      </c>
      <c r="S13" s="83">
        <v>371152327.06</v>
      </c>
      <c r="T13" s="80">
        <v>76899632.12</v>
      </c>
      <c r="U13" s="84">
        <v>448051959.18</v>
      </c>
      <c r="V13" s="88">
        <v>0</v>
      </c>
      <c r="W13" s="36">
        <v>56.086238486937624</v>
      </c>
      <c r="X13" s="37">
        <v>38.39127479457588</v>
      </c>
      <c r="Y13" s="37">
        <v>8.973798151076506</v>
      </c>
      <c r="Z13" s="37">
        <f t="shared" si="0"/>
        <v>32.73395632207224</v>
      </c>
      <c r="AA13" s="37">
        <f t="shared" si="1"/>
        <v>23.24817992786681</v>
      </c>
      <c r="AB13" s="35">
        <v>0</v>
      </c>
      <c r="AC13" s="67">
        <v>121.68559548249338</v>
      </c>
    </row>
    <row r="14" spans="1:29" s="3" customFormat="1" ht="28.5" customHeight="1">
      <c r="A14" s="17" t="s">
        <v>26</v>
      </c>
      <c r="B14" s="74">
        <v>461505782</v>
      </c>
      <c r="C14" s="75">
        <v>1412392284</v>
      </c>
      <c r="D14" s="76">
        <v>225982765.44</v>
      </c>
      <c r="E14" s="75">
        <v>235523016.56</v>
      </c>
      <c r="F14" s="76">
        <v>2617204</v>
      </c>
      <c r="G14" s="77">
        <v>1269215.5</v>
      </c>
      <c r="H14" s="75">
        <v>1269215.5</v>
      </c>
      <c r="I14" s="78">
        <v>2538431</v>
      </c>
      <c r="J14" s="77">
        <v>165910000</v>
      </c>
      <c r="K14" s="75">
        <v>172620000</v>
      </c>
      <c r="L14" s="76">
        <v>338530000</v>
      </c>
      <c r="M14" s="77">
        <v>371391000</v>
      </c>
      <c r="N14" s="75">
        <v>384403000</v>
      </c>
      <c r="O14" s="76">
        <v>755794000</v>
      </c>
      <c r="P14" s="77">
        <v>4306640</v>
      </c>
      <c r="Q14" s="75">
        <v>4306640</v>
      </c>
      <c r="R14" s="76">
        <v>8613280</v>
      </c>
      <c r="S14" s="77">
        <v>5575855.5</v>
      </c>
      <c r="T14" s="75">
        <v>5575855.5</v>
      </c>
      <c r="U14" s="78">
        <v>11151711</v>
      </c>
      <c r="V14" s="73">
        <v>229947161.06</v>
      </c>
      <c r="W14" s="31">
        <v>2.467380859395859</v>
      </c>
      <c r="X14" s="32">
        <v>1.2081875715264603</v>
      </c>
      <c r="Y14" s="32">
        <v>0.3947809375033374</v>
      </c>
      <c r="Z14" s="32">
        <f t="shared" si="0"/>
        <v>1.0377526749438397</v>
      </c>
      <c r="AA14" s="32">
        <f t="shared" si="1"/>
        <v>1.0010099223909965</v>
      </c>
      <c r="AB14" s="30">
        <v>229947161.06</v>
      </c>
      <c r="AC14" s="55">
        <v>2.367435497999211</v>
      </c>
    </row>
    <row r="15" spans="1:29" s="3" customFormat="1" ht="21.75" customHeight="1">
      <c r="A15" s="17" t="s">
        <v>27</v>
      </c>
      <c r="B15" s="74">
        <v>558002450</v>
      </c>
      <c r="C15" s="75">
        <v>1707710652</v>
      </c>
      <c r="D15" s="76">
        <v>273233704.32</v>
      </c>
      <c r="E15" s="75">
        <v>284768745.68</v>
      </c>
      <c r="F15" s="76">
        <v>25042286.900000002</v>
      </c>
      <c r="G15" s="77">
        <v>4220776.04</v>
      </c>
      <c r="H15" s="75">
        <v>4220778.1</v>
      </c>
      <c r="I15" s="78">
        <v>8441554.14</v>
      </c>
      <c r="J15" s="77">
        <v>201710000</v>
      </c>
      <c r="K15" s="75">
        <v>187430000</v>
      </c>
      <c r="L15" s="76">
        <v>389140000</v>
      </c>
      <c r="M15" s="77">
        <v>392454000</v>
      </c>
      <c r="N15" s="75">
        <v>364330000</v>
      </c>
      <c r="O15" s="76">
        <v>756784000</v>
      </c>
      <c r="P15" s="77">
        <v>50163418.219999984</v>
      </c>
      <c r="Q15" s="75">
        <v>49865333.149999976</v>
      </c>
      <c r="R15" s="76">
        <v>100028751.36999996</v>
      </c>
      <c r="S15" s="77">
        <v>54384194.25999998</v>
      </c>
      <c r="T15" s="75">
        <v>54086111.24999998</v>
      </c>
      <c r="U15" s="78">
        <v>108470305.50999996</v>
      </c>
      <c r="V15" s="73">
        <v>230384551.42000002</v>
      </c>
      <c r="W15" s="31">
        <v>19.903911340420677</v>
      </c>
      <c r="X15" s="32">
        <v>9.746228580179169</v>
      </c>
      <c r="Y15" s="32">
        <v>3.1846258144673083</v>
      </c>
      <c r="Z15" s="32">
        <f t="shared" si="0"/>
        <v>9.153061151466595</v>
      </c>
      <c r="AA15" s="32">
        <f t="shared" si="1"/>
        <v>9.802470503479771</v>
      </c>
      <c r="AB15" s="30">
        <v>230384551.42000002</v>
      </c>
      <c r="AC15" s="55">
        <v>19.097669630189166</v>
      </c>
    </row>
    <row r="16" spans="1:29" ht="21.75" customHeight="1">
      <c r="A16" s="34" t="s">
        <v>19</v>
      </c>
      <c r="B16" s="79">
        <v>385823055.91172177</v>
      </c>
      <c r="C16" s="80">
        <v>1180772848.52</v>
      </c>
      <c r="D16" s="81">
        <v>188923655.76319999</v>
      </c>
      <c r="E16" s="82">
        <v>196899400.14852178</v>
      </c>
      <c r="F16" s="81"/>
      <c r="G16" s="83">
        <v>3664953.48</v>
      </c>
      <c r="H16" s="80">
        <v>3664955.51</v>
      </c>
      <c r="I16" s="89">
        <v>7329908.99</v>
      </c>
      <c r="J16" s="83">
        <v>139470000</v>
      </c>
      <c r="K16" s="80">
        <v>130290000</v>
      </c>
      <c r="L16" s="90">
        <v>269760000</v>
      </c>
      <c r="M16" s="83">
        <v>240512000</v>
      </c>
      <c r="N16" s="80">
        <v>224940000</v>
      </c>
      <c r="O16" s="81">
        <v>465452000</v>
      </c>
      <c r="P16" s="83">
        <v>43183968.79</v>
      </c>
      <c r="Q16" s="80">
        <v>43121503.11999999</v>
      </c>
      <c r="R16" s="81">
        <v>86305471.91000001</v>
      </c>
      <c r="S16" s="83">
        <v>46848922.269999996</v>
      </c>
      <c r="T16" s="80">
        <v>46786458.62999999</v>
      </c>
      <c r="U16" s="84">
        <v>93635380.9</v>
      </c>
      <c r="V16" s="88">
        <v>150050477.8785218</v>
      </c>
      <c r="W16" s="36">
        <v>24.797806331209895</v>
      </c>
      <c r="X16" s="37">
        <v>12.14259271242703</v>
      </c>
      <c r="Y16" s="37">
        <v>3.9676490129935833</v>
      </c>
      <c r="Z16" s="37">
        <f t="shared" si="0"/>
        <v>12.329247772262896</v>
      </c>
      <c r="AA16" s="37">
        <f t="shared" si="1"/>
        <v>13.170750958533905</v>
      </c>
      <c r="AB16" s="35">
        <v>150050477.8785218</v>
      </c>
      <c r="AC16" s="67">
        <v>23.793329098342465</v>
      </c>
    </row>
    <row r="17" spans="1:29" ht="21.75" customHeight="1">
      <c r="A17" s="34" t="s">
        <v>20</v>
      </c>
      <c r="B17" s="79">
        <v>172179394.08827823</v>
      </c>
      <c r="C17" s="80">
        <v>526937803.48</v>
      </c>
      <c r="D17" s="81">
        <v>84310048.55680001</v>
      </c>
      <c r="E17" s="82">
        <v>87869345.53147823</v>
      </c>
      <c r="F17" s="81"/>
      <c r="G17" s="83">
        <v>555822.56</v>
      </c>
      <c r="H17" s="80">
        <v>555822.59</v>
      </c>
      <c r="I17" s="84">
        <v>1111645.15</v>
      </c>
      <c r="J17" s="83">
        <v>62240000</v>
      </c>
      <c r="K17" s="80">
        <v>57140000</v>
      </c>
      <c r="L17" s="81">
        <v>119380000</v>
      </c>
      <c r="M17" s="83">
        <v>151942000</v>
      </c>
      <c r="N17" s="80">
        <v>139390000</v>
      </c>
      <c r="O17" s="81">
        <v>291332000</v>
      </c>
      <c r="P17" s="83">
        <v>6979449.430000001</v>
      </c>
      <c r="Q17" s="80">
        <v>6743830.029999999</v>
      </c>
      <c r="R17" s="81">
        <v>13723279.459999999</v>
      </c>
      <c r="S17" s="83">
        <v>7535271.99</v>
      </c>
      <c r="T17" s="80">
        <v>7299652.619999999</v>
      </c>
      <c r="U17" s="84">
        <v>14834924.61</v>
      </c>
      <c r="V17" s="88">
        <v>80334073.54147823</v>
      </c>
      <c r="W17" s="36">
        <v>8.937572826711705</v>
      </c>
      <c r="X17" s="37">
        <v>4.376407542784467</v>
      </c>
      <c r="Y17" s="37">
        <v>1.4300116522738726</v>
      </c>
      <c r="Z17" s="37">
        <f t="shared" si="0"/>
        <v>3.518163052917612</v>
      </c>
      <c r="AA17" s="37">
        <f t="shared" si="1"/>
        <v>3.7142688749809185</v>
      </c>
      <c r="AB17" s="35">
        <v>80334073.54147823</v>
      </c>
      <c r="AC17" s="67">
        <v>8.575541270306346</v>
      </c>
    </row>
    <row r="18" spans="1:29" ht="31.5" customHeight="1">
      <c r="A18" s="17" t="s">
        <v>28</v>
      </c>
      <c r="B18" s="74">
        <v>395054475.6</v>
      </c>
      <c r="C18" s="75">
        <v>1260357362</v>
      </c>
      <c r="D18" s="76">
        <v>106617367.22</v>
      </c>
      <c r="E18" s="75">
        <v>288437108.38</v>
      </c>
      <c r="F18" s="76">
        <v>0</v>
      </c>
      <c r="G18" s="77">
        <v>352996.5</v>
      </c>
      <c r="H18" s="75">
        <v>117665.5</v>
      </c>
      <c r="I18" s="78">
        <v>470662</v>
      </c>
      <c r="J18" s="77">
        <v>148830000</v>
      </c>
      <c r="K18" s="75">
        <v>49660000</v>
      </c>
      <c r="L18" s="76">
        <v>218607000</v>
      </c>
      <c r="M18" s="101">
        <v>256492000</v>
      </c>
      <c r="N18" s="75">
        <v>85500000</v>
      </c>
      <c r="O18" s="74">
        <v>341992000</v>
      </c>
      <c r="P18" s="77">
        <v>6244363.93</v>
      </c>
      <c r="Q18" s="75">
        <v>1989599.72</v>
      </c>
      <c r="R18" s="76">
        <v>8233963.65</v>
      </c>
      <c r="S18" s="77">
        <v>6597360.43</v>
      </c>
      <c r="T18" s="75">
        <v>2107265.22</v>
      </c>
      <c r="U18" s="78">
        <v>8704625.65</v>
      </c>
      <c r="V18" s="73">
        <v>281839747.95</v>
      </c>
      <c r="W18" s="31">
        <v>6.187885334278281</v>
      </c>
      <c r="X18" s="32">
        <v>1.6699875175392138</v>
      </c>
      <c r="Y18" s="32">
        <v>0.5234515724596529</v>
      </c>
      <c r="Z18" s="32">
        <f t="shared" si="0"/>
        <v>1.6276837748752844</v>
      </c>
      <c r="AA18" s="32">
        <f t="shared" si="1"/>
        <v>1.5590893903521754</v>
      </c>
      <c r="AB18" s="30">
        <v>281839747.95</v>
      </c>
      <c r="AC18" s="55">
        <v>2.2872786608678455</v>
      </c>
    </row>
    <row r="19" spans="1:29" ht="31.5" customHeight="1">
      <c r="A19" s="40" t="s">
        <v>5</v>
      </c>
      <c r="B19" s="91">
        <v>115335168</v>
      </c>
      <c r="C19" s="92">
        <v>361000000</v>
      </c>
      <c r="D19" s="90">
        <v>20358280.36</v>
      </c>
      <c r="E19" s="82">
        <v>94976887.64</v>
      </c>
      <c r="F19" s="90"/>
      <c r="G19" s="93">
        <v>352996.5</v>
      </c>
      <c r="H19" s="92">
        <v>117665.5</v>
      </c>
      <c r="I19" s="89">
        <v>470662</v>
      </c>
      <c r="J19" s="93">
        <v>42629000</v>
      </c>
      <c r="K19" s="92">
        <v>14224000</v>
      </c>
      <c r="L19" s="90">
        <v>56853000</v>
      </c>
      <c r="M19" s="93">
        <v>73527000</v>
      </c>
      <c r="N19" s="92">
        <v>24484000</v>
      </c>
      <c r="O19" s="90">
        <v>98011000</v>
      </c>
      <c r="P19" s="93">
        <v>3090100.05</v>
      </c>
      <c r="Q19" s="92">
        <v>1053594.12</v>
      </c>
      <c r="R19" s="90">
        <v>4143694.17</v>
      </c>
      <c r="S19" s="93">
        <v>3443096.55</v>
      </c>
      <c r="T19" s="92">
        <v>1171259.62</v>
      </c>
      <c r="U19" s="89">
        <v>4614356.17</v>
      </c>
      <c r="V19" s="88">
        <v>91533791.09</v>
      </c>
      <c r="W19" s="36">
        <v>16.912511710787737</v>
      </c>
      <c r="X19" s="37">
        <v>2.9852963408350868</v>
      </c>
      <c r="Y19" s="37">
        <v>0.9537663573407202</v>
      </c>
      <c r="Z19" s="37">
        <f t="shared" si="0"/>
        <v>2.964200342642653</v>
      </c>
      <c r="AA19" s="37">
        <f t="shared" si="1"/>
        <v>3.025885140022735</v>
      </c>
      <c r="AB19" s="39">
        <v>91533791.09</v>
      </c>
      <c r="AC19" s="67">
        <v>3.6251941241228063</v>
      </c>
    </row>
    <row r="20" spans="1:29" ht="31.5" customHeight="1">
      <c r="A20" s="40" t="s">
        <v>6</v>
      </c>
      <c r="B20" s="91">
        <v>107720591.6</v>
      </c>
      <c r="C20" s="92">
        <v>361000000</v>
      </c>
      <c r="D20" s="90">
        <v>0</v>
      </c>
      <c r="E20" s="82">
        <v>107720591.6</v>
      </c>
      <c r="F20" s="90"/>
      <c r="G20" s="93">
        <v>0</v>
      </c>
      <c r="H20" s="92">
        <v>0</v>
      </c>
      <c r="I20" s="89">
        <v>0</v>
      </c>
      <c r="J20" s="93">
        <v>42629000</v>
      </c>
      <c r="K20" s="92">
        <v>14224000</v>
      </c>
      <c r="L20" s="90">
        <v>56853000</v>
      </c>
      <c r="M20" s="93">
        <v>73471000</v>
      </c>
      <c r="N20" s="92">
        <v>24485000</v>
      </c>
      <c r="O20" s="90">
        <v>97956000</v>
      </c>
      <c r="P20" s="93">
        <v>605101.49</v>
      </c>
      <c r="Q20" s="92">
        <v>184286</v>
      </c>
      <c r="R20" s="90">
        <v>789387.49</v>
      </c>
      <c r="S20" s="93">
        <v>605101.49</v>
      </c>
      <c r="T20" s="92">
        <v>184286</v>
      </c>
      <c r="U20" s="89">
        <v>789387.49</v>
      </c>
      <c r="V20" s="88">
        <v>107115490.11</v>
      </c>
      <c r="W20" s="36">
        <v>0</v>
      </c>
      <c r="X20" s="37">
        <v>0.5617324236826787</v>
      </c>
      <c r="Y20" s="37">
        <v>0.1676181412742382</v>
      </c>
      <c r="Z20" s="37">
        <f t="shared" si="0"/>
        <v>0.5211899138673557</v>
      </c>
      <c r="AA20" s="37">
        <f t="shared" si="1"/>
        <v>0.476080498075383</v>
      </c>
      <c r="AB20" s="39">
        <v>107115490.11</v>
      </c>
      <c r="AC20" s="67">
        <v>0.5617324236826787</v>
      </c>
    </row>
    <row r="21" spans="1:29" ht="31.5" customHeight="1">
      <c r="A21" s="40" t="s">
        <v>7</v>
      </c>
      <c r="B21" s="91">
        <v>56663548</v>
      </c>
      <c r="C21" s="92">
        <v>177357362</v>
      </c>
      <c r="D21" s="90">
        <v>28377177.92</v>
      </c>
      <c r="E21" s="82">
        <v>28286370.08</v>
      </c>
      <c r="F21" s="90"/>
      <c r="G21" s="93">
        <v>0</v>
      </c>
      <c r="H21" s="92">
        <v>0</v>
      </c>
      <c r="I21" s="89">
        <v>0</v>
      </c>
      <c r="J21" s="93">
        <v>20943000</v>
      </c>
      <c r="K21" s="92">
        <v>6988000</v>
      </c>
      <c r="L21" s="90">
        <v>48048000</v>
      </c>
      <c r="M21" s="93">
        <v>36002000</v>
      </c>
      <c r="N21" s="92">
        <v>12046000</v>
      </c>
      <c r="O21" s="90">
        <v>48048000</v>
      </c>
      <c r="P21" s="93">
        <v>2394550.29</v>
      </c>
      <c r="Q21" s="92">
        <v>673327.33</v>
      </c>
      <c r="R21" s="90">
        <v>3067877.62</v>
      </c>
      <c r="S21" s="93">
        <v>2394550.29</v>
      </c>
      <c r="T21" s="92">
        <v>673327.33</v>
      </c>
      <c r="U21" s="89">
        <v>3067877.62</v>
      </c>
      <c r="V21" s="88">
        <v>25891819.79</v>
      </c>
      <c r="W21" s="36">
        <v>8.438296072818224</v>
      </c>
      <c r="X21" s="37">
        <v>4.225909556528299</v>
      </c>
      <c r="Y21" s="37">
        <v>1.3501273716509157</v>
      </c>
      <c r="Z21" s="37">
        <f t="shared" si="0"/>
        <v>4.205022899288787</v>
      </c>
      <c r="AA21" s="37">
        <f t="shared" si="1"/>
        <v>3.537497793422297</v>
      </c>
      <c r="AB21" s="39">
        <v>25891819.79</v>
      </c>
      <c r="AC21" s="67">
        <v>8.46538556636179</v>
      </c>
    </row>
    <row r="22" spans="1:29" ht="31.5" customHeight="1">
      <c r="A22" s="40" t="s">
        <v>8</v>
      </c>
      <c r="B22" s="91">
        <v>115335168</v>
      </c>
      <c r="C22" s="92">
        <v>361000000</v>
      </c>
      <c r="D22" s="90">
        <v>57881908.94</v>
      </c>
      <c r="E22" s="82">
        <v>57453259.06</v>
      </c>
      <c r="F22" s="90"/>
      <c r="G22" s="93">
        <v>0</v>
      </c>
      <c r="H22" s="92">
        <v>0</v>
      </c>
      <c r="I22" s="89">
        <v>0</v>
      </c>
      <c r="J22" s="93">
        <v>42629000</v>
      </c>
      <c r="K22" s="92">
        <v>14224000</v>
      </c>
      <c r="L22" s="90">
        <v>56853000</v>
      </c>
      <c r="M22" s="93">
        <v>73492000</v>
      </c>
      <c r="N22" s="92">
        <v>24485000</v>
      </c>
      <c r="O22" s="90">
        <v>97977000</v>
      </c>
      <c r="P22" s="93">
        <v>154612.1</v>
      </c>
      <c r="Q22" s="92">
        <v>78392.27</v>
      </c>
      <c r="R22" s="90">
        <v>233004.37</v>
      </c>
      <c r="S22" s="93">
        <v>154612.1</v>
      </c>
      <c r="T22" s="92">
        <v>78392.27</v>
      </c>
      <c r="U22" s="89">
        <v>233004.37</v>
      </c>
      <c r="V22" s="88">
        <v>57298646.96</v>
      </c>
      <c r="W22" s="36">
        <v>0.2671164493905512</v>
      </c>
      <c r="X22" s="37">
        <v>0.13405460162853364</v>
      </c>
      <c r="Y22" s="37">
        <v>0.04282883656509696</v>
      </c>
      <c r="Z22" s="37">
        <f t="shared" si="0"/>
        <v>0.133147406584511</v>
      </c>
      <c r="AA22" s="37">
        <f t="shared" si="1"/>
        <v>0.20251690821256038</v>
      </c>
      <c r="AB22" s="39">
        <v>57298646.96</v>
      </c>
      <c r="AC22" s="67">
        <v>0.26910936390664</v>
      </c>
    </row>
    <row r="23" spans="1:29" ht="21" customHeight="1">
      <c r="A23" s="60" t="s">
        <v>29</v>
      </c>
      <c r="B23" s="74">
        <v>201384344</v>
      </c>
      <c r="C23" s="75">
        <v>846121338</v>
      </c>
      <c r="D23" s="76">
        <v>135379408</v>
      </c>
      <c r="E23" s="75">
        <v>66004936</v>
      </c>
      <c r="F23" s="76">
        <v>5049580.6</v>
      </c>
      <c r="G23" s="77">
        <v>0</v>
      </c>
      <c r="H23" s="75">
        <v>0</v>
      </c>
      <c r="I23" s="78">
        <v>0</v>
      </c>
      <c r="J23" s="77">
        <v>99650000</v>
      </c>
      <c r="K23" s="75">
        <v>51340000</v>
      </c>
      <c r="L23" s="76">
        <v>150990000</v>
      </c>
      <c r="M23" s="77">
        <v>171804000</v>
      </c>
      <c r="N23" s="75">
        <v>76170000</v>
      </c>
      <c r="O23" s="76">
        <v>247974000</v>
      </c>
      <c r="P23" s="77">
        <v>18746625.65</v>
      </c>
      <c r="Q23" s="75">
        <v>6946969.479999999</v>
      </c>
      <c r="R23" s="76">
        <v>25693595.129999995</v>
      </c>
      <c r="S23" s="77">
        <v>18746625.65</v>
      </c>
      <c r="T23" s="75">
        <v>6946969.479999999</v>
      </c>
      <c r="U23" s="78">
        <v>25693595.129999995</v>
      </c>
      <c r="V23" s="73">
        <v>47258310.35</v>
      </c>
      <c r="W23" s="31">
        <v>13.847472024696694</v>
      </c>
      <c r="X23" s="32">
        <v>9.308879368497482</v>
      </c>
      <c r="Y23" s="32">
        <v>2.2155954244472675</v>
      </c>
      <c r="Z23" s="32">
        <f t="shared" si="0"/>
        <v>6.906004571676968</v>
      </c>
      <c r="AA23" s="32">
        <f t="shared" si="1"/>
        <v>5.448176205787781</v>
      </c>
      <c r="AB23" s="30">
        <v>47258310.35</v>
      </c>
      <c r="AC23" s="55">
        <v>28.401854143150747</v>
      </c>
    </row>
    <row r="24" spans="1:29" ht="51" customHeight="1" thickBot="1">
      <c r="A24" s="23" t="s">
        <v>30</v>
      </c>
      <c r="B24" s="24" t="s">
        <v>4</v>
      </c>
      <c r="C24" s="25" t="s">
        <v>4</v>
      </c>
      <c r="D24" s="26" t="s">
        <v>4</v>
      </c>
      <c r="E24" s="25" t="s">
        <v>4</v>
      </c>
      <c r="F24" s="49"/>
      <c r="G24" s="27">
        <v>0</v>
      </c>
      <c r="H24" s="25">
        <v>0</v>
      </c>
      <c r="I24" s="61">
        <v>0</v>
      </c>
      <c r="J24" s="27">
        <v>0</v>
      </c>
      <c r="K24" s="25">
        <v>385885000</v>
      </c>
      <c r="L24" s="26">
        <v>385885000</v>
      </c>
      <c r="M24" s="27">
        <v>0</v>
      </c>
      <c r="N24" s="25">
        <v>204704000</v>
      </c>
      <c r="O24" s="26">
        <v>204704000</v>
      </c>
      <c r="P24" s="41">
        <v>0</v>
      </c>
      <c r="Q24" s="42">
        <v>0</v>
      </c>
      <c r="R24" s="43">
        <v>0</v>
      </c>
      <c r="S24" s="41" t="s">
        <v>4</v>
      </c>
      <c r="T24" s="42" t="s">
        <v>4</v>
      </c>
      <c r="U24" s="51" t="s">
        <v>4</v>
      </c>
      <c r="V24" s="66" t="s">
        <v>4</v>
      </c>
      <c r="W24" s="29" t="s">
        <v>4</v>
      </c>
      <c r="X24" s="15" t="s">
        <v>4</v>
      </c>
      <c r="Y24" s="15" t="s">
        <v>4</v>
      </c>
      <c r="Z24" s="15" t="s">
        <v>4</v>
      </c>
      <c r="AA24" s="15" t="s">
        <v>4</v>
      </c>
      <c r="AB24" s="12" t="e">
        <v>#VALUE!</v>
      </c>
      <c r="AC24" s="59" t="s">
        <v>4</v>
      </c>
    </row>
    <row r="25" spans="1:29" ht="19.5" customHeight="1" thickBot="1">
      <c r="A25" s="28" t="s">
        <v>53</v>
      </c>
      <c r="B25" s="94">
        <v>10862844631.6</v>
      </c>
      <c r="C25" s="96">
        <v>44786217346</v>
      </c>
      <c r="D25" s="97">
        <v>7070754946.034541</v>
      </c>
      <c r="E25" s="96">
        <v>3792089685.5654593</v>
      </c>
      <c r="F25" s="98">
        <v>1630784973.12</v>
      </c>
      <c r="G25" s="99">
        <v>117905905.45</v>
      </c>
      <c r="H25" s="95">
        <v>36320781.99</v>
      </c>
      <c r="I25" s="98">
        <v>154226687.44</v>
      </c>
      <c r="J25" s="94">
        <v>5272190000</v>
      </c>
      <c r="K25" s="96">
        <v>1732320000</v>
      </c>
      <c r="L25" s="97">
        <v>7024627000</v>
      </c>
      <c r="M25" s="102">
        <v>11482377000</v>
      </c>
      <c r="N25" s="96">
        <v>4109503000</v>
      </c>
      <c r="O25" s="95">
        <v>15591880000</v>
      </c>
      <c r="P25" s="94">
        <v>4823347892.620001</v>
      </c>
      <c r="Q25" s="96">
        <v>1790966332.1000001</v>
      </c>
      <c r="R25" s="97">
        <v>6614314224.719999</v>
      </c>
      <c r="S25" s="94">
        <f>S5+S6+S9+S10+S14+S15+S18+S23</f>
        <v>4941253798.070001</v>
      </c>
      <c r="T25" s="94">
        <f>T5+T6+T9+T10+T14+T15+T18+T23</f>
        <v>1827278111.0800002</v>
      </c>
      <c r="U25" s="94">
        <f>U5+U6+U9+U10+U14+U15+U18+U23</f>
        <v>6768531909.150001</v>
      </c>
      <c r="V25" s="100">
        <v>1108262174</v>
      </c>
      <c r="W25" s="56">
        <v>69.88297339934233</v>
      </c>
      <c r="X25" s="57">
        <v>45.48765968442465</v>
      </c>
      <c r="Y25" s="57">
        <v>11.032978650319796</v>
      </c>
      <c r="Z25" s="57">
        <f t="shared" si="0"/>
        <v>29.491981488211547</v>
      </c>
      <c r="AA25" s="57">
        <f t="shared" si="1"/>
        <v>31.279244699471388</v>
      </c>
      <c r="AB25" s="58">
        <v>1108262240.6522353</v>
      </c>
      <c r="AC25" s="114">
        <v>130.30424403934379</v>
      </c>
    </row>
    <row r="26" ht="15.75" customHeight="1">
      <c r="Z26" s="65"/>
    </row>
    <row r="27" ht="15.75" customHeight="1" hidden="1">
      <c r="Z27" s="64" t="e">
        <f aca="true" t="shared" si="2" ref="Z27:Z45">100*((G27+P27)/(G27+M27+J27))</f>
        <v>#DIV/0!</v>
      </c>
    </row>
    <row r="28" ht="15.75" customHeight="1" hidden="1">
      <c r="Z28" s="4" t="e">
        <f t="shared" si="2"/>
        <v>#DIV/0!</v>
      </c>
    </row>
    <row r="29" ht="15.75" customHeight="1" hidden="1">
      <c r="Z29" s="4" t="e">
        <f t="shared" si="2"/>
        <v>#DIV/0!</v>
      </c>
    </row>
    <row r="30" ht="15.75" customHeight="1" hidden="1">
      <c r="Z30" s="4" t="e">
        <f t="shared" si="2"/>
        <v>#DIV/0!</v>
      </c>
    </row>
    <row r="31" ht="15.75" customHeight="1" hidden="1">
      <c r="Z31" s="4" t="e">
        <f t="shared" si="2"/>
        <v>#DIV/0!</v>
      </c>
    </row>
    <row r="32" ht="15.75" customHeight="1" hidden="1">
      <c r="Z32" s="4" t="e">
        <f t="shared" si="2"/>
        <v>#DIV/0!</v>
      </c>
    </row>
    <row r="33" spans="9:26" ht="15.75" customHeight="1" hidden="1">
      <c r="I33" s="5">
        <f>G25+H25</f>
        <v>154226687.44</v>
      </c>
      <c r="J33" s="5"/>
      <c r="K33" s="5"/>
      <c r="L33" s="5"/>
      <c r="M33" s="5"/>
      <c r="N33" s="5"/>
      <c r="O33" s="5"/>
      <c r="R33" s="5">
        <f>P25+Q25</f>
        <v>6614314224.720001</v>
      </c>
      <c r="S33" s="5"/>
      <c r="T33" s="5"/>
      <c r="U33" s="5"/>
      <c r="V33" s="5"/>
      <c r="W33" s="5"/>
      <c r="X33" s="5"/>
      <c r="Z33" s="4" t="e">
        <f t="shared" si="2"/>
        <v>#DIV/0!</v>
      </c>
    </row>
    <row r="34" ht="15.75" customHeight="1" hidden="1">
      <c r="Z34" s="4" t="e">
        <f t="shared" si="2"/>
        <v>#DIV/0!</v>
      </c>
    </row>
    <row r="35" ht="15.75" customHeight="1" hidden="1">
      <c r="Z35" s="4" t="e">
        <f t="shared" si="2"/>
        <v>#DIV/0!</v>
      </c>
    </row>
    <row r="36" ht="15.75" customHeight="1" hidden="1">
      <c r="Z36" s="4" t="e">
        <f t="shared" si="2"/>
        <v>#DIV/0!</v>
      </c>
    </row>
    <row r="37" ht="15.75" customHeight="1" hidden="1">
      <c r="Z37" s="4" t="e">
        <f t="shared" si="2"/>
        <v>#DIV/0!</v>
      </c>
    </row>
    <row r="38" spans="1:26" ht="15.75" customHeight="1" hidden="1">
      <c r="A38" s="2">
        <v>1324968</v>
      </c>
      <c r="Z38" s="4" t="e">
        <f t="shared" si="2"/>
        <v>#DIV/0!</v>
      </c>
    </row>
    <row r="39" spans="1:26" ht="15.75" customHeight="1" hidden="1">
      <c r="A39" s="2">
        <v>5640879</v>
      </c>
      <c r="G39" s="2">
        <v>1720046.09</v>
      </c>
      <c r="H39" s="2">
        <v>1720047.1</v>
      </c>
      <c r="I39" s="2">
        <v>3440093.19</v>
      </c>
      <c r="P39" s="2">
        <v>1720046.09</v>
      </c>
      <c r="Q39" s="2">
        <v>1720047.1</v>
      </c>
      <c r="R39" s="2">
        <v>3440093.19</v>
      </c>
      <c r="Z39" s="4">
        <f t="shared" si="2"/>
        <v>200</v>
      </c>
    </row>
    <row r="40" spans="1:26" ht="15.75" customHeight="1" hidden="1">
      <c r="A40" s="2">
        <v>455480.25</v>
      </c>
      <c r="G40" s="2">
        <v>627790.26</v>
      </c>
      <c r="H40" s="2">
        <v>627790.26</v>
      </c>
      <c r="I40" s="2">
        <v>1255580.52</v>
      </c>
      <c r="P40" s="2">
        <v>627790.26</v>
      </c>
      <c r="Q40" s="2">
        <v>627790.26</v>
      </c>
      <c r="R40" s="2">
        <v>1255580.52</v>
      </c>
      <c r="Z40" s="4">
        <f t="shared" si="2"/>
        <v>200</v>
      </c>
    </row>
    <row r="41" spans="1:26" ht="15.75" customHeight="1" hidden="1">
      <c r="A41" s="2">
        <f>A38+A39+A40</f>
        <v>7421327.25</v>
      </c>
      <c r="G41" s="2">
        <v>391684.38</v>
      </c>
      <c r="H41" s="2">
        <v>391684.4</v>
      </c>
      <c r="I41" s="2">
        <v>783368.78</v>
      </c>
      <c r="P41" s="2">
        <v>391684.38</v>
      </c>
      <c r="Q41" s="2">
        <v>391684.4</v>
      </c>
      <c r="R41" s="2">
        <v>783368.78</v>
      </c>
      <c r="Z41" s="4">
        <f t="shared" si="2"/>
        <v>200</v>
      </c>
    </row>
    <row r="42" spans="7:26" ht="15.75" customHeight="1" hidden="1">
      <c r="G42" s="2">
        <f>G39+G41</f>
        <v>2111730.47</v>
      </c>
      <c r="H42" s="2">
        <f>H39+H41</f>
        <v>2111731.5</v>
      </c>
      <c r="I42" s="2">
        <f>I39+I41</f>
        <v>4223461.97</v>
      </c>
      <c r="P42" s="2">
        <f>P39+P41</f>
        <v>2111730.47</v>
      </c>
      <c r="Q42" s="2">
        <f>Q39+Q41</f>
        <v>2111731.5</v>
      </c>
      <c r="R42" s="2">
        <f>R39+R41</f>
        <v>4223461.97</v>
      </c>
      <c r="Z42" s="4">
        <f t="shared" si="2"/>
        <v>200</v>
      </c>
    </row>
    <row r="43" spans="1:26" ht="15.75" customHeight="1" hidden="1">
      <c r="A43" s="2">
        <v>361944</v>
      </c>
      <c r="Z43" s="4" t="e">
        <f t="shared" si="2"/>
        <v>#DIV/0!</v>
      </c>
    </row>
    <row r="44" ht="15.75" customHeight="1" hidden="1">
      <c r="Z44" s="4" t="e">
        <f t="shared" si="2"/>
        <v>#DIV/0!</v>
      </c>
    </row>
    <row r="45" spans="1:26" ht="15.75" customHeight="1" hidden="1">
      <c r="A45" s="2">
        <v>3325179.68</v>
      </c>
      <c r="Z45" s="44" t="e">
        <f t="shared" si="2"/>
        <v>#DIV/0!</v>
      </c>
    </row>
    <row r="46" spans="1:27" ht="15.75" customHeight="1">
      <c r="A46" s="2" t="s">
        <v>31</v>
      </c>
      <c r="M46" s="5"/>
      <c r="N46" s="5"/>
      <c r="O46" s="5"/>
      <c r="U46" s="5"/>
      <c r="V46" s="5"/>
      <c r="Y46" s="45"/>
      <c r="Z46" s="45"/>
      <c r="AA46" s="45"/>
    </row>
    <row r="47" ht="15.75" customHeight="1" hidden="1"/>
    <row r="48" ht="15.75" customHeight="1" hidden="1">
      <c r="D48" s="2">
        <v>4433572.95</v>
      </c>
    </row>
    <row r="49" spans="7:8" ht="15.75" customHeight="1" hidden="1">
      <c r="G49" s="5">
        <f>G6+G10+G14+G15+G18</f>
        <v>117905905.45</v>
      </c>
      <c r="H49" s="5">
        <f>H6+H10+H14+H15+H18</f>
        <v>36320781.99</v>
      </c>
    </row>
    <row r="50" ht="15.75" customHeight="1" hidden="1"/>
    <row r="51" spans="1:7" ht="15.75" customHeight="1" hidden="1">
      <c r="A51"/>
      <c r="B51"/>
      <c r="C51"/>
      <c r="D51"/>
      <c r="E51"/>
      <c r="G51"/>
    </row>
    <row r="52" spans="1:7" ht="15.75" customHeight="1" hidden="1">
      <c r="A52"/>
      <c r="B52"/>
      <c r="C52"/>
      <c r="D52"/>
      <c r="E52"/>
      <c r="G52"/>
    </row>
    <row r="53" spans="1:7" ht="15.75" customHeight="1" hidden="1">
      <c r="A53"/>
      <c r="B53"/>
      <c r="C53"/>
      <c r="D53"/>
      <c r="E53"/>
      <c r="G53"/>
    </row>
    <row r="54" spans="1:20" ht="15.75" customHeight="1" hidden="1">
      <c r="A54" s="6"/>
      <c r="B54" s="6"/>
      <c r="C54" s="7" t="s">
        <v>32</v>
      </c>
      <c r="D54" s="6" t="s">
        <v>33</v>
      </c>
      <c r="E54" s="6"/>
      <c r="G54" s="6"/>
      <c r="S54" s="2">
        <v>258502.43</v>
      </c>
      <c r="T54" s="2">
        <v>84011.4</v>
      </c>
    </row>
    <row r="55" spans="1:20" ht="15.75" customHeight="1" hidden="1">
      <c r="A55" s="6" t="s">
        <v>34</v>
      </c>
      <c r="B55" s="6"/>
      <c r="C55" s="8">
        <v>746767.84</v>
      </c>
      <c r="D55" s="9">
        <f>C55*38</f>
        <v>28377177.919999998</v>
      </c>
      <c r="E55" s="9"/>
      <c r="G55" s="6" t="s">
        <v>35</v>
      </c>
      <c r="S55" s="2">
        <v>201605.64</v>
      </c>
      <c r="T55" s="2">
        <v>181445.08</v>
      </c>
    </row>
    <row r="56" spans="1:7" ht="15.75" customHeight="1" hidden="1">
      <c r="A56" s="6" t="s">
        <v>0</v>
      </c>
      <c r="B56" s="6"/>
      <c r="C56" s="8">
        <v>9072640.98</v>
      </c>
      <c r="D56" s="9">
        <f aca="true" t="shared" si="3" ref="D56:D63">C56*38</f>
        <v>344760357.24</v>
      </c>
      <c r="E56" s="9"/>
      <c r="G56" s="6" t="s">
        <v>35</v>
      </c>
    </row>
    <row r="57" spans="1:7" ht="15.75" customHeight="1" hidden="1">
      <c r="A57" s="6" t="s">
        <v>1</v>
      </c>
      <c r="B57" s="6"/>
      <c r="C57" s="8">
        <v>25341807.12</v>
      </c>
      <c r="D57" s="9">
        <f t="shared" si="3"/>
        <v>962988670.5600001</v>
      </c>
      <c r="E57" s="9"/>
      <c r="G57" s="6" t="s">
        <v>35</v>
      </c>
    </row>
    <row r="58" spans="1:7" ht="15.75" customHeight="1" hidden="1">
      <c r="A58" s="6" t="s">
        <v>36</v>
      </c>
      <c r="B58" s="6"/>
      <c r="C58" s="8">
        <v>2230093.08</v>
      </c>
      <c r="D58" s="9">
        <f t="shared" si="3"/>
        <v>84743537.04</v>
      </c>
      <c r="E58" s="9"/>
      <c r="G58" s="6" t="s">
        <v>35</v>
      </c>
    </row>
    <row r="59" spans="1:7" ht="15.75" customHeight="1" hidden="1">
      <c r="A59" s="6" t="s">
        <v>37</v>
      </c>
      <c r="B59" s="6"/>
      <c r="C59" s="8">
        <v>2696385.24</v>
      </c>
      <c r="D59" s="9">
        <f t="shared" si="3"/>
        <v>102462639.12</v>
      </c>
      <c r="E59" s="9"/>
      <c r="G59" s="6" t="s">
        <v>35</v>
      </c>
    </row>
    <row r="60" spans="1:7" ht="15.75" customHeight="1" hidden="1">
      <c r="A60" s="6" t="s">
        <v>2</v>
      </c>
      <c r="B60" s="6"/>
      <c r="C60" s="8">
        <v>109743.9</v>
      </c>
      <c r="D60" s="9">
        <f t="shared" si="3"/>
        <v>4170268.1999999997</v>
      </c>
      <c r="E60" s="9"/>
      <c r="G60" s="6" t="s">
        <v>35</v>
      </c>
    </row>
    <row r="61" spans="1:7" ht="15.75" customHeight="1" hidden="1">
      <c r="A61" s="6" t="s">
        <v>3</v>
      </c>
      <c r="B61" s="6"/>
      <c r="C61" s="8">
        <v>17068855.38</v>
      </c>
      <c r="D61" s="9">
        <f t="shared" si="3"/>
        <v>648616504.4399999</v>
      </c>
      <c r="E61" s="9"/>
      <c r="G61" s="6" t="s">
        <v>35</v>
      </c>
    </row>
    <row r="62" spans="1:7" ht="15.75" customHeight="1" hidden="1">
      <c r="A62" s="6" t="s">
        <v>38</v>
      </c>
      <c r="B62" s="6"/>
      <c r="C62" s="8">
        <v>1523208.13</v>
      </c>
      <c r="D62" s="9">
        <f t="shared" si="3"/>
        <v>57881908.94</v>
      </c>
      <c r="E62" s="9"/>
      <c r="G62" s="6" t="s">
        <v>39</v>
      </c>
    </row>
    <row r="63" spans="1:7" ht="15.75" customHeight="1" hidden="1">
      <c r="A63" s="10" t="s">
        <v>16</v>
      </c>
      <c r="B63" s="10"/>
      <c r="C63" s="11">
        <f>SUM(C55:C62)</f>
        <v>58789501.669999994</v>
      </c>
      <c r="D63" s="9">
        <f t="shared" si="3"/>
        <v>2234001063.4599996</v>
      </c>
      <c r="E63" s="9"/>
      <c r="G63" s="6"/>
    </row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spans="19:20" ht="15.75" customHeight="1" hidden="1">
      <c r="S71" s="2">
        <v>1230399.28</v>
      </c>
      <c r="T71" s="2">
        <v>410133.12</v>
      </c>
    </row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>
      <c r="A90" s="2" t="s">
        <v>51</v>
      </c>
    </row>
  </sheetData>
  <mergeCells count="7">
    <mergeCell ref="A1:AA1"/>
    <mergeCell ref="G3:I3"/>
    <mergeCell ref="J3:L3"/>
    <mergeCell ref="M3:O3"/>
    <mergeCell ref="P3:R3"/>
    <mergeCell ref="S3:U3"/>
    <mergeCell ref="Z3:AA3"/>
  </mergeCells>
  <printOptions/>
  <pageMargins left="0.75" right="0.75" top="1" bottom="1" header="0.4921259845" footer="0.4921259845"/>
  <pageSetup fitToHeight="1" fitToWidth="1" horizontalDpi="600" verticalDpi="600" orientation="landscape" paperSize="9" scale="37" r:id="rId1"/>
  <headerFooter alignWithMargins="0">
    <oddHeader>&amp;L&amp;"Times New Roman,Normálne"&amp;16Príloha č. 1&amp;12
&amp;20Stav čerpania prostriedkov štrukturálnych fondov a spolufinancovania zo štátneho rozpočtu voči EK k 31.12.2005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Košík</dc:creator>
  <cp:keywords/>
  <dc:description/>
  <cp:lastModifiedBy>l</cp:lastModifiedBy>
  <cp:lastPrinted>2006-01-10T09:02:49Z</cp:lastPrinted>
  <dcterms:created xsi:type="dcterms:W3CDTF">2005-01-18T12:45:53Z</dcterms:created>
  <dcterms:modified xsi:type="dcterms:W3CDTF">2006-02-08T12:47:36Z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