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85" windowHeight="6285" firstSheet="1" activeTab="3"/>
  </bookViews>
  <sheets>
    <sheet name="Hárok1" sheetId="1" r:id="rId1"/>
    <sheet name="Hárok2" sheetId="2" r:id="rId2"/>
    <sheet name="Hárok3" sheetId="3" r:id="rId3"/>
    <sheet name="Hárok4" sheetId="4" r:id="rId4"/>
    <sheet name="Hárok5" sheetId="5" r:id="rId5"/>
    <sheet name="Hárok6" sheetId="6" r:id="rId6"/>
    <sheet name="Hárok7" sheetId="7" r:id="rId7"/>
    <sheet name="Hárok8" sheetId="8" r:id="rId8"/>
    <sheet name="Hárok9" sheetId="9" r:id="rId9"/>
    <sheet name="Hárok10" sheetId="10" r:id="rId10"/>
  </sheets>
  <definedNames/>
  <calcPr fullCalcOnLoad="1"/>
</workbook>
</file>

<file path=xl/sharedStrings.xml><?xml version="1.0" encoding="utf-8"?>
<sst xmlns="http://schemas.openxmlformats.org/spreadsheetml/2006/main" count="724" uniqueCount="529">
  <si>
    <t>Ukazovateľ</t>
  </si>
  <si>
    <t>Podiel v %</t>
  </si>
  <si>
    <t>Rozdiel</t>
  </si>
  <si>
    <t>2006-2005</t>
  </si>
  <si>
    <t>Podiel poľnohospodárstva na:</t>
  </si>
  <si>
    <t>Podiel výroby potravín, nápojov a tabaku na:</t>
  </si>
  <si>
    <t>Podiel zahraničného agropotravinárskeho obchodu na:</t>
  </si>
  <si>
    <t>Prameň : prepočty VÚEPP s použitím prameňov :</t>
  </si>
  <si>
    <r>
      <t>1)</t>
    </r>
    <r>
      <rPr>
        <sz val="9"/>
        <rFont val="Times New Roman"/>
        <family val="1"/>
      </rPr>
      <t xml:space="preserve"> individuálne vyžiadanie zo ŠÚ SR</t>
    </r>
  </si>
  <si>
    <r>
      <t>3)</t>
    </r>
    <r>
      <rPr>
        <sz val="9"/>
        <rFont val="Times New Roman"/>
        <family val="1"/>
      </rPr>
      <t xml:space="preserve"> ŠÚ SR, rok 2006=predbežné údaje z apríla 2007</t>
    </r>
  </si>
  <si>
    <t>- tvorba hrubého fixného kapitálu (b.c.) za poľnohospodárstvo, poľovníctvo, rybolov a chov rýb,</t>
  </si>
  <si>
    <t>Vypracoval: VÚEPP</t>
  </si>
  <si>
    <t>Poznámky: Dostupnosť agregácií ukazovateľov komentovaných v texte za poľn. problematiku je nasledovná:</t>
  </si>
  <si>
    <t xml:space="preserve">    - HDP, pridaná hodnota, medzispotreba za poľnohospodárstvo, (s.c.)</t>
  </si>
  <si>
    <t xml:space="preserve">    - zamestnanosť, priemerná mzda za poľnohospodárstvo, poľovníctvo a súvisiace služby</t>
  </si>
  <si>
    <r>
      <t>2)</t>
    </r>
    <r>
      <rPr>
        <sz val="9"/>
        <rFont val="Times New Roman"/>
        <family val="1"/>
      </rPr>
      <t xml:space="preserve"> Zamestnanci a priemerné mesačné mzdy 2005, 2006 (organizácie s 20 a viac   zamestnancami) ŠÚ SR (tabuľka č. Z116)</t>
    </r>
  </si>
  <si>
    <r>
      <t>- hrubom domácom produkte (s. c.)</t>
    </r>
    <r>
      <rPr>
        <vertAlign val="superscript"/>
        <sz val="11"/>
        <color indexed="8"/>
        <rFont val="Times New Roman"/>
        <family val="1"/>
      </rPr>
      <t>1)</t>
    </r>
  </si>
  <si>
    <r>
      <t>- medzispotrebe (s. c.)</t>
    </r>
    <r>
      <rPr>
        <vertAlign val="superscript"/>
        <sz val="11"/>
        <color indexed="8"/>
        <rFont val="Times New Roman"/>
        <family val="1"/>
      </rPr>
      <t>1)</t>
    </r>
  </si>
  <si>
    <r>
      <t>- tvorbe hrubého fixného kapitálu (b. c.)</t>
    </r>
    <r>
      <rPr>
        <vertAlign val="superscript"/>
        <sz val="11"/>
        <color indexed="8"/>
        <rFont val="Times New Roman"/>
        <family val="1"/>
      </rPr>
      <t>1)</t>
    </r>
  </si>
  <si>
    <r>
      <t>- pridanej hodnote (s. c.)</t>
    </r>
    <r>
      <rPr>
        <vertAlign val="superscript"/>
        <sz val="11"/>
        <color indexed="8"/>
        <rFont val="Times New Roman"/>
        <family val="1"/>
      </rPr>
      <t>1)</t>
    </r>
  </si>
  <si>
    <r>
      <t>- zamestnanosti</t>
    </r>
    <r>
      <rPr>
        <vertAlign val="superscript"/>
        <sz val="11"/>
        <color indexed="8"/>
        <rFont val="Times New Roman"/>
        <family val="1"/>
      </rPr>
      <t>1)</t>
    </r>
  </si>
  <si>
    <r>
      <t>- priemernej mzde</t>
    </r>
    <r>
      <rPr>
        <vertAlign val="superscript"/>
        <sz val="11"/>
        <color indexed="8"/>
        <rFont val="Times New Roman"/>
        <family val="1"/>
      </rPr>
      <t>1)</t>
    </r>
  </si>
  <si>
    <r>
      <t xml:space="preserve">- medzispotrebe (s. c.) </t>
    </r>
    <r>
      <rPr>
        <vertAlign val="superscript"/>
        <sz val="11"/>
        <color indexed="8"/>
        <rFont val="Times New Roman"/>
        <family val="1"/>
      </rPr>
      <t>1)</t>
    </r>
  </si>
  <si>
    <r>
      <t xml:space="preserve">- pridanej hodnote (s. c.) </t>
    </r>
    <r>
      <rPr>
        <vertAlign val="superscript"/>
        <sz val="11"/>
        <color indexed="8"/>
        <rFont val="Times New Roman"/>
        <family val="1"/>
      </rPr>
      <t>1)</t>
    </r>
  </si>
  <si>
    <r>
      <t xml:space="preserve">- zamestnanosti </t>
    </r>
    <r>
      <rPr>
        <vertAlign val="superscript"/>
        <sz val="11"/>
        <color indexed="8"/>
        <rFont val="Times New Roman"/>
        <family val="1"/>
      </rPr>
      <t>2)</t>
    </r>
  </si>
  <si>
    <r>
      <t xml:space="preserve">- priemernej mzde </t>
    </r>
    <r>
      <rPr>
        <vertAlign val="superscript"/>
        <sz val="11"/>
        <color indexed="8"/>
        <rFont val="Times New Roman"/>
        <family val="1"/>
      </rPr>
      <t>2)</t>
    </r>
  </si>
  <si>
    <r>
      <t xml:space="preserve">- salde zahraničného obchodu </t>
    </r>
    <r>
      <rPr>
        <vertAlign val="superscript"/>
        <sz val="11"/>
        <color indexed="8"/>
        <rFont val="Times New Roman"/>
        <family val="1"/>
      </rPr>
      <t>3)</t>
    </r>
  </si>
  <si>
    <r>
      <t xml:space="preserve">- dovoze </t>
    </r>
    <r>
      <rPr>
        <vertAlign val="superscript"/>
        <sz val="11"/>
        <color indexed="8"/>
        <rFont val="Times New Roman"/>
        <family val="1"/>
      </rPr>
      <t>3)</t>
    </r>
  </si>
  <si>
    <r>
      <t>- vývoze</t>
    </r>
    <r>
      <rPr>
        <vertAlign val="superscript"/>
        <sz val="11"/>
        <color indexed="8"/>
        <rFont val="Times New Roman"/>
        <family val="1"/>
      </rPr>
      <t xml:space="preserve"> 3)</t>
    </r>
  </si>
  <si>
    <t>Tabuľka P 1</t>
  </si>
  <si>
    <r>
      <t>Podiel poľnohospodárstva a potravinárstva na základných ukazovateľoch národnej ekonomiky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</t>
    </r>
  </si>
  <si>
    <t>VYBRANÉ EKONOMICKÉ UKAZOVATELE POĽNOHOSPODÁRSKEJ PRVOVÝROBY (právnické osoby)</t>
  </si>
  <si>
    <t xml:space="preserve"> v Sk na ha p.p. (pôda LPIS)</t>
  </si>
  <si>
    <t>Tabuľka P 2</t>
  </si>
  <si>
    <t>Poľnohospodárska prvovýroba spolu</t>
  </si>
  <si>
    <t>Poľnohospodárske družstvá</t>
  </si>
  <si>
    <t>Obchodné spoločnosti</t>
  </si>
  <si>
    <t xml:space="preserve"> Index 06/05</t>
  </si>
  <si>
    <t>Výnosy spolu</t>
  </si>
  <si>
    <t>Tržby z predaja tovaru</t>
  </si>
  <si>
    <t xml:space="preserve">Výroba                                 </t>
  </si>
  <si>
    <t>– tržby z predaja vl. Výrobkov a služieb</t>
  </si>
  <si>
    <t xml:space="preserve"> Pridaná hodnota                        </t>
  </si>
  <si>
    <t xml:space="preserve">Tržby z predaja dlhodob.majetku a mat. </t>
  </si>
  <si>
    <t>Ostatné výnosy z hosp. činnosti</t>
  </si>
  <si>
    <t xml:space="preserve"> z toho: priznané dotácie</t>
  </si>
  <si>
    <t>Tržby z predaja cen.papierov a podielov</t>
  </si>
  <si>
    <t xml:space="preserve">Výnosy z finančného majetku            </t>
  </si>
  <si>
    <t xml:space="preserve">Výnosové úroky                         </t>
  </si>
  <si>
    <t xml:space="preserve">Kurzové zisky                          </t>
  </si>
  <si>
    <t xml:space="preserve">Mimoriadne výnosy                      </t>
  </si>
  <si>
    <t xml:space="preserve">Náklady spolu                          </t>
  </si>
  <si>
    <t xml:space="preserve">Náklady na obstaranie tovaru           </t>
  </si>
  <si>
    <t xml:space="preserve">Výrobná spotreba                       </t>
  </si>
  <si>
    <t xml:space="preserve">– spotreba materiálu a energie </t>
  </si>
  <si>
    <t xml:space="preserve">Osobné náklady                         </t>
  </si>
  <si>
    <t>– mzdové náklady</t>
  </si>
  <si>
    <t xml:space="preserve">Dane a poplatky                        </t>
  </si>
  <si>
    <t xml:space="preserve">Odpisy dlhodobého hm.a nehm.majetku    </t>
  </si>
  <si>
    <t xml:space="preserve">Predané cenné papiere a podiely        </t>
  </si>
  <si>
    <t xml:space="preserve">Nákladové úroky                        </t>
  </si>
  <si>
    <t xml:space="preserve">Kurzové straty                         </t>
  </si>
  <si>
    <t xml:space="preserve">Mimoriadne náklady                     </t>
  </si>
  <si>
    <t xml:space="preserve">Hospodársky výsledok pred zdanením     </t>
  </si>
  <si>
    <t xml:space="preserve">Podpory spolu                          </t>
  </si>
  <si>
    <t xml:space="preserve">Podpory investičného charakteru        </t>
  </si>
  <si>
    <t xml:space="preserve">Počet podnikov spolu                   </t>
  </si>
  <si>
    <t xml:space="preserve">Podiel ziskových podnikov              </t>
  </si>
  <si>
    <t xml:space="preserve">            </t>
  </si>
  <si>
    <t>Prameň : Informačné listy CD MP SR, VÚEPP</t>
  </si>
  <si>
    <t xml:space="preserve"> Vypracoval :  VÚEPP</t>
  </si>
  <si>
    <t>FINANČNÉ UKAZOVATELE ZA POĽNOHOSPODÁRSKU PRVOVÝROBU</t>
  </si>
  <si>
    <t>v Sk na ha p.p. (pôda LPIS)</t>
  </si>
  <si>
    <t>Tabuľka P 3</t>
  </si>
  <si>
    <t xml:space="preserve">    Poľnohospodárska prvovýroba spolu    </t>
  </si>
  <si>
    <t xml:space="preserve">     Poľnohospodárske družstvá    </t>
  </si>
  <si>
    <t xml:space="preserve">     Obchodné spoločnosti             </t>
  </si>
  <si>
    <t xml:space="preserve">Majetok celkom                         </t>
  </si>
  <si>
    <t xml:space="preserve">Pohľadávky za upísané vlastné imanie   </t>
  </si>
  <si>
    <t xml:space="preserve">Neobežný majetok                       </t>
  </si>
  <si>
    <t>– dlhodobý nehmotný majetok</t>
  </si>
  <si>
    <t xml:space="preserve">– dlhodobý hmotný majetok              </t>
  </si>
  <si>
    <t xml:space="preserve">– dlhodobý finančný majetok             </t>
  </si>
  <si>
    <t xml:space="preserve">Obežný majetok                         </t>
  </si>
  <si>
    <t xml:space="preserve">– zásoby                                </t>
  </si>
  <si>
    <t xml:space="preserve">– pohľadávky                           </t>
  </si>
  <si>
    <t xml:space="preserve">– dlhodobé pohľadávky                  </t>
  </si>
  <si>
    <t xml:space="preserve">– krátkodobé pohľadávky               </t>
  </si>
  <si>
    <t xml:space="preserve">Finančné účty                         </t>
  </si>
  <si>
    <t xml:space="preserve">Vlastné imanie                         </t>
  </si>
  <si>
    <t>– základné imanie</t>
  </si>
  <si>
    <t xml:space="preserve">– kapitálové fondy                      </t>
  </si>
  <si>
    <t xml:space="preserve">– fondy zo zisku                        </t>
  </si>
  <si>
    <t xml:space="preserve">– výsledok hospodárenia minulých rokov  </t>
  </si>
  <si>
    <t xml:space="preserve">– výsledok hospodárenia za účt. obdobie  </t>
  </si>
  <si>
    <t xml:space="preserve">      -     </t>
  </si>
  <si>
    <t xml:space="preserve">Záväzky                                </t>
  </si>
  <si>
    <t xml:space="preserve">– rezervy                               </t>
  </si>
  <si>
    <t xml:space="preserve">– dlhodobé záväzky                     </t>
  </si>
  <si>
    <t xml:space="preserve">– krátkodobé záväzky                    </t>
  </si>
  <si>
    <t xml:space="preserve">– bankové úvery a výpomoci              </t>
  </si>
  <si>
    <t xml:space="preserve">Obstaranie dlh.hmot.majetku spolu    </t>
  </si>
  <si>
    <t xml:space="preserve">– stavby                                </t>
  </si>
  <si>
    <t>– samostatné hnuteľné veci a súbory hn. vecí</t>
  </si>
  <si>
    <t>– pest. celky trvalých porastov a pozemky</t>
  </si>
  <si>
    <t xml:space="preserve">– základné stádo a ťažné zvieratá       </t>
  </si>
  <si>
    <t xml:space="preserve">Dlhodobý majetok podľa zdrojov obstar. </t>
  </si>
  <si>
    <t xml:space="preserve">– vlastné zdroje                        </t>
  </si>
  <si>
    <t xml:space="preserve">– úver                                  </t>
  </si>
  <si>
    <t xml:space="preserve">– dotácie zo štátneho rozpočtu         </t>
  </si>
  <si>
    <t xml:space="preserve">– zdroje zo zahraničia                  </t>
  </si>
  <si>
    <t xml:space="preserve">– ostatné zdroje                       </t>
  </si>
  <si>
    <t>Prameň: Informačné listy CD MP SR, VÚEPP</t>
  </si>
  <si>
    <t>Vypracoval : VÚEPP</t>
  </si>
  <si>
    <t xml:space="preserve">VÝVOJ ZBEROVÝCH PLÔCH, HEKTÁROVÝCH ÚROD A PRODUKCIE </t>
  </si>
  <si>
    <t>VYBRANÝCH PLODÍN V SR</t>
  </si>
  <si>
    <t>Tabuľka P 4</t>
  </si>
  <si>
    <t>Merná</t>
  </si>
  <si>
    <t>Skutočnosť</t>
  </si>
  <si>
    <t>Index</t>
  </si>
  <si>
    <t>jedn.</t>
  </si>
  <si>
    <t>2006/2005</t>
  </si>
  <si>
    <t>Z b e r o v é   p l o c h y</t>
  </si>
  <si>
    <t>Obilniny spolu</t>
  </si>
  <si>
    <t>tis.ha</t>
  </si>
  <si>
    <t>z toho: pšenica</t>
  </si>
  <si>
    <t xml:space="preserve">           jačmeň</t>
  </si>
  <si>
    <t xml:space="preserve">           raž</t>
  </si>
  <si>
    <t xml:space="preserve">           ovos</t>
  </si>
  <si>
    <t xml:space="preserve">           kukurica</t>
  </si>
  <si>
    <t>Cukrová repa techn.</t>
  </si>
  <si>
    <t>Zemiaky</t>
  </si>
  <si>
    <t>Olejniny</t>
  </si>
  <si>
    <t>H e k t á r o v é    ú r o d y</t>
  </si>
  <si>
    <t>t/ha</t>
  </si>
  <si>
    <t>P r o d u k c i a</t>
  </si>
  <si>
    <t>tis.t</t>
  </si>
  <si>
    <t>Zelenina</t>
  </si>
  <si>
    <t>Prameň: Definitívne údaje o úrode poľnohospodárskych plodín, ovocia a zeleniny v SR, ŠÚ SR</t>
  </si>
  <si>
    <t>POČET HOSPODÁRSKYCH ZVIERAT A PRODUKCIA</t>
  </si>
  <si>
    <t>ŽIVOČÍŠNYCH VÝROBKOV V SR</t>
  </si>
  <si>
    <t xml:space="preserve">Tabuľka P 5 </t>
  </si>
  <si>
    <t>Komodita</t>
  </si>
  <si>
    <t xml:space="preserve">Skutočnosť </t>
  </si>
  <si>
    <t>jednotka</t>
  </si>
  <si>
    <t>k 31.12.2002</t>
  </si>
  <si>
    <t>k 31.12.2003</t>
  </si>
  <si>
    <t>k 31.12.2004</t>
  </si>
  <si>
    <t>k 31.12.2005</t>
  </si>
  <si>
    <t>k 31.12.2006</t>
  </si>
  <si>
    <t xml:space="preserve"> Počet  hospodárskych zvierat</t>
  </si>
  <si>
    <t xml:space="preserve"> Hovädzí dobytok </t>
  </si>
  <si>
    <t>tis. ks</t>
  </si>
  <si>
    <t xml:space="preserve"> z toho:</t>
  </si>
  <si>
    <t>kravy</t>
  </si>
  <si>
    <t xml:space="preserve">z kráv: </t>
  </si>
  <si>
    <t>dojné</t>
  </si>
  <si>
    <t>ostatné</t>
  </si>
  <si>
    <t xml:space="preserve"> Ošípané spolu</t>
  </si>
  <si>
    <t>prasnice</t>
  </si>
  <si>
    <t xml:space="preserve"> Ovce spolu</t>
  </si>
  <si>
    <t>bahnice</t>
  </si>
  <si>
    <t xml:space="preserve"> Kozy</t>
  </si>
  <si>
    <t xml:space="preserve"> Hydina spolu</t>
  </si>
  <si>
    <t xml:space="preserve"> z toho: sliepky</t>
  </si>
  <si>
    <r>
      <t xml:space="preserve"> Jatočné zvieratá spolu</t>
    </r>
    <r>
      <rPr>
        <vertAlign val="superscript"/>
        <sz val="12"/>
        <rFont val="Times New Roman CE"/>
        <family val="1"/>
      </rPr>
      <t>*)</t>
    </r>
  </si>
  <si>
    <t>t jat. hm.</t>
  </si>
  <si>
    <t>jatočný HD</t>
  </si>
  <si>
    <t>jatočné teľatá</t>
  </si>
  <si>
    <t>jatočné ošípané</t>
  </si>
  <si>
    <t>jatočné ovce</t>
  </si>
  <si>
    <t>jatočné kozy</t>
  </si>
  <si>
    <t xml:space="preserve"> Jatočná hydina</t>
  </si>
  <si>
    <t xml:space="preserve"> Mlieko kravské</t>
  </si>
  <si>
    <t>t</t>
  </si>
  <si>
    <t xml:space="preserve"> Vajcia konzumné</t>
  </si>
  <si>
    <t xml:space="preserve"> Ovčie mlieko</t>
  </si>
  <si>
    <t xml:space="preserve"> Vlna ovčia</t>
  </si>
  <si>
    <t>*) Zabitia jatočných zvierat na bitúnkoch, vrátane odhadu samozásobenia</t>
  </si>
  <si>
    <t>Prameň: Súpis hospodárskych zvierat, strojov a zariadení v poľnohospodárstve ŠÚ SR,</t>
  </si>
  <si>
    <t>Živočíšna výroba a predaj výrobkov z prvovýroby ŠÚ SR</t>
  </si>
  <si>
    <t>MP SR: BM (MP SR) 1-12</t>
  </si>
  <si>
    <t>odhad ŠÚ SR</t>
  </si>
  <si>
    <t xml:space="preserve">VÝSLEDOK HOSPODÁRENIA A PODIEL ZISKOVÝCH A STRATOVÝCH PODNIKOV </t>
  </si>
  <si>
    <t>NA CELKOVOM POČTE PODNIKOV V ROKU 2006 v POTRAVINÁRSKOM PRIEMYSLE</t>
  </si>
  <si>
    <t xml:space="preserve">za potravinársky priemysel podľa odborov </t>
  </si>
  <si>
    <t>Tabuľka P 6</t>
  </si>
  <si>
    <t>Odbor</t>
  </si>
  <si>
    <t>Zisk</t>
  </si>
  <si>
    <t>Strata</t>
  </si>
  <si>
    <t>Podiel podnikov v %</t>
  </si>
  <si>
    <t>v mil. Sk</t>
  </si>
  <si>
    <t>ziskových</t>
  </si>
  <si>
    <t>stratových</t>
  </si>
  <si>
    <t>Mliekarenský priemysel</t>
  </si>
  <si>
    <t>Cukrovarnícky priemysel</t>
  </si>
  <si>
    <t>Cukrovinkársko-pečivárenský priem. s výrobou kávovín</t>
  </si>
  <si>
    <t>Hydinársky priemysel</t>
  </si>
  <si>
    <t>Mäsový priemysel</t>
  </si>
  <si>
    <t>Mlynský priemysel</t>
  </si>
  <si>
    <t>Pekárensko-cukrárenský priemysel</t>
  </si>
  <si>
    <t>Konzervárenský priemysel</t>
  </si>
  <si>
    <t>Škrobárenský priemysel</t>
  </si>
  <si>
    <t>Liehovarnícky priemysel s výrobou droždia, horčice a octu</t>
  </si>
  <si>
    <t>Mraziarenský priemysel</t>
  </si>
  <si>
    <t>Priemysel spracovania rýb</t>
  </si>
  <si>
    <t>Pivovarnícky a sladovnícky priemysel</t>
  </si>
  <si>
    <t>Priemysel výroby nealkoholických nápojov</t>
  </si>
  <si>
    <t>Tukový priemysel</t>
  </si>
  <si>
    <t>Vinársky priemysel</t>
  </si>
  <si>
    <t>Ostatné</t>
  </si>
  <si>
    <t>Potravinársky priemysel</t>
  </si>
  <si>
    <t>Prameň: POTRAV (MP SR) 1-02, CD MP SR, VÚEPP</t>
  </si>
  <si>
    <t xml:space="preserve">Vypracoval: VÚEPP </t>
  </si>
  <si>
    <r>
      <t>DLHODOBÝ NEHMOTNÝ A HMOTNÝ MAJETOK, TVORBA HRUBÉHO FIXNÉHO KAPITÁLU</t>
    </r>
    <r>
      <rPr>
        <b/>
        <vertAlign val="superscript"/>
        <sz val="11"/>
        <rFont val="Times New Roman CE"/>
        <family val="1"/>
      </rPr>
      <t>1)</t>
    </r>
  </si>
  <si>
    <t xml:space="preserve">v mil. Sk; bežné ceny </t>
  </si>
  <si>
    <t xml:space="preserve">            Tabuľka P 7 </t>
  </si>
  <si>
    <t>Poľnohospodárstvo a poľnohospodárske služby</t>
  </si>
  <si>
    <t>z toho: financované zo zahranič. zdrojov</t>
  </si>
  <si>
    <t xml:space="preserve">Ukazovateľ </t>
  </si>
  <si>
    <r>
      <t xml:space="preserve">2005 </t>
    </r>
    <r>
      <rPr>
        <vertAlign val="superscript"/>
        <sz val="11"/>
        <rFont val="Times New Roman CE"/>
        <family val="1"/>
      </rPr>
      <t>2)</t>
    </r>
  </si>
  <si>
    <r>
      <t xml:space="preserve">2006 </t>
    </r>
    <r>
      <rPr>
        <vertAlign val="superscript"/>
        <sz val="11"/>
        <rFont val="Times New Roman CE"/>
        <family val="1"/>
      </rPr>
      <t>3)</t>
    </r>
  </si>
  <si>
    <t>Index 06/05</t>
  </si>
  <si>
    <r>
      <t xml:space="preserve">2006 </t>
    </r>
    <r>
      <rPr>
        <vertAlign val="superscript"/>
        <sz val="11"/>
        <rFont val="Times New Roman CE"/>
        <family val="1"/>
      </rPr>
      <t>4)</t>
    </r>
  </si>
  <si>
    <t>Index 2006/05</t>
  </si>
  <si>
    <t>Dlhodobý nehmotný a hmotný majetok *</t>
  </si>
  <si>
    <t>-</t>
  </si>
  <si>
    <t>x</t>
  </si>
  <si>
    <t>Oprávky k DNHM*</t>
  </si>
  <si>
    <t xml:space="preserve">Tvorba hrubého fixného kapitálu </t>
  </si>
  <si>
    <t>z toho - budovy a stavby, vrátane budov na bývanie</t>
  </si>
  <si>
    <t xml:space="preserve">          - stroje a zariadenia</t>
  </si>
  <si>
    <t xml:space="preserve">          - dopravné prostriedky</t>
  </si>
  <si>
    <t xml:space="preserve">          - zákl. stádo a ťažné zvieratá</t>
  </si>
  <si>
    <t>Opotrebovanosť DNHM v %*</t>
  </si>
  <si>
    <t>Zostatková hodnota DNHM*</t>
  </si>
  <si>
    <t>Výroba potravín, nápojov a spracovanie tabaku</t>
  </si>
  <si>
    <t>Prameň: ŠÚ SR</t>
  </si>
  <si>
    <r>
      <t>1)</t>
    </r>
    <r>
      <rPr>
        <sz val="10"/>
        <rFont val="Times New Roman CE"/>
        <family val="1"/>
      </rPr>
      <t xml:space="preserve"> za podniky s počtom 20 zamestnancov a viac</t>
    </r>
  </si>
  <si>
    <r>
      <t>2)</t>
    </r>
    <r>
      <rPr>
        <sz val="10"/>
        <rFont val="Times New Roman CE"/>
        <family val="1"/>
      </rPr>
      <t xml:space="preserve"> predbežné údaje </t>
    </r>
  </si>
  <si>
    <r>
      <t>3)</t>
    </r>
    <r>
      <rPr>
        <sz val="10"/>
        <rFont val="Times New Roman CE"/>
        <family val="1"/>
      </rPr>
      <t xml:space="preserve"> odhad</t>
    </r>
  </si>
  <si>
    <r>
      <t>4)</t>
    </r>
    <r>
      <rPr>
        <sz val="10"/>
        <rFont val="Times New Roman CE"/>
        <family val="1"/>
      </rPr>
      <t xml:space="preserve"> zo štvrťročných predbežných podkladov</t>
    </r>
  </si>
  <si>
    <t>*) v obstarávacej cene - za poľnohospodárstvo - kategória OKEČ A ; potravinárstvo - kategória OKEČ DA</t>
  </si>
  <si>
    <t>DNHM= dlhodobý nehmotný a hmotný majetok</t>
  </si>
  <si>
    <t>THFK=tvorba dlhodobého hmotného majetku</t>
  </si>
  <si>
    <t>SPOTREBA VYBRANÝCH DRUHOV POTRAVÍN NA OBYVATEĽA V SR a EÚ</t>
  </si>
  <si>
    <t xml:space="preserve">(v kg za rok)                                                                                                                                                                    </t>
  </si>
  <si>
    <t xml:space="preserve"> Tabuľka P 8 </t>
  </si>
  <si>
    <t>Druh potravín</t>
  </si>
  <si>
    <t xml:space="preserve">Odhad </t>
  </si>
  <si>
    <t>Rozdiel SR</t>
  </si>
  <si>
    <r>
      <t xml:space="preserve">ODP </t>
    </r>
    <r>
      <rPr>
        <vertAlign val="superscript"/>
        <sz val="11"/>
        <rFont val="Times New Roman CE"/>
        <family val="1"/>
      </rPr>
      <t>5)</t>
    </r>
  </si>
  <si>
    <t>Prípustný interval racionálnej</t>
  </si>
  <si>
    <t>Spotreba</t>
  </si>
  <si>
    <t>2006-05</t>
  </si>
  <si>
    <r>
      <t>spotreby</t>
    </r>
    <r>
      <rPr>
        <vertAlign val="superscript"/>
        <sz val="11"/>
        <rFont val="Times New Roman CE"/>
        <family val="1"/>
      </rPr>
      <t>6)</t>
    </r>
  </si>
  <si>
    <t>v EÚ</t>
  </si>
  <si>
    <t>Mäso v hodnote na kosti</t>
  </si>
  <si>
    <t>60,9</t>
  </si>
  <si>
    <t>58,7</t>
  </si>
  <si>
    <t>59,7</t>
  </si>
  <si>
    <t>61,5</t>
  </si>
  <si>
    <t>60,1</t>
  </si>
  <si>
    <t>58,9</t>
  </si>
  <si>
    <t>57,3</t>
  </si>
  <si>
    <t>51,6-63,0</t>
  </si>
  <si>
    <t>87,4</t>
  </si>
  <si>
    <t>9) 2004</t>
  </si>
  <si>
    <t xml:space="preserve"> - hovädzie,teľacie</t>
  </si>
  <si>
    <t>9,3</t>
  </si>
  <si>
    <t>6,8</t>
  </si>
  <si>
    <t>6,9</t>
  </si>
  <si>
    <t>6,4</t>
  </si>
  <si>
    <t>6,1</t>
  </si>
  <si>
    <t>17,4</t>
  </si>
  <si>
    <t>18,0</t>
  </si>
  <si>
    <t xml:space="preserve"> - bravčové</t>
  </si>
  <si>
    <t>33,1</t>
  </si>
  <si>
    <t>31,8</t>
  </si>
  <si>
    <t>31,3</t>
  </si>
  <si>
    <t>32,3</t>
  </si>
  <si>
    <t>31,9</t>
  </si>
  <si>
    <t>31,1</t>
  </si>
  <si>
    <t>22,2</t>
  </si>
  <si>
    <t>43,5</t>
  </si>
  <si>
    <t xml:space="preserve"> - hydina</t>
  </si>
  <si>
    <t>17,1</t>
  </si>
  <si>
    <t>18,5</t>
  </si>
  <si>
    <t>20,1</t>
  </si>
  <si>
    <t>20,7</t>
  </si>
  <si>
    <t>20,4</t>
  </si>
  <si>
    <t>20,3</t>
  </si>
  <si>
    <t>15,0</t>
  </si>
  <si>
    <t>23,0</t>
  </si>
  <si>
    <r>
      <t xml:space="preserve"> - ostatné </t>
    </r>
    <r>
      <rPr>
        <vertAlign val="superscript"/>
        <sz val="11"/>
        <rFont val="Times New Roman CE"/>
        <family val="1"/>
      </rPr>
      <t>1)</t>
    </r>
  </si>
  <si>
    <t>1,4</t>
  </si>
  <si>
    <t>1,5</t>
  </si>
  <si>
    <t>1,6</t>
  </si>
  <si>
    <t>2,7</t>
  </si>
  <si>
    <t>2,8</t>
  </si>
  <si>
    <t>8), 9) 2004</t>
  </si>
  <si>
    <t>Ryby</t>
  </si>
  <si>
    <t>4,3</t>
  </si>
  <si>
    <t>4,5</t>
  </si>
  <si>
    <t>4,4</t>
  </si>
  <si>
    <t>4,2</t>
  </si>
  <si>
    <t>4,7</t>
  </si>
  <si>
    <t>6,0</t>
  </si>
  <si>
    <t>25,0</t>
  </si>
  <si>
    <t>Mlieko a ml, výrobky</t>
  </si>
  <si>
    <t>160,2</t>
  </si>
  <si>
    <t>161,8</t>
  </si>
  <si>
    <t>166,2</t>
  </si>
  <si>
    <t>158,3</t>
  </si>
  <si>
    <t>153,3</t>
  </si>
  <si>
    <t>154,8</t>
  </si>
  <si>
    <t>220,0</t>
  </si>
  <si>
    <t>206,0-240,0</t>
  </si>
  <si>
    <t>243,5</t>
  </si>
  <si>
    <t>7) 2003</t>
  </si>
  <si>
    <t xml:space="preserve"> - konz, mlieko</t>
  </si>
  <si>
    <t>71,5</t>
  </si>
  <si>
    <t>67,8</t>
  </si>
  <si>
    <t>67,1</t>
  </si>
  <si>
    <t>63,9</t>
  </si>
  <si>
    <t>59,1</t>
  </si>
  <si>
    <t>56,7</t>
  </si>
  <si>
    <t>91,0</t>
  </si>
  <si>
    <t>81,2</t>
  </si>
  <si>
    <t xml:space="preserve"> - syry, tvarohy</t>
  </si>
  <si>
    <t>7,9</t>
  </si>
  <si>
    <t>8,3</t>
  </si>
  <si>
    <t>9,0</t>
  </si>
  <si>
    <t>8,2</t>
  </si>
  <si>
    <t>10,1</t>
  </si>
  <si>
    <t>6)</t>
  </si>
  <si>
    <t>17,3</t>
  </si>
  <si>
    <t>7), 10) 2004</t>
  </si>
  <si>
    <t xml:space="preserve">Vajcia (ks) </t>
  </si>
  <si>
    <t>210,0</t>
  </si>
  <si>
    <t>212,0</t>
  </si>
  <si>
    <t>214,0</t>
  </si>
  <si>
    <t>219,0</t>
  </si>
  <si>
    <t>200,0</t>
  </si>
  <si>
    <t>206,0</t>
  </si>
  <si>
    <t>201,0</t>
  </si>
  <si>
    <t>246,6</t>
  </si>
  <si>
    <t>7) 2002</t>
  </si>
  <si>
    <t>Tuky spolu</t>
  </si>
  <si>
    <t>23,9</t>
  </si>
  <si>
    <t>24,3</t>
  </si>
  <si>
    <t>25,2</t>
  </si>
  <si>
    <t>24,6</t>
  </si>
  <si>
    <t>23,3</t>
  </si>
  <si>
    <t>22,0</t>
  </si>
  <si>
    <t>19,8-23,1</t>
  </si>
  <si>
    <t xml:space="preserve"> - maslo</t>
  </si>
  <si>
    <t>3,0</t>
  </si>
  <si>
    <t>2,2</t>
  </si>
  <si>
    <t>2,0</t>
  </si>
  <si>
    <t>4,18</t>
  </si>
  <si>
    <t xml:space="preserve"> - bravč, masť</t>
  </si>
  <si>
    <t>3,3</t>
  </si>
  <si>
    <t>3,2</t>
  </si>
  <si>
    <t>3,4</t>
  </si>
  <si>
    <r>
      <t xml:space="preserve"> - JRTO </t>
    </r>
    <r>
      <rPr>
        <vertAlign val="superscript"/>
        <sz val="11"/>
        <rFont val="Times New Roman CE"/>
        <family val="1"/>
      </rPr>
      <t>2)</t>
    </r>
  </si>
  <si>
    <t>17,8</t>
  </si>
  <si>
    <t>18,4</t>
  </si>
  <si>
    <t>18,9</t>
  </si>
  <si>
    <t>16,9</t>
  </si>
  <si>
    <t>16,2</t>
  </si>
  <si>
    <t>19,9</t>
  </si>
  <si>
    <t>7) 1999</t>
  </si>
  <si>
    <t xml:space="preserve">Cukor </t>
  </si>
  <si>
    <t>31,5</t>
  </si>
  <si>
    <t>26,6</t>
  </si>
  <si>
    <t>27,6</t>
  </si>
  <si>
    <t>30,2</t>
  </si>
  <si>
    <t>30,9</t>
  </si>
  <si>
    <t>33,0</t>
  </si>
  <si>
    <t>7) 2001</t>
  </si>
  <si>
    <t>Obilniny v hodn, múky</t>
  </si>
  <si>
    <t>98,5</t>
  </si>
  <si>
    <t>95,1</t>
  </si>
  <si>
    <t>94,8</t>
  </si>
  <si>
    <t>95,9</t>
  </si>
  <si>
    <t>92,8</t>
  </si>
  <si>
    <t>91,5</t>
  </si>
  <si>
    <t>94,0-103,0</t>
  </si>
  <si>
    <t>89,4</t>
  </si>
  <si>
    <t>68,1</t>
  </si>
  <si>
    <t>64,3</t>
  </si>
  <si>
    <t>74,8</t>
  </si>
  <si>
    <t>66,3</t>
  </si>
  <si>
    <t>64,2</t>
  </si>
  <si>
    <t>60,0</t>
  </si>
  <si>
    <t>80,6</t>
  </si>
  <si>
    <t>76,3-84,9</t>
  </si>
  <si>
    <t>80,5</t>
  </si>
  <si>
    <t>Strukoviny</t>
  </si>
  <si>
    <t>1,9</t>
  </si>
  <si>
    <t>2,6</t>
  </si>
  <si>
    <t>2,1-3,2</t>
  </si>
  <si>
    <t>3,9</t>
  </si>
  <si>
    <r>
      <t xml:space="preserve">Zelenina </t>
    </r>
    <r>
      <rPr>
        <vertAlign val="superscript"/>
        <sz val="11"/>
        <rFont val="Times New Roman CE"/>
        <family val="1"/>
      </rPr>
      <t>3)</t>
    </r>
  </si>
  <si>
    <t>94,2</t>
  </si>
  <si>
    <t>77,3</t>
  </si>
  <si>
    <t>80,9</t>
  </si>
  <si>
    <t>89,9</t>
  </si>
  <si>
    <t>127,9</t>
  </si>
  <si>
    <t>116,9-138,9</t>
  </si>
  <si>
    <t>238,9</t>
  </si>
  <si>
    <t>7), 11) 2001</t>
  </si>
  <si>
    <r>
      <t xml:space="preserve">Ovocie </t>
    </r>
    <r>
      <rPr>
        <vertAlign val="superscript"/>
        <sz val="11"/>
        <rFont val="Times New Roman CE"/>
        <family val="1"/>
      </rPr>
      <t>4)</t>
    </r>
  </si>
  <si>
    <t>56,8</t>
  </si>
  <si>
    <t>51,3</t>
  </si>
  <si>
    <t>49,7</t>
  </si>
  <si>
    <t>52,6</t>
  </si>
  <si>
    <t>96,7</t>
  </si>
  <si>
    <t>86,7-106,7</t>
  </si>
  <si>
    <t>Hroznové víno (litre)</t>
  </si>
  <si>
    <t>10,8</t>
  </si>
  <si>
    <t>11,3</t>
  </si>
  <si>
    <t>11,7</t>
  </si>
  <si>
    <t>10,3</t>
  </si>
  <si>
    <t>33,8</t>
  </si>
  <si>
    <t xml:space="preserve">Prameň: Spotreba potravín, ŠÚ SR </t>
  </si>
  <si>
    <r>
      <t>5)</t>
    </r>
    <r>
      <rPr>
        <sz val="11"/>
        <rFont val="Times New Roman CE"/>
        <family val="1"/>
      </rPr>
      <t xml:space="preserve"> ODP = odporúč, dávka potravín; ODP a Prípustný interval racionálnej spotreby </t>
    </r>
  </si>
  <si>
    <t xml:space="preserve">               EUROSTAT </t>
  </si>
  <si>
    <t xml:space="preserve">   platné od 1, 1, 2000</t>
  </si>
  <si>
    <t xml:space="preserve">               OECD</t>
  </si>
  <si>
    <r>
      <t>6)</t>
    </r>
    <r>
      <rPr>
        <sz val="11"/>
        <rFont val="Times New Roman CE"/>
        <family val="1"/>
      </rPr>
      <t xml:space="preserve"> syry = 6,9; tvarohy = 3,2</t>
    </r>
  </si>
  <si>
    <t xml:space="preserve">               FAOSTAT</t>
  </si>
  <si>
    <r>
      <t>7)</t>
    </r>
    <r>
      <rPr>
        <sz val="11"/>
        <rFont val="Times New Roman CE"/>
        <family val="1"/>
      </rPr>
      <t xml:space="preserve"> EÚ - 15</t>
    </r>
  </si>
  <si>
    <t xml:space="preserve">               MCL Economics</t>
  </si>
  <si>
    <r>
      <t>8)</t>
    </r>
    <r>
      <rPr>
        <sz val="11"/>
        <rFont val="Times New Roman CE"/>
        <family val="1"/>
      </rPr>
      <t xml:space="preserve"> len baranie, kozie</t>
    </r>
  </si>
  <si>
    <r>
      <t xml:space="preserve">1) </t>
    </r>
    <r>
      <rPr>
        <sz val="11"/>
        <rFont val="Times New Roman CE"/>
        <family val="1"/>
      </rPr>
      <t>baranie, kozie, konské, zverina, králiky a ostatné drobné zvieratá</t>
    </r>
  </si>
  <si>
    <r>
      <t>9)</t>
    </r>
    <r>
      <rPr>
        <sz val="11"/>
        <rFont val="Times New Roman CE"/>
        <family val="1"/>
      </rPr>
      <t xml:space="preserve"> EÚ - 25</t>
    </r>
  </si>
  <si>
    <r>
      <t xml:space="preserve">2) </t>
    </r>
    <r>
      <rPr>
        <sz val="11"/>
        <rFont val="Times New Roman CE"/>
        <family val="1"/>
      </rPr>
      <t>jedlé rastlinné tuky a oleje</t>
    </r>
  </si>
  <si>
    <r>
      <t xml:space="preserve">10) </t>
    </r>
    <r>
      <rPr>
        <sz val="11"/>
        <rFont val="Times New Roman CE"/>
        <family val="1"/>
      </rPr>
      <t>len syry</t>
    </r>
  </si>
  <si>
    <r>
      <t>3)</t>
    </r>
    <r>
      <rPr>
        <sz val="11"/>
        <rFont val="Times New Roman CE"/>
        <family val="1"/>
      </rPr>
      <t xml:space="preserve"> zelenina a zeleninové výrobky v hodnote čerstvej</t>
    </r>
  </si>
  <si>
    <r>
      <t xml:space="preserve">11) </t>
    </r>
    <r>
      <rPr>
        <sz val="11"/>
        <rFont val="Times New Roman CE"/>
        <family val="1"/>
      </rPr>
      <t>ovocie zelenina spolu</t>
    </r>
  </si>
  <si>
    <r>
      <t>4)</t>
    </r>
    <r>
      <rPr>
        <sz val="11"/>
        <rFont val="Times New Roman CE"/>
        <family val="1"/>
      </rPr>
      <t xml:space="preserve"> ovocie a ovoc. výr. spolu v hod. čerst. sú bez spotreby orechov</t>
    </r>
  </si>
  <si>
    <t>** v čase spracovania, údaje neboli k dispozícii</t>
  </si>
  <si>
    <t>VÝDAVKY ŠTÁTNEHO ROZPOČTU kapitoly MP SR na rok 2006 podľa programovej štruktúry</t>
  </si>
  <si>
    <t>Tabuľka P 9</t>
  </si>
  <si>
    <t>Názov programu</t>
  </si>
  <si>
    <t>Schválený</t>
  </si>
  <si>
    <t>Upravený</t>
  </si>
  <si>
    <t>rozpočet 2006</t>
  </si>
  <si>
    <t>skut./upr.rozp.</t>
  </si>
  <si>
    <t>1. Udržateľné lesné hospodárstvo</t>
  </si>
  <si>
    <t xml:space="preserve">   Podpora les.hosp.zo strukturálnych fondov</t>
  </si>
  <si>
    <t xml:space="preserve">   Obnova a rozvoj lesného hospodárstva</t>
  </si>
  <si>
    <t xml:space="preserve">   Výskum a odbor.pomoc pre udržat.les.hospodárst.</t>
  </si>
  <si>
    <t>2. Potravin.bezpečnosť, zdravie a ochrana rastlín</t>
  </si>
  <si>
    <t xml:space="preserve">   Regulácia,formulácia a výkon veter.a potr.služby</t>
  </si>
  <si>
    <t xml:space="preserve">   Zdravotná neškodnosť potravín</t>
  </si>
  <si>
    <t xml:space="preserve">   Poznatk.báza na zabezp.kvality a bezpeč.potravín</t>
  </si>
  <si>
    <t xml:space="preserve">   Regulácia vstupov,zdravie a kvalita rastlín</t>
  </si>
  <si>
    <t>3. Tvorba, regulácia a implementácia politík</t>
  </si>
  <si>
    <t xml:space="preserve">   Podpora programov</t>
  </si>
  <si>
    <t xml:space="preserve">   Realizácia a administrácia finančných schém</t>
  </si>
  <si>
    <t xml:space="preserve">   Poznatková podpora tvorby politík</t>
  </si>
  <si>
    <t xml:space="preserve">   Pôdohospodársky informačný systém</t>
  </si>
  <si>
    <t xml:space="preserve">   Štatistický informačný systém</t>
  </si>
  <si>
    <t xml:space="preserve">   Pozemkové úpravy</t>
  </si>
  <si>
    <t>4. Podpora konkurencieschopn.poľnohosp.a potrav.</t>
  </si>
  <si>
    <t xml:space="preserve">   Investície v poľnohospodárstve a potravinárstve</t>
  </si>
  <si>
    <t xml:space="preserve">   Podpora poľnohosp.činností (priame platby)</t>
  </si>
  <si>
    <t xml:space="preserve">   Rybné hospodárstvo - FIFG</t>
  </si>
  <si>
    <t xml:space="preserve">   Stabilizácia trhu poľn.produkcie (TOV)</t>
  </si>
  <si>
    <t xml:space="preserve">   Poznatková podpora konkurencieschopnosti poľn.</t>
  </si>
  <si>
    <t xml:space="preserve">   Plemenárska a kontrolná činnosť</t>
  </si>
  <si>
    <t>5. Rozvoj vidieka</t>
  </si>
  <si>
    <t xml:space="preserve">   Podpora agrárneho rozvoja vidieka</t>
  </si>
  <si>
    <t xml:space="preserve">   Implementácia rámca podpory</t>
  </si>
  <si>
    <t xml:space="preserve">   Zveľaďovanie krajiny</t>
  </si>
  <si>
    <t>Medzirezortné programy</t>
  </si>
  <si>
    <t>Mimorozpočtové prostriedky</t>
  </si>
  <si>
    <t>SPOLU</t>
  </si>
  <si>
    <t>Výdavky na programy spolu</t>
  </si>
  <si>
    <t>Zdroje financovania: Prostriedky kapitoly</t>
  </si>
  <si>
    <t xml:space="preserve">                               prostriedky EÚ</t>
  </si>
  <si>
    <t xml:space="preserve">                               prostriedky spolufinancov. ŠR</t>
  </si>
  <si>
    <t xml:space="preserve">Prameň: MP SR </t>
  </si>
  <si>
    <t xml:space="preserve">Poľnohospodárska produkcia a podpora v krajinách EÚ-25 v roku 2005               </t>
  </si>
  <si>
    <r>
      <t xml:space="preserve">     </t>
    </r>
    <r>
      <rPr>
        <sz val="11"/>
        <rFont val="Times New Roman"/>
        <family val="1"/>
      </rPr>
      <t>Tabuľka P 10</t>
    </r>
  </si>
  <si>
    <t>Krajina</t>
  </si>
  <si>
    <t>Produkcia</t>
  </si>
  <si>
    <t>Podpora</t>
  </si>
  <si>
    <t>mil. EUR</t>
  </si>
  <si>
    <t> % z EÚ – 25</t>
  </si>
  <si>
    <t>EUR/ha</t>
  </si>
  <si>
    <t xml:space="preserve">EU-25 </t>
  </si>
  <si>
    <t xml:space="preserve">EU-15 </t>
  </si>
  <si>
    <t>Belgicko</t>
  </si>
  <si>
    <t>Česko</t>
  </si>
  <si>
    <t>Dánsko</t>
  </si>
  <si>
    <t>Nemecko</t>
  </si>
  <si>
    <t>Estónsko</t>
  </si>
  <si>
    <t>Grécko</t>
  </si>
  <si>
    <t>Španielsko</t>
  </si>
  <si>
    <t>Francúzsko</t>
  </si>
  <si>
    <t>Írsko</t>
  </si>
  <si>
    <t>Taliansko</t>
  </si>
  <si>
    <t>Cyprus</t>
  </si>
  <si>
    <t>Lotyšsko</t>
  </si>
  <si>
    <t>Litva</t>
  </si>
  <si>
    <t>Luxembursko</t>
  </si>
  <si>
    <t>Maďarsko</t>
  </si>
  <si>
    <t>Malta</t>
  </si>
  <si>
    <t>Holandsko</t>
  </si>
  <si>
    <t>Rakúsko</t>
  </si>
  <si>
    <t>Poľsko</t>
  </si>
  <si>
    <t>Portugalsko</t>
  </si>
  <si>
    <t>Slovinsko</t>
  </si>
  <si>
    <t>Slovensko</t>
  </si>
  <si>
    <t>Fínsko</t>
  </si>
  <si>
    <t>Švédsko</t>
  </si>
  <si>
    <t>Veľká Británia</t>
  </si>
  <si>
    <t>Prameň: Eurostat, Economic accounts for agriculture, 2006</t>
  </si>
  <si>
    <t xml:space="preserve">              Agricultural statistics 1995-2005, 2007</t>
  </si>
  <si>
    <t xml:space="preserve"> Produkcia za rok </t>
  </si>
  <si>
    <t>Vinohrady rodiace spolu</t>
  </si>
  <si>
    <r>
      <t>Muštové hrozno</t>
    </r>
    <r>
      <rPr>
        <sz val="12"/>
        <color indexed="8"/>
        <rFont val="Arial"/>
        <family val="2"/>
      </rPr>
      <t>*</t>
    </r>
  </si>
  <si>
    <r>
      <t>Ovocie</t>
    </r>
    <r>
      <rPr>
        <sz val="12"/>
        <rFont val="Arial"/>
        <family val="2"/>
      </rPr>
      <t>**</t>
    </r>
  </si>
  <si>
    <r>
      <t xml:space="preserve">* </t>
    </r>
    <r>
      <rPr>
        <sz val="10"/>
        <rFont val="Times New Roman"/>
        <family val="1"/>
      </rPr>
      <t>hrozno na výrobu vína</t>
    </r>
  </si>
  <si>
    <r>
      <t>**</t>
    </r>
    <r>
      <rPr>
        <sz val="11"/>
        <rFont val="Times New Roman"/>
        <family val="0"/>
      </rPr>
      <t xml:space="preserve"> </t>
    </r>
    <r>
      <rPr>
        <sz val="10"/>
        <rFont val="Times New Roman"/>
        <family val="1"/>
      </rPr>
      <t>vrátane stolového hrozna</t>
    </r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</si>
</sst>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.0__"/>
    <numFmt numFmtId="168" formatCode="0.0"/>
    <numFmt numFmtId="169" formatCode="#,##0.0_)"/>
    <numFmt numFmtId="170" formatCode="#,##0_)"/>
    <numFmt numFmtId="171" formatCode="#,##0__"/>
    <numFmt numFmtId="172" formatCode="0.0__"/>
    <numFmt numFmtId="173" formatCode="#,##0.0"/>
    <numFmt numFmtId="174" formatCode="0.0_)"/>
    <numFmt numFmtId="175" formatCode="0.00_)"/>
    <numFmt numFmtId="176" formatCode="0__"/>
  </numFmts>
  <fonts count="27">
    <font>
      <sz val="11"/>
      <name val="Times New Roman"/>
      <family val="0"/>
    </font>
    <font>
      <sz val="8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1"/>
      <color indexed="8"/>
      <name val="Times New Roman CE"/>
      <family val="1"/>
    </font>
    <font>
      <sz val="12"/>
      <color indexed="8"/>
      <name val="Times New Roman CE"/>
      <family val="1"/>
    </font>
    <font>
      <sz val="10"/>
      <name val="MS Sans Serif"/>
      <family val="0"/>
    </font>
    <font>
      <vertAlign val="superscript"/>
      <sz val="12"/>
      <name val="Times New Roman CE"/>
      <family val="1"/>
    </font>
    <font>
      <i/>
      <sz val="10"/>
      <name val="Times New Roman CE"/>
      <family val="1"/>
    </font>
    <font>
      <sz val="10"/>
      <name val="Arial CE"/>
      <family val="0"/>
    </font>
    <font>
      <b/>
      <vertAlign val="superscript"/>
      <sz val="11"/>
      <name val="Times New Roman CE"/>
      <family val="1"/>
    </font>
    <font>
      <vertAlign val="superscript"/>
      <sz val="11"/>
      <name val="Times New Roman CE"/>
      <family val="1"/>
    </font>
    <font>
      <vertAlign val="superscript"/>
      <sz val="10"/>
      <name val="Times New Roman CE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0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double"/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ouble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/>
      <right style="double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double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ck"/>
      <right style="double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double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79">
    <xf numFmtId="0" fontId="0" fillId="0" borderId="0" xfId="0" applyAlignment="1">
      <alignment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right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right" vertical="top" wrapText="1"/>
    </xf>
    <xf numFmtId="2" fontId="0" fillId="0" borderId="2" xfId="0" applyNumberFormat="1" applyFont="1" applyBorder="1" applyAlignment="1">
      <alignment horizontal="right" vertical="top" wrapText="1"/>
    </xf>
    <xf numFmtId="2" fontId="4" fillId="0" borderId="2" xfId="0" applyNumberFormat="1" applyFont="1" applyBorder="1" applyAlignment="1">
      <alignment horizontal="right" vertical="top" wrapText="1"/>
    </xf>
    <xf numFmtId="0" fontId="0" fillId="0" borderId="3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3" xfId="0" applyFont="1" applyBorder="1" applyAlignment="1">
      <alignment/>
    </xf>
    <xf numFmtId="3" fontId="8" fillId="0" borderId="19" xfId="0" applyNumberFormat="1" applyFont="1" applyBorder="1" applyAlignment="1">
      <alignment/>
    </xf>
    <xf numFmtId="0" fontId="8" fillId="0" borderId="20" xfId="0" applyFont="1" applyBorder="1" applyAlignment="1">
      <alignment/>
    </xf>
    <xf numFmtId="3" fontId="8" fillId="0" borderId="21" xfId="0" applyNumberFormat="1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6" xfId="0" applyFont="1" applyBorder="1" applyAlignment="1">
      <alignment/>
    </xf>
    <xf numFmtId="0" fontId="9" fillId="0" borderId="0" xfId="0" applyFont="1" applyAlignment="1">
      <alignment/>
    </xf>
    <xf numFmtId="0" fontId="8" fillId="0" borderId="25" xfId="0" applyFont="1" applyBorder="1" applyAlignment="1">
      <alignment horizontal="center"/>
    </xf>
    <xf numFmtId="3" fontId="8" fillId="0" borderId="26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23" xfId="0" applyFont="1" applyBorder="1" applyAlignment="1">
      <alignment horizontal="right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34" xfId="0" applyFont="1" applyBorder="1" applyAlignment="1">
      <alignment horizontal="center"/>
    </xf>
    <xf numFmtId="167" fontId="11" fillId="0" borderId="35" xfId="0" applyNumberFormat="1" applyFont="1" applyBorder="1" applyAlignment="1">
      <alignment/>
    </xf>
    <xf numFmtId="167" fontId="13" fillId="0" borderId="35" xfId="0" applyNumberFormat="1" applyFont="1" applyBorder="1" applyAlignment="1">
      <alignment/>
    </xf>
    <xf numFmtId="167" fontId="13" fillId="0" borderId="20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2" xfId="0" applyFont="1" applyBorder="1" applyAlignment="1">
      <alignment horizontal="center"/>
    </xf>
    <xf numFmtId="167" fontId="11" fillId="0" borderId="35" xfId="0" applyNumberFormat="1" applyFont="1" applyFill="1" applyBorder="1" applyAlignment="1">
      <alignment/>
    </xf>
    <xf numFmtId="167" fontId="13" fillId="0" borderId="35" xfId="0" applyNumberFormat="1" applyFont="1" applyFill="1" applyBorder="1" applyAlignment="1">
      <alignment/>
    </xf>
    <xf numFmtId="0" fontId="13" fillId="0" borderId="36" xfId="0" applyFont="1" applyBorder="1" applyAlignment="1">
      <alignment/>
    </xf>
    <xf numFmtId="167" fontId="11" fillId="0" borderId="37" xfId="0" applyNumberFormat="1" applyFont="1" applyBorder="1" applyAlignment="1">
      <alignment/>
    </xf>
    <xf numFmtId="0" fontId="11" fillId="0" borderId="38" xfId="0" applyFont="1" applyBorder="1" applyAlignment="1">
      <alignment horizontal="left"/>
    </xf>
    <xf numFmtId="0" fontId="11" fillId="0" borderId="39" xfId="0" applyFont="1" applyBorder="1" applyAlignment="1">
      <alignment horizontal="left"/>
    </xf>
    <xf numFmtId="167" fontId="11" fillId="0" borderId="39" xfId="0" applyNumberFormat="1" applyFont="1" applyBorder="1" applyAlignment="1">
      <alignment horizontal="left"/>
    </xf>
    <xf numFmtId="0" fontId="0" fillId="0" borderId="39" xfId="0" applyBorder="1" applyAlignment="1">
      <alignment/>
    </xf>
    <xf numFmtId="167" fontId="13" fillId="0" borderId="39" xfId="0" applyNumberFormat="1" applyFont="1" applyBorder="1" applyAlignment="1">
      <alignment/>
    </xf>
    <xf numFmtId="167" fontId="13" fillId="0" borderId="40" xfId="0" applyNumberFormat="1" applyFont="1" applyBorder="1" applyAlignment="1">
      <alignment horizontal="left"/>
    </xf>
    <xf numFmtId="167" fontId="11" fillId="0" borderId="41" xfId="0" applyNumberFormat="1" applyFont="1" applyBorder="1" applyAlignment="1">
      <alignment/>
    </xf>
    <xf numFmtId="167" fontId="13" fillId="0" borderId="41" xfId="0" applyNumberFormat="1" applyFont="1" applyBorder="1" applyAlignment="1">
      <alignment/>
    </xf>
    <xf numFmtId="0" fontId="11" fillId="0" borderId="38" xfId="0" applyFont="1" applyBorder="1" applyAlignment="1">
      <alignment/>
    </xf>
    <xf numFmtId="0" fontId="11" fillId="0" borderId="39" xfId="0" applyFont="1" applyBorder="1" applyAlignment="1">
      <alignment horizontal="center"/>
    </xf>
    <xf numFmtId="167" fontId="11" fillId="0" borderId="39" xfId="0" applyNumberFormat="1" applyFont="1" applyBorder="1" applyAlignment="1">
      <alignment/>
    </xf>
    <xf numFmtId="167" fontId="13" fillId="0" borderId="40" xfId="0" applyNumberFormat="1" applyFont="1" applyBorder="1" applyAlignment="1">
      <alignment/>
    </xf>
    <xf numFmtId="0" fontId="13" fillId="0" borderId="17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5" xfId="0" applyFont="1" applyBorder="1" applyAlignment="1">
      <alignment horizontal="center"/>
    </xf>
    <xf numFmtId="167" fontId="11" fillId="0" borderId="42" xfId="0" applyNumberFormat="1" applyFont="1" applyBorder="1" applyAlignment="1">
      <alignment/>
    </xf>
    <xf numFmtId="167" fontId="13" fillId="0" borderId="42" xfId="0" applyNumberFormat="1" applyFont="1" applyBorder="1" applyAlignment="1">
      <alignment/>
    </xf>
    <xf numFmtId="167" fontId="13" fillId="0" borderId="43" xfId="0" applyNumberFormat="1" applyFont="1" applyBorder="1" applyAlignment="1">
      <alignment/>
    </xf>
    <xf numFmtId="0" fontId="10" fillId="0" borderId="0" xfId="0" applyFont="1" applyBorder="1" applyAlignment="1" quotePrefix="1">
      <alignment horizontal="left" vertical="center"/>
    </xf>
    <xf numFmtId="0" fontId="10" fillId="0" borderId="0" xfId="0" applyFont="1" applyBorder="1" applyAlignment="1" quotePrefix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1" fillId="0" borderId="44" xfId="0" applyFont="1" applyBorder="1" applyAlignment="1">
      <alignment horizontal="centerContinuous"/>
    </xf>
    <xf numFmtId="0" fontId="11" fillId="0" borderId="45" xfId="0" applyFont="1" applyBorder="1" applyAlignment="1" quotePrefix="1">
      <alignment horizontal="centerContinuous"/>
    </xf>
    <xf numFmtId="0" fontId="11" fillId="0" borderId="46" xfId="0" applyFont="1" applyBorder="1" applyAlignment="1" quotePrefix="1">
      <alignment horizontal="centerContinuous"/>
    </xf>
    <xf numFmtId="0" fontId="11" fillId="0" borderId="27" xfId="0" applyFont="1" applyBorder="1" applyAlignment="1">
      <alignment horizontal="center" vertical="center"/>
    </xf>
    <xf numFmtId="0" fontId="11" fillId="0" borderId="47" xfId="0" applyFont="1" applyBorder="1" applyAlignment="1" quotePrefix="1">
      <alignment horizontal="centerContinuous" vertical="center"/>
    </xf>
    <xf numFmtId="0" fontId="11" fillId="0" borderId="14" xfId="0" applyFont="1" applyBorder="1" applyAlignment="1" quotePrefix="1">
      <alignment horizontal="centerContinuous" vertical="center"/>
    </xf>
    <xf numFmtId="0" fontId="11" fillId="0" borderId="48" xfId="0" applyFont="1" applyBorder="1" applyAlignment="1" quotePrefix="1">
      <alignment horizontal="centerContinuous" vertical="center"/>
    </xf>
    <xf numFmtId="0" fontId="11" fillId="0" borderId="49" xfId="0" applyFont="1" applyBorder="1" applyAlignment="1">
      <alignment horizontal="centerContinuous" vertical="center"/>
    </xf>
    <xf numFmtId="0" fontId="11" fillId="0" borderId="15" xfId="0" applyFont="1" applyBorder="1" applyAlignment="1">
      <alignment horizontal="centerContinuous" vertical="center"/>
    </xf>
    <xf numFmtId="0" fontId="11" fillId="0" borderId="50" xfId="0" applyFont="1" applyBorder="1" applyAlignment="1">
      <alignment horizontal="centerContinuous" vertical="center"/>
    </xf>
    <xf numFmtId="0" fontId="11" fillId="0" borderId="8" xfId="0" applyFont="1" applyBorder="1" applyAlignment="1" quotePrefix="1">
      <alignment horizontal="center" vertical="center"/>
    </xf>
    <xf numFmtId="168" fontId="11" fillId="0" borderId="8" xfId="0" applyNumberFormat="1" applyFont="1" applyBorder="1" applyAlignment="1" quotePrefix="1">
      <alignment horizontal="center" vertical="center"/>
    </xf>
    <xf numFmtId="168" fontId="11" fillId="0" borderId="10" xfId="0" applyNumberFormat="1" applyFont="1" applyBorder="1" applyAlignment="1" quotePrefix="1">
      <alignment horizontal="center" vertical="center"/>
    </xf>
    <xf numFmtId="0" fontId="11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2" borderId="32" xfId="0" applyFont="1" applyFill="1" applyBorder="1" applyAlignment="1">
      <alignment horizontal="center" vertical="center"/>
    </xf>
    <xf numFmtId="168" fontId="11" fillId="0" borderId="32" xfId="0" applyNumberFormat="1" applyFont="1" applyBorder="1" applyAlignment="1" quotePrefix="1">
      <alignment horizontal="center" vertical="center"/>
    </xf>
    <xf numFmtId="168" fontId="11" fillId="0" borderId="3" xfId="0" applyNumberFormat="1" applyFont="1" applyBorder="1" applyAlignment="1" quotePrefix="1">
      <alignment horizontal="center" vertical="center"/>
    </xf>
    <xf numFmtId="0" fontId="8" fillId="0" borderId="0" xfId="0" applyFont="1" applyFill="1" applyAlignment="1">
      <alignment/>
    </xf>
    <xf numFmtId="0" fontId="11" fillId="0" borderId="51" xfId="0" applyFont="1" applyBorder="1" applyAlignment="1" quotePrefix="1">
      <alignment horizontal="left" vertical="center"/>
    </xf>
    <xf numFmtId="0" fontId="11" fillId="0" borderId="52" xfId="0" applyFont="1" applyBorder="1" applyAlignment="1" quotePrefix="1">
      <alignment horizontal="left" vertical="center"/>
    </xf>
    <xf numFmtId="0" fontId="11" fillId="0" borderId="53" xfId="0" applyFont="1" applyBorder="1" applyAlignment="1" quotePrefix="1">
      <alignment horizontal="left" vertical="center"/>
    </xf>
    <xf numFmtId="0" fontId="11" fillId="0" borderId="12" xfId="0" applyFont="1" applyBorder="1" applyAlignment="1">
      <alignment horizontal="center" vertical="center"/>
    </xf>
    <xf numFmtId="169" fontId="11" fillId="0" borderId="12" xfId="19" applyNumberFormat="1" applyFont="1" applyFill="1" applyBorder="1" applyAlignment="1">
      <alignment horizontal="right" vertical="center"/>
      <protection/>
    </xf>
    <xf numFmtId="169" fontId="11" fillId="0" borderId="13" xfId="19" applyNumberFormat="1" applyFont="1" applyFill="1" applyBorder="1" applyAlignment="1">
      <alignment horizontal="right" vertical="center"/>
      <protection/>
    </xf>
    <xf numFmtId="0" fontId="11" fillId="0" borderId="54" xfId="0" applyFont="1" applyBorder="1" applyAlignment="1" quotePrefix="1">
      <alignment horizontal="left" vertical="center"/>
    </xf>
    <xf numFmtId="0" fontId="11" fillId="0" borderId="0" xfId="0" applyFont="1" applyBorder="1" applyAlignment="1" quotePrefix="1">
      <alignment horizontal="left" vertical="center"/>
    </xf>
    <xf numFmtId="0" fontId="11" fillId="0" borderId="55" xfId="0" applyFont="1" applyBorder="1" applyAlignment="1" quotePrefix="1">
      <alignment horizontal="left" vertical="center"/>
    </xf>
    <xf numFmtId="0" fontId="11" fillId="0" borderId="55" xfId="0" applyFont="1" applyBorder="1" applyAlignment="1">
      <alignment horizontal="left" vertical="center"/>
    </xf>
    <xf numFmtId="0" fontId="11" fillId="0" borderId="31" xfId="0" applyFont="1" applyBorder="1" applyAlignment="1" quotePrefix="1">
      <alignment horizontal="left" vertical="center"/>
    </xf>
    <xf numFmtId="0" fontId="11" fillId="0" borderId="32" xfId="0" applyFont="1" applyBorder="1" applyAlignment="1" quotePrefix="1">
      <alignment horizontal="left" vertical="center"/>
    </xf>
    <xf numFmtId="0" fontId="11" fillId="0" borderId="56" xfId="0" applyFont="1" applyBorder="1" applyAlignment="1" quotePrefix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11" fillId="0" borderId="39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" vertical="center"/>
    </xf>
    <xf numFmtId="168" fontId="11" fillId="0" borderId="39" xfId="0" applyNumberFormat="1" applyFont="1" applyFill="1" applyBorder="1" applyAlignment="1" quotePrefix="1">
      <alignment horizontal="center" vertical="center"/>
    </xf>
    <xf numFmtId="0" fontId="11" fillId="0" borderId="51" xfId="0" applyFont="1" applyBorder="1" applyAlignment="1">
      <alignment horizontal="left" vertical="center"/>
    </xf>
    <xf numFmtId="0" fontId="11" fillId="0" borderId="52" xfId="0" applyFont="1" applyBorder="1" applyAlignment="1">
      <alignment horizontal="centerContinuous" vertical="center"/>
    </xf>
    <xf numFmtId="0" fontId="11" fillId="0" borderId="53" xfId="0" applyFont="1" applyBorder="1" applyAlignment="1">
      <alignment horizontal="centerContinuous" vertical="center"/>
    </xf>
    <xf numFmtId="0" fontId="11" fillId="0" borderId="2" xfId="0" applyFont="1" applyBorder="1" applyAlignment="1">
      <alignment horizontal="center" vertical="center"/>
    </xf>
    <xf numFmtId="170" fontId="11" fillId="0" borderId="2" xfId="0" applyNumberFormat="1" applyFont="1" applyFill="1" applyBorder="1" applyAlignment="1">
      <alignment horizontal="right" vertical="center"/>
    </xf>
    <xf numFmtId="170" fontId="11" fillId="0" borderId="3" xfId="0" applyNumberFormat="1" applyFont="1" applyFill="1" applyBorder="1" applyAlignment="1">
      <alignment horizontal="right" vertical="center"/>
    </xf>
    <xf numFmtId="0" fontId="11" fillId="0" borderId="12" xfId="0" applyFont="1" applyBorder="1" applyAlignment="1" quotePrefix="1">
      <alignment horizontal="center" vertical="center"/>
    </xf>
    <xf numFmtId="170" fontId="11" fillId="0" borderId="12" xfId="0" applyNumberFormat="1" applyFont="1" applyFill="1" applyBorder="1" applyAlignment="1">
      <alignment/>
    </xf>
    <xf numFmtId="170" fontId="11" fillId="0" borderId="13" xfId="0" applyNumberFormat="1" applyFont="1" applyFill="1" applyBorder="1" applyAlignment="1">
      <alignment/>
    </xf>
    <xf numFmtId="170" fontId="11" fillId="0" borderId="12" xfId="0" applyNumberFormat="1" applyFont="1" applyFill="1" applyBorder="1" applyAlignment="1">
      <alignment horizontal="right" vertical="center"/>
    </xf>
    <xf numFmtId="170" fontId="11" fillId="0" borderId="13" xfId="0" applyNumberFormat="1" applyFont="1" applyFill="1" applyBorder="1" applyAlignment="1">
      <alignment horizontal="right" vertical="center"/>
    </xf>
    <xf numFmtId="170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11" fillId="0" borderId="54" xfId="0" applyFont="1" applyBorder="1" applyAlignment="1">
      <alignment horizontal="left" vertical="center"/>
    </xf>
    <xf numFmtId="0" fontId="11" fillId="0" borderId="57" xfId="0" applyFont="1" applyBorder="1" applyAlignment="1" quotePrefix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58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170" fontId="11" fillId="0" borderId="5" xfId="0" applyNumberFormat="1" applyFont="1" applyFill="1" applyBorder="1" applyAlignment="1">
      <alignment horizontal="right" vertical="center"/>
    </xf>
    <xf numFmtId="170" fontId="11" fillId="0" borderId="6" xfId="0" applyNumberFormat="1" applyFont="1" applyFill="1" applyBorder="1" applyAlignment="1">
      <alignment horizontal="right" vertical="center"/>
    </xf>
    <xf numFmtId="0" fontId="8" fillId="0" borderId="0" xfId="0" applyFont="1" applyBorder="1" applyAlignment="1" quotePrefix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6" fillId="0" borderId="0" xfId="0" applyFont="1" applyAlignment="1" quotePrefix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 quotePrefix="1">
      <alignment horizontal="left" vertical="center"/>
    </xf>
    <xf numFmtId="0" fontId="17" fillId="0" borderId="0" xfId="0" applyFont="1" applyAlignment="1">
      <alignment/>
    </xf>
    <xf numFmtId="168" fontId="9" fillId="0" borderId="0" xfId="0" applyNumberFormat="1" applyFont="1" applyBorder="1" applyAlignment="1">
      <alignment vertical="center"/>
    </xf>
    <xf numFmtId="168" fontId="9" fillId="0" borderId="0" xfId="0" applyNumberFormat="1" applyFont="1" applyBorder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Alignment="1">
      <alignment/>
    </xf>
    <xf numFmtId="169" fontId="8" fillId="0" borderId="0" xfId="0" applyNumberFormat="1" applyFont="1" applyAlignment="1">
      <alignment horizontal="center"/>
    </xf>
    <xf numFmtId="0" fontId="8" fillId="0" borderId="0" xfId="0" applyFont="1" applyAlignment="1" quotePrefix="1">
      <alignment horizontal="right"/>
    </xf>
    <xf numFmtId="168" fontId="8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59" xfId="0" applyFont="1" applyBorder="1" applyAlignment="1">
      <alignment horizontal="left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62" xfId="0" applyFont="1" applyBorder="1" applyAlignment="1">
      <alignment horizontal="left" vertical="center"/>
    </xf>
    <xf numFmtId="2" fontId="8" fillId="0" borderId="8" xfId="0" applyNumberFormat="1" applyFont="1" applyBorder="1" applyAlignment="1">
      <alignment horizontal="center" vertical="center"/>
    </xf>
    <xf numFmtId="1" fontId="8" fillId="0" borderId="63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171" fontId="8" fillId="0" borderId="0" xfId="0" applyNumberFormat="1" applyFont="1" applyBorder="1" applyAlignment="1">
      <alignment vertical="center"/>
    </xf>
    <xf numFmtId="171" fontId="8" fillId="0" borderId="18" xfId="0" applyNumberFormat="1" applyFont="1" applyBorder="1" applyAlignment="1">
      <alignment horizontal="right" vertical="center"/>
    </xf>
    <xf numFmtId="172" fontId="8" fillId="0" borderId="12" xfId="0" applyNumberFormat="1" applyFont="1" applyBorder="1" applyAlignment="1">
      <alignment vertical="center"/>
    </xf>
    <xf numFmtId="172" fontId="8" fillId="0" borderId="13" xfId="0" applyNumberFormat="1" applyFont="1" applyBorder="1" applyAlignment="1">
      <alignment vertical="center"/>
    </xf>
    <xf numFmtId="171" fontId="8" fillId="0" borderId="18" xfId="0" applyNumberFormat="1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171" fontId="8" fillId="0" borderId="0" xfId="0" applyNumberFormat="1" applyFont="1" applyBorder="1" applyAlignment="1">
      <alignment/>
    </xf>
    <xf numFmtId="171" fontId="8" fillId="0" borderId="18" xfId="0" applyNumberFormat="1" applyFont="1" applyFill="1" applyBorder="1" applyAlignment="1">
      <alignment horizontal="right"/>
    </xf>
    <xf numFmtId="171" fontId="8" fillId="0" borderId="18" xfId="0" applyNumberFormat="1" applyFont="1" applyFill="1" applyBorder="1" applyAlignment="1">
      <alignment horizontal="right" vertical="center"/>
    </xf>
    <xf numFmtId="171" fontId="8" fillId="0" borderId="18" xfId="0" applyNumberFormat="1" applyFont="1" applyFill="1" applyBorder="1" applyAlignment="1">
      <alignment vertical="center"/>
    </xf>
    <xf numFmtId="171" fontId="8" fillId="0" borderId="37" xfId="0" applyNumberFormat="1" applyFont="1" applyFill="1" applyBorder="1" applyAlignment="1">
      <alignment vertical="center"/>
    </xf>
    <xf numFmtId="172" fontId="8" fillId="0" borderId="2" xfId="0" applyNumberFormat="1" applyFont="1" applyBorder="1" applyAlignment="1">
      <alignment vertical="center"/>
    </xf>
    <xf numFmtId="172" fontId="8" fillId="0" borderId="3" xfId="0" applyNumberFormat="1" applyFont="1" applyBorder="1" applyAlignment="1">
      <alignment vertical="center"/>
    </xf>
    <xf numFmtId="0" fontId="7" fillId="0" borderId="64" xfId="0" applyFont="1" applyBorder="1" applyAlignment="1">
      <alignment horizontal="left" vertical="center"/>
    </xf>
    <xf numFmtId="3" fontId="7" fillId="0" borderId="65" xfId="0" applyNumberFormat="1" applyFont="1" applyBorder="1" applyAlignment="1">
      <alignment horizontal="center" vertical="center"/>
    </xf>
    <xf numFmtId="172" fontId="7" fillId="0" borderId="66" xfId="0" applyNumberFormat="1" applyFont="1" applyBorder="1" applyAlignment="1">
      <alignment vertical="center"/>
    </xf>
    <xf numFmtId="172" fontId="7" fillId="0" borderId="67" xfId="0" applyNumberFormat="1" applyFont="1" applyBorder="1" applyAlignment="1">
      <alignment vertical="center"/>
    </xf>
    <xf numFmtId="0" fontId="9" fillId="0" borderId="0" xfId="0" applyFont="1" applyAlignment="1">
      <alignment/>
    </xf>
    <xf numFmtId="2" fontId="9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 vertical="center"/>
    </xf>
    <xf numFmtId="0" fontId="8" fillId="0" borderId="68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3" fontId="8" fillId="0" borderId="12" xfId="0" applyNumberFormat="1" applyFont="1" applyBorder="1" applyAlignment="1">
      <alignment/>
    </xf>
    <xf numFmtId="173" fontId="8" fillId="0" borderId="18" xfId="0" applyNumberFormat="1" applyFont="1" applyBorder="1" applyAlignment="1">
      <alignment horizontal="right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73" fontId="8" fillId="0" borderId="18" xfId="0" applyNumberFormat="1" applyFont="1" applyBorder="1" applyAlignment="1">
      <alignment/>
    </xf>
    <xf numFmtId="3" fontId="8" fillId="0" borderId="18" xfId="0" applyNumberFormat="1" applyFont="1" applyBorder="1" applyAlignment="1">
      <alignment horizontal="right"/>
    </xf>
    <xf numFmtId="168" fontId="8" fillId="0" borderId="20" xfId="0" applyNumberFormat="1" applyFont="1" applyBorder="1" applyAlignment="1">
      <alignment horizontal="center" vertical="justify"/>
    </xf>
    <xf numFmtId="173" fontId="8" fillId="0" borderId="12" xfId="0" applyNumberFormat="1" applyFont="1" applyBorder="1" applyAlignment="1">
      <alignment/>
    </xf>
    <xf numFmtId="0" fontId="8" fillId="0" borderId="36" xfId="0" applyFont="1" applyBorder="1" applyAlignment="1">
      <alignment/>
    </xf>
    <xf numFmtId="3" fontId="8" fillId="0" borderId="2" xfId="0" applyNumberFormat="1" applyFont="1" applyBorder="1" applyAlignment="1">
      <alignment/>
    </xf>
    <xf numFmtId="3" fontId="8" fillId="0" borderId="37" xfId="0" applyNumberFormat="1" applyFont="1" applyBorder="1" applyAlignment="1">
      <alignment/>
    </xf>
    <xf numFmtId="173" fontId="8" fillId="0" borderId="37" xfId="0" applyNumberFormat="1" applyFont="1" applyBorder="1" applyAlignment="1">
      <alignment/>
    </xf>
    <xf numFmtId="0" fontId="8" fillId="0" borderId="37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168" fontId="8" fillId="0" borderId="18" xfId="0" applyNumberFormat="1" applyFont="1" applyBorder="1" applyAlignment="1">
      <alignment/>
    </xf>
    <xf numFmtId="3" fontId="8" fillId="0" borderId="5" xfId="0" applyNumberFormat="1" applyFont="1" applyBorder="1" applyAlignment="1">
      <alignment/>
    </xf>
    <xf numFmtId="168" fontId="8" fillId="0" borderId="24" xfId="0" applyNumberFormat="1" applyFont="1" applyBorder="1" applyAlignment="1">
      <alignment/>
    </xf>
    <xf numFmtId="0" fontId="8" fillId="0" borderId="24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8" fillId="0" borderId="59" xfId="0" applyFont="1" applyBorder="1" applyAlignment="1">
      <alignment/>
    </xf>
    <xf numFmtId="0" fontId="8" fillId="0" borderId="45" xfId="0" applyFont="1" applyBorder="1" applyAlignment="1">
      <alignment horizontal="center" wrapText="1"/>
    </xf>
    <xf numFmtId="0" fontId="8" fillId="0" borderId="71" xfId="0" applyFont="1" applyFill="1" applyBorder="1" applyAlignment="1">
      <alignment horizontal="center" wrapText="1"/>
    </xf>
    <xf numFmtId="0" fontId="8" fillId="0" borderId="71" xfId="0" applyFont="1" applyBorder="1" applyAlignment="1">
      <alignment horizontal="center"/>
    </xf>
    <xf numFmtId="0" fontId="8" fillId="0" borderId="72" xfId="0" applyFont="1" applyBorder="1" applyAlignment="1">
      <alignment horizontal="right" wrapText="1"/>
    </xf>
    <xf numFmtId="0" fontId="8" fillId="0" borderId="27" xfId="0" applyFont="1" applyBorder="1" applyAlignment="1">
      <alignment horizontal="center" wrapText="1"/>
    </xf>
    <xf numFmtId="0" fontId="8" fillId="0" borderId="62" xfId="0" applyFont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73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73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centerContinuous" vertical="center"/>
    </xf>
    <xf numFmtId="174" fontId="8" fillId="0" borderId="18" xfId="0" applyNumberFormat="1" applyFont="1" applyBorder="1" applyAlignment="1">
      <alignment horizontal="right"/>
    </xf>
    <xf numFmtId="174" fontId="8" fillId="0" borderId="18" xfId="0" applyNumberFormat="1" applyFont="1" applyFill="1" applyBorder="1" applyAlignment="1">
      <alignment horizontal="right"/>
    </xf>
    <xf numFmtId="174" fontId="11" fillId="0" borderId="18" xfId="0" applyNumberFormat="1" applyFont="1" applyFill="1" applyBorder="1" applyAlignment="1">
      <alignment horizontal="right"/>
    </xf>
    <xf numFmtId="168" fontId="8" fillId="0" borderId="18" xfId="0" applyNumberFormat="1" applyFont="1" applyBorder="1" applyAlignment="1">
      <alignment horizontal="right"/>
    </xf>
    <xf numFmtId="168" fontId="8" fillId="0" borderId="35" xfId="0" applyNumberFormat="1" applyFont="1" applyBorder="1" applyAlignment="1">
      <alignment horizontal="right"/>
    </xf>
    <xf numFmtId="174" fontId="8" fillId="0" borderId="12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74" fontId="8" fillId="0" borderId="35" xfId="0" applyNumberFormat="1" applyFont="1" applyBorder="1" applyAlignment="1">
      <alignment horizontal="right"/>
    </xf>
    <xf numFmtId="0" fontId="19" fillId="0" borderId="13" xfId="0" applyFont="1" applyBorder="1" applyAlignment="1">
      <alignment horizontal="left"/>
    </xf>
    <xf numFmtId="0" fontId="8" fillId="0" borderId="17" xfId="0" applyFont="1" applyFill="1" applyBorder="1" applyAlignment="1">
      <alignment/>
    </xf>
    <xf numFmtId="168" fontId="8" fillId="0" borderId="0" xfId="0" applyNumberFormat="1" applyFont="1" applyBorder="1" applyAlignment="1">
      <alignment horizontal="center"/>
    </xf>
    <xf numFmtId="0" fontId="19" fillId="0" borderId="13" xfId="0" applyFont="1" applyBorder="1" applyAlignment="1">
      <alignment/>
    </xf>
    <xf numFmtId="175" fontId="8" fillId="0" borderId="35" xfId="0" applyNumberFormat="1" applyFont="1" applyBorder="1" applyAlignment="1">
      <alignment horizontal="right"/>
    </xf>
    <xf numFmtId="174" fontId="19" fillId="0" borderId="12" xfId="0" applyNumberFormat="1" applyFont="1" applyBorder="1" applyAlignment="1">
      <alignment horizontal="left"/>
    </xf>
    <xf numFmtId="176" fontId="8" fillId="0" borderId="0" xfId="0" applyNumberFormat="1" applyFont="1" applyBorder="1" applyAlignment="1">
      <alignment horizontal="center"/>
    </xf>
    <xf numFmtId="49" fontId="8" fillId="0" borderId="35" xfId="0" applyNumberFormat="1" applyFont="1" applyBorder="1" applyAlignment="1">
      <alignment horizontal="right"/>
    </xf>
    <xf numFmtId="0" fontId="8" fillId="0" borderId="17" xfId="0" applyFont="1" applyBorder="1" applyAlignment="1">
      <alignment wrapText="1"/>
    </xf>
    <xf numFmtId="174" fontId="8" fillId="0" borderId="18" xfId="0" applyNumberFormat="1" applyFont="1" applyBorder="1" applyAlignment="1">
      <alignment horizontal="right" vertical="center"/>
    </xf>
    <xf numFmtId="174" fontId="8" fillId="0" borderId="18" xfId="0" applyNumberFormat="1" applyFont="1" applyFill="1" applyBorder="1" applyAlignment="1">
      <alignment horizontal="right" vertical="center"/>
    </xf>
    <xf numFmtId="174" fontId="11" fillId="0" borderId="18" xfId="0" applyNumberFormat="1" applyFont="1" applyFill="1" applyBorder="1" applyAlignment="1">
      <alignment horizontal="right" vertical="center"/>
    </xf>
    <xf numFmtId="168" fontId="8" fillId="0" borderId="35" xfId="0" applyNumberFormat="1" applyFont="1" applyBorder="1" applyAlignment="1">
      <alignment horizontal="right" vertical="center"/>
    </xf>
    <xf numFmtId="174" fontId="8" fillId="0" borderId="12" xfId="0" applyNumberFormat="1" applyFont="1" applyBorder="1" applyAlignment="1">
      <alignment horizontal="center" vertical="center"/>
    </xf>
    <xf numFmtId="0" fontId="8" fillId="0" borderId="22" xfId="0" applyFont="1" applyFill="1" applyBorder="1" applyAlignment="1">
      <alignment/>
    </xf>
    <xf numFmtId="174" fontId="8" fillId="0" borderId="24" xfId="0" applyNumberFormat="1" applyFont="1" applyBorder="1" applyAlignment="1">
      <alignment horizontal="right"/>
    </xf>
    <xf numFmtId="174" fontId="8" fillId="0" borderId="23" xfId="0" applyNumberFormat="1" applyFont="1" applyBorder="1" applyAlignment="1">
      <alignment horizontal="right"/>
    </xf>
    <xf numFmtId="174" fontId="8" fillId="0" borderId="24" xfId="0" applyNumberFormat="1" applyFont="1" applyFill="1" applyBorder="1" applyAlignment="1">
      <alignment horizontal="right"/>
    </xf>
    <xf numFmtId="174" fontId="8" fillId="0" borderId="42" xfId="0" applyNumberFormat="1" applyFont="1" applyFill="1" applyBorder="1" applyAlignment="1">
      <alignment horizontal="right"/>
    </xf>
    <xf numFmtId="174" fontId="11" fillId="0" borderId="5" xfId="0" applyNumberFormat="1" applyFont="1" applyFill="1" applyBorder="1" applyAlignment="1">
      <alignment horizontal="right"/>
    </xf>
    <xf numFmtId="168" fontId="8" fillId="0" borderId="24" xfId="0" applyNumberFormat="1" applyFont="1" applyBorder="1" applyAlignment="1">
      <alignment horizontal="right"/>
    </xf>
    <xf numFmtId="174" fontId="8" fillId="0" borderId="42" xfId="0" applyNumberFormat="1" applyFont="1" applyBorder="1" applyAlignment="1">
      <alignment horizontal="right"/>
    </xf>
    <xf numFmtId="174" fontId="8" fillId="0" borderId="5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9" fillId="0" borderId="6" xfId="0" applyFont="1" applyBorder="1" applyAlignment="1">
      <alignment/>
    </xf>
    <xf numFmtId="0" fontId="8" fillId="0" borderId="0" xfId="0" applyFont="1" applyAlignment="1" quotePrefix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8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8" fillId="0" borderId="74" xfId="0" applyFont="1" applyBorder="1" applyAlignment="1">
      <alignment/>
    </xf>
    <xf numFmtId="0" fontId="8" fillId="0" borderId="61" xfId="0" applyFont="1" applyBorder="1" applyAlignment="1">
      <alignment horizontal="center"/>
    </xf>
    <xf numFmtId="0" fontId="8" fillId="0" borderId="75" xfId="0" applyFont="1" applyBorder="1" applyAlignment="1">
      <alignment horizontal="center"/>
    </xf>
    <xf numFmtId="0" fontId="8" fillId="0" borderId="33" xfId="0" applyFont="1" applyBorder="1" applyAlignment="1">
      <alignment/>
    </xf>
    <xf numFmtId="4" fontId="8" fillId="0" borderId="34" xfId="0" applyNumberFormat="1" applyFont="1" applyBorder="1" applyAlignment="1">
      <alignment/>
    </xf>
    <xf numFmtId="4" fontId="8" fillId="0" borderId="76" xfId="0" applyNumberFormat="1" applyFont="1" applyBorder="1" applyAlignment="1">
      <alignment/>
    </xf>
    <xf numFmtId="4" fontId="8" fillId="0" borderId="77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4" fontId="8" fillId="0" borderId="2" xfId="0" applyNumberFormat="1" applyFont="1" applyBorder="1" applyAlignment="1">
      <alignment/>
    </xf>
    <xf numFmtId="4" fontId="8" fillId="0" borderId="37" xfId="0" applyNumberFormat="1" applyFont="1" applyBorder="1" applyAlignment="1">
      <alignment/>
    </xf>
    <xf numFmtId="4" fontId="8" fillId="0" borderId="70" xfId="0" applyNumberFormat="1" applyFont="1" applyBorder="1" applyAlignment="1">
      <alignment/>
    </xf>
    <xf numFmtId="0" fontId="8" fillId="0" borderId="78" xfId="0" applyFont="1" applyBorder="1" applyAlignment="1">
      <alignment/>
    </xf>
    <xf numFmtId="4" fontId="8" fillId="0" borderId="79" xfId="0" applyNumberFormat="1" applyFont="1" applyBorder="1" applyAlignment="1">
      <alignment/>
    </xf>
    <xf numFmtId="4" fontId="8" fillId="0" borderId="80" xfId="0" applyNumberFormat="1" applyFont="1" applyBorder="1" applyAlignment="1">
      <alignment/>
    </xf>
    <xf numFmtId="4" fontId="8" fillId="0" borderId="81" xfId="0" applyNumberFormat="1" applyFont="1" applyBorder="1" applyAlignment="1">
      <alignment/>
    </xf>
    <xf numFmtId="0" fontId="8" fillId="0" borderId="64" xfId="0" applyFont="1" applyBorder="1" applyAlignment="1">
      <alignment/>
    </xf>
    <xf numFmtId="4" fontId="8" fillId="0" borderId="66" xfId="0" applyNumberFormat="1" applyFont="1" applyBorder="1" applyAlignment="1">
      <alignment/>
    </xf>
    <xf numFmtId="4" fontId="8" fillId="0" borderId="65" xfId="0" applyNumberFormat="1" applyFont="1" applyBorder="1" applyAlignment="1">
      <alignment/>
    </xf>
    <xf numFmtId="4" fontId="8" fillId="0" borderId="82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0" fillId="0" borderId="83" xfId="0" applyFont="1" applyBorder="1" applyAlignment="1">
      <alignment vertical="top" wrapText="1"/>
    </xf>
    <xf numFmtId="0" fontId="21" fillId="0" borderId="0" xfId="0" applyFont="1" applyAlignment="1">
      <alignment/>
    </xf>
    <xf numFmtId="0" fontId="0" fillId="0" borderId="84" xfId="0" applyFont="1" applyBorder="1" applyAlignment="1">
      <alignment vertical="top" wrapText="1"/>
    </xf>
    <xf numFmtId="0" fontId="0" fillId="0" borderId="85" xfId="0" applyFont="1" applyBorder="1" applyAlignment="1">
      <alignment vertical="top" wrapText="1"/>
    </xf>
    <xf numFmtId="0" fontId="0" fillId="0" borderId="8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87" xfId="0" applyFont="1" applyBorder="1" applyAlignment="1">
      <alignment horizontal="center" vertical="top" wrapText="1"/>
    </xf>
    <xf numFmtId="0" fontId="0" fillId="0" borderId="88" xfId="0" applyFont="1" applyBorder="1" applyAlignment="1">
      <alignment vertical="top" wrapText="1"/>
    </xf>
    <xf numFmtId="3" fontId="0" fillId="0" borderId="6" xfId="0" applyNumberFormat="1" applyFont="1" applyBorder="1" applyAlignment="1">
      <alignment horizontal="right" vertical="top" wrapText="1"/>
    </xf>
    <xf numFmtId="0" fontId="0" fillId="0" borderId="6" xfId="0" applyFont="1" applyBorder="1" applyAlignment="1">
      <alignment horizontal="right" vertical="top" wrapText="1"/>
    </xf>
    <xf numFmtId="0" fontId="0" fillId="0" borderId="89" xfId="0" applyFont="1" applyBorder="1" applyAlignment="1">
      <alignment horizontal="right" vertical="top" wrapText="1"/>
    </xf>
    <xf numFmtId="0" fontId="0" fillId="0" borderId="90" xfId="0" applyFont="1" applyBorder="1" applyAlignment="1">
      <alignment vertical="top" wrapText="1"/>
    </xf>
    <xf numFmtId="3" fontId="0" fillId="0" borderId="91" xfId="0" applyNumberFormat="1" applyFont="1" applyBorder="1" applyAlignment="1">
      <alignment horizontal="right" vertical="top" wrapText="1"/>
    </xf>
    <xf numFmtId="0" fontId="0" fillId="0" borderId="91" xfId="0" applyFont="1" applyBorder="1" applyAlignment="1">
      <alignment horizontal="right" vertical="top" wrapText="1"/>
    </xf>
    <xf numFmtId="0" fontId="0" fillId="0" borderId="92" xfId="0" applyFont="1" applyBorder="1" applyAlignment="1">
      <alignment horizontal="right" vertical="top"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justify"/>
    </xf>
    <xf numFmtId="0" fontId="11" fillId="0" borderId="39" xfId="0" applyNumberFormat="1" applyFont="1" applyFill="1" applyBorder="1" applyAlignment="1" quotePrefix="1">
      <alignment horizontal="right" vertical="center"/>
    </xf>
    <xf numFmtId="0" fontId="11" fillId="0" borderId="40" xfId="0" applyNumberFormat="1" applyFont="1" applyFill="1" applyBorder="1" applyAlignment="1" quotePrefix="1">
      <alignment horizontal="right" vertical="center"/>
    </xf>
    <xf numFmtId="0" fontId="8" fillId="0" borderId="48" xfId="0" applyFont="1" applyBorder="1" applyAlignment="1">
      <alignment horizontal="center"/>
    </xf>
    <xf numFmtId="0" fontId="8" fillId="0" borderId="47" xfId="0" applyFont="1" applyBorder="1" applyAlignment="1">
      <alignment/>
    </xf>
    <xf numFmtId="0" fontId="8" fillId="0" borderId="60" xfId="0" applyFont="1" applyBorder="1" applyAlignment="1">
      <alignment/>
    </xf>
    <xf numFmtId="0" fontId="26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4" fillId="0" borderId="93" xfId="0" applyFont="1" applyBorder="1" applyAlignment="1">
      <alignment horizontal="left" vertical="center" wrapText="1"/>
    </xf>
    <xf numFmtId="0" fontId="0" fillId="0" borderId="94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 indent="1"/>
    </xf>
    <xf numFmtId="0" fontId="2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47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8" fillId="0" borderId="59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95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/>
    </xf>
    <xf numFmtId="0" fontId="13" fillId="0" borderId="3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8" fillId="0" borderId="6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2" fontId="8" fillId="0" borderId="96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7" fillId="0" borderId="97" xfId="0" applyFont="1" applyBorder="1" applyAlignment="1">
      <alignment horizontal="left"/>
    </xf>
    <xf numFmtId="0" fontId="7" fillId="0" borderId="6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8" fillId="0" borderId="3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5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74" fontId="8" fillId="0" borderId="35" xfId="0" applyNumberFormat="1" applyFont="1" applyBorder="1" applyAlignment="1">
      <alignment horizontal="right" vertical="center" wrapText="1"/>
    </xf>
    <xf numFmtId="3" fontId="19" fillId="0" borderId="13" xfId="0" applyNumberFormat="1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21" fillId="0" borderId="98" xfId="0" applyFont="1" applyBorder="1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99" xfId="0" applyFont="1" applyBorder="1" applyAlignment="1">
      <alignment horizontal="right" vertical="top" wrapText="1"/>
    </xf>
    <xf numFmtId="0" fontId="0" fillId="0" borderId="100" xfId="0" applyFont="1" applyBorder="1" applyAlignment="1">
      <alignment horizontal="right" vertical="top" wrapText="1"/>
    </xf>
    <xf numFmtId="3" fontId="0" fillId="0" borderId="99" xfId="0" applyNumberFormat="1" applyFont="1" applyBorder="1" applyAlignment="1">
      <alignment horizontal="right" vertical="top" wrapText="1"/>
    </xf>
    <xf numFmtId="3" fontId="0" fillId="0" borderId="100" xfId="0" applyNumberFormat="1" applyFont="1" applyBorder="1" applyAlignment="1">
      <alignment horizontal="right" vertical="top" wrapText="1"/>
    </xf>
    <xf numFmtId="3" fontId="0" fillId="0" borderId="101" xfId="0" applyNumberFormat="1" applyFont="1" applyBorder="1" applyAlignment="1">
      <alignment horizontal="right" vertical="top" wrapText="1"/>
    </xf>
    <xf numFmtId="3" fontId="0" fillId="0" borderId="102" xfId="0" applyNumberFormat="1" applyFont="1" applyBorder="1" applyAlignment="1">
      <alignment horizontal="right" vertical="top" wrapText="1"/>
    </xf>
    <xf numFmtId="0" fontId="0" fillId="0" borderId="103" xfId="0" applyFont="1" applyBorder="1" applyAlignment="1">
      <alignment horizontal="center" vertical="top" wrapText="1"/>
    </xf>
    <xf numFmtId="0" fontId="0" fillId="0" borderId="104" xfId="0" applyFont="1" applyBorder="1" applyAlignment="1">
      <alignment horizontal="center" vertical="top" wrapText="1"/>
    </xf>
    <xf numFmtId="3" fontId="0" fillId="0" borderId="105" xfId="0" applyNumberFormat="1" applyFont="1" applyBorder="1" applyAlignment="1">
      <alignment horizontal="right" vertical="top" wrapText="1"/>
    </xf>
    <xf numFmtId="3" fontId="0" fillId="0" borderId="106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6" fillId="0" borderId="107" xfId="0" applyFont="1" applyBorder="1" applyAlignment="1">
      <alignment horizontal="right" vertical="top" wrapText="1"/>
    </xf>
    <xf numFmtId="0" fontId="0" fillId="0" borderId="108" xfId="0" applyFont="1" applyBorder="1" applyAlignment="1">
      <alignment horizontal="center" vertical="top" wrapText="1"/>
    </xf>
    <xf numFmtId="0" fontId="0" fillId="0" borderId="84" xfId="0" applyFont="1" applyBorder="1" applyAlignment="1">
      <alignment horizontal="center" vertical="top" wrapText="1"/>
    </xf>
    <xf numFmtId="0" fontId="0" fillId="0" borderId="109" xfId="0" applyFont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HD5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3">
      <selection activeCell="H12" sqref="H12"/>
    </sheetView>
  </sheetViews>
  <sheetFormatPr defaultColWidth="9.140625" defaultRowHeight="14.25" customHeight="1"/>
  <cols>
    <col min="1" max="1" width="43.140625" style="0" customWidth="1"/>
    <col min="2" max="4" width="13.7109375" style="0" customWidth="1"/>
  </cols>
  <sheetData>
    <row r="1" spans="1:4" s="13" customFormat="1" ht="15.75" customHeight="1">
      <c r="A1" s="330" t="s">
        <v>30</v>
      </c>
      <c r="B1" s="330"/>
      <c r="C1" s="330"/>
      <c r="D1" s="330"/>
    </row>
    <row r="2" spans="1:4" s="13" customFormat="1" ht="15.75" customHeight="1">
      <c r="A2" s="12"/>
      <c r="B2" s="12"/>
      <c r="C2" s="12"/>
      <c r="D2" s="12"/>
    </row>
    <row r="3" ht="14.25" customHeight="1" thickBot="1">
      <c r="D3" t="s">
        <v>29</v>
      </c>
    </row>
    <row r="4" spans="1:4" ht="19.5" customHeight="1">
      <c r="A4" s="325" t="s">
        <v>0</v>
      </c>
      <c r="B4" s="331" t="s">
        <v>1</v>
      </c>
      <c r="C4" s="332"/>
      <c r="D4" s="14" t="s">
        <v>2</v>
      </c>
    </row>
    <row r="5" spans="1:4" ht="19.5" customHeight="1" thickBot="1">
      <c r="A5" s="326"/>
      <c r="B5" s="15">
        <v>2005</v>
      </c>
      <c r="C5" s="16">
        <v>2006</v>
      </c>
      <c r="D5" s="17" t="s">
        <v>3</v>
      </c>
    </row>
    <row r="6" spans="1:4" s="13" customFormat="1" ht="19.5" customHeight="1" thickTop="1">
      <c r="A6" s="18" t="s">
        <v>4</v>
      </c>
      <c r="B6" s="19"/>
      <c r="C6" s="19"/>
      <c r="D6" s="20"/>
    </row>
    <row r="7" spans="1:4" ht="19.5" customHeight="1">
      <c r="A7" s="1" t="s">
        <v>16</v>
      </c>
      <c r="B7" s="2">
        <v>4.44</v>
      </c>
      <c r="C7" s="2">
        <v>4.21</v>
      </c>
      <c r="D7" s="3">
        <v>-0.23</v>
      </c>
    </row>
    <row r="8" spans="1:4" ht="19.5" customHeight="1">
      <c r="A8" s="1" t="s">
        <v>17</v>
      </c>
      <c r="B8" s="2">
        <v>3.34</v>
      </c>
      <c r="C8" s="2">
        <v>3.05</v>
      </c>
      <c r="D8" s="3">
        <v>-0.29</v>
      </c>
    </row>
    <row r="9" spans="1:4" ht="19.5" customHeight="1">
      <c r="A9" s="1" t="s">
        <v>18</v>
      </c>
      <c r="B9" s="2">
        <v>2.65</v>
      </c>
      <c r="C9" s="2">
        <v>2.53</v>
      </c>
      <c r="D9" s="3">
        <v>-0.12</v>
      </c>
    </row>
    <row r="10" spans="1:4" ht="19.5" customHeight="1">
      <c r="A10" s="1" t="s">
        <v>19</v>
      </c>
      <c r="B10" s="4">
        <v>5.07</v>
      </c>
      <c r="C10" s="5">
        <v>4.7</v>
      </c>
      <c r="D10" s="3">
        <v>-0.37</v>
      </c>
    </row>
    <row r="11" spans="1:4" ht="19.5" customHeight="1">
      <c r="A11" s="1" t="s">
        <v>20</v>
      </c>
      <c r="B11" s="4">
        <v>4.57</v>
      </c>
      <c r="C11" s="4">
        <v>4.36</v>
      </c>
      <c r="D11" s="3">
        <v>-0.22</v>
      </c>
    </row>
    <row r="12" spans="1:4" ht="19.5" customHeight="1">
      <c r="A12" s="1" t="s">
        <v>21</v>
      </c>
      <c r="B12" s="4">
        <v>73.32</v>
      </c>
      <c r="C12" s="4">
        <v>72.92</v>
      </c>
      <c r="D12" s="3">
        <v>-0.41</v>
      </c>
    </row>
    <row r="13" spans="1:4" ht="19.5" customHeight="1">
      <c r="A13" s="1" t="s">
        <v>5</v>
      </c>
      <c r="B13" s="4"/>
      <c r="C13" s="4"/>
      <c r="D13" s="3"/>
    </row>
    <row r="14" spans="1:4" ht="19.5" customHeight="1">
      <c r="A14" s="1" t="s">
        <v>16</v>
      </c>
      <c r="B14" s="2">
        <v>1.93</v>
      </c>
      <c r="C14" s="2">
        <v>1.96</v>
      </c>
      <c r="D14" s="3">
        <v>0.03</v>
      </c>
    </row>
    <row r="15" spans="1:4" ht="19.5" customHeight="1">
      <c r="A15" s="1" t="s">
        <v>22</v>
      </c>
      <c r="B15" s="2">
        <v>4.71</v>
      </c>
      <c r="C15" s="2">
        <v>4.45</v>
      </c>
      <c r="D15" s="3">
        <v>-0.26</v>
      </c>
    </row>
    <row r="16" spans="1:4" ht="19.5" customHeight="1">
      <c r="A16" s="1" t="s">
        <v>18</v>
      </c>
      <c r="B16" s="2">
        <v>2.74</v>
      </c>
      <c r="C16" s="2">
        <v>2.79</v>
      </c>
      <c r="D16" s="3">
        <v>0.05</v>
      </c>
    </row>
    <row r="17" spans="1:4" ht="19.5" customHeight="1">
      <c r="A17" s="1" t="s">
        <v>23</v>
      </c>
      <c r="B17" s="5">
        <v>2.2</v>
      </c>
      <c r="C17" s="4">
        <v>2.19</v>
      </c>
      <c r="D17" s="3">
        <v>-0.01</v>
      </c>
    </row>
    <row r="18" spans="1:4" ht="19.5" customHeight="1">
      <c r="A18" s="1" t="s">
        <v>24</v>
      </c>
      <c r="B18" s="2">
        <v>2.97</v>
      </c>
      <c r="C18" s="6">
        <v>2.8</v>
      </c>
      <c r="D18" s="3">
        <v>-0.17</v>
      </c>
    </row>
    <row r="19" spans="1:4" ht="19.5" customHeight="1">
      <c r="A19" s="1" t="s">
        <v>25</v>
      </c>
      <c r="B19" s="2">
        <v>90.87</v>
      </c>
      <c r="C19" s="2">
        <v>90.01</v>
      </c>
      <c r="D19" s="3">
        <v>-0.86</v>
      </c>
    </row>
    <row r="20" spans="1:4" ht="19.5" customHeight="1">
      <c r="A20" s="1" t="s">
        <v>6</v>
      </c>
      <c r="B20" s="4"/>
      <c r="C20" s="4"/>
      <c r="D20" s="7"/>
    </row>
    <row r="21" spans="1:4" ht="19.5" customHeight="1">
      <c r="A21" s="1" t="s">
        <v>26</v>
      </c>
      <c r="B21" s="5">
        <v>27.1</v>
      </c>
      <c r="C21" s="4">
        <v>21.05</v>
      </c>
      <c r="D21" s="8">
        <v>-6.05</v>
      </c>
    </row>
    <row r="22" spans="1:4" ht="19.5" customHeight="1">
      <c r="A22" s="1" t="s">
        <v>27</v>
      </c>
      <c r="B22" s="4">
        <v>6.29</v>
      </c>
      <c r="C22" s="4">
        <v>5.35</v>
      </c>
      <c r="D22" s="8">
        <v>-0.94</v>
      </c>
    </row>
    <row r="23" spans="1:4" ht="19.5" customHeight="1" thickBot="1">
      <c r="A23" s="9" t="s">
        <v>28</v>
      </c>
      <c r="B23" s="10">
        <v>4.74</v>
      </c>
      <c r="C23" s="10">
        <v>4.19</v>
      </c>
      <c r="D23" s="11">
        <v>-0.55</v>
      </c>
    </row>
    <row r="24" spans="1:4" ht="15">
      <c r="A24" s="333" t="s">
        <v>7</v>
      </c>
      <c r="B24" s="333"/>
      <c r="C24" s="333"/>
      <c r="D24" s="333"/>
    </row>
    <row r="25" spans="1:4" ht="15">
      <c r="A25" s="329" t="s">
        <v>8</v>
      </c>
      <c r="B25" s="329"/>
      <c r="C25" s="329"/>
      <c r="D25" s="329"/>
    </row>
    <row r="26" spans="1:4" ht="15">
      <c r="A26" s="329" t="s">
        <v>15</v>
      </c>
      <c r="B26" s="329"/>
      <c r="C26" s="329"/>
      <c r="D26" s="329"/>
    </row>
    <row r="27" spans="1:4" ht="15">
      <c r="A27" s="329" t="s">
        <v>9</v>
      </c>
      <c r="B27" s="329"/>
      <c r="C27" s="329"/>
      <c r="D27" s="329"/>
    </row>
    <row r="28" spans="1:4" ht="15">
      <c r="A28" s="327" t="s">
        <v>12</v>
      </c>
      <c r="B28" s="327"/>
      <c r="C28" s="327"/>
      <c r="D28" s="327"/>
    </row>
    <row r="29" spans="1:4" ht="15">
      <c r="A29" s="327" t="s">
        <v>13</v>
      </c>
      <c r="B29" s="327"/>
      <c r="C29" s="327"/>
      <c r="D29" s="327"/>
    </row>
    <row r="30" spans="1:4" ht="15">
      <c r="A30" s="328" t="s">
        <v>10</v>
      </c>
      <c r="B30" s="328"/>
      <c r="C30" s="328"/>
      <c r="D30" s="328"/>
    </row>
    <row r="31" spans="1:4" ht="15">
      <c r="A31" s="327" t="s">
        <v>14</v>
      </c>
      <c r="B31" s="327"/>
      <c r="C31" s="327"/>
      <c r="D31" s="327"/>
    </row>
    <row r="32" spans="1:4" ht="15">
      <c r="A32" s="323" t="s">
        <v>11</v>
      </c>
      <c r="B32" s="323"/>
      <c r="C32" s="323"/>
      <c r="D32" s="323"/>
    </row>
    <row r="33" spans="1:4" ht="14.25" customHeight="1">
      <c r="A33" s="324"/>
      <c r="B33" s="324"/>
      <c r="C33" s="324"/>
      <c r="D33" s="324"/>
    </row>
  </sheetData>
  <mergeCells count="13">
    <mergeCell ref="A1:D1"/>
    <mergeCell ref="B4:C4"/>
    <mergeCell ref="A24:D24"/>
    <mergeCell ref="A25:D25"/>
    <mergeCell ref="A32:D32"/>
    <mergeCell ref="A33:D33"/>
    <mergeCell ref="A4:A5"/>
    <mergeCell ref="A29:D29"/>
    <mergeCell ref="A30:D30"/>
    <mergeCell ref="A31:D31"/>
    <mergeCell ref="A26:D26"/>
    <mergeCell ref="A27:D27"/>
    <mergeCell ref="A28:D2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3">
      <selection activeCell="E36" sqref="E36"/>
    </sheetView>
  </sheetViews>
  <sheetFormatPr defaultColWidth="9.140625" defaultRowHeight="15"/>
  <cols>
    <col min="1" max="1" width="15.28125" style="0" customWidth="1"/>
  </cols>
  <sheetData>
    <row r="1" spans="1:8" ht="15">
      <c r="A1" s="374" t="s">
        <v>486</v>
      </c>
      <c r="B1" s="374"/>
      <c r="C1" s="374"/>
      <c r="D1" s="374"/>
      <c r="E1" s="374"/>
      <c r="F1" s="374"/>
      <c r="G1" s="374"/>
      <c r="H1" s="374"/>
    </row>
    <row r="2" spans="1:8" ht="15.75" thickBot="1">
      <c r="A2" s="375" t="s">
        <v>487</v>
      </c>
      <c r="B2" s="375"/>
      <c r="C2" s="375"/>
      <c r="D2" s="375"/>
      <c r="E2" s="375"/>
      <c r="F2" s="375"/>
      <c r="G2" s="375"/>
      <c r="H2" s="375"/>
    </row>
    <row r="3" spans="1:8" ht="16.5" thickBot="1" thickTop="1">
      <c r="A3" s="300" t="s">
        <v>488</v>
      </c>
      <c r="B3" s="376" t="s">
        <v>489</v>
      </c>
      <c r="C3" s="377"/>
      <c r="D3" s="378"/>
      <c r="E3" s="302"/>
      <c r="F3" s="377" t="s">
        <v>490</v>
      </c>
      <c r="G3" s="377"/>
      <c r="H3" s="303"/>
    </row>
    <row r="4" spans="1:8" ht="30.75" thickBot="1">
      <c r="A4" s="304"/>
      <c r="B4" s="305" t="s">
        <v>491</v>
      </c>
      <c r="C4" s="305" t="s">
        <v>492</v>
      </c>
      <c r="D4" s="305" t="s">
        <v>493</v>
      </c>
      <c r="E4" s="370" t="s">
        <v>491</v>
      </c>
      <c r="F4" s="371"/>
      <c r="G4" s="305" t="s">
        <v>492</v>
      </c>
      <c r="H4" s="306" t="s">
        <v>493</v>
      </c>
    </row>
    <row r="5" spans="1:8" ht="16.5" thickBot="1" thickTop="1">
      <c r="A5" s="307" t="s">
        <v>494</v>
      </c>
      <c r="B5" s="308">
        <v>291627</v>
      </c>
      <c r="C5" s="309">
        <v>100</v>
      </c>
      <c r="D5" s="309">
        <v>1803.4</v>
      </c>
      <c r="E5" s="372">
        <v>48655</v>
      </c>
      <c r="F5" s="373"/>
      <c r="G5" s="309">
        <v>100</v>
      </c>
      <c r="H5" s="310">
        <v>300.9</v>
      </c>
    </row>
    <row r="6" spans="1:8" ht="15.75" thickBot="1">
      <c r="A6" s="307" t="s">
        <v>495</v>
      </c>
      <c r="B6" s="308">
        <v>263062</v>
      </c>
      <c r="C6" s="309">
        <v>90.2</v>
      </c>
      <c r="D6" s="309">
        <v>2048.5</v>
      </c>
      <c r="E6" s="366">
        <v>43864</v>
      </c>
      <c r="F6" s="367"/>
      <c r="G6" s="309">
        <v>90.15</v>
      </c>
      <c r="H6" s="310">
        <v>341.6</v>
      </c>
    </row>
    <row r="7" spans="1:8" ht="15.75" thickBot="1">
      <c r="A7" s="307" t="s">
        <v>496</v>
      </c>
      <c r="B7" s="308">
        <v>6546</v>
      </c>
      <c r="C7" s="309">
        <v>2.24</v>
      </c>
      <c r="D7" s="309">
        <v>4722.7</v>
      </c>
      <c r="E7" s="364">
        <v>500</v>
      </c>
      <c r="F7" s="365"/>
      <c r="G7" s="309">
        <v>1.03</v>
      </c>
      <c r="H7" s="310">
        <v>360.7</v>
      </c>
    </row>
    <row r="8" spans="1:8" ht="15.75" thickBot="1">
      <c r="A8" s="307" t="s">
        <v>497</v>
      </c>
      <c r="B8" s="308">
        <v>3388</v>
      </c>
      <c r="C8" s="309">
        <v>1.16</v>
      </c>
      <c r="D8" s="309">
        <v>963.2</v>
      </c>
      <c r="E8" s="364">
        <v>670</v>
      </c>
      <c r="F8" s="365"/>
      <c r="G8" s="309">
        <v>1.38</v>
      </c>
      <c r="H8" s="310">
        <v>190.5</v>
      </c>
    </row>
    <row r="9" spans="1:8" ht="15.75" thickBot="1">
      <c r="A9" s="307" t="s">
        <v>498</v>
      </c>
      <c r="B9" s="308">
        <v>7746</v>
      </c>
      <c r="C9" s="309">
        <v>2.66</v>
      </c>
      <c r="D9" s="309">
        <v>2857.3</v>
      </c>
      <c r="E9" s="364">
        <v>973</v>
      </c>
      <c r="F9" s="365"/>
      <c r="G9" s="309">
        <v>2</v>
      </c>
      <c r="H9" s="310">
        <v>358.9</v>
      </c>
    </row>
    <row r="10" spans="1:8" ht="15.75" thickBot="1">
      <c r="A10" s="307" t="s">
        <v>499</v>
      </c>
      <c r="B10" s="308">
        <v>38868</v>
      </c>
      <c r="C10" s="309">
        <v>13.33</v>
      </c>
      <c r="D10" s="309">
        <v>2282.2</v>
      </c>
      <c r="E10" s="366">
        <v>6093</v>
      </c>
      <c r="F10" s="367"/>
      <c r="G10" s="309">
        <v>12.52</v>
      </c>
      <c r="H10" s="310">
        <v>357.8</v>
      </c>
    </row>
    <row r="11" spans="1:8" ht="15.75" thickBot="1">
      <c r="A11" s="307" t="s">
        <v>500</v>
      </c>
      <c r="B11" s="309">
        <v>502</v>
      </c>
      <c r="C11" s="309">
        <v>0.17</v>
      </c>
      <c r="D11" s="309">
        <v>603.2</v>
      </c>
      <c r="E11" s="364">
        <v>90</v>
      </c>
      <c r="F11" s="365"/>
      <c r="G11" s="309">
        <v>0.18</v>
      </c>
      <c r="H11" s="310">
        <v>108.1</v>
      </c>
    </row>
    <row r="12" spans="1:8" ht="15.75" thickBot="1">
      <c r="A12" s="307" t="s">
        <v>501</v>
      </c>
      <c r="B12" s="308">
        <v>10477</v>
      </c>
      <c r="C12" s="309">
        <v>3.59</v>
      </c>
      <c r="D12" s="309">
        <v>2756.8</v>
      </c>
      <c r="E12" s="366">
        <v>2262</v>
      </c>
      <c r="F12" s="367"/>
      <c r="G12" s="309">
        <v>4.65</v>
      </c>
      <c r="H12" s="310">
        <v>595.2</v>
      </c>
    </row>
    <row r="13" spans="1:8" ht="15.75" thickBot="1">
      <c r="A13" s="307" t="s">
        <v>502</v>
      </c>
      <c r="B13" s="308">
        <v>35666</v>
      </c>
      <c r="C13" s="309">
        <v>12.23</v>
      </c>
      <c r="D13" s="309">
        <v>1387.9</v>
      </c>
      <c r="E13" s="366">
        <v>6493</v>
      </c>
      <c r="F13" s="367"/>
      <c r="G13" s="309">
        <v>13.34</v>
      </c>
      <c r="H13" s="310">
        <v>252.7</v>
      </c>
    </row>
    <row r="14" spans="1:8" ht="15.75" thickBot="1">
      <c r="A14" s="307" t="s">
        <v>503</v>
      </c>
      <c r="B14" s="308">
        <v>55752</v>
      </c>
      <c r="C14" s="309">
        <v>19.12</v>
      </c>
      <c r="D14" s="309">
        <v>1883.8</v>
      </c>
      <c r="E14" s="366">
        <v>9685</v>
      </c>
      <c r="F14" s="367"/>
      <c r="G14" s="309">
        <v>19.91</v>
      </c>
      <c r="H14" s="310">
        <v>327.2</v>
      </c>
    </row>
    <row r="15" spans="1:8" ht="15.75" thickBot="1">
      <c r="A15" s="307" t="s">
        <v>504</v>
      </c>
      <c r="B15" s="308">
        <v>5235</v>
      </c>
      <c r="C15" s="309">
        <v>1.8</v>
      </c>
      <c r="D15" s="309">
        <v>1257.9</v>
      </c>
      <c r="E15" s="366">
        <v>2225</v>
      </c>
      <c r="F15" s="367"/>
      <c r="G15" s="309">
        <v>4.57</v>
      </c>
      <c r="H15" s="310">
        <v>534.6</v>
      </c>
    </row>
    <row r="16" spans="1:8" ht="15.75" thickBot="1">
      <c r="A16" s="307" t="s">
        <v>505</v>
      </c>
      <c r="B16" s="308">
        <v>42776</v>
      </c>
      <c r="C16" s="309">
        <v>14.67</v>
      </c>
      <c r="D16" s="309">
        <v>2909.1</v>
      </c>
      <c r="E16" s="366">
        <v>4417</v>
      </c>
      <c r="F16" s="367"/>
      <c r="G16" s="309">
        <v>9.08</v>
      </c>
      <c r="H16" s="310">
        <v>300.4</v>
      </c>
    </row>
    <row r="17" spans="1:8" ht="15.75" thickBot="1">
      <c r="A17" s="307" t="s">
        <v>506</v>
      </c>
      <c r="B17" s="309">
        <v>0</v>
      </c>
      <c r="C17" s="309">
        <v>0</v>
      </c>
      <c r="D17" s="309">
        <v>0</v>
      </c>
      <c r="E17" s="364">
        <v>4</v>
      </c>
      <c r="F17" s="365"/>
      <c r="G17" s="309">
        <v>0.01</v>
      </c>
      <c r="H17" s="310">
        <v>29.4</v>
      </c>
    </row>
    <row r="18" spans="1:8" ht="15.75" thickBot="1">
      <c r="A18" s="307" t="s">
        <v>507</v>
      </c>
      <c r="B18" s="309">
        <v>693</v>
      </c>
      <c r="C18" s="309">
        <v>0.24</v>
      </c>
      <c r="D18" s="309">
        <v>400.3</v>
      </c>
      <c r="E18" s="364">
        <v>171</v>
      </c>
      <c r="F18" s="365"/>
      <c r="G18" s="309">
        <v>0.35</v>
      </c>
      <c r="H18" s="310">
        <v>98.8</v>
      </c>
    </row>
    <row r="19" spans="1:8" ht="15.75" thickBot="1">
      <c r="A19" s="307" t="s">
        <v>508</v>
      </c>
      <c r="B19" s="308">
        <v>1419</v>
      </c>
      <c r="C19" s="309">
        <v>0.49</v>
      </c>
      <c r="D19" s="309">
        <v>500.7</v>
      </c>
      <c r="E19" s="364">
        <v>228</v>
      </c>
      <c r="F19" s="365"/>
      <c r="G19" s="309">
        <v>0.47</v>
      </c>
      <c r="H19" s="310">
        <v>80.5</v>
      </c>
    </row>
    <row r="20" spans="1:8" ht="15.75" thickBot="1">
      <c r="A20" s="307" t="s">
        <v>509</v>
      </c>
      <c r="B20" s="309">
        <v>250</v>
      </c>
      <c r="C20" s="309">
        <v>0.09</v>
      </c>
      <c r="D20" s="309">
        <v>1934.4</v>
      </c>
      <c r="E20" s="364">
        <v>61</v>
      </c>
      <c r="F20" s="365"/>
      <c r="G20" s="309">
        <v>0.13</v>
      </c>
      <c r="H20" s="310">
        <v>472</v>
      </c>
    </row>
    <row r="21" spans="1:8" ht="15.75" thickBot="1">
      <c r="A21" s="307" t="s">
        <v>510</v>
      </c>
      <c r="B21" s="308">
        <v>5715</v>
      </c>
      <c r="C21" s="309">
        <v>1.96</v>
      </c>
      <c r="D21" s="309">
        <v>975.1</v>
      </c>
      <c r="E21" s="366">
        <v>1088</v>
      </c>
      <c r="F21" s="367"/>
      <c r="G21" s="309">
        <v>2.24</v>
      </c>
      <c r="H21" s="310">
        <v>185.6</v>
      </c>
    </row>
    <row r="22" spans="1:8" ht="15.75" thickBot="1">
      <c r="A22" s="307" t="s">
        <v>511</v>
      </c>
      <c r="B22" s="309">
        <v>112</v>
      </c>
      <c r="C22" s="309">
        <v>0.04</v>
      </c>
      <c r="D22" s="309">
        <v>10802.5</v>
      </c>
      <c r="E22" s="364">
        <v>19</v>
      </c>
      <c r="F22" s="365"/>
      <c r="G22" s="309">
        <v>0.04</v>
      </c>
      <c r="H22" s="310">
        <v>1832.6</v>
      </c>
    </row>
    <row r="23" spans="1:8" ht="15.75" thickBot="1">
      <c r="A23" s="307" t="s">
        <v>512</v>
      </c>
      <c r="B23" s="308">
        <v>20482</v>
      </c>
      <c r="C23" s="309">
        <v>7.02</v>
      </c>
      <c r="D23" s="309">
        <v>10645.3</v>
      </c>
      <c r="E23" s="364">
        <v>831</v>
      </c>
      <c r="F23" s="365"/>
      <c r="G23" s="309">
        <v>1.71</v>
      </c>
      <c r="H23" s="310">
        <v>431.9</v>
      </c>
    </row>
    <row r="24" spans="1:8" ht="15.75" thickBot="1">
      <c r="A24" s="307" t="s">
        <v>513</v>
      </c>
      <c r="B24" s="308">
        <v>5297</v>
      </c>
      <c r="C24" s="309">
        <v>1.82</v>
      </c>
      <c r="D24" s="309">
        <v>1623.8</v>
      </c>
      <c r="E24" s="366">
        <v>1730</v>
      </c>
      <c r="F24" s="367"/>
      <c r="G24" s="309">
        <v>3.56</v>
      </c>
      <c r="H24" s="310">
        <v>530.3</v>
      </c>
    </row>
    <row r="25" spans="1:8" ht="15.75" thickBot="1">
      <c r="A25" s="307" t="s">
        <v>514</v>
      </c>
      <c r="B25" s="308">
        <v>14121</v>
      </c>
      <c r="C25" s="309">
        <v>4.84</v>
      </c>
      <c r="D25" s="309">
        <v>887.2</v>
      </c>
      <c r="E25" s="366">
        <v>2086</v>
      </c>
      <c r="F25" s="367"/>
      <c r="G25" s="309">
        <v>4.29</v>
      </c>
      <c r="H25" s="310">
        <v>131.1</v>
      </c>
    </row>
    <row r="26" spans="1:8" ht="15.75" thickBot="1">
      <c r="A26" s="307" t="s">
        <v>515</v>
      </c>
      <c r="B26" s="308">
        <v>5947</v>
      </c>
      <c r="C26" s="309">
        <v>2.04</v>
      </c>
      <c r="D26" s="309">
        <v>1589.8</v>
      </c>
      <c r="E26" s="366">
        <v>1038</v>
      </c>
      <c r="F26" s="367"/>
      <c r="G26" s="309">
        <v>2.13</v>
      </c>
      <c r="H26" s="310">
        <v>277.5</v>
      </c>
    </row>
    <row r="27" spans="1:8" ht="15.75" thickBot="1">
      <c r="A27" s="307" t="s">
        <v>516</v>
      </c>
      <c r="B27" s="309">
        <v>990</v>
      </c>
      <c r="C27" s="309">
        <v>0.34</v>
      </c>
      <c r="D27" s="309">
        <v>1945.8</v>
      </c>
      <c r="E27" s="364">
        <v>199</v>
      </c>
      <c r="F27" s="365"/>
      <c r="G27" s="309">
        <v>0.41</v>
      </c>
      <c r="H27" s="310">
        <v>391.1</v>
      </c>
    </row>
    <row r="28" spans="1:8" ht="15.75" thickBot="1">
      <c r="A28" s="307" t="s">
        <v>517</v>
      </c>
      <c r="B28" s="308">
        <v>1625</v>
      </c>
      <c r="C28" s="309">
        <v>0.56</v>
      </c>
      <c r="D28" s="309">
        <v>836.9</v>
      </c>
      <c r="E28" s="364">
        <v>236</v>
      </c>
      <c r="F28" s="365"/>
      <c r="G28" s="309">
        <v>0.49</v>
      </c>
      <c r="H28" s="310">
        <v>121.5</v>
      </c>
    </row>
    <row r="29" spans="1:8" ht="15.75" thickBot="1">
      <c r="A29" s="307" t="s">
        <v>518</v>
      </c>
      <c r="B29" s="308">
        <v>3493</v>
      </c>
      <c r="C29" s="309">
        <v>1.2</v>
      </c>
      <c r="D29" s="309">
        <v>1541.8</v>
      </c>
      <c r="E29" s="366">
        <v>2085</v>
      </c>
      <c r="F29" s="367"/>
      <c r="G29" s="309">
        <v>4.29</v>
      </c>
      <c r="H29" s="310">
        <v>920.3</v>
      </c>
    </row>
    <row r="30" spans="1:8" ht="15.75" thickBot="1">
      <c r="A30" s="307" t="s">
        <v>519</v>
      </c>
      <c r="B30" s="308">
        <v>4131</v>
      </c>
      <c r="C30" s="309">
        <v>1.42</v>
      </c>
      <c r="D30" s="309">
        <v>1374.8</v>
      </c>
      <c r="E30" s="366">
        <v>1018</v>
      </c>
      <c r="F30" s="367"/>
      <c r="G30" s="309">
        <v>2.09</v>
      </c>
      <c r="H30" s="310">
        <v>338.8</v>
      </c>
    </row>
    <row r="31" spans="1:8" ht="15.75" thickBot="1">
      <c r="A31" s="311" t="s">
        <v>520</v>
      </c>
      <c r="B31" s="312">
        <v>20397</v>
      </c>
      <c r="C31" s="313">
        <v>6.99</v>
      </c>
      <c r="D31" s="313">
        <v>1369.8</v>
      </c>
      <c r="E31" s="368">
        <v>4451</v>
      </c>
      <c r="F31" s="369"/>
      <c r="G31" s="313">
        <v>9.15</v>
      </c>
      <c r="H31" s="314">
        <v>298.9</v>
      </c>
    </row>
    <row r="32" spans="1:8" ht="15.75" thickTop="1">
      <c r="A32" s="362" t="s">
        <v>521</v>
      </c>
      <c r="B32" s="362"/>
      <c r="C32" s="362"/>
      <c r="D32" s="362"/>
      <c r="E32" s="362"/>
      <c r="F32" s="362"/>
      <c r="G32" s="362"/>
      <c r="H32" s="362"/>
    </row>
    <row r="33" spans="1:8" ht="15">
      <c r="A33" s="363" t="s">
        <v>522</v>
      </c>
      <c r="B33" s="363"/>
      <c r="C33" s="363"/>
      <c r="D33" s="363"/>
      <c r="E33" s="363"/>
      <c r="F33" s="363"/>
      <c r="G33" s="363"/>
      <c r="H33" s="363"/>
    </row>
    <row r="34" spans="1:8" ht="15">
      <c r="A34" s="315"/>
      <c r="B34" s="315"/>
      <c r="C34" s="315"/>
      <c r="D34" s="315"/>
      <c r="E34" s="315"/>
      <c r="F34" s="315"/>
      <c r="G34" s="315"/>
      <c r="H34" s="315"/>
    </row>
    <row r="35" ht="15">
      <c r="A35" s="301" t="s">
        <v>113</v>
      </c>
    </row>
    <row r="36" ht="15.75">
      <c r="A36" s="316"/>
    </row>
    <row r="37" ht="15">
      <c r="A37" s="301"/>
    </row>
  </sheetData>
  <mergeCells count="34">
    <mergeCell ref="A1:H1"/>
    <mergeCell ref="A2:H2"/>
    <mergeCell ref="B3:D3"/>
    <mergeCell ref="F3:G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A32:H32"/>
    <mergeCell ref="A33:H33"/>
    <mergeCell ref="E28:F28"/>
    <mergeCell ref="E29:F29"/>
    <mergeCell ref="E30:F30"/>
    <mergeCell ref="E31:F3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F13" sqref="F13"/>
    </sheetView>
  </sheetViews>
  <sheetFormatPr defaultColWidth="9.140625" defaultRowHeight="15"/>
  <cols>
    <col min="1" max="1" width="35.28125" style="0" customWidth="1"/>
    <col min="4" max="4" width="13.7109375" style="0" customWidth="1"/>
    <col min="7" max="7" width="11.28125" style="0" customWidth="1"/>
    <col min="10" max="10" width="11.28125" style="0" customWidth="1"/>
  </cols>
  <sheetData>
    <row r="1" spans="1:10" ht="15">
      <c r="A1" s="21" t="s">
        <v>31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.75" thickBot="1">
      <c r="A2" s="23" t="s">
        <v>32</v>
      </c>
      <c r="B2" s="22"/>
      <c r="C2" s="22"/>
      <c r="D2" s="22"/>
      <c r="E2" s="22"/>
      <c r="F2" s="22"/>
      <c r="G2" s="22"/>
      <c r="H2" s="22"/>
      <c r="I2" s="22"/>
      <c r="J2" s="24" t="s">
        <v>33</v>
      </c>
    </row>
    <row r="3" spans="1:10" ht="15">
      <c r="A3" s="334" t="s">
        <v>0</v>
      </c>
      <c r="B3" s="336" t="s">
        <v>34</v>
      </c>
      <c r="C3" s="337"/>
      <c r="D3" s="338"/>
      <c r="E3" s="339" t="s">
        <v>35</v>
      </c>
      <c r="F3" s="337"/>
      <c r="G3" s="338"/>
      <c r="H3" s="339" t="s">
        <v>36</v>
      </c>
      <c r="I3" s="337"/>
      <c r="J3" s="319"/>
    </row>
    <row r="4" spans="1:10" ht="15.75" thickBot="1">
      <c r="A4" s="335"/>
      <c r="B4" s="26">
        <v>2005</v>
      </c>
      <c r="C4" s="27">
        <v>2006</v>
      </c>
      <c r="D4" s="27" t="s">
        <v>37</v>
      </c>
      <c r="E4" s="27">
        <v>2005</v>
      </c>
      <c r="F4" s="27">
        <v>2006</v>
      </c>
      <c r="G4" s="27" t="s">
        <v>37</v>
      </c>
      <c r="H4" s="27">
        <v>2005</v>
      </c>
      <c r="I4" s="27">
        <v>2006</v>
      </c>
      <c r="J4" s="28" t="s">
        <v>37</v>
      </c>
    </row>
    <row r="5" spans="1:10" ht="15.75" thickTop="1">
      <c r="A5" s="29" t="s">
        <v>38</v>
      </c>
      <c r="B5" s="30">
        <v>46606</v>
      </c>
      <c r="C5" s="31">
        <v>45210</v>
      </c>
      <c r="D5" s="32">
        <v>97.01</v>
      </c>
      <c r="E5" s="31">
        <v>38932</v>
      </c>
      <c r="F5" s="31">
        <v>40224</v>
      </c>
      <c r="G5" s="32">
        <v>103.32</v>
      </c>
      <c r="H5" s="31">
        <v>55544</v>
      </c>
      <c r="I5" s="31">
        <v>50623</v>
      </c>
      <c r="J5" s="33">
        <v>91.14</v>
      </c>
    </row>
    <row r="6" spans="1:10" ht="15">
      <c r="A6" s="29" t="s">
        <v>39</v>
      </c>
      <c r="B6" s="30">
        <v>5150</v>
      </c>
      <c r="C6" s="31">
        <v>4064</v>
      </c>
      <c r="D6" s="32">
        <v>78.9</v>
      </c>
      <c r="E6" s="31">
        <v>1325</v>
      </c>
      <c r="F6" s="31">
        <v>1196</v>
      </c>
      <c r="G6" s="32">
        <v>90.22</v>
      </c>
      <c r="H6" s="31">
        <v>9703</v>
      </c>
      <c r="I6" s="31">
        <v>7344</v>
      </c>
      <c r="J6" s="33">
        <v>75.69</v>
      </c>
    </row>
    <row r="7" spans="1:10" ht="15">
      <c r="A7" s="29" t="s">
        <v>40</v>
      </c>
      <c r="B7" s="30">
        <v>30733</v>
      </c>
      <c r="C7" s="31">
        <v>28560</v>
      </c>
      <c r="D7" s="32">
        <v>92.93</v>
      </c>
      <c r="E7" s="31">
        <v>27806</v>
      </c>
      <c r="F7" s="31">
        <v>27491</v>
      </c>
      <c r="G7" s="32">
        <v>98.87</v>
      </c>
      <c r="H7" s="31">
        <v>34119</v>
      </c>
      <c r="I7" s="31">
        <v>29600</v>
      </c>
      <c r="J7" s="33">
        <v>86.76</v>
      </c>
    </row>
    <row r="8" spans="1:10" ht="15">
      <c r="A8" s="29" t="s">
        <v>41</v>
      </c>
      <c r="B8" s="30">
        <v>28448</v>
      </c>
      <c r="C8" s="31">
        <v>27115</v>
      </c>
      <c r="D8" s="32">
        <v>95.31</v>
      </c>
      <c r="E8" s="31">
        <v>25474</v>
      </c>
      <c r="F8" s="31">
        <v>25828</v>
      </c>
      <c r="G8" s="32">
        <v>101.39</v>
      </c>
      <c r="H8" s="31">
        <v>31889</v>
      </c>
      <c r="I8" s="31">
        <v>28410</v>
      </c>
      <c r="J8" s="33">
        <v>89.09</v>
      </c>
    </row>
    <row r="9" spans="1:10" ht="15">
      <c r="A9" s="29" t="s">
        <v>42</v>
      </c>
      <c r="B9" s="30">
        <v>7128</v>
      </c>
      <c r="C9" s="31">
        <v>6232</v>
      </c>
      <c r="D9" s="32">
        <v>87.43</v>
      </c>
      <c r="E9" s="31">
        <v>7697</v>
      </c>
      <c r="F9" s="31">
        <v>6668</v>
      </c>
      <c r="G9" s="32">
        <v>86.63</v>
      </c>
      <c r="H9" s="31">
        <v>6423</v>
      </c>
      <c r="I9" s="31">
        <v>5649</v>
      </c>
      <c r="J9" s="33">
        <v>87.95</v>
      </c>
    </row>
    <row r="10" spans="1:10" ht="15">
      <c r="A10" s="29" t="s">
        <v>43</v>
      </c>
      <c r="B10" s="34">
        <v>2071</v>
      </c>
      <c r="C10" s="31">
        <v>2346</v>
      </c>
      <c r="D10" s="32">
        <v>113.27</v>
      </c>
      <c r="E10" s="31">
        <v>1738</v>
      </c>
      <c r="F10" s="31">
        <v>2015</v>
      </c>
      <c r="G10" s="32">
        <v>115.9</v>
      </c>
      <c r="H10" s="31">
        <v>2463</v>
      </c>
      <c r="I10" s="31">
        <v>2711</v>
      </c>
      <c r="J10" s="35">
        <v>110.04</v>
      </c>
    </row>
    <row r="11" spans="1:10" ht="15">
      <c r="A11" s="29" t="s">
        <v>44</v>
      </c>
      <c r="B11" s="36">
        <v>7581</v>
      </c>
      <c r="C11" s="31">
        <v>8882</v>
      </c>
      <c r="D11" s="31">
        <v>117.16</v>
      </c>
      <c r="E11" s="31">
        <v>7210</v>
      </c>
      <c r="F11" s="31">
        <v>8607</v>
      </c>
      <c r="G11" s="31">
        <v>119.39</v>
      </c>
      <c r="H11" s="31">
        <v>7929</v>
      </c>
      <c r="I11" s="30">
        <v>9114</v>
      </c>
      <c r="J11" s="35">
        <v>114.94</v>
      </c>
    </row>
    <row r="12" spans="1:10" ht="15">
      <c r="A12" s="29" t="s">
        <v>45</v>
      </c>
      <c r="B12" s="36">
        <v>6148</v>
      </c>
      <c r="C12" s="31">
        <v>7206</v>
      </c>
      <c r="D12" s="31">
        <v>117.21</v>
      </c>
      <c r="E12" s="31">
        <v>6029</v>
      </c>
      <c r="F12" s="31">
        <v>7198</v>
      </c>
      <c r="G12" s="31">
        <v>119.38</v>
      </c>
      <c r="H12" s="31">
        <v>6214</v>
      </c>
      <c r="I12" s="30">
        <v>7137</v>
      </c>
      <c r="J12" s="35">
        <v>114.86</v>
      </c>
    </row>
    <row r="13" spans="1:10" ht="15">
      <c r="A13" s="29" t="s">
        <v>46</v>
      </c>
      <c r="B13" s="34">
        <v>111</v>
      </c>
      <c r="C13" s="31">
        <v>133</v>
      </c>
      <c r="D13" s="32">
        <v>119.94</v>
      </c>
      <c r="E13" s="31">
        <v>34</v>
      </c>
      <c r="F13" s="31">
        <v>56</v>
      </c>
      <c r="G13" s="32">
        <v>163.18</v>
      </c>
      <c r="H13" s="31">
        <v>202</v>
      </c>
      <c r="I13" s="31">
        <v>221</v>
      </c>
      <c r="J13" s="35">
        <v>109.42</v>
      </c>
    </row>
    <row r="14" spans="1:10" ht="15">
      <c r="A14" s="29" t="s">
        <v>47</v>
      </c>
      <c r="B14" s="30">
        <v>27</v>
      </c>
      <c r="C14" s="31">
        <v>36</v>
      </c>
      <c r="D14" s="32">
        <v>131.46</v>
      </c>
      <c r="E14" s="31">
        <v>25</v>
      </c>
      <c r="F14" s="31">
        <v>28</v>
      </c>
      <c r="G14" s="32">
        <v>115.17</v>
      </c>
      <c r="H14" s="31">
        <v>31</v>
      </c>
      <c r="I14" s="31">
        <v>45</v>
      </c>
      <c r="J14" s="35">
        <v>145.83</v>
      </c>
    </row>
    <row r="15" spans="1:10" ht="15">
      <c r="A15" s="29" t="s">
        <v>48</v>
      </c>
      <c r="B15" s="30">
        <v>35</v>
      </c>
      <c r="C15" s="31">
        <v>38</v>
      </c>
      <c r="D15" s="32">
        <v>107.09</v>
      </c>
      <c r="E15" s="31">
        <v>29</v>
      </c>
      <c r="F15" s="31">
        <v>38</v>
      </c>
      <c r="G15" s="32">
        <v>133.16</v>
      </c>
      <c r="H15" s="31">
        <v>43</v>
      </c>
      <c r="I15" s="31">
        <v>37</v>
      </c>
      <c r="J15" s="33">
        <v>86.62</v>
      </c>
    </row>
    <row r="16" spans="1:10" ht="15">
      <c r="A16" s="29" t="s">
        <v>49</v>
      </c>
      <c r="B16" s="30">
        <v>59</v>
      </c>
      <c r="C16" s="31">
        <v>180</v>
      </c>
      <c r="D16" s="32">
        <v>306.78</v>
      </c>
      <c r="E16" s="31">
        <v>10</v>
      </c>
      <c r="F16" s="31">
        <v>18</v>
      </c>
      <c r="G16" s="32">
        <v>185.96</v>
      </c>
      <c r="H16" s="31">
        <v>117</v>
      </c>
      <c r="I16" s="31">
        <v>366</v>
      </c>
      <c r="J16" s="33">
        <v>311.9</v>
      </c>
    </row>
    <row r="17" spans="1:10" ht="15">
      <c r="A17" s="29" t="s">
        <v>50</v>
      </c>
      <c r="B17" s="30">
        <v>133</v>
      </c>
      <c r="C17" s="31">
        <v>194</v>
      </c>
      <c r="D17" s="32">
        <v>145.97</v>
      </c>
      <c r="E17" s="31">
        <v>133</v>
      </c>
      <c r="F17" s="31">
        <v>90</v>
      </c>
      <c r="G17" s="32">
        <v>67.43</v>
      </c>
      <c r="H17" s="31">
        <v>132</v>
      </c>
      <c r="I17" s="31">
        <v>313</v>
      </c>
      <c r="J17" s="33">
        <v>236.87</v>
      </c>
    </row>
    <row r="18" spans="1:10" ht="15">
      <c r="A18" s="29" t="s">
        <v>51</v>
      </c>
      <c r="B18" s="30">
        <v>46351</v>
      </c>
      <c r="C18" s="31">
        <v>44667</v>
      </c>
      <c r="D18" s="32">
        <v>96.37</v>
      </c>
      <c r="E18" s="31">
        <v>39472</v>
      </c>
      <c r="F18" s="31">
        <v>40505</v>
      </c>
      <c r="G18" s="32">
        <v>102.62</v>
      </c>
      <c r="H18" s="31">
        <v>54341</v>
      </c>
      <c r="I18" s="31">
        <v>49158</v>
      </c>
      <c r="J18" s="33">
        <v>90.46</v>
      </c>
    </row>
    <row r="19" spans="1:10" ht="15">
      <c r="A19" s="29" t="s">
        <v>52</v>
      </c>
      <c r="B19" s="30">
        <v>4452</v>
      </c>
      <c r="C19" s="31">
        <v>3515</v>
      </c>
      <c r="D19" s="32">
        <v>78.96</v>
      </c>
      <c r="E19" s="31">
        <v>1138</v>
      </c>
      <c r="F19" s="31">
        <v>1041</v>
      </c>
      <c r="G19" s="32">
        <v>91.49</v>
      </c>
      <c r="H19" s="31">
        <v>8396</v>
      </c>
      <c r="I19" s="31">
        <v>6346</v>
      </c>
      <c r="J19" s="33">
        <v>75.58</v>
      </c>
    </row>
    <row r="20" spans="1:10" ht="15">
      <c r="A20" s="29" t="s">
        <v>53</v>
      </c>
      <c r="B20" s="30">
        <v>24303</v>
      </c>
      <c r="C20" s="31">
        <v>22877</v>
      </c>
      <c r="D20" s="32">
        <v>94.13</v>
      </c>
      <c r="E20" s="31">
        <v>20296</v>
      </c>
      <c r="F20" s="31">
        <v>20978</v>
      </c>
      <c r="G20" s="32">
        <v>103.36</v>
      </c>
      <c r="H20" s="31">
        <v>29002</v>
      </c>
      <c r="I20" s="31">
        <v>24950</v>
      </c>
      <c r="J20" s="33">
        <v>86.03</v>
      </c>
    </row>
    <row r="21" spans="1:10" ht="15">
      <c r="A21" s="29" t="s">
        <v>54</v>
      </c>
      <c r="B21" s="30">
        <v>18256</v>
      </c>
      <c r="C21" s="31">
        <v>17292</v>
      </c>
      <c r="D21" s="32">
        <v>94.72</v>
      </c>
      <c r="E21" s="31">
        <v>15959</v>
      </c>
      <c r="F21" s="31">
        <v>16564</v>
      </c>
      <c r="G21" s="32">
        <v>103.79</v>
      </c>
      <c r="H21" s="31">
        <v>20964</v>
      </c>
      <c r="I21" s="31">
        <v>18074</v>
      </c>
      <c r="J21" s="33">
        <v>86.22</v>
      </c>
    </row>
    <row r="22" spans="1:10" ht="15">
      <c r="A22" s="29" t="s">
        <v>55</v>
      </c>
      <c r="B22" s="30">
        <v>8207</v>
      </c>
      <c r="C22" s="31">
        <v>8249</v>
      </c>
      <c r="D22" s="32">
        <v>100.51</v>
      </c>
      <c r="E22" s="31">
        <v>9069</v>
      </c>
      <c r="F22" s="31">
        <v>9295</v>
      </c>
      <c r="G22" s="32">
        <v>102.49</v>
      </c>
      <c r="H22" s="31">
        <v>7079</v>
      </c>
      <c r="I22" s="31">
        <v>6921</v>
      </c>
      <c r="J22" s="33">
        <v>97.76</v>
      </c>
    </row>
    <row r="23" spans="1:10" ht="15">
      <c r="A23" s="29" t="s">
        <v>56</v>
      </c>
      <c r="B23" s="30">
        <v>5976</v>
      </c>
      <c r="C23" s="31">
        <v>5985</v>
      </c>
      <c r="D23" s="32">
        <v>100.15</v>
      </c>
      <c r="E23" s="31">
        <v>6587</v>
      </c>
      <c r="F23" s="31">
        <v>6734</v>
      </c>
      <c r="G23" s="32">
        <v>102.24</v>
      </c>
      <c r="H23" s="31">
        <v>5178</v>
      </c>
      <c r="I23" s="31">
        <v>5036</v>
      </c>
      <c r="J23" s="33">
        <v>97.25</v>
      </c>
    </row>
    <row r="24" spans="1:10" ht="15">
      <c r="A24" s="29" t="s">
        <v>57</v>
      </c>
      <c r="B24" s="30">
        <v>624</v>
      </c>
      <c r="C24" s="31">
        <v>647</v>
      </c>
      <c r="D24" s="32">
        <v>103.68</v>
      </c>
      <c r="E24" s="31">
        <v>633</v>
      </c>
      <c r="F24" s="31">
        <v>646</v>
      </c>
      <c r="G24" s="32">
        <v>102.05</v>
      </c>
      <c r="H24" s="31">
        <v>610</v>
      </c>
      <c r="I24" s="31">
        <v>645</v>
      </c>
      <c r="J24" s="33">
        <v>105.67</v>
      </c>
    </row>
    <row r="25" spans="1:10" ht="15">
      <c r="A25" s="29" t="s">
        <v>58</v>
      </c>
      <c r="B25" s="30">
        <v>4350</v>
      </c>
      <c r="C25" s="31">
        <v>4552</v>
      </c>
      <c r="D25" s="32">
        <v>104.66</v>
      </c>
      <c r="E25" s="31">
        <v>4499</v>
      </c>
      <c r="F25" s="31">
        <v>4629</v>
      </c>
      <c r="G25" s="32">
        <v>102.88</v>
      </c>
      <c r="H25" s="31">
        <v>4152</v>
      </c>
      <c r="I25" s="31">
        <v>4442</v>
      </c>
      <c r="J25" s="33">
        <v>106.97</v>
      </c>
    </row>
    <row r="26" spans="1:10" ht="15">
      <c r="A26" s="29" t="s">
        <v>59</v>
      </c>
      <c r="B26" s="30">
        <v>128</v>
      </c>
      <c r="C26" s="31">
        <v>154</v>
      </c>
      <c r="D26" s="32">
        <v>120.74</v>
      </c>
      <c r="E26" s="31">
        <v>72</v>
      </c>
      <c r="F26" s="31">
        <v>101</v>
      </c>
      <c r="G26" s="32">
        <v>141.14</v>
      </c>
      <c r="H26" s="31">
        <v>195</v>
      </c>
      <c r="I26" s="31">
        <v>216</v>
      </c>
      <c r="J26" s="33">
        <v>110.68</v>
      </c>
    </row>
    <row r="27" spans="1:10" ht="15">
      <c r="A27" s="29" t="s">
        <v>60</v>
      </c>
      <c r="B27" s="30">
        <v>551</v>
      </c>
      <c r="C27" s="31">
        <v>646</v>
      </c>
      <c r="D27" s="32">
        <v>117.2</v>
      </c>
      <c r="E27" s="31">
        <v>373</v>
      </c>
      <c r="F27" s="31">
        <v>433</v>
      </c>
      <c r="G27" s="32">
        <v>116.19</v>
      </c>
      <c r="H27" s="31">
        <v>764</v>
      </c>
      <c r="I27" s="31">
        <v>890</v>
      </c>
      <c r="J27" s="33">
        <v>116.5</v>
      </c>
    </row>
    <row r="28" spans="1:10" ht="15">
      <c r="A28" s="29" t="s">
        <v>61</v>
      </c>
      <c r="B28" s="30">
        <v>55</v>
      </c>
      <c r="C28" s="31">
        <v>66</v>
      </c>
      <c r="D28" s="32">
        <v>120.52</v>
      </c>
      <c r="E28" s="31">
        <v>17</v>
      </c>
      <c r="F28" s="31">
        <v>13</v>
      </c>
      <c r="G28" s="32">
        <v>75.03</v>
      </c>
      <c r="H28" s="31">
        <v>100</v>
      </c>
      <c r="I28" s="31">
        <v>127</v>
      </c>
      <c r="J28" s="33">
        <v>127</v>
      </c>
    </row>
    <row r="29" spans="1:10" ht="15">
      <c r="A29" s="29" t="s">
        <v>62</v>
      </c>
      <c r="B29" s="30">
        <v>84</v>
      </c>
      <c r="C29" s="31">
        <v>153</v>
      </c>
      <c r="D29" s="32">
        <v>182.65</v>
      </c>
      <c r="E29" s="31">
        <v>63</v>
      </c>
      <c r="F29" s="31">
        <v>52</v>
      </c>
      <c r="G29" s="32">
        <v>81.67</v>
      </c>
      <c r="H29" s="31">
        <v>109</v>
      </c>
      <c r="I29" s="31">
        <v>270</v>
      </c>
      <c r="J29" s="33">
        <v>247.62</v>
      </c>
    </row>
    <row r="30" spans="1:10" ht="15">
      <c r="A30" s="29" t="s">
        <v>63</v>
      </c>
      <c r="B30" s="30">
        <v>255</v>
      </c>
      <c r="C30" s="31">
        <v>543</v>
      </c>
      <c r="D30" s="32">
        <v>212.9</v>
      </c>
      <c r="E30" s="31">
        <v>-540</v>
      </c>
      <c r="F30" s="31">
        <v>-281</v>
      </c>
      <c r="G30" s="32">
        <v>52.04</v>
      </c>
      <c r="H30" s="31">
        <v>1202</v>
      </c>
      <c r="I30" s="31">
        <v>1465</v>
      </c>
      <c r="J30" s="33">
        <v>121.87</v>
      </c>
    </row>
    <row r="31" spans="1:10" ht="15">
      <c r="A31" s="29" t="s">
        <v>64</v>
      </c>
      <c r="B31" s="30">
        <v>7371</v>
      </c>
      <c r="C31" s="31">
        <v>8093</v>
      </c>
      <c r="D31" s="32">
        <v>109.79</v>
      </c>
      <c r="E31" s="31">
        <v>6969</v>
      </c>
      <c r="F31" s="31">
        <v>7705</v>
      </c>
      <c r="G31" s="32">
        <v>110.56</v>
      </c>
      <c r="H31" s="31">
        <v>7780</v>
      </c>
      <c r="I31" s="31">
        <v>8462</v>
      </c>
      <c r="J31" s="33">
        <v>108.77</v>
      </c>
    </row>
    <row r="32" spans="1:10" ht="15">
      <c r="A32" s="29" t="s">
        <v>65</v>
      </c>
      <c r="B32" s="30">
        <v>1224</v>
      </c>
      <c r="C32" s="31">
        <v>888</v>
      </c>
      <c r="D32" s="32">
        <v>72.55</v>
      </c>
      <c r="E32" s="31">
        <v>940</v>
      </c>
      <c r="F32" s="31">
        <v>508</v>
      </c>
      <c r="G32" s="32">
        <v>53.99</v>
      </c>
      <c r="H32" s="31">
        <v>1566</v>
      </c>
      <c r="I32" s="31">
        <v>1325</v>
      </c>
      <c r="J32" s="33">
        <v>84.64</v>
      </c>
    </row>
    <row r="33" spans="1:10" ht="15">
      <c r="A33" s="29" t="s">
        <v>66</v>
      </c>
      <c r="B33" s="30">
        <v>1411</v>
      </c>
      <c r="C33" s="31">
        <v>1365</v>
      </c>
      <c r="D33" s="32">
        <v>96.74</v>
      </c>
      <c r="E33" s="31">
        <v>572</v>
      </c>
      <c r="F33" s="31">
        <v>560</v>
      </c>
      <c r="G33" s="32">
        <v>97.9</v>
      </c>
      <c r="H33" s="31">
        <v>834</v>
      </c>
      <c r="I33" s="31">
        <v>799</v>
      </c>
      <c r="J33" s="33">
        <v>95.8</v>
      </c>
    </row>
    <row r="34" spans="1:10" ht="15.75" thickBot="1">
      <c r="A34" s="37" t="s">
        <v>67</v>
      </c>
      <c r="B34" s="38">
        <v>74.56</v>
      </c>
      <c r="C34" s="39">
        <v>79.78</v>
      </c>
      <c r="D34" s="39" t="s">
        <v>68</v>
      </c>
      <c r="E34" s="39">
        <v>67.66</v>
      </c>
      <c r="F34" s="39">
        <v>75.18</v>
      </c>
      <c r="G34" s="39" t="s">
        <v>68</v>
      </c>
      <c r="H34" s="39">
        <v>79.5</v>
      </c>
      <c r="I34" s="39">
        <v>83.1</v>
      </c>
      <c r="J34" s="40" t="s">
        <v>68</v>
      </c>
    </row>
    <row r="35" spans="1:10" ht="15">
      <c r="A35" s="41" t="s">
        <v>69</v>
      </c>
      <c r="B35" s="41"/>
      <c r="C35" s="41"/>
      <c r="D35" s="41"/>
      <c r="E35" s="41"/>
      <c r="F35" s="41"/>
      <c r="G35" s="41"/>
      <c r="H35" s="41"/>
      <c r="I35" s="41"/>
      <c r="J35" s="41"/>
    </row>
    <row r="36" spans="1:10" ht="15">
      <c r="A36" s="41" t="s">
        <v>70</v>
      </c>
      <c r="B36" s="41"/>
      <c r="C36" s="41"/>
      <c r="D36" s="41"/>
      <c r="E36" s="41"/>
      <c r="F36" s="41"/>
      <c r="G36" s="41"/>
      <c r="H36" s="41"/>
      <c r="I36" s="41"/>
      <c r="J36" s="41"/>
    </row>
  </sheetData>
  <mergeCells count="4">
    <mergeCell ref="A3:A4"/>
    <mergeCell ref="B3:D3"/>
    <mergeCell ref="E3:G3"/>
    <mergeCell ref="H3:J3"/>
  </mergeCells>
  <printOptions/>
  <pageMargins left="0.75" right="0.75" top="0.5" bottom="0.3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E17" sqref="E17"/>
    </sheetView>
  </sheetViews>
  <sheetFormatPr defaultColWidth="9.140625" defaultRowHeight="15"/>
  <cols>
    <col min="1" max="1" width="39.57421875" style="22" customWidth="1"/>
    <col min="2" max="3" width="9.8515625" style="22" customWidth="1"/>
    <col min="4" max="4" width="13.140625" style="22" customWidth="1"/>
    <col min="5" max="6" width="9.8515625" style="22" customWidth="1"/>
    <col min="7" max="7" width="11.00390625" style="22" customWidth="1"/>
    <col min="8" max="9" width="9.8515625" style="22" customWidth="1"/>
    <col min="10" max="10" width="11.140625" style="22" customWidth="1"/>
    <col min="11" max="16384" width="9.140625" style="22" customWidth="1"/>
  </cols>
  <sheetData>
    <row r="1" ht="15">
      <c r="A1" s="21" t="s">
        <v>71</v>
      </c>
    </row>
    <row r="2" spans="1:10" ht="12.75" customHeight="1" thickBot="1">
      <c r="A2" s="23" t="s">
        <v>72</v>
      </c>
      <c r="J2" s="24" t="s">
        <v>73</v>
      </c>
    </row>
    <row r="3" spans="1:10" ht="12.75" customHeight="1">
      <c r="A3" s="334" t="s">
        <v>0</v>
      </c>
      <c r="B3" s="336" t="s">
        <v>74</v>
      </c>
      <c r="C3" s="337"/>
      <c r="D3" s="338"/>
      <c r="E3" s="339" t="s">
        <v>75</v>
      </c>
      <c r="F3" s="337"/>
      <c r="G3" s="338"/>
      <c r="H3" s="320" t="s">
        <v>76</v>
      </c>
      <c r="I3" s="321"/>
      <c r="J3" s="340"/>
    </row>
    <row r="4" spans="1:10" ht="13.5" customHeight="1" thickBot="1">
      <c r="A4" s="335"/>
      <c r="B4" s="42">
        <v>2005</v>
      </c>
      <c r="C4" s="27">
        <v>2006</v>
      </c>
      <c r="D4" s="27" t="s">
        <v>37</v>
      </c>
      <c r="E4" s="27">
        <v>2005</v>
      </c>
      <c r="F4" s="27">
        <v>2006</v>
      </c>
      <c r="G4" s="27" t="s">
        <v>37</v>
      </c>
      <c r="H4" s="27">
        <v>2005</v>
      </c>
      <c r="I4" s="27">
        <v>2006</v>
      </c>
      <c r="J4" s="28" t="s">
        <v>37</v>
      </c>
    </row>
    <row r="5" spans="1:10" ht="17.25" customHeight="1" thickTop="1">
      <c r="A5" s="29" t="s">
        <v>77</v>
      </c>
      <c r="B5" s="34">
        <v>60010</v>
      </c>
      <c r="C5" s="31">
        <v>59427</v>
      </c>
      <c r="D5" s="32">
        <v>99.03</v>
      </c>
      <c r="E5" s="31">
        <v>60201</v>
      </c>
      <c r="F5" s="31">
        <v>60088</v>
      </c>
      <c r="G5" s="32">
        <v>99.81</v>
      </c>
      <c r="H5" s="31">
        <v>58838</v>
      </c>
      <c r="I5" s="31">
        <v>57528</v>
      </c>
      <c r="J5" s="33">
        <v>97.77</v>
      </c>
    </row>
    <row r="6" spans="1:10" ht="12" customHeight="1">
      <c r="A6" s="29" t="s">
        <v>78</v>
      </c>
      <c r="B6" s="34">
        <v>93</v>
      </c>
      <c r="C6" s="31">
        <v>49</v>
      </c>
      <c r="D6" s="32">
        <v>52.92</v>
      </c>
      <c r="E6" s="31">
        <v>22</v>
      </c>
      <c r="F6" s="31">
        <v>42</v>
      </c>
      <c r="G6" s="32">
        <v>188.96</v>
      </c>
      <c r="H6" s="31">
        <v>177</v>
      </c>
      <c r="I6" s="31">
        <v>58</v>
      </c>
      <c r="J6" s="33">
        <v>32.59</v>
      </c>
    </row>
    <row r="7" spans="1:10" ht="12" customHeight="1">
      <c r="A7" s="29" t="s">
        <v>79</v>
      </c>
      <c r="B7" s="34">
        <v>35007</v>
      </c>
      <c r="C7" s="31">
        <v>35170</v>
      </c>
      <c r="D7" s="32">
        <v>100.47</v>
      </c>
      <c r="E7" s="31">
        <v>36216</v>
      </c>
      <c r="F7" s="31">
        <v>36294</v>
      </c>
      <c r="G7" s="32">
        <v>100.22</v>
      </c>
      <c r="H7" s="31">
        <v>32616</v>
      </c>
      <c r="I7" s="31">
        <v>32838</v>
      </c>
      <c r="J7" s="33">
        <v>100.68</v>
      </c>
    </row>
    <row r="8" spans="1:10" ht="12" customHeight="1">
      <c r="A8" s="29" t="s">
        <v>80</v>
      </c>
      <c r="B8" s="34">
        <v>55</v>
      </c>
      <c r="C8" s="31">
        <v>54</v>
      </c>
      <c r="D8" s="32">
        <v>97.44</v>
      </c>
      <c r="E8" s="31">
        <v>4</v>
      </c>
      <c r="F8" s="31">
        <v>9</v>
      </c>
      <c r="G8" s="32">
        <v>197.57</v>
      </c>
      <c r="H8" s="31">
        <v>116</v>
      </c>
      <c r="I8" s="31">
        <v>106</v>
      </c>
      <c r="J8" s="33">
        <v>90.99</v>
      </c>
    </row>
    <row r="9" spans="1:10" ht="12" customHeight="1">
      <c r="A9" s="29" t="s">
        <v>81</v>
      </c>
      <c r="B9" s="34">
        <v>33614</v>
      </c>
      <c r="C9" s="31">
        <v>33917</v>
      </c>
      <c r="D9" s="32">
        <v>100.9</v>
      </c>
      <c r="E9" s="31">
        <v>34867</v>
      </c>
      <c r="F9" s="31">
        <v>35078</v>
      </c>
      <c r="G9" s="32">
        <v>100.61</v>
      </c>
      <c r="H9" s="31">
        <v>31166</v>
      </c>
      <c r="I9" s="31">
        <v>31535</v>
      </c>
      <c r="J9" s="33">
        <v>101.18</v>
      </c>
    </row>
    <row r="10" spans="1:10" ht="12" customHeight="1">
      <c r="A10" s="29" t="s">
        <v>82</v>
      </c>
      <c r="B10" s="34">
        <v>1337</v>
      </c>
      <c r="C10" s="31">
        <v>1199</v>
      </c>
      <c r="D10" s="32">
        <v>89.68</v>
      </c>
      <c r="E10" s="31">
        <v>1345</v>
      </c>
      <c r="F10" s="31">
        <v>1208</v>
      </c>
      <c r="G10" s="32">
        <v>89.81</v>
      </c>
      <c r="H10" s="31">
        <v>1334</v>
      </c>
      <c r="I10" s="31">
        <v>1198</v>
      </c>
      <c r="J10" s="33">
        <v>89.83</v>
      </c>
    </row>
    <row r="11" spans="1:10" ht="12" customHeight="1">
      <c r="A11" s="29" t="s">
        <v>83</v>
      </c>
      <c r="B11" s="34">
        <v>24330</v>
      </c>
      <c r="C11" s="31">
        <v>23688</v>
      </c>
      <c r="D11" s="32">
        <v>97.36</v>
      </c>
      <c r="E11" s="31">
        <v>23418</v>
      </c>
      <c r="F11" s="31">
        <v>23204</v>
      </c>
      <c r="G11" s="32">
        <v>99.09</v>
      </c>
      <c r="H11" s="31">
        <v>25373</v>
      </c>
      <c r="I11" s="31">
        <v>24143</v>
      </c>
      <c r="J11" s="33">
        <v>95.15</v>
      </c>
    </row>
    <row r="12" spans="1:10" ht="12" customHeight="1">
      <c r="A12" s="29" t="s">
        <v>84</v>
      </c>
      <c r="B12" s="34">
        <v>12773</v>
      </c>
      <c r="C12" s="31">
        <v>12133</v>
      </c>
      <c r="D12" s="32">
        <v>94.99</v>
      </c>
      <c r="E12" s="31">
        <v>13392</v>
      </c>
      <c r="F12" s="31">
        <v>12996</v>
      </c>
      <c r="G12" s="32">
        <v>97.05</v>
      </c>
      <c r="H12" s="31">
        <v>12043</v>
      </c>
      <c r="I12" s="31">
        <v>11159</v>
      </c>
      <c r="J12" s="33">
        <v>92.66</v>
      </c>
    </row>
    <row r="13" spans="1:10" ht="12" customHeight="1">
      <c r="A13" s="29" t="s">
        <v>85</v>
      </c>
      <c r="B13" s="34">
        <v>8391</v>
      </c>
      <c r="C13" s="31">
        <v>8588</v>
      </c>
      <c r="D13" s="32">
        <v>102.35</v>
      </c>
      <c r="E13" s="31">
        <v>6882</v>
      </c>
      <c r="F13" s="31">
        <v>7110</v>
      </c>
      <c r="G13" s="32">
        <v>103.32</v>
      </c>
      <c r="H13" s="31">
        <v>10186</v>
      </c>
      <c r="I13" s="31">
        <v>10232</v>
      </c>
      <c r="J13" s="33">
        <v>100.45</v>
      </c>
    </row>
    <row r="14" spans="1:10" ht="12" customHeight="1">
      <c r="A14" s="29" t="s">
        <v>86</v>
      </c>
      <c r="B14" s="34">
        <v>413</v>
      </c>
      <c r="C14" s="31">
        <v>306</v>
      </c>
      <c r="D14" s="32">
        <v>74.08</v>
      </c>
      <c r="E14" s="31">
        <v>183</v>
      </c>
      <c r="F14" s="31">
        <v>193</v>
      </c>
      <c r="G14" s="32">
        <v>105.2</v>
      </c>
      <c r="H14" s="31">
        <v>687</v>
      </c>
      <c r="I14" s="31">
        <v>434</v>
      </c>
      <c r="J14" s="33">
        <v>63.23</v>
      </c>
    </row>
    <row r="15" spans="1:10" ht="12" customHeight="1">
      <c r="A15" s="29" t="s">
        <v>87</v>
      </c>
      <c r="B15" s="34">
        <v>7978</v>
      </c>
      <c r="C15" s="31">
        <v>8282</v>
      </c>
      <c r="D15" s="32">
        <v>103.81</v>
      </c>
      <c r="E15" s="31">
        <v>6699</v>
      </c>
      <c r="F15" s="31">
        <v>6918</v>
      </c>
      <c r="G15" s="32">
        <v>103.27</v>
      </c>
      <c r="H15" s="31">
        <v>9499</v>
      </c>
      <c r="I15" s="31">
        <v>9798</v>
      </c>
      <c r="J15" s="33">
        <v>103.15</v>
      </c>
    </row>
    <row r="16" spans="1:10" ht="12" customHeight="1">
      <c r="A16" s="29" t="s">
        <v>88</v>
      </c>
      <c r="B16" s="34">
        <v>3166</v>
      </c>
      <c r="C16" s="31">
        <v>2967</v>
      </c>
      <c r="D16" s="32">
        <v>93.71</v>
      </c>
      <c r="E16" s="31">
        <v>3145</v>
      </c>
      <c r="F16" s="31">
        <v>3098</v>
      </c>
      <c r="G16" s="32">
        <v>98.51</v>
      </c>
      <c r="H16" s="31">
        <v>3144</v>
      </c>
      <c r="I16" s="31">
        <v>2752</v>
      </c>
      <c r="J16" s="33">
        <v>87.55</v>
      </c>
    </row>
    <row r="17" spans="1:10" ht="12" customHeight="1">
      <c r="A17" s="29" t="s">
        <v>89</v>
      </c>
      <c r="B17" s="34">
        <v>33231</v>
      </c>
      <c r="C17" s="31">
        <v>33590</v>
      </c>
      <c r="D17" s="32">
        <v>101.08</v>
      </c>
      <c r="E17" s="31">
        <v>40914</v>
      </c>
      <c r="F17" s="31">
        <v>41410</v>
      </c>
      <c r="G17" s="32">
        <v>101.21</v>
      </c>
      <c r="H17" s="31">
        <v>23177</v>
      </c>
      <c r="I17" s="31">
        <v>23498</v>
      </c>
      <c r="J17" s="33">
        <v>101.39</v>
      </c>
    </row>
    <row r="18" spans="1:10" ht="12" customHeight="1">
      <c r="A18" s="29" t="s">
        <v>90</v>
      </c>
      <c r="B18" s="34">
        <v>13728</v>
      </c>
      <c r="C18" s="31">
        <v>13418</v>
      </c>
      <c r="D18" s="32">
        <v>97.74</v>
      </c>
      <c r="E18" s="31">
        <v>15440</v>
      </c>
      <c r="F18" s="31">
        <v>14942</v>
      </c>
      <c r="G18" s="32">
        <v>96.78</v>
      </c>
      <c r="H18" s="31">
        <v>10671</v>
      </c>
      <c r="I18" s="31">
        <v>10404</v>
      </c>
      <c r="J18" s="33">
        <v>97.5</v>
      </c>
    </row>
    <row r="19" spans="1:10" ht="12" customHeight="1">
      <c r="A19" s="29" t="s">
        <v>91</v>
      </c>
      <c r="B19" s="34">
        <v>15124</v>
      </c>
      <c r="C19" s="31">
        <v>15236</v>
      </c>
      <c r="D19" s="32">
        <v>100.75</v>
      </c>
      <c r="E19" s="31">
        <v>23638</v>
      </c>
      <c r="F19" s="31">
        <v>24182</v>
      </c>
      <c r="G19" s="32">
        <v>102.3</v>
      </c>
      <c r="H19" s="31">
        <v>5104</v>
      </c>
      <c r="I19" s="31">
        <v>5164</v>
      </c>
      <c r="J19" s="33">
        <v>101.16</v>
      </c>
    </row>
    <row r="20" spans="1:10" ht="12" customHeight="1">
      <c r="A20" s="29" t="s">
        <v>92</v>
      </c>
      <c r="B20" s="34">
        <v>3158</v>
      </c>
      <c r="C20" s="31">
        <v>3198</v>
      </c>
      <c r="D20" s="32">
        <v>101.27</v>
      </c>
      <c r="E20" s="31">
        <v>4007</v>
      </c>
      <c r="F20" s="31">
        <v>4226</v>
      </c>
      <c r="G20" s="32">
        <v>105.48</v>
      </c>
      <c r="H20" s="31">
        <v>2133</v>
      </c>
      <c r="I20" s="31">
        <v>2013</v>
      </c>
      <c r="J20" s="33">
        <v>94.36</v>
      </c>
    </row>
    <row r="21" spans="1:10" ht="12" customHeight="1">
      <c r="A21" s="29" t="s">
        <v>93</v>
      </c>
      <c r="B21" s="34">
        <v>1252</v>
      </c>
      <c r="C21" s="31">
        <v>1494</v>
      </c>
      <c r="D21" s="32">
        <v>119.4</v>
      </c>
      <c r="E21" s="31">
        <v>-1460</v>
      </c>
      <c r="F21" s="31">
        <v>-1467</v>
      </c>
      <c r="G21" s="32">
        <v>100.5</v>
      </c>
      <c r="H21" s="31">
        <v>4486</v>
      </c>
      <c r="I21" s="31">
        <v>4872</v>
      </c>
      <c r="J21" s="33">
        <v>108.59</v>
      </c>
    </row>
    <row r="22" spans="1:10" ht="12" customHeight="1">
      <c r="A22" s="29" t="s">
        <v>94</v>
      </c>
      <c r="B22" s="34">
        <v>-30</v>
      </c>
      <c r="C22" s="31">
        <v>244</v>
      </c>
      <c r="D22" s="32" t="s">
        <v>95</v>
      </c>
      <c r="E22" s="31">
        <v>-710</v>
      </c>
      <c r="F22" s="31">
        <v>-473</v>
      </c>
      <c r="G22" s="32">
        <v>66.56</v>
      </c>
      <c r="H22" s="31">
        <v>782</v>
      </c>
      <c r="I22" s="31">
        <v>1046</v>
      </c>
      <c r="J22" s="33">
        <v>133.68</v>
      </c>
    </row>
    <row r="23" spans="1:10" ht="12" customHeight="1">
      <c r="A23" s="29" t="s">
        <v>96</v>
      </c>
      <c r="B23" s="34">
        <v>23444</v>
      </c>
      <c r="C23" s="31">
        <v>22133</v>
      </c>
      <c r="D23" s="32">
        <v>94.41</v>
      </c>
      <c r="E23" s="31">
        <v>16480</v>
      </c>
      <c r="F23" s="31">
        <v>15736</v>
      </c>
      <c r="G23" s="32">
        <v>95.48</v>
      </c>
      <c r="H23" s="31">
        <v>31693</v>
      </c>
      <c r="I23" s="31">
        <v>29442</v>
      </c>
      <c r="J23" s="33">
        <v>92.9</v>
      </c>
    </row>
    <row r="24" spans="1:10" ht="12" customHeight="1">
      <c r="A24" s="29" t="s">
        <v>97</v>
      </c>
      <c r="B24" s="34">
        <v>563</v>
      </c>
      <c r="C24" s="31">
        <v>556</v>
      </c>
      <c r="D24" s="32">
        <v>98.8</v>
      </c>
      <c r="E24" s="31">
        <v>557</v>
      </c>
      <c r="F24" s="31">
        <v>521</v>
      </c>
      <c r="G24" s="32">
        <v>93.6</v>
      </c>
      <c r="H24" s="31">
        <v>560</v>
      </c>
      <c r="I24" s="31">
        <v>582</v>
      </c>
      <c r="J24" s="33">
        <v>103.94</v>
      </c>
    </row>
    <row r="25" spans="1:10" ht="12" customHeight="1">
      <c r="A25" s="29" t="s">
        <v>98</v>
      </c>
      <c r="B25" s="34">
        <v>4101</v>
      </c>
      <c r="C25" s="31">
        <v>4319</v>
      </c>
      <c r="D25" s="32">
        <v>105.32</v>
      </c>
      <c r="E25" s="31">
        <v>3192</v>
      </c>
      <c r="F25" s="31">
        <v>3557</v>
      </c>
      <c r="G25" s="32">
        <v>111.44</v>
      </c>
      <c r="H25" s="31">
        <v>5115</v>
      </c>
      <c r="I25" s="31">
        <v>5191</v>
      </c>
      <c r="J25" s="33">
        <v>101.5</v>
      </c>
    </row>
    <row r="26" spans="1:10" ht="12" customHeight="1">
      <c r="A26" s="29" t="s">
        <v>99</v>
      </c>
      <c r="B26" s="34">
        <v>10975</v>
      </c>
      <c r="C26" s="31">
        <v>10073</v>
      </c>
      <c r="D26" s="32">
        <v>91.79</v>
      </c>
      <c r="E26" s="31">
        <v>7697</v>
      </c>
      <c r="F26" s="31">
        <v>7451</v>
      </c>
      <c r="G26" s="32">
        <v>96.81</v>
      </c>
      <c r="H26" s="31">
        <v>14896</v>
      </c>
      <c r="I26" s="31">
        <v>13071</v>
      </c>
      <c r="J26" s="33">
        <v>87.74</v>
      </c>
    </row>
    <row r="27" spans="1:10" ht="12" customHeight="1">
      <c r="A27" s="29" t="s">
        <v>100</v>
      </c>
      <c r="B27" s="34">
        <v>7806</v>
      </c>
      <c r="C27" s="31">
        <v>7185</v>
      </c>
      <c r="D27" s="32">
        <v>92.04</v>
      </c>
      <c r="E27" s="31">
        <v>5034</v>
      </c>
      <c r="F27" s="31">
        <v>4206</v>
      </c>
      <c r="G27" s="32">
        <v>83.56</v>
      </c>
      <c r="H27" s="31">
        <v>11122</v>
      </c>
      <c r="I27" s="31">
        <v>10598</v>
      </c>
      <c r="J27" s="33">
        <v>95.29</v>
      </c>
    </row>
    <row r="28" spans="1:10" ht="12" customHeight="1">
      <c r="A28" s="29" t="s">
        <v>101</v>
      </c>
      <c r="B28" s="34">
        <v>7432</v>
      </c>
      <c r="C28" s="31">
        <v>6838</v>
      </c>
      <c r="D28" s="32">
        <v>92.01</v>
      </c>
      <c r="E28" s="31">
        <v>5607</v>
      </c>
      <c r="F28" s="31">
        <v>5365</v>
      </c>
      <c r="G28" s="32">
        <v>95.67</v>
      </c>
      <c r="H28" s="31">
        <v>9594</v>
      </c>
      <c r="I28" s="31">
        <v>8500</v>
      </c>
      <c r="J28" s="33">
        <v>88.59</v>
      </c>
    </row>
    <row r="29" spans="1:10" ht="12" customHeight="1">
      <c r="A29" s="29" t="s">
        <v>102</v>
      </c>
      <c r="B29" s="34">
        <v>1437</v>
      </c>
      <c r="C29" s="31">
        <v>1659</v>
      </c>
      <c r="D29" s="32">
        <v>115.44</v>
      </c>
      <c r="E29" s="31">
        <v>785</v>
      </c>
      <c r="F29" s="31">
        <v>1070</v>
      </c>
      <c r="G29" s="32">
        <v>136.36</v>
      </c>
      <c r="H29" s="31">
        <v>2216</v>
      </c>
      <c r="I29" s="31">
        <v>2338</v>
      </c>
      <c r="J29" s="33">
        <v>105.5</v>
      </c>
    </row>
    <row r="30" spans="1:10" ht="12" customHeight="1">
      <c r="A30" s="29" t="s">
        <v>103</v>
      </c>
      <c r="B30" s="34">
        <v>4143</v>
      </c>
      <c r="C30" s="31">
        <v>3182</v>
      </c>
      <c r="D30" s="32">
        <v>76.78</v>
      </c>
      <c r="E30" s="31">
        <v>3119</v>
      </c>
      <c r="F30" s="31">
        <v>2447</v>
      </c>
      <c r="G30" s="32">
        <v>78.45</v>
      </c>
      <c r="H30" s="31">
        <v>5356</v>
      </c>
      <c r="I30" s="31">
        <v>4001</v>
      </c>
      <c r="J30" s="33">
        <v>74.7</v>
      </c>
    </row>
    <row r="31" spans="1:10" ht="12" customHeight="1">
      <c r="A31" s="29" t="s">
        <v>104</v>
      </c>
      <c r="B31" s="34">
        <v>322</v>
      </c>
      <c r="C31" s="31">
        <v>488</v>
      </c>
      <c r="D31" s="32">
        <v>151.42</v>
      </c>
      <c r="E31" s="31">
        <v>132</v>
      </c>
      <c r="F31" s="31">
        <v>232</v>
      </c>
      <c r="G31" s="32">
        <v>174.96</v>
      </c>
      <c r="H31" s="31">
        <v>548</v>
      </c>
      <c r="I31" s="31">
        <v>781</v>
      </c>
      <c r="J31" s="33">
        <v>142.46</v>
      </c>
    </row>
    <row r="32" spans="1:10" ht="12" customHeight="1">
      <c r="A32" s="29" t="s">
        <v>105</v>
      </c>
      <c r="B32" s="34">
        <v>1318</v>
      </c>
      <c r="C32" s="31">
        <v>1341</v>
      </c>
      <c r="D32" s="32">
        <v>101.72</v>
      </c>
      <c r="E32" s="31">
        <v>1497</v>
      </c>
      <c r="F32" s="31">
        <v>1546</v>
      </c>
      <c r="G32" s="32">
        <v>103.25</v>
      </c>
      <c r="H32" s="31">
        <v>1099</v>
      </c>
      <c r="I32" s="31">
        <v>1097</v>
      </c>
      <c r="J32" s="33">
        <v>99.79</v>
      </c>
    </row>
    <row r="33" spans="1:10" ht="12" customHeight="1">
      <c r="A33" s="29" t="s">
        <v>106</v>
      </c>
      <c r="B33" s="34" t="s">
        <v>68</v>
      </c>
      <c r="C33" s="31" t="s">
        <v>68</v>
      </c>
      <c r="D33" s="32" t="s">
        <v>68</v>
      </c>
      <c r="E33" s="31" t="s">
        <v>68</v>
      </c>
      <c r="F33" s="31" t="s">
        <v>68</v>
      </c>
      <c r="G33" s="32" t="s">
        <v>68</v>
      </c>
      <c r="H33" s="31" t="s">
        <v>68</v>
      </c>
      <c r="I33" s="31" t="s">
        <v>68</v>
      </c>
      <c r="J33" s="33" t="s">
        <v>68</v>
      </c>
    </row>
    <row r="34" spans="1:10" ht="12" customHeight="1">
      <c r="A34" s="29" t="s">
        <v>107</v>
      </c>
      <c r="B34" s="34">
        <v>3785</v>
      </c>
      <c r="C34" s="31">
        <v>3983</v>
      </c>
      <c r="D34" s="32">
        <v>105.23</v>
      </c>
      <c r="E34" s="31">
        <v>3355</v>
      </c>
      <c r="F34" s="31">
        <v>3659</v>
      </c>
      <c r="G34" s="32">
        <v>109.05</v>
      </c>
      <c r="H34" s="31">
        <v>4278</v>
      </c>
      <c r="I34" s="31">
        <v>4320</v>
      </c>
      <c r="J34" s="33">
        <v>100.98</v>
      </c>
    </row>
    <row r="35" spans="1:10" ht="12" customHeight="1">
      <c r="A35" s="29" t="s">
        <v>108</v>
      </c>
      <c r="B35" s="34">
        <v>1708</v>
      </c>
      <c r="C35" s="31">
        <v>1303</v>
      </c>
      <c r="D35" s="32">
        <v>76.29</v>
      </c>
      <c r="E35" s="31">
        <v>1087</v>
      </c>
      <c r="F35" s="31">
        <v>941</v>
      </c>
      <c r="G35" s="32">
        <v>86.59</v>
      </c>
      <c r="H35" s="31">
        <v>2452</v>
      </c>
      <c r="I35" s="31">
        <v>1723</v>
      </c>
      <c r="J35" s="33">
        <v>70.27</v>
      </c>
    </row>
    <row r="36" spans="1:10" ht="12" customHeight="1">
      <c r="A36" s="29" t="s">
        <v>109</v>
      </c>
      <c r="B36" s="34">
        <v>687</v>
      </c>
      <c r="C36" s="31">
        <v>497</v>
      </c>
      <c r="D36" s="32">
        <v>72.47</v>
      </c>
      <c r="E36" s="31">
        <v>497</v>
      </c>
      <c r="F36" s="31">
        <v>247</v>
      </c>
      <c r="G36" s="32">
        <v>49.71</v>
      </c>
      <c r="H36" s="31">
        <v>913</v>
      </c>
      <c r="I36" s="31">
        <v>784</v>
      </c>
      <c r="J36" s="33">
        <v>85.9</v>
      </c>
    </row>
    <row r="37" spans="1:10" ht="12" customHeight="1">
      <c r="A37" s="29" t="s">
        <v>110</v>
      </c>
      <c r="B37" s="34">
        <v>282</v>
      </c>
      <c r="C37" s="31">
        <v>109</v>
      </c>
      <c r="D37" s="32">
        <v>38.54</v>
      </c>
      <c r="E37" s="31">
        <v>94</v>
      </c>
      <c r="F37" s="31">
        <v>60</v>
      </c>
      <c r="G37" s="32">
        <v>63.83</v>
      </c>
      <c r="H37" s="31">
        <v>507</v>
      </c>
      <c r="I37" s="31">
        <v>165</v>
      </c>
      <c r="J37" s="33">
        <v>32.57</v>
      </c>
    </row>
    <row r="38" spans="1:10" ht="12" customHeight="1" thickBot="1">
      <c r="A38" s="37" t="s">
        <v>111</v>
      </c>
      <c r="B38" s="43">
        <v>501</v>
      </c>
      <c r="C38" s="44">
        <v>546</v>
      </c>
      <c r="D38" s="39">
        <v>108.97</v>
      </c>
      <c r="E38" s="44">
        <v>413</v>
      </c>
      <c r="F38" s="44">
        <v>361</v>
      </c>
      <c r="G38" s="39">
        <v>87.53</v>
      </c>
      <c r="H38" s="44">
        <v>608</v>
      </c>
      <c r="I38" s="44">
        <v>759</v>
      </c>
      <c r="J38" s="40">
        <v>124.89</v>
      </c>
    </row>
    <row r="39" s="41" customFormat="1" ht="12.75">
      <c r="A39" s="41" t="s">
        <v>112</v>
      </c>
    </row>
    <row r="40" s="41" customFormat="1" ht="12.75">
      <c r="A40" s="41" t="s">
        <v>113</v>
      </c>
    </row>
  </sheetData>
  <mergeCells count="4">
    <mergeCell ref="A3:A4"/>
    <mergeCell ref="B3:D3"/>
    <mergeCell ref="E3:G3"/>
    <mergeCell ref="H3:J3"/>
  </mergeCells>
  <printOptions/>
  <pageMargins left="0.75" right="0.39" top="0.85" bottom="0.75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D15" sqref="D15"/>
    </sheetView>
  </sheetViews>
  <sheetFormatPr defaultColWidth="9.140625" defaultRowHeight="15"/>
  <cols>
    <col min="1" max="1" width="24.00390625" style="0" customWidth="1"/>
  </cols>
  <sheetData>
    <row r="1" spans="1:7" ht="15.75">
      <c r="A1" s="45" t="s">
        <v>114</v>
      </c>
      <c r="B1" s="45"/>
      <c r="C1" s="45"/>
      <c r="D1" s="45"/>
      <c r="E1" s="45"/>
      <c r="F1" s="45"/>
      <c r="G1" s="45"/>
    </row>
    <row r="2" spans="1:7" ht="15.75">
      <c r="A2" s="45" t="s">
        <v>115</v>
      </c>
      <c r="B2" s="45"/>
      <c r="C2" s="45"/>
      <c r="D2" s="45"/>
      <c r="E2" s="45"/>
      <c r="F2" s="45"/>
      <c r="G2" s="45"/>
    </row>
    <row r="3" spans="1:7" ht="16.5" thickBot="1">
      <c r="A3" s="46"/>
      <c r="B3" s="46"/>
      <c r="C3" s="46"/>
      <c r="D3" s="46"/>
      <c r="E3" s="46"/>
      <c r="F3" s="46"/>
      <c r="G3" s="47" t="s">
        <v>116</v>
      </c>
    </row>
    <row r="4" spans="1:7" ht="15">
      <c r="A4" s="334" t="s">
        <v>0</v>
      </c>
      <c r="B4" s="48" t="s">
        <v>117</v>
      </c>
      <c r="C4" s="339" t="s">
        <v>118</v>
      </c>
      <c r="D4" s="337"/>
      <c r="E4" s="337"/>
      <c r="F4" s="338"/>
      <c r="G4" s="49" t="s">
        <v>119</v>
      </c>
    </row>
    <row r="5" spans="1:7" ht="15.75" thickBot="1">
      <c r="A5" s="335"/>
      <c r="B5" s="50" t="s">
        <v>120</v>
      </c>
      <c r="C5" s="51">
        <v>2003</v>
      </c>
      <c r="D5" s="50">
        <v>2004</v>
      </c>
      <c r="E5" s="50">
        <v>2005</v>
      </c>
      <c r="F5" s="52">
        <v>2006</v>
      </c>
      <c r="G5" s="53" t="s">
        <v>121</v>
      </c>
    </row>
    <row r="6" spans="1:7" ht="16.5" thickTop="1">
      <c r="A6" s="54" t="s">
        <v>122</v>
      </c>
      <c r="B6" s="55"/>
      <c r="C6" s="55"/>
      <c r="D6" s="55"/>
      <c r="E6" s="55"/>
      <c r="F6" s="341"/>
      <c r="G6" s="342"/>
    </row>
    <row r="7" spans="1:7" ht="15.75">
      <c r="A7" s="56" t="s">
        <v>123</v>
      </c>
      <c r="B7" s="57" t="s">
        <v>124</v>
      </c>
      <c r="C7" s="58">
        <v>794</v>
      </c>
      <c r="D7" s="58">
        <v>815.5</v>
      </c>
      <c r="E7" s="59">
        <v>794.73429</v>
      </c>
      <c r="F7" s="59">
        <v>732.87668</v>
      </c>
      <c r="G7" s="60">
        <f>F7/E7*100</f>
        <v>92.21656712459205</v>
      </c>
    </row>
    <row r="8" spans="1:7" ht="15.75">
      <c r="A8" s="61" t="s">
        <v>125</v>
      </c>
      <c r="B8" s="62" t="s">
        <v>124</v>
      </c>
      <c r="C8" s="58">
        <v>306.9</v>
      </c>
      <c r="D8" s="58">
        <v>367.8</v>
      </c>
      <c r="E8" s="59">
        <v>372.96207</v>
      </c>
      <c r="F8" s="59">
        <v>349.10496</v>
      </c>
      <c r="G8" s="60">
        <f aca="true" t="shared" si="0" ref="G8:G16">F8/E8*100</f>
        <v>93.60334148724561</v>
      </c>
    </row>
    <row r="9" spans="1:7" ht="15.75">
      <c r="A9" s="61" t="s">
        <v>126</v>
      </c>
      <c r="B9" s="62" t="s">
        <v>124</v>
      </c>
      <c r="C9" s="58">
        <v>269.3</v>
      </c>
      <c r="D9" s="58">
        <v>222</v>
      </c>
      <c r="E9" s="59">
        <v>204.24556</v>
      </c>
      <c r="F9" s="59">
        <v>184.51931</v>
      </c>
      <c r="G9" s="60">
        <f t="shared" si="0"/>
        <v>90.34189531463987</v>
      </c>
    </row>
    <row r="10" spans="1:7" ht="15.75">
      <c r="A10" s="61" t="s">
        <v>127</v>
      </c>
      <c r="B10" s="62" t="s">
        <v>124</v>
      </c>
      <c r="C10" s="58">
        <v>25.2</v>
      </c>
      <c r="D10" s="58">
        <v>32.5</v>
      </c>
      <c r="E10" s="59">
        <v>24.1661</v>
      </c>
      <c r="F10" s="59">
        <v>12.51138</v>
      </c>
      <c r="G10" s="60">
        <f t="shared" si="0"/>
        <v>51.77244156069867</v>
      </c>
    </row>
    <row r="11" spans="1:7" ht="15.75">
      <c r="A11" s="61" t="s">
        <v>128</v>
      </c>
      <c r="B11" s="62" t="s">
        <v>124</v>
      </c>
      <c r="C11" s="58">
        <v>30.4</v>
      </c>
      <c r="D11" s="58">
        <v>24.5</v>
      </c>
      <c r="E11" s="59">
        <v>19.15595</v>
      </c>
      <c r="F11" s="59">
        <v>19.52974</v>
      </c>
      <c r="G11" s="60">
        <f t="shared" si="0"/>
        <v>101.95129972671677</v>
      </c>
    </row>
    <row r="12" spans="1:7" ht="15.75">
      <c r="A12" s="61" t="s">
        <v>129</v>
      </c>
      <c r="B12" s="62" t="s">
        <v>124</v>
      </c>
      <c r="C12" s="58">
        <v>146</v>
      </c>
      <c r="D12" s="58">
        <v>147.8</v>
      </c>
      <c r="E12" s="59">
        <v>154.08567</v>
      </c>
      <c r="F12" s="59">
        <v>151.00565</v>
      </c>
      <c r="G12" s="60">
        <f t="shared" si="0"/>
        <v>98.00109899901788</v>
      </c>
    </row>
    <row r="13" spans="1:7" ht="15.75">
      <c r="A13" s="61" t="s">
        <v>130</v>
      </c>
      <c r="B13" s="62" t="s">
        <v>124</v>
      </c>
      <c r="C13" s="58">
        <v>32</v>
      </c>
      <c r="D13" s="58">
        <v>35.5</v>
      </c>
      <c r="E13" s="59">
        <v>33.21638</v>
      </c>
      <c r="F13" s="59">
        <v>27.7192</v>
      </c>
      <c r="G13" s="60">
        <f t="shared" si="0"/>
        <v>83.45039405257285</v>
      </c>
    </row>
    <row r="14" spans="1:7" ht="15.75">
      <c r="A14" s="61" t="s">
        <v>131</v>
      </c>
      <c r="B14" s="62" t="s">
        <v>124</v>
      </c>
      <c r="C14" s="58">
        <v>25.7</v>
      </c>
      <c r="D14" s="58">
        <v>24.2</v>
      </c>
      <c r="E14" s="59">
        <v>19.10139</v>
      </c>
      <c r="F14" s="59">
        <v>18.38437</v>
      </c>
      <c r="G14" s="60">
        <f t="shared" si="0"/>
        <v>96.24624176565162</v>
      </c>
    </row>
    <row r="15" spans="1:7" ht="15.75">
      <c r="A15" s="61" t="s">
        <v>132</v>
      </c>
      <c r="B15" s="62" t="s">
        <v>124</v>
      </c>
      <c r="C15" s="63">
        <v>208.9</v>
      </c>
      <c r="D15" s="63">
        <v>196.7</v>
      </c>
      <c r="E15" s="64">
        <v>213.50866</v>
      </c>
      <c r="F15" s="64">
        <v>250.39687</v>
      </c>
      <c r="G15" s="60">
        <f t="shared" si="0"/>
        <v>117.2771493203133</v>
      </c>
    </row>
    <row r="16" spans="1:7" ht="15.75">
      <c r="A16" s="65" t="s">
        <v>524</v>
      </c>
      <c r="B16" s="62" t="s">
        <v>124</v>
      </c>
      <c r="C16" s="66">
        <v>12.6</v>
      </c>
      <c r="D16" s="58">
        <v>11.7</v>
      </c>
      <c r="E16" s="59">
        <v>13.13044</v>
      </c>
      <c r="F16" s="59">
        <v>11.78094</v>
      </c>
      <c r="G16" s="60">
        <f t="shared" si="0"/>
        <v>89.7223550772099</v>
      </c>
    </row>
    <row r="17" spans="1:7" ht="15.75">
      <c r="A17" s="67" t="s">
        <v>133</v>
      </c>
      <c r="B17" s="68"/>
      <c r="C17" s="69"/>
      <c r="D17" s="70"/>
      <c r="E17" s="70"/>
      <c r="F17" s="71"/>
      <c r="G17" s="72"/>
    </row>
    <row r="18" spans="1:7" ht="15.75">
      <c r="A18" s="56" t="s">
        <v>123</v>
      </c>
      <c r="B18" s="62" t="s">
        <v>134</v>
      </c>
      <c r="C18" s="58">
        <v>3.1</v>
      </c>
      <c r="D18" s="58">
        <v>4.7</v>
      </c>
      <c r="E18" s="59">
        <v>4.51</v>
      </c>
      <c r="F18" s="59">
        <v>4</v>
      </c>
      <c r="G18" s="60">
        <f>F18/E18*100</f>
        <v>88.69179600886919</v>
      </c>
    </row>
    <row r="19" spans="1:7" ht="15.75">
      <c r="A19" s="61" t="s">
        <v>125</v>
      </c>
      <c r="B19" s="62" t="s">
        <v>134</v>
      </c>
      <c r="C19" s="58">
        <v>3</v>
      </c>
      <c r="D19" s="58">
        <v>4.8</v>
      </c>
      <c r="E19" s="59">
        <v>4.31</v>
      </c>
      <c r="F19" s="59">
        <v>3.85</v>
      </c>
      <c r="G19" s="60">
        <f aca="true" t="shared" si="1" ref="G19:G27">F19/E19*100</f>
        <v>89.32714617169376</v>
      </c>
    </row>
    <row r="20" spans="1:7" ht="15.75">
      <c r="A20" s="61" t="s">
        <v>126</v>
      </c>
      <c r="B20" s="62" t="s">
        <v>134</v>
      </c>
      <c r="C20" s="58">
        <v>3</v>
      </c>
      <c r="D20" s="58">
        <v>4.1</v>
      </c>
      <c r="E20" s="59">
        <v>3.62</v>
      </c>
      <c r="F20" s="59">
        <v>3.48</v>
      </c>
      <c r="G20" s="60">
        <f t="shared" si="1"/>
        <v>96.13259668508287</v>
      </c>
    </row>
    <row r="21" spans="1:7" ht="15.75">
      <c r="A21" s="61" t="s">
        <v>127</v>
      </c>
      <c r="B21" s="62" t="s">
        <v>134</v>
      </c>
      <c r="C21" s="58">
        <v>2.5</v>
      </c>
      <c r="D21" s="58">
        <v>3.8</v>
      </c>
      <c r="E21" s="59">
        <v>2.84</v>
      </c>
      <c r="F21" s="59">
        <v>2.41</v>
      </c>
      <c r="G21" s="60">
        <f t="shared" si="1"/>
        <v>84.85915492957747</v>
      </c>
    </row>
    <row r="22" spans="1:7" ht="15.75">
      <c r="A22" s="61" t="s">
        <v>128</v>
      </c>
      <c r="B22" s="62" t="s">
        <v>134</v>
      </c>
      <c r="C22" s="58">
        <v>1.9</v>
      </c>
      <c r="D22" s="58">
        <v>2.3</v>
      </c>
      <c r="E22" s="59">
        <v>2</v>
      </c>
      <c r="F22" s="59">
        <v>2.12</v>
      </c>
      <c r="G22" s="60">
        <f t="shared" si="1"/>
        <v>106</v>
      </c>
    </row>
    <row r="23" spans="1:7" ht="15.75">
      <c r="A23" s="61" t="s">
        <v>129</v>
      </c>
      <c r="B23" s="62" t="s">
        <v>134</v>
      </c>
      <c r="C23" s="58">
        <v>4.1</v>
      </c>
      <c r="D23" s="58">
        <v>5.8</v>
      </c>
      <c r="E23" s="59">
        <v>6.97</v>
      </c>
      <c r="F23" s="59">
        <v>5.55</v>
      </c>
      <c r="G23" s="60">
        <f t="shared" si="1"/>
        <v>79.62697274031564</v>
      </c>
    </row>
    <row r="24" spans="1:7" ht="15.75">
      <c r="A24" s="61" t="s">
        <v>130</v>
      </c>
      <c r="B24" s="62" t="s">
        <v>134</v>
      </c>
      <c r="C24" s="58">
        <v>36.6</v>
      </c>
      <c r="D24" s="58">
        <v>45</v>
      </c>
      <c r="E24" s="59">
        <v>52.16</v>
      </c>
      <c r="F24" s="59">
        <v>49.46</v>
      </c>
      <c r="G24" s="60">
        <f t="shared" si="1"/>
        <v>94.82361963190185</v>
      </c>
    </row>
    <row r="25" spans="1:7" ht="15.75">
      <c r="A25" s="61" t="s">
        <v>131</v>
      </c>
      <c r="B25" s="62" t="s">
        <v>134</v>
      </c>
      <c r="C25" s="58">
        <v>15.3</v>
      </c>
      <c r="D25" s="58">
        <v>15.8</v>
      </c>
      <c r="E25" s="59">
        <v>15.77</v>
      </c>
      <c r="F25" s="59">
        <v>14.31</v>
      </c>
      <c r="G25" s="60">
        <f t="shared" si="1"/>
        <v>90.7419150285352</v>
      </c>
    </row>
    <row r="26" spans="1:7" ht="15.75">
      <c r="A26" s="61" t="s">
        <v>132</v>
      </c>
      <c r="B26" s="62" t="s">
        <v>134</v>
      </c>
      <c r="C26" s="63">
        <v>1.6</v>
      </c>
      <c r="D26" s="63">
        <v>2.4</v>
      </c>
      <c r="E26" s="64">
        <v>2.12</v>
      </c>
      <c r="F26" s="64">
        <v>2.06</v>
      </c>
      <c r="G26" s="60">
        <f t="shared" si="1"/>
        <v>97.16981132075472</v>
      </c>
    </row>
    <row r="27" spans="1:7" ht="15.75">
      <c r="A27" s="65" t="s">
        <v>525</v>
      </c>
      <c r="B27" s="62" t="s">
        <v>134</v>
      </c>
      <c r="C27" s="73">
        <v>5.3</v>
      </c>
      <c r="D27" s="73">
        <v>4.8</v>
      </c>
      <c r="E27" s="74">
        <v>4.12</v>
      </c>
      <c r="F27" s="74">
        <v>4.47</v>
      </c>
      <c r="G27" s="60">
        <f t="shared" si="1"/>
        <v>108.49514563106794</v>
      </c>
    </row>
    <row r="28" spans="1:7" ht="15.75">
      <c r="A28" s="75" t="s">
        <v>135</v>
      </c>
      <c r="B28" s="76"/>
      <c r="C28" s="77"/>
      <c r="D28" s="70"/>
      <c r="E28" s="70"/>
      <c r="F28" s="71"/>
      <c r="G28" s="78"/>
    </row>
    <row r="29" spans="1:7" ht="15.75">
      <c r="A29" s="56" t="s">
        <v>123</v>
      </c>
      <c r="B29" s="62" t="s">
        <v>136</v>
      </c>
      <c r="C29" s="58">
        <v>2490.3</v>
      </c>
      <c r="D29" s="58">
        <v>3793.1</v>
      </c>
      <c r="E29" s="59">
        <v>3585.2</v>
      </c>
      <c r="F29" s="59">
        <v>2928.8042</v>
      </c>
      <c r="G29" s="60">
        <f>F29/E29*100</f>
        <v>81.69151511770613</v>
      </c>
    </row>
    <row r="30" spans="1:7" ht="15.75">
      <c r="A30" s="61" t="s">
        <v>125</v>
      </c>
      <c r="B30" s="62" t="s">
        <v>136</v>
      </c>
      <c r="C30" s="58">
        <v>930.4</v>
      </c>
      <c r="D30" s="58">
        <v>1764.8</v>
      </c>
      <c r="E30" s="59">
        <v>1607.8681</v>
      </c>
      <c r="F30" s="59">
        <v>1342.6928</v>
      </c>
      <c r="G30" s="60">
        <f aca="true" t="shared" si="2" ref="G30:G40">F30/E30*100</f>
        <v>83.507645931902</v>
      </c>
    </row>
    <row r="31" spans="1:7" ht="15.75">
      <c r="A31" s="61" t="s">
        <v>126</v>
      </c>
      <c r="B31" s="62" t="s">
        <v>136</v>
      </c>
      <c r="C31" s="58">
        <v>804.2</v>
      </c>
      <c r="D31" s="58">
        <v>915.9</v>
      </c>
      <c r="E31" s="59">
        <v>739.3109</v>
      </c>
      <c r="F31" s="59">
        <v>641.7679</v>
      </c>
      <c r="G31" s="60">
        <f t="shared" si="2"/>
        <v>86.80622725838346</v>
      </c>
    </row>
    <row r="32" spans="1:7" ht="15.75">
      <c r="A32" s="61" t="s">
        <v>127</v>
      </c>
      <c r="B32" s="62" t="s">
        <v>136</v>
      </c>
      <c r="C32" s="58">
        <v>62.3</v>
      </c>
      <c r="D32" s="58">
        <v>124.3</v>
      </c>
      <c r="E32" s="59">
        <v>68.5879</v>
      </c>
      <c r="F32" s="59">
        <v>30.2114</v>
      </c>
      <c r="G32" s="60">
        <f t="shared" si="2"/>
        <v>44.04771103941074</v>
      </c>
    </row>
    <row r="33" spans="1:7" ht="15.75">
      <c r="A33" s="61" t="s">
        <v>128</v>
      </c>
      <c r="B33" s="62" t="s">
        <v>136</v>
      </c>
      <c r="C33" s="58">
        <v>57.9</v>
      </c>
      <c r="D33" s="58">
        <v>55.6</v>
      </c>
      <c r="E33" s="59">
        <v>38.2402</v>
      </c>
      <c r="F33" s="59">
        <v>41.3649</v>
      </c>
      <c r="G33" s="60">
        <f t="shared" si="2"/>
        <v>108.17124387424751</v>
      </c>
    </row>
    <row r="34" spans="1:7" ht="15.75">
      <c r="A34" s="61" t="s">
        <v>129</v>
      </c>
      <c r="B34" s="62" t="s">
        <v>136</v>
      </c>
      <c r="C34" s="58">
        <v>601.4</v>
      </c>
      <c r="D34" s="58">
        <v>862.4</v>
      </c>
      <c r="E34" s="59">
        <v>1074.0399</v>
      </c>
      <c r="F34" s="59">
        <v>838.3258</v>
      </c>
      <c r="G34" s="60">
        <f t="shared" si="2"/>
        <v>78.05350620586815</v>
      </c>
    </row>
    <row r="35" spans="1:7" ht="15.75">
      <c r="A35" s="61" t="s">
        <v>130</v>
      </c>
      <c r="B35" s="62" t="s">
        <v>136</v>
      </c>
      <c r="C35" s="58">
        <v>1171.7</v>
      </c>
      <c r="D35" s="58">
        <v>1598.8</v>
      </c>
      <c r="E35" s="59">
        <v>1732.6122</v>
      </c>
      <c r="F35" s="59">
        <v>1370.9076</v>
      </c>
      <c r="G35" s="60">
        <f t="shared" si="2"/>
        <v>79.12374159664812</v>
      </c>
    </row>
    <row r="36" spans="1:7" ht="15.75">
      <c r="A36" s="61" t="s">
        <v>131</v>
      </c>
      <c r="B36" s="62" t="s">
        <v>136</v>
      </c>
      <c r="C36" s="58">
        <v>392.4</v>
      </c>
      <c r="D36" s="58">
        <v>382</v>
      </c>
      <c r="E36" s="59">
        <v>301.1691</v>
      </c>
      <c r="F36" s="59">
        <v>263.0826</v>
      </c>
      <c r="G36" s="60">
        <f t="shared" si="2"/>
        <v>87.35378231033661</v>
      </c>
    </row>
    <row r="37" spans="1:7" ht="15.75">
      <c r="A37" s="61" t="s">
        <v>132</v>
      </c>
      <c r="B37" s="62" t="s">
        <v>136</v>
      </c>
      <c r="C37" s="63">
        <v>325.9</v>
      </c>
      <c r="D37" s="63">
        <v>478.4</v>
      </c>
      <c r="E37" s="64">
        <v>453.4489</v>
      </c>
      <c r="F37" s="64">
        <v>514.669</v>
      </c>
      <c r="G37" s="60">
        <f t="shared" si="2"/>
        <v>113.50099206327329</v>
      </c>
    </row>
    <row r="38" spans="1:7" ht="15.75">
      <c r="A38" s="79" t="s">
        <v>525</v>
      </c>
      <c r="B38" s="62" t="s">
        <v>136</v>
      </c>
      <c r="C38" s="58">
        <v>65.3</v>
      </c>
      <c r="D38" s="58">
        <v>55.9</v>
      </c>
      <c r="E38" s="59">
        <v>53.6</v>
      </c>
      <c r="F38" s="59">
        <v>51.6693</v>
      </c>
      <c r="G38" s="60">
        <f t="shared" si="2"/>
        <v>96.39794776119402</v>
      </c>
    </row>
    <row r="39" spans="1:7" ht="15.75">
      <c r="A39" s="61" t="s">
        <v>526</v>
      </c>
      <c r="B39" s="62" t="s">
        <v>136</v>
      </c>
      <c r="C39" s="58">
        <v>88.9</v>
      </c>
      <c r="D39" s="58">
        <v>70.9</v>
      </c>
      <c r="E39" s="59">
        <v>63.4</v>
      </c>
      <c r="F39" s="59">
        <v>61.037</v>
      </c>
      <c r="G39" s="60">
        <f t="shared" si="2"/>
        <v>96.27287066246056</v>
      </c>
    </row>
    <row r="40" spans="1:7" ht="16.5" thickBot="1">
      <c r="A40" s="80" t="s">
        <v>137</v>
      </c>
      <c r="B40" s="81" t="s">
        <v>136</v>
      </c>
      <c r="C40" s="82">
        <v>368.8</v>
      </c>
      <c r="D40" s="82">
        <v>380.6</v>
      </c>
      <c r="E40" s="83">
        <v>353.6</v>
      </c>
      <c r="F40" s="83">
        <v>351.5255</v>
      </c>
      <c r="G40" s="84">
        <f t="shared" si="2"/>
        <v>99.4133201357466</v>
      </c>
    </row>
    <row r="41" spans="1:7" ht="15">
      <c r="A41" s="41" t="s">
        <v>138</v>
      </c>
      <c r="B41" s="41"/>
      <c r="C41" s="41"/>
      <c r="D41" s="41"/>
      <c r="E41" s="41"/>
      <c r="F41" s="41"/>
      <c r="G41" s="41"/>
    </row>
    <row r="42" spans="1:7" ht="15">
      <c r="A42" s="322" t="s">
        <v>527</v>
      </c>
      <c r="B42" s="41"/>
      <c r="C42" s="41"/>
      <c r="D42" s="41"/>
      <c r="E42" s="41"/>
      <c r="F42" s="41"/>
      <c r="G42" s="41"/>
    </row>
    <row r="43" ht="15">
      <c r="A43" s="322" t="s">
        <v>528</v>
      </c>
    </row>
    <row r="44" ht="15">
      <c r="A44" s="41" t="s">
        <v>11</v>
      </c>
    </row>
  </sheetData>
  <mergeCells count="3">
    <mergeCell ref="A4:A5"/>
    <mergeCell ref="C4:F4"/>
    <mergeCell ref="F6:G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8"/>
  <sheetViews>
    <sheetView workbookViewId="0" topLeftCell="A1">
      <selection activeCell="L9" sqref="L9"/>
    </sheetView>
  </sheetViews>
  <sheetFormatPr defaultColWidth="9.140625" defaultRowHeight="15"/>
  <cols>
    <col min="1" max="1" width="6.421875" style="22" customWidth="1"/>
    <col min="2" max="2" width="6.28125" style="22" customWidth="1"/>
    <col min="3" max="3" width="10.7109375" style="22" customWidth="1"/>
    <col min="4" max="4" width="10.421875" style="22" customWidth="1"/>
    <col min="5" max="5" width="12.00390625" style="22" hidden="1" customWidth="1"/>
    <col min="6" max="6" width="1.57421875" style="22" hidden="1" customWidth="1"/>
    <col min="7" max="7" width="13.57421875" style="22" customWidth="1"/>
    <col min="8" max="8" width="14.7109375" style="22" customWidth="1"/>
    <col min="9" max="9" width="14.140625" style="22" customWidth="1"/>
    <col min="10" max="10" width="6.7109375" style="22" customWidth="1"/>
    <col min="11" max="11" width="9.7109375" style="22" bestFit="1" customWidth="1"/>
    <col min="12" max="13" width="6.7109375" style="22" customWidth="1"/>
    <col min="14" max="14" width="8.00390625" style="22" bestFit="1" customWidth="1"/>
    <col min="15" max="16384" width="6.7109375" style="22" customWidth="1"/>
  </cols>
  <sheetData>
    <row r="1" spans="1:9" ht="20.25" customHeight="1">
      <c r="A1" s="85" t="s">
        <v>139</v>
      </c>
      <c r="B1" s="86"/>
      <c r="C1" s="86"/>
      <c r="D1" s="86"/>
      <c r="E1" s="87"/>
      <c r="F1" s="87"/>
      <c r="G1" s="88"/>
      <c r="H1" s="87"/>
      <c r="I1" s="46"/>
    </row>
    <row r="2" spans="1:9" ht="18" customHeight="1">
      <c r="A2" s="85" t="s">
        <v>140</v>
      </c>
      <c r="B2" s="86"/>
      <c r="C2" s="86"/>
      <c r="D2" s="86"/>
      <c r="E2" s="87"/>
      <c r="F2" s="87"/>
      <c r="G2" s="88"/>
      <c r="H2" s="87"/>
      <c r="I2" s="46"/>
    </row>
    <row r="3" spans="1:9" ht="18" customHeight="1" thickBot="1">
      <c r="A3" s="85"/>
      <c r="B3" s="86"/>
      <c r="C3" s="86"/>
      <c r="D3" s="86"/>
      <c r="E3" s="87"/>
      <c r="F3" s="46"/>
      <c r="G3" s="89"/>
      <c r="H3" s="89"/>
      <c r="I3" s="89" t="s">
        <v>141</v>
      </c>
    </row>
    <row r="4" spans="1:9" ht="21" customHeight="1">
      <c r="A4" s="90" t="s">
        <v>142</v>
      </c>
      <c r="B4" s="91"/>
      <c r="C4" s="92"/>
      <c r="D4" s="93" t="s">
        <v>117</v>
      </c>
      <c r="E4" s="94" t="s">
        <v>143</v>
      </c>
      <c r="F4" s="94" t="s">
        <v>143</v>
      </c>
      <c r="G4" s="94" t="s">
        <v>143</v>
      </c>
      <c r="H4" s="95"/>
      <c r="I4" s="96"/>
    </row>
    <row r="5" spans="1:9" ht="29.25" customHeight="1" thickBot="1">
      <c r="A5" s="97"/>
      <c r="B5" s="98"/>
      <c r="C5" s="99"/>
      <c r="D5" s="100" t="s">
        <v>144</v>
      </c>
      <c r="E5" s="101" t="s">
        <v>145</v>
      </c>
      <c r="F5" s="101" t="s">
        <v>146</v>
      </c>
      <c r="G5" s="101" t="s">
        <v>147</v>
      </c>
      <c r="H5" s="101" t="s">
        <v>148</v>
      </c>
      <c r="I5" s="102" t="s">
        <v>149</v>
      </c>
    </row>
    <row r="6" spans="1:10" ht="17.25" customHeight="1" thickTop="1">
      <c r="A6" s="103" t="s">
        <v>150</v>
      </c>
      <c r="B6" s="104"/>
      <c r="C6" s="104"/>
      <c r="D6" s="105"/>
      <c r="E6" s="106"/>
      <c r="F6" s="106"/>
      <c r="G6" s="106"/>
      <c r="H6" s="106"/>
      <c r="I6" s="107"/>
      <c r="J6" s="108"/>
    </row>
    <row r="7" spans="1:10" ht="12.75" customHeight="1">
      <c r="A7" s="109" t="s">
        <v>151</v>
      </c>
      <c r="B7" s="110"/>
      <c r="C7" s="111"/>
      <c r="D7" s="112" t="s">
        <v>152</v>
      </c>
      <c r="E7" s="113">
        <v>607.8</v>
      </c>
      <c r="F7" s="113">
        <v>593.2</v>
      </c>
      <c r="G7" s="113">
        <v>540.146</v>
      </c>
      <c r="H7" s="113">
        <v>527.889</v>
      </c>
      <c r="I7" s="114">
        <v>507.82</v>
      </c>
      <c r="J7" s="108"/>
    </row>
    <row r="8" spans="1:10" ht="12.75" customHeight="1">
      <c r="A8" s="115" t="s">
        <v>153</v>
      </c>
      <c r="B8" s="116" t="s">
        <v>154</v>
      </c>
      <c r="C8" s="117"/>
      <c r="D8" s="112" t="s">
        <v>152</v>
      </c>
      <c r="E8" s="113">
        <v>259.9</v>
      </c>
      <c r="F8" s="113">
        <v>245.8</v>
      </c>
      <c r="G8" s="113">
        <v>231.873</v>
      </c>
      <c r="H8" s="113">
        <v>229.607</v>
      </c>
      <c r="I8" s="114">
        <v>218.653</v>
      </c>
      <c r="J8" s="108"/>
    </row>
    <row r="9" spans="1:10" ht="12.75" customHeight="1">
      <c r="A9" s="115"/>
      <c r="B9" s="88" t="s">
        <v>155</v>
      </c>
      <c r="C9" s="118" t="s">
        <v>156</v>
      </c>
      <c r="D9" s="112" t="s">
        <v>152</v>
      </c>
      <c r="E9" s="113">
        <f>E8-E10</f>
        <v>230.20899999999997</v>
      </c>
      <c r="F9" s="113">
        <f>F8-F10</f>
        <v>214.465</v>
      </c>
      <c r="G9" s="113">
        <f>G8-G10</f>
        <v>201.724</v>
      </c>
      <c r="H9" s="113">
        <f>H8-H10</f>
        <v>198.57999999999998</v>
      </c>
      <c r="I9" s="114">
        <f>I8-I10</f>
        <v>184.95</v>
      </c>
      <c r="J9" s="108"/>
    </row>
    <row r="10" spans="1:10" ht="12.75" customHeight="1">
      <c r="A10" s="115"/>
      <c r="B10" s="116"/>
      <c r="C10" s="118" t="s">
        <v>157</v>
      </c>
      <c r="D10" s="112" t="s">
        <v>152</v>
      </c>
      <c r="E10" s="113">
        <v>29.691</v>
      </c>
      <c r="F10" s="113">
        <v>31.335</v>
      </c>
      <c r="G10" s="113">
        <v>30.149</v>
      </c>
      <c r="H10" s="113">
        <f>21.489+9.538</f>
        <v>31.027</v>
      </c>
      <c r="I10" s="114">
        <f>23.734+9.969</f>
        <v>33.703</v>
      </c>
      <c r="J10" s="108"/>
    </row>
    <row r="11" spans="1:10" ht="12.75" customHeight="1">
      <c r="A11" s="115" t="s">
        <v>158</v>
      </c>
      <c r="B11" s="116"/>
      <c r="C11" s="117"/>
      <c r="D11" s="112" t="s">
        <v>152</v>
      </c>
      <c r="E11" s="113">
        <v>1553.9</v>
      </c>
      <c r="F11" s="113">
        <v>1443.013</v>
      </c>
      <c r="G11" s="113">
        <v>1149.282</v>
      </c>
      <c r="H11" s="113">
        <v>1108.265</v>
      </c>
      <c r="I11" s="114">
        <v>1104.829</v>
      </c>
      <c r="J11" s="108"/>
    </row>
    <row r="12" spans="1:10" ht="12.75" customHeight="1">
      <c r="A12" s="115" t="s">
        <v>153</v>
      </c>
      <c r="B12" s="116" t="s">
        <v>159</v>
      </c>
      <c r="C12" s="117"/>
      <c r="D12" s="112" t="s">
        <v>152</v>
      </c>
      <c r="E12" s="113">
        <v>117.5</v>
      </c>
      <c r="F12" s="113">
        <v>105.225</v>
      </c>
      <c r="G12" s="113">
        <v>82.184</v>
      </c>
      <c r="H12" s="113">
        <v>79.529</v>
      </c>
      <c r="I12" s="114">
        <v>76.89</v>
      </c>
      <c r="J12" s="108"/>
    </row>
    <row r="13" spans="1:10" ht="12.75" customHeight="1">
      <c r="A13" s="115" t="s">
        <v>160</v>
      </c>
      <c r="B13" s="116"/>
      <c r="C13" s="117"/>
      <c r="D13" s="112" t="s">
        <v>152</v>
      </c>
      <c r="E13" s="113">
        <v>316</v>
      </c>
      <c r="F13" s="113">
        <v>325.521</v>
      </c>
      <c r="G13" s="113">
        <v>321.227</v>
      </c>
      <c r="H13" s="113">
        <v>320.487</v>
      </c>
      <c r="I13" s="114">
        <v>332.571</v>
      </c>
      <c r="J13" s="108"/>
    </row>
    <row r="14" spans="1:10" ht="12.75" customHeight="1">
      <c r="A14" s="115" t="s">
        <v>153</v>
      </c>
      <c r="B14" s="116" t="s">
        <v>161</v>
      </c>
      <c r="C14" s="117"/>
      <c r="D14" s="112" t="s">
        <v>152</v>
      </c>
      <c r="E14" s="113">
        <v>211.4</v>
      </c>
      <c r="F14" s="113">
        <v>216.457</v>
      </c>
      <c r="G14" s="113">
        <v>224.036</v>
      </c>
      <c r="H14" s="113">
        <f>157.852+75.336</f>
        <v>233.188</v>
      </c>
      <c r="I14" s="114">
        <f>151.337+77.643</f>
        <v>228.98</v>
      </c>
      <c r="J14" s="108"/>
    </row>
    <row r="15" spans="1:10" ht="12.75" customHeight="1">
      <c r="A15" s="115" t="s">
        <v>162</v>
      </c>
      <c r="B15" s="116"/>
      <c r="C15" s="117"/>
      <c r="D15" s="112" t="s">
        <v>152</v>
      </c>
      <c r="E15" s="113">
        <v>40.194</v>
      </c>
      <c r="F15" s="113">
        <v>39.225</v>
      </c>
      <c r="G15" s="113">
        <v>39.012</v>
      </c>
      <c r="H15" s="113">
        <v>39.566</v>
      </c>
      <c r="I15" s="114">
        <v>38.352</v>
      </c>
      <c r="J15" s="108"/>
    </row>
    <row r="16" spans="1:10" ht="12.75" customHeight="1">
      <c r="A16" s="115" t="s">
        <v>163</v>
      </c>
      <c r="B16" s="116"/>
      <c r="C16" s="117"/>
      <c r="D16" s="112" t="s">
        <v>152</v>
      </c>
      <c r="E16" s="113">
        <v>13959.404</v>
      </c>
      <c r="F16" s="113">
        <v>14216.798</v>
      </c>
      <c r="G16" s="113">
        <v>13713.239</v>
      </c>
      <c r="H16" s="113">
        <v>14084.079</v>
      </c>
      <c r="I16" s="114">
        <v>13038.303</v>
      </c>
      <c r="J16" s="108"/>
    </row>
    <row r="17" spans="1:10" ht="12.75" customHeight="1">
      <c r="A17" s="119" t="s">
        <v>164</v>
      </c>
      <c r="B17" s="120"/>
      <c r="C17" s="121"/>
      <c r="D17" s="112" t="s">
        <v>152</v>
      </c>
      <c r="E17" s="113">
        <v>6213.049</v>
      </c>
      <c r="F17" s="113">
        <v>6126.914</v>
      </c>
      <c r="G17" s="113">
        <v>5647.461</v>
      </c>
      <c r="H17" s="113">
        <v>5591.218</v>
      </c>
      <c r="I17" s="114">
        <v>5702.176</v>
      </c>
      <c r="J17" s="108"/>
    </row>
    <row r="18" spans="1:10" ht="17.25" customHeight="1">
      <c r="A18" s="122" t="s">
        <v>523</v>
      </c>
      <c r="B18" s="123"/>
      <c r="C18" s="123"/>
      <c r="D18" s="124"/>
      <c r="E18" s="125"/>
      <c r="F18" s="125"/>
      <c r="G18" s="317">
        <v>2004</v>
      </c>
      <c r="H18" s="317">
        <v>2005</v>
      </c>
      <c r="I18" s="318">
        <v>2006</v>
      </c>
      <c r="J18" s="108"/>
    </row>
    <row r="19" spans="1:10" ht="13.5" customHeight="1">
      <c r="A19" s="126" t="s">
        <v>165</v>
      </c>
      <c r="B19" s="127"/>
      <c r="C19" s="128"/>
      <c r="D19" s="129" t="s">
        <v>166</v>
      </c>
      <c r="E19" s="130">
        <f>SUM(E20:E24)</f>
        <v>189861.41004111606</v>
      </c>
      <c r="F19" s="130">
        <f>SUM(F20:F24)</f>
        <v>212898.20431155717</v>
      </c>
      <c r="G19" s="130">
        <f>SUM(G20:G24)</f>
        <v>191630.4945783132</v>
      </c>
      <c r="H19" s="130">
        <f>SUM(H20:H24)</f>
        <v>167872.31654505088</v>
      </c>
      <c r="I19" s="131">
        <f>SUM(I20:I24)</f>
        <v>144872.04390243904</v>
      </c>
      <c r="J19" s="108"/>
    </row>
    <row r="20" spans="1:10" ht="15.75">
      <c r="A20" s="115" t="s">
        <v>153</v>
      </c>
      <c r="B20" s="116" t="s">
        <v>167</v>
      </c>
      <c r="C20" s="117"/>
      <c r="D20" s="132" t="s">
        <v>166</v>
      </c>
      <c r="E20" s="133">
        <f>24729.1433744494-E21</f>
        <v>24515.468675654218</v>
      </c>
      <c r="F20" s="133">
        <f>28513.871791232-F21</f>
        <v>28319.895887617542</v>
      </c>
      <c r="G20" s="133">
        <f>25579.3445783132-G21</f>
        <v>25401.29999999995</v>
      </c>
      <c r="H20" s="133">
        <f>26382.8474393598-H21</f>
        <v>26295.192017673053</v>
      </c>
      <c r="I20" s="134">
        <f>21413.2-I21</f>
        <v>21354.8</v>
      </c>
      <c r="J20" s="108"/>
    </row>
    <row r="21" spans="1:10" ht="15.75">
      <c r="A21" s="115"/>
      <c r="B21" s="116" t="s">
        <v>168</v>
      </c>
      <c r="C21" s="117"/>
      <c r="D21" s="112" t="s">
        <v>166</v>
      </c>
      <c r="E21" s="135">
        <v>213.67469879518075</v>
      </c>
      <c r="F21" s="135">
        <v>193.97590361445785</v>
      </c>
      <c r="G21" s="135">
        <v>178.04457831325306</v>
      </c>
      <c r="H21" s="135">
        <v>87.65542168674699</v>
      </c>
      <c r="I21" s="136">
        <v>58.4</v>
      </c>
      <c r="J21" s="108"/>
    </row>
    <row r="22" spans="1:16" ht="15.75">
      <c r="A22" s="115"/>
      <c r="B22" s="116" t="s">
        <v>169</v>
      </c>
      <c r="C22" s="117"/>
      <c r="D22" s="112" t="s">
        <v>166</v>
      </c>
      <c r="E22" s="135">
        <v>164436.6666666667</v>
      </c>
      <c r="F22" s="135">
        <v>183252.03252032519</v>
      </c>
      <c r="G22" s="135">
        <v>164906</v>
      </c>
      <c r="H22" s="135">
        <v>139937.76910569106</v>
      </c>
      <c r="I22" s="136">
        <v>122258.04390243902</v>
      </c>
      <c r="J22" s="108"/>
      <c r="K22" s="137"/>
      <c r="L22" s="137"/>
      <c r="M22" s="137"/>
      <c r="N22" s="137"/>
      <c r="O22" s="137"/>
      <c r="P22" s="138"/>
    </row>
    <row r="23" spans="1:10" ht="15.75">
      <c r="A23" s="115"/>
      <c r="B23" s="116" t="s">
        <v>170</v>
      </c>
      <c r="C23" s="117"/>
      <c r="D23" s="112" t="s">
        <v>166</v>
      </c>
      <c r="E23" s="135">
        <v>372.05</v>
      </c>
      <c r="F23" s="135">
        <v>823.3</v>
      </c>
      <c r="G23" s="135">
        <v>831.15</v>
      </c>
      <c r="H23" s="135">
        <v>1258.2</v>
      </c>
      <c r="I23" s="136">
        <v>880.6</v>
      </c>
      <c r="J23" s="108"/>
    </row>
    <row r="24" spans="1:10" ht="15.75">
      <c r="A24" s="115"/>
      <c r="B24" s="116" t="s">
        <v>171</v>
      </c>
      <c r="C24" s="117"/>
      <c r="D24" s="129" t="s">
        <v>166</v>
      </c>
      <c r="E24" s="130">
        <v>323.55</v>
      </c>
      <c r="F24" s="130">
        <v>309</v>
      </c>
      <c r="G24" s="130">
        <v>314</v>
      </c>
      <c r="H24" s="130">
        <v>293.5</v>
      </c>
      <c r="I24" s="131">
        <v>320.2</v>
      </c>
      <c r="J24" s="108"/>
    </row>
    <row r="25" spans="1:10" ht="15.75">
      <c r="A25" s="115" t="s">
        <v>172</v>
      </c>
      <c r="B25" s="116"/>
      <c r="C25" s="117"/>
      <c r="D25" s="112" t="s">
        <v>166</v>
      </c>
      <c r="E25" s="135">
        <v>100786.9287561271</v>
      </c>
      <c r="F25" s="135">
        <v>93598.62053251934</v>
      </c>
      <c r="G25" s="135">
        <v>90079.73894854043</v>
      </c>
      <c r="H25" s="135">
        <v>92200.6</v>
      </c>
      <c r="I25" s="136">
        <v>94226</v>
      </c>
      <c r="J25" s="108"/>
    </row>
    <row r="26" spans="1:10" ht="15.75">
      <c r="A26" s="115" t="s">
        <v>173</v>
      </c>
      <c r="B26" s="88"/>
      <c r="C26" s="118"/>
      <c r="D26" s="132" t="s">
        <v>174</v>
      </c>
      <c r="E26" s="135">
        <v>1197800</v>
      </c>
      <c r="F26" s="135">
        <v>1142185.5</v>
      </c>
      <c r="G26" s="135">
        <v>1078625.3</v>
      </c>
      <c r="H26" s="135">
        <v>1099827</v>
      </c>
      <c r="I26" s="136">
        <v>1091737.2</v>
      </c>
      <c r="J26" s="108"/>
    </row>
    <row r="27" spans="1:10" ht="15.75">
      <c r="A27" s="139" t="s">
        <v>175</v>
      </c>
      <c r="B27" s="116"/>
      <c r="C27" s="117"/>
      <c r="D27" s="129" t="s">
        <v>152</v>
      </c>
      <c r="E27" s="130">
        <v>1191662</v>
      </c>
      <c r="F27" s="130">
        <v>1218144</v>
      </c>
      <c r="G27" s="130">
        <v>1138643</v>
      </c>
      <c r="H27" s="130">
        <v>1131587</v>
      </c>
      <c r="I27" s="131">
        <v>1171667</v>
      </c>
      <c r="J27" s="108"/>
    </row>
    <row r="28" spans="1:10" ht="15.75">
      <c r="A28" s="115" t="s">
        <v>176</v>
      </c>
      <c r="B28" s="116"/>
      <c r="C28" s="117"/>
      <c r="D28" s="112" t="s">
        <v>174</v>
      </c>
      <c r="E28" s="135">
        <f>11076*1.033</f>
        <v>11441.508</v>
      </c>
      <c r="F28" s="135">
        <f>11672*1.033</f>
        <v>12057.176</v>
      </c>
      <c r="G28" s="135">
        <f>10599*1.033</f>
        <v>10948.767</v>
      </c>
      <c r="H28" s="135">
        <f>10455*1.033</f>
        <v>10800.015</v>
      </c>
      <c r="I28" s="136">
        <v>9974</v>
      </c>
      <c r="J28" s="108"/>
    </row>
    <row r="29" spans="1:10" ht="16.5" thickBot="1">
      <c r="A29" s="140" t="s">
        <v>177</v>
      </c>
      <c r="B29" s="141"/>
      <c r="C29" s="142"/>
      <c r="D29" s="143" t="s">
        <v>174</v>
      </c>
      <c r="E29" s="144">
        <v>872</v>
      </c>
      <c r="F29" s="144">
        <v>893</v>
      </c>
      <c r="G29" s="144">
        <v>873</v>
      </c>
      <c r="H29" s="144">
        <v>834</v>
      </c>
      <c r="I29" s="145">
        <v>817</v>
      </c>
      <c r="J29" s="108"/>
    </row>
    <row r="30" spans="1:10" ht="3.75" customHeight="1">
      <c r="A30" s="146"/>
      <c r="B30" s="147"/>
      <c r="C30" s="147"/>
      <c r="D30" s="148"/>
      <c r="E30" s="149"/>
      <c r="F30" s="149"/>
      <c r="G30" s="149"/>
      <c r="H30" s="149"/>
      <c r="I30" s="108"/>
      <c r="J30" s="108"/>
    </row>
    <row r="31" spans="1:7" s="41" customFormat="1" ht="12.75">
      <c r="A31" s="150" t="s">
        <v>178</v>
      </c>
      <c r="B31" s="151"/>
      <c r="C31" s="151"/>
      <c r="D31" s="152"/>
      <c r="E31" s="152"/>
      <c r="F31" s="152"/>
      <c r="G31" s="152"/>
    </row>
    <row r="32" spans="1:8" s="41" customFormat="1" ht="12.75">
      <c r="A32" s="153" t="s">
        <v>179</v>
      </c>
      <c r="B32" s="151"/>
      <c r="C32" s="151"/>
      <c r="D32" s="151"/>
      <c r="E32" s="153"/>
      <c r="F32" s="152"/>
      <c r="G32" s="152"/>
      <c r="H32" s="152"/>
    </row>
    <row r="33" spans="2:8" s="41" customFormat="1" ht="12.75">
      <c r="B33" s="150" t="s">
        <v>180</v>
      </c>
      <c r="C33" s="151"/>
      <c r="D33" s="151"/>
      <c r="E33" s="153"/>
      <c r="F33" s="152"/>
      <c r="G33" s="152"/>
      <c r="H33" s="152"/>
    </row>
    <row r="34" s="41" customFormat="1" ht="12.75">
      <c r="B34" s="41" t="s">
        <v>181</v>
      </c>
    </row>
    <row r="35" spans="2:9" ht="15">
      <c r="B35" s="22" t="s">
        <v>182</v>
      </c>
      <c r="D35" s="152"/>
      <c r="E35" s="154"/>
      <c r="F35" s="155"/>
      <c r="G35" s="156"/>
      <c r="H35" s="156"/>
      <c r="I35" s="41"/>
    </row>
    <row r="36" spans="1:6" ht="15">
      <c r="A36" s="153" t="s">
        <v>11</v>
      </c>
      <c r="B36" s="157"/>
      <c r="C36" s="157"/>
      <c r="D36" s="158"/>
      <c r="E36" s="159"/>
      <c r="F36" s="159"/>
    </row>
    <row r="37" spans="1:6" ht="15">
      <c r="A37" s="159"/>
      <c r="B37" s="159"/>
      <c r="C37" s="159"/>
      <c r="D37" s="160"/>
      <c r="E37" s="159"/>
      <c r="F37" s="159"/>
    </row>
    <row r="38" spans="1:6" ht="15">
      <c r="A38" s="159"/>
      <c r="B38" s="159"/>
      <c r="C38" s="159"/>
      <c r="D38" s="160"/>
      <c r="E38" s="159"/>
      <c r="F38" s="159"/>
    </row>
    <row r="39" spans="1:6" ht="15">
      <c r="A39" s="159"/>
      <c r="B39" s="159"/>
      <c r="C39" s="159"/>
      <c r="D39" s="160"/>
      <c r="E39" s="159"/>
      <c r="F39" s="159"/>
    </row>
    <row r="40" spans="1:6" ht="15">
      <c r="A40" s="159"/>
      <c r="B40" s="159"/>
      <c r="C40" s="159"/>
      <c r="D40" s="160"/>
      <c r="E40" s="159"/>
      <c r="F40" s="159"/>
    </row>
    <row r="41" spans="1:8" ht="15">
      <c r="A41" s="159"/>
      <c r="B41" s="159"/>
      <c r="C41" s="159"/>
      <c r="D41" s="160"/>
      <c r="E41" s="161"/>
      <c r="F41" s="161"/>
      <c r="G41" s="162"/>
      <c r="H41" s="162"/>
    </row>
    <row r="42" spans="4:6" ht="15">
      <c r="D42" s="24"/>
      <c r="E42" s="163"/>
      <c r="F42" s="163"/>
    </row>
    <row r="43" spans="4:6" ht="15">
      <c r="D43" s="24"/>
      <c r="E43" s="163"/>
      <c r="F43" s="163"/>
    </row>
    <row r="44" spans="4:6" ht="15">
      <c r="D44" s="24"/>
      <c r="E44" s="163"/>
      <c r="F44" s="163"/>
    </row>
    <row r="45" spans="4:6" ht="15">
      <c r="D45" s="164"/>
      <c r="E45" s="165"/>
      <c r="F45" s="165"/>
    </row>
    <row r="46" spans="4:6" ht="15">
      <c r="D46" s="164"/>
      <c r="E46" s="165"/>
      <c r="F46" s="165"/>
    </row>
    <row r="47" spans="4:6" ht="15">
      <c r="D47" s="24"/>
      <c r="E47" s="165"/>
      <c r="F47" s="165"/>
    </row>
    <row r="48" spans="4:6" ht="15">
      <c r="D48" s="24"/>
      <c r="E48" s="165"/>
      <c r="F48" s="16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A27" sqref="A27"/>
    </sheetView>
  </sheetViews>
  <sheetFormatPr defaultColWidth="9.140625" defaultRowHeight="15"/>
  <cols>
    <col min="1" max="1" width="54.8515625" style="159" customWidth="1"/>
    <col min="2" max="3" width="7.00390625" style="161" customWidth="1"/>
    <col min="4" max="4" width="9.8515625" style="159" customWidth="1"/>
    <col min="5" max="5" width="10.8515625" style="159" customWidth="1"/>
    <col min="6" max="16384" width="9.140625" style="159" customWidth="1"/>
  </cols>
  <sheetData>
    <row r="1" spans="1:3" s="166" customFormat="1" ht="14.25">
      <c r="A1" s="166" t="s">
        <v>183</v>
      </c>
      <c r="B1" s="167"/>
      <c r="C1" s="167"/>
    </row>
    <row r="2" spans="1:3" s="166" customFormat="1" ht="14.25">
      <c r="A2" s="166" t="s">
        <v>184</v>
      </c>
      <c r="B2" s="167"/>
      <c r="C2" s="167"/>
    </row>
    <row r="3" spans="1:3" s="166" customFormat="1" ht="15">
      <c r="A3" s="159" t="s">
        <v>185</v>
      </c>
      <c r="B3" s="22"/>
      <c r="C3" s="167"/>
    </row>
    <row r="4" ht="15.75" thickBot="1">
      <c r="E4" s="168" t="s">
        <v>186</v>
      </c>
    </row>
    <row r="5" spans="1:5" s="172" customFormat="1" ht="27.75" customHeight="1">
      <c r="A5" s="169" t="s">
        <v>187</v>
      </c>
      <c r="B5" s="170" t="s">
        <v>188</v>
      </c>
      <c r="C5" s="171" t="s">
        <v>189</v>
      </c>
      <c r="D5" s="343" t="s">
        <v>190</v>
      </c>
      <c r="E5" s="344"/>
    </row>
    <row r="6" spans="1:5" s="172" customFormat="1" ht="15.75" thickBot="1">
      <c r="A6" s="173"/>
      <c r="B6" s="345" t="s">
        <v>191</v>
      </c>
      <c r="C6" s="346"/>
      <c r="D6" s="174" t="s">
        <v>192</v>
      </c>
      <c r="E6" s="175" t="s">
        <v>193</v>
      </c>
    </row>
    <row r="7" spans="1:5" ht="29.25" customHeight="1" thickTop="1">
      <c r="A7" s="176" t="s">
        <v>194</v>
      </c>
      <c r="B7" s="177">
        <v>267.793</v>
      </c>
      <c r="C7" s="178">
        <v>-279.145</v>
      </c>
      <c r="D7" s="179">
        <v>74</v>
      </c>
      <c r="E7" s="180">
        <v>26</v>
      </c>
    </row>
    <row r="8" spans="1:5" ht="29.25" customHeight="1">
      <c r="A8" s="176" t="s">
        <v>195</v>
      </c>
      <c r="B8" s="177">
        <v>703.525</v>
      </c>
      <c r="C8" s="181">
        <v>-24.926</v>
      </c>
      <c r="D8" s="179">
        <v>67</v>
      </c>
      <c r="E8" s="180">
        <v>33</v>
      </c>
    </row>
    <row r="9" spans="1:5" ht="29.25" customHeight="1">
      <c r="A9" s="176" t="s">
        <v>196</v>
      </c>
      <c r="B9" s="177">
        <v>266.548</v>
      </c>
      <c r="C9" s="181">
        <v>-0.349</v>
      </c>
      <c r="D9" s="179">
        <v>92</v>
      </c>
      <c r="E9" s="180">
        <v>8</v>
      </c>
    </row>
    <row r="10" spans="1:5" ht="29.25" customHeight="1">
      <c r="A10" s="176" t="s">
        <v>197</v>
      </c>
      <c r="B10" s="177">
        <v>33.149</v>
      </c>
      <c r="C10" s="178">
        <v>-257.864</v>
      </c>
      <c r="D10" s="179">
        <v>50</v>
      </c>
      <c r="E10" s="180">
        <v>50</v>
      </c>
    </row>
    <row r="11" spans="1:5" ht="29.25" customHeight="1">
      <c r="A11" s="176" t="s">
        <v>198</v>
      </c>
      <c r="B11" s="177">
        <v>196.729</v>
      </c>
      <c r="C11" s="178">
        <v>-614.326</v>
      </c>
      <c r="D11" s="179">
        <v>60</v>
      </c>
      <c r="E11" s="180">
        <v>40</v>
      </c>
    </row>
    <row r="12" spans="1:5" ht="29.25" customHeight="1">
      <c r="A12" s="176" t="s">
        <v>199</v>
      </c>
      <c r="B12" s="177">
        <v>79.607</v>
      </c>
      <c r="C12" s="178">
        <v>-18.025</v>
      </c>
      <c r="D12" s="179">
        <v>73</v>
      </c>
      <c r="E12" s="180">
        <v>27</v>
      </c>
    </row>
    <row r="13" spans="1:5" ht="29.25" customHeight="1">
      <c r="A13" s="176" t="s">
        <v>200</v>
      </c>
      <c r="B13" s="177">
        <v>254.056</v>
      </c>
      <c r="C13" s="178">
        <v>-278.013</v>
      </c>
      <c r="D13" s="179">
        <v>57</v>
      </c>
      <c r="E13" s="180">
        <v>43</v>
      </c>
    </row>
    <row r="14" spans="1:5" ht="29.25" customHeight="1">
      <c r="A14" s="182" t="s">
        <v>201</v>
      </c>
      <c r="B14" s="177">
        <v>268.82</v>
      </c>
      <c r="C14" s="178">
        <v>-5.998</v>
      </c>
      <c r="D14" s="179">
        <v>75</v>
      </c>
      <c r="E14" s="180">
        <v>25</v>
      </c>
    </row>
    <row r="15" spans="1:5" ht="29.25" customHeight="1">
      <c r="A15" s="176" t="s">
        <v>202</v>
      </c>
      <c r="B15" s="177">
        <v>575.382</v>
      </c>
      <c r="C15" s="181">
        <v>-0.069</v>
      </c>
      <c r="D15" s="179">
        <v>67</v>
      </c>
      <c r="E15" s="180">
        <v>33</v>
      </c>
    </row>
    <row r="16" spans="1:5" ht="29.25" customHeight="1">
      <c r="A16" s="176" t="s">
        <v>203</v>
      </c>
      <c r="B16" s="177">
        <v>232.067</v>
      </c>
      <c r="C16" s="178">
        <v>-34.066</v>
      </c>
      <c r="D16" s="179">
        <v>63</v>
      </c>
      <c r="E16" s="180">
        <v>37</v>
      </c>
    </row>
    <row r="17" spans="1:5" ht="29.25" customHeight="1">
      <c r="A17" s="176" t="s">
        <v>204</v>
      </c>
      <c r="B17" s="177">
        <v>58.636</v>
      </c>
      <c r="C17" s="178">
        <v>-13.705</v>
      </c>
      <c r="D17" s="179">
        <v>78</v>
      </c>
      <c r="E17" s="180">
        <v>22</v>
      </c>
    </row>
    <row r="18" spans="1:5" ht="29.25" customHeight="1">
      <c r="A18" s="176" t="s">
        <v>205</v>
      </c>
      <c r="B18" s="177">
        <v>18.08</v>
      </c>
      <c r="C18" s="178">
        <v>-19.192</v>
      </c>
      <c r="D18" s="179">
        <v>71</v>
      </c>
      <c r="E18" s="180">
        <v>29</v>
      </c>
    </row>
    <row r="19" spans="1:5" ht="29.25" customHeight="1">
      <c r="A19" s="176" t="s">
        <v>206</v>
      </c>
      <c r="B19" s="177">
        <v>216.528</v>
      </c>
      <c r="C19" s="178">
        <v>-117.01</v>
      </c>
      <c r="D19" s="179">
        <v>57</v>
      </c>
      <c r="E19" s="180">
        <v>43</v>
      </c>
    </row>
    <row r="20" spans="1:5" s="22" customFormat="1" ht="29.25" customHeight="1">
      <c r="A20" s="176" t="s">
        <v>207</v>
      </c>
      <c r="B20" s="183">
        <v>177.448</v>
      </c>
      <c r="C20" s="184">
        <v>-122.024</v>
      </c>
      <c r="D20" s="179">
        <v>62</v>
      </c>
      <c r="E20" s="180">
        <v>38</v>
      </c>
    </row>
    <row r="21" spans="1:5" ht="29.25" customHeight="1">
      <c r="A21" s="176" t="s">
        <v>208</v>
      </c>
      <c r="B21" s="177">
        <v>171.901</v>
      </c>
      <c r="C21" s="185">
        <v>-2.286</v>
      </c>
      <c r="D21" s="179">
        <v>88</v>
      </c>
      <c r="E21" s="180">
        <v>13</v>
      </c>
    </row>
    <row r="22" spans="1:5" ht="29.25" customHeight="1">
      <c r="A22" s="182" t="s">
        <v>209</v>
      </c>
      <c r="B22" s="177">
        <v>201.285</v>
      </c>
      <c r="C22" s="186">
        <v>-29.539</v>
      </c>
      <c r="D22" s="179">
        <v>92</v>
      </c>
      <c r="E22" s="180">
        <v>8</v>
      </c>
    </row>
    <row r="23" spans="1:5" ht="29.25" customHeight="1">
      <c r="A23" s="182" t="s">
        <v>210</v>
      </c>
      <c r="B23" s="177">
        <v>9.663</v>
      </c>
      <c r="C23" s="187">
        <v>-21.826</v>
      </c>
      <c r="D23" s="188">
        <v>33</v>
      </c>
      <c r="E23" s="189">
        <v>67</v>
      </c>
    </row>
    <row r="24" spans="1:5" ht="29.25" customHeight="1" thickBot="1">
      <c r="A24" s="190" t="s">
        <v>211</v>
      </c>
      <c r="B24" s="191">
        <f>SUM(B7:B23)</f>
        <v>3731.216999999999</v>
      </c>
      <c r="C24" s="191">
        <f>SUM(C7:C23)</f>
        <v>-1838.363</v>
      </c>
      <c r="D24" s="192">
        <v>66</v>
      </c>
      <c r="E24" s="193">
        <v>34</v>
      </c>
    </row>
    <row r="25" spans="1:3" s="157" customFormat="1" ht="20.25" customHeight="1">
      <c r="A25" s="194" t="s">
        <v>212</v>
      </c>
      <c r="B25" s="195"/>
      <c r="C25" s="195"/>
    </row>
    <row r="26" spans="1:4" s="157" customFormat="1" ht="15" customHeight="1">
      <c r="A26" s="157" t="s">
        <v>213</v>
      </c>
      <c r="B26" s="195"/>
      <c r="C26" s="195"/>
      <c r="D26" s="196"/>
    </row>
    <row r="27" spans="2:3" ht="15">
      <c r="B27" s="197"/>
      <c r="C27" s="197"/>
    </row>
    <row r="28" spans="2:3" ht="15">
      <c r="B28" s="197"/>
      <c r="C28" s="197"/>
    </row>
    <row r="29" spans="2:3" ht="15">
      <c r="B29" s="197"/>
      <c r="C29" s="197"/>
    </row>
    <row r="30" spans="2:3" ht="15">
      <c r="B30" s="197"/>
      <c r="C30" s="197"/>
    </row>
    <row r="31" spans="2:3" ht="15">
      <c r="B31" s="197"/>
      <c r="C31" s="197"/>
    </row>
  </sheetData>
  <mergeCells count="2">
    <mergeCell ref="D5:E5"/>
    <mergeCell ref="B6:C6"/>
  </mergeCells>
  <printOptions/>
  <pageMargins left="0.75" right="0.52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20" sqref="A20"/>
    </sheetView>
  </sheetViews>
  <sheetFormatPr defaultColWidth="9.140625" defaultRowHeight="15"/>
  <cols>
    <col min="1" max="1" width="47.7109375" style="22" customWidth="1"/>
    <col min="2" max="5" width="12.28125" style="22" customWidth="1"/>
    <col min="6" max="8" width="9.140625" style="22" customWidth="1"/>
    <col min="9" max="9" width="13.8515625" style="22" customWidth="1"/>
    <col min="10" max="16384" width="9.140625" style="22" customWidth="1"/>
  </cols>
  <sheetData>
    <row r="1" ht="17.25">
      <c r="A1" s="21" t="s">
        <v>214</v>
      </c>
    </row>
    <row r="2" spans="1:9" ht="15.75" thickBot="1">
      <c r="A2" s="22" t="s">
        <v>215</v>
      </c>
      <c r="I2" s="24" t="s">
        <v>216</v>
      </c>
    </row>
    <row r="3" spans="1:9" ht="15" customHeight="1">
      <c r="A3" s="347" t="s">
        <v>217</v>
      </c>
      <c r="B3" s="348"/>
      <c r="C3" s="348"/>
      <c r="D3" s="348"/>
      <c r="E3" s="349"/>
      <c r="F3" s="337" t="s">
        <v>218</v>
      </c>
      <c r="G3" s="337"/>
      <c r="H3" s="337"/>
      <c r="I3" s="319"/>
    </row>
    <row r="4" spans="1:9" ht="17.25" customHeight="1" thickBot="1">
      <c r="A4" s="198" t="s">
        <v>219</v>
      </c>
      <c r="B4" s="199">
        <v>2004</v>
      </c>
      <c r="C4" s="27" t="s">
        <v>220</v>
      </c>
      <c r="D4" s="27" t="s">
        <v>221</v>
      </c>
      <c r="E4" s="27" t="s">
        <v>222</v>
      </c>
      <c r="F4" s="27">
        <v>2004</v>
      </c>
      <c r="G4" s="27">
        <v>2005</v>
      </c>
      <c r="H4" s="27" t="s">
        <v>223</v>
      </c>
      <c r="I4" s="200" t="s">
        <v>224</v>
      </c>
    </row>
    <row r="5" spans="1:9" ht="14.25" customHeight="1" thickTop="1">
      <c r="A5" s="29" t="s">
        <v>225</v>
      </c>
      <c r="B5" s="201">
        <v>180915</v>
      </c>
      <c r="C5" s="31">
        <v>189780</v>
      </c>
      <c r="D5" s="31">
        <v>195314</v>
      </c>
      <c r="E5" s="202">
        <f>D5/C5*100</f>
        <v>102.9160080092739</v>
      </c>
      <c r="F5" s="203" t="s">
        <v>226</v>
      </c>
      <c r="G5" s="203" t="s">
        <v>226</v>
      </c>
      <c r="H5" s="203" t="s">
        <v>226</v>
      </c>
      <c r="I5" s="204" t="s">
        <v>227</v>
      </c>
    </row>
    <row r="6" spans="1:9" s="138" customFormat="1" ht="14.25" customHeight="1">
      <c r="A6" s="29" t="s">
        <v>228</v>
      </c>
      <c r="B6" s="201">
        <f>B5/100*B12</f>
        <v>71280.51</v>
      </c>
      <c r="C6" s="31">
        <f>C5/100*C12</f>
        <v>74963.09999999999</v>
      </c>
      <c r="D6" s="31">
        <f>D5/100*D12</f>
        <v>77734.972</v>
      </c>
      <c r="E6" s="202">
        <f>D6/C6*100</f>
        <v>103.69764857643293</v>
      </c>
      <c r="F6" s="203" t="s">
        <v>226</v>
      </c>
      <c r="G6" s="203" t="s">
        <v>226</v>
      </c>
      <c r="H6" s="203" t="s">
        <v>226</v>
      </c>
      <c r="I6" s="204" t="s">
        <v>227</v>
      </c>
    </row>
    <row r="7" spans="1:9" s="138" customFormat="1" ht="14.25" customHeight="1">
      <c r="A7" s="29" t="s">
        <v>229</v>
      </c>
      <c r="B7" s="201">
        <v>7833</v>
      </c>
      <c r="C7" s="31">
        <f>118.37*89.1</f>
        <v>10546.767</v>
      </c>
      <c r="D7" s="31">
        <f>87.1*124.47</f>
        <v>10841.337</v>
      </c>
      <c r="E7" s="205">
        <f aca="true" t="shared" si="0" ref="E7:E13">D7/C7*100</f>
        <v>102.79298860020327</v>
      </c>
      <c r="F7" s="206">
        <v>44</v>
      </c>
      <c r="G7" s="31">
        <v>160</v>
      </c>
      <c r="H7" s="31">
        <v>73</v>
      </c>
      <c r="I7" s="207">
        <f>H7/G7*100</f>
        <v>45.625</v>
      </c>
    </row>
    <row r="8" spans="1:9" s="138" customFormat="1" ht="14.25" customHeight="1">
      <c r="A8" s="29" t="s">
        <v>230</v>
      </c>
      <c r="B8" s="201">
        <v>1653</v>
      </c>
      <c r="C8" s="31">
        <v>1603</v>
      </c>
      <c r="D8" s="31">
        <v>1398</v>
      </c>
      <c r="E8" s="205">
        <f t="shared" si="0"/>
        <v>87.21147847785402</v>
      </c>
      <c r="F8" s="206">
        <v>6</v>
      </c>
      <c r="G8" s="31">
        <v>14</v>
      </c>
      <c r="H8" s="31">
        <v>27</v>
      </c>
      <c r="I8" s="207">
        <f>H8/G8*100</f>
        <v>192.85714285714286</v>
      </c>
    </row>
    <row r="9" spans="1:9" s="138" customFormat="1" ht="14.25" customHeight="1">
      <c r="A9" s="29" t="s">
        <v>231</v>
      </c>
      <c r="B9" s="201">
        <v>2655</v>
      </c>
      <c r="C9" s="31">
        <v>4342</v>
      </c>
      <c r="D9" s="31">
        <v>3209</v>
      </c>
      <c r="E9" s="205">
        <f t="shared" si="0"/>
        <v>73.9060340856748</v>
      </c>
      <c r="F9" s="206">
        <v>20</v>
      </c>
      <c r="G9" s="31">
        <v>97</v>
      </c>
      <c r="H9" s="31">
        <v>23</v>
      </c>
      <c r="I9" s="207">
        <f>H9/G9*100</f>
        <v>23.711340206185564</v>
      </c>
    </row>
    <row r="10" spans="1:9" s="138" customFormat="1" ht="14.25" customHeight="1">
      <c r="A10" s="29" t="s">
        <v>232</v>
      </c>
      <c r="B10" s="201">
        <v>783</v>
      </c>
      <c r="C10" s="31">
        <v>1614</v>
      </c>
      <c r="D10" s="31">
        <v>2873</v>
      </c>
      <c r="E10" s="205">
        <f t="shared" si="0"/>
        <v>178.00495662949194</v>
      </c>
      <c r="F10" s="206">
        <v>0</v>
      </c>
      <c r="G10" s="31">
        <v>37</v>
      </c>
      <c r="H10" s="31">
        <v>2</v>
      </c>
      <c r="I10" s="207">
        <f>H10/G10*100</f>
        <v>5.405405405405405</v>
      </c>
    </row>
    <row r="11" spans="1:9" s="138" customFormat="1" ht="14.25" customHeight="1">
      <c r="A11" s="29" t="s">
        <v>233</v>
      </c>
      <c r="B11" s="201">
        <v>2232</v>
      </c>
      <c r="C11" s="31">
        <v>2742</v>
      </c>
      <c r="D11" s="31">
        <v>2613</v>
      </c>
      <c r="E11" s="205">
        <f t="shared" si="0"/>
        <v>95.29540481400439</v>
      </c>
      <c r="F11" s="206">
        <v>0</v>
      </c>
      <c r="G11" s="31">
        <v>6</v>
      </c>
      <c r="H11" s="31">
        <v>1</v>
      </c>
      <c r="I11" s="207">
        <f>H11/G11*100</f>
        <v>16.666666666666664</v>
      </c>
    </row>
    <row r="12" spans="1:9" s="138" customFormat="1" ht="14.25" customHeight="1">
      <c r="A12" s="29" t="s">
        <v>234</v>
      </c>
      <c r="B12" s="208">
        <v>39.4</v>
      </c>
      <c r="C12" s="205">
        <v>39.5</v>
      </c>
      <c r="D12" s="205">
        <v>39.8</v>
      </c>
      <c r="E12" s="205">
        <f t="shared" si="0"/>
        <v>100.75949367088606</v>
      </c>
      <c r="F12" s="203" t="s">
        <v>226</v>
      </c>
      <c r="G12" s="203" t="s">
        <v>226</v>
      </c>
      <c r="H12" s="203" t="s">
        <v>226</v>
      </c>
      <c r="I12" s="204" t="s">
        <v>227</v>
      </c>
    </row>
    <row r="13" spans="1:9" ht="14.25" customHeight="1">
      <c r="A13" s="209" t="s">
        <v>235</v>
      </c>
      <c r="B13" s="210">
        <f>B5-B6</f>
        <v>109634.49</v>
      </c>
      <c r="C13" s="211">
        <f>C5-C6</f>
        <v>114816.90000000001</v>
      </c>
      <c r="D13" s="211">
        <f>D5-D6</f>
        <v>117579.028</v>
      </c>
      <c r="E13" s="212">
        <f t="shared" si="0"/>
        <v>102.4056806968312</v>
      </c>
      <c r="F13" s="213" t="s">
        <v>226</v>
      </c>
      <c r="G13" s="213" t="s">
        <v>226</v>
      </c>
      <c r="H13" s="213" t="s">
        <v>226</v>
      </c>
      <c r="I13" s="214" t="s">
        <v>227</v>
      </c>
    </row>
    <row r="14" spans="1:9" ht="16.5" customHeight="1">
      <c r="A14" s="350" t="s">
        <v>236</v>
      </c>
      <c r="B14" s="351"/>
      <c r="C14" s="351"/>
      <c r="D14" s="351"/>
      <c r="E14" s="352"/>
      <c r="F14" s="353" t="s">
        <v>218</v>
      </c>
      <c r="G14" s="353"/>
      <c r="H14" s="353"/>
      <c r="I14" s="354"/>
    </row>
    <row r="15" spans="1:9" ht="18.75" customHeight="1" thickBot="1">
      <c r="A15" s="198" t="s">
        <v>0</v>
      </c>
      <c r="B15" s="199">
        <v>2004</v>
      </c>
      <c r="C15" s="27" t="s">
        <v>220</v>
      </c>
      <c r="D15" s="27" t="s">
        <v>221</v>
      </c>
      <c r="E15" s="27" t="s">
        <v>222</v>
      </c>
      <c r="F15" s="27">
        <v>2004</v>
      </c>
      <c r="G15" s="27">
        <v>2005</v>
      </c>
      <c r="H15" s="27" t="s">
        <v>223</v>
      </c>
      <c r="I15" s="200" t="s">
        <v>224</v>
      </c>
    </row>
    <row r="16" spans="1:9" ht="14.25" customHeight="1" thickTop="1">
      <c r="A16" s="29" t="s">
        <v>225</v>
      </c>
      <c r="B16" s="201">
        <v>80242</v>
      </c>
      <c r="C16" s="31">
        <v>80257</v>
      </c>
      <c r="D16" s="31">
        <v>81001</v>
      </c>
      <c r="E16" s="202">
        <f>D16/C16*100</f>
        <v>100.92702194201128</v>
      </c>
      <c r="F16" s="203" t="s">
        <v>226</v>
      </c>
      <c r="G16" s="203" t="s">
        <v>226</v>
      </c>
      <c r="H16" s="203" t="s">
        <v>226</v>
      </c>
      <c r="I16" s="204" t="s">
        <v>227</v>
      </c>
    </row>
    <row r="17" spans="1:9" s="138" customFormat="1" ht="14.25" customHeight="1">
      <c r="A17" s="29" t="s">
        <v>228</v>
      </c>
      <c r="B17" s="201">
        <f>B16/100*B22</f>
        <v>39880.274</v>
      </c>
      <c r="C17" s="31">
        <f>C16/100*C22</f>
        <v>40048.243</v>
      </c>
      <c r="D17" s="31">
        <f>D16/100*D22</f>
        <v>40500.5</v>
      </c>
      <c r="E17" s="202">
        <f>D17/C17*100</f>
        <v>101.12928050301733</v>
      </c>
      <c r="F17" s="203" t="s">
        <v>226</v>
      </c>
      <c r="G17" s="203" t="s">
        <v>226</v>
      </c>
      <c r="H17" s="203" t="s">
        <v>226</v>
      </c>
      <c r="I17" s="204" t="s">
        <v>227</v>
      </c>
    </row>
    <row r="18" spans="1:9" s="138" customFormat="1" ht="14.25" customHeight="1">
      <c r="A18" s="29" t="s">
        <v>229</v>
      </c>
      <c r="B18" s="201">
        <f>103.91*99.5</f>
        <v>10339.045</v>
      </c>
      <c r="C18" s="31">
        <f>107.94*99.7</f>
        <v>10761.618</v>
      </c>
      <c r="D18" s="31">
        <f>120.36*99.1</f>
        <v>11927.676</v>
      </c>
      <c r="E18" s="215">
        <f aca="true" t="shared" si="1" ref="E18:E23">D18/C18*100</f>
        <v>110.83534093107559</v>
      </c>
      <c r="F18" s="206">
        <v>93</v>
      </c>
      <c r="G18" s="31">
        <v>53</v>
      </c>
      <c r="H18" s="31">
        <v>20</v>
      </c>
      <c r="I18" s="207">
        <f>H18/G18*100</f>
        <v>37.735849056603776</v>
      </c>
    </row>
    <row r="19" spans="1:9" s="138" customFormat="1" ht="14.25" customHeight="1">
      <c r="A19" s="29" t="s">
        <v>230</v>
      </c>
      <c r="B19" s="201">
        <v>3257</v>
      </c>
      <c r="C19" s="31">
        <v>2766</v>
      </c>
      <c r="D19" s="31">
        <v>2624</v>
      </c>
      <c r="E19" s="215">
        <f t="shared" si="1"/>
        <v>94.86623282718728</v>
      </c>
      <c r="F19" s="206">
        <v>41</v>
      </c>
      <c r="G19" s="31">
        <v>6</v>
      </c>
      <c r="H19" s="31">
        <v>11</v>
      </c>
      <c r="I19" s="207">
        <f>H19/G19*100</f>
        <v>183.33333333333331</v>
      </c>
    </row>
    <row r="20" spans="1:9" s="138" customFormat="1" ht="14.25" customHeight="1">
      <c r="A20" s="29" t="s">
        <v>231</v>
      </c>
      <c r="B20" s="201">
        <v>5397</v>
      </c>
      <c r="C20" s="31">
        <v>5661</v>
      </c>
      <c r="D20" s="31">
        <v>6763</v>
      </c>
      <c r="E20" s="215">
        <f t="shared" si="1"/>
        <v>119.46652534887829</v>
      </c>
      <c r="F20" s="206">
        <v>50</v>
      </c>
      <c r="G20" s="31">
        <v>43</v>
      </c>
      <c r="H20" s="31">
        <v>8</v>
      </c>
      <c r="I20" s="207">
        <f>H20/G20*100</f>
        <v>18.6046511627907</v>
      </c>
    </row>
    <row r="21" spans="1:9" s="138" customFormat="1" ht="14.25" customHeight="1">
      <c r="A21" s="29" t="s">
        <v>232</v>
      </c>
      <c r="B21" s="201">
        <v>920</v>
      </c>
      <c r="C21" s="31">
        <v>1033</v>
      </c>
      <c r="D21" s="31">
        <v>1360</v>
      </c>
      <c r="E21" s="215">
        <f t="shared" si="1"/>
        <v>131.65537270087125</v>
      </c>
      <c r="F21" s="206">
        <v>0</v>
      </c>
      <c r="G21" s="31">
        <v>0</v>
      </c>
      <c r="H21" s="31">
        <v>0</v>
      </c>
      <c r="I21" s="204" t="s">
        <v>227</v>
      </c>
    </row>
    <row r="22" spans="1:9" s="138" customFormat="1" ht="14.25" customHeight="1">
      <c r="A22" s="29" t="s">
        <v>234</v>
      </c>
      <c r="B22" s="208">
        <v>49.7</v>
      </c>
      <c r="C22" s="205">
        <v>49.9</v>
      </c>
      <c r="D22" s="205">
        <v>50</v>
      </c>
      <c r="E22" s="215">
        <f t="shared" si="1"/>
        <v>100.20040080160322</v>
      </c>
      <c r="F22" s="203" t="s">
        <v>226</v>
      </c>
      <c r="G22" s="203" t="s">
        <v>226</v>
      </c>
      <c r="H22" s="203" t="s">
        <v>226</v>
      </c>
      <c r="I22" s="204" t="s">
        <v>227</v>
      </c>
    </row>
    <row r="23" spans="1:9" ht="14.25" customHeight="1" thickBot="1">
      <c r="A23" s="37" t="s">
        <v>235</v>
      </c>
      <c r="B23" s="216">
        <f>B16-B17</f>
        <v>40361.726</v>
      </c>
      <c r="C23" s="44">
        <f>C16-C17</f>
        <v>40208.757</v>
      </c>
      <c r="D23" s="44">
        <f>D16-D17</f>
        <v>40500.5</v>
      </c>
      <c r="E23" s="217">
        <f t="shared" si="1"/>
        <v>100.72557080041047</v>
      </c>
      <c r="F23" s="218" t="s">
        <v>226</v>
      </c>
      <c r="G23" s="218" t="s">
        <v>226</v>
      </c>
      <c r="H23" s="218" t="s">
        <v>226</v>
      </c>
      <c r="I23" s="219" t="s">
        <v>227</v>
      </c>
    </row>
    <row r="24" spans="1:4" s="41" customFormat="1" ht="15.75" customHeight="1">
      <c r="A24" s="41" t="s">
        <v>237</v>
      </c>
      <c r="B24" s="220"/>
      <c r="C24" s="220"/>
      <c r="D24" s="220"/>
    </row>
    <row r="25" s="41" customFormat="1" ht="15.75" customHeight="1">
      <c r="A25" s="221" t="s">
        <v>238</v>
      </c>
    </row>
    <row r="26" s="41" customFormat="1" ht="15" customHeight="1">
      <c r="A26" s="221" t="s">
        <v>239</v>
      </c>
    </row>
    <row r="27" s="41" customFormat="1" ht="15.75" customHeight="1">
      <c r="A27" s="221" t="s">
        <v>240</v>
      </c>
    </row>
    <row r="28" s="41" customFormat="1" ht="14.25" customHeight="1">
      <c r="A28" s="221" t="s">
        <v>241</v>
      </c>
    </row>
    <row r="29" s="41" customFormat="1" ht="15.75" customHeight="1">
      <c r="A29" s="41" t="s">
        <v>242</v>
      </c>
    </row>
    <row r="30" s="41" customFormat="1" ht="12.75" customHeight="1">
      <c r="A30" s="41" t="s">
        <v>243</v>
      </c>
    </row>
    <row r="31" s="41" customFormat="1" ht="12.75" customHeight="1">
      <c r="A31" s="41" t="s">
        <v>244</v>
      </c>
    </row>
    <row r="32" s="41" customFormat="1" ht="12.75" customHeight="1">
      <c r="A32" s="41" t="s">
        <v>213</v>
      </c>
    </row>
  </sheetData>
  <mergeCells count="4">
    <mergeCell ref="A3:E3"/>
    <mergeCell ref="F3:I3"/>
    <mergeCell ref="A14:E14"/>
    <mergeCell ref="F14:I14"/>
  </mergeCells>
  <printOptions/>
  <pageMargins left="0.56" right="0.41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5"/>
  <sheetViews>
    <sheetView zoomScale="75" zoomScaleNormal="75" workbookViewId="0" topLeftCell="A1">
      <selection activeCell="I4" sqref="I4"/>
    </sheetView>
  </sheetViews>
  <sheetFormatPr defaultColWidth="9.140625" defaultRowHeight="15"/>
  <cols>
    <col min="1" max="1" width="22.8515625" style="0" customWidth="1"/>
  </cols>
  <sheetData>
    <row r="1" spans="1:14" ht="15">
      <c r="A1" s="21" t="s">
        <v>245</v>
      </c>
      <c r="B1" s="108"/>
      <c r="C1" s="22"/>
      <c r="D1" s="22"/>
      <c r="E1" s="22"/>
      <c r="F1" s="22"/>
      <c r="G1" s="108"/>
      <c r="H1" s="108"/>
      <c r="I1" s="22"/>
      <c r="J1" s="22"/>
      <c r="K1" s="22"/>
      <c r="L1" s="22"/>
      <c r="M1" s="22"/>
      <c r="N1" s="22"/>
    </row>
    <row r="2" spans="1:14" ht="15.75" thickBot="1">
      <c r="A2" s="22" t="s">
        <v>246</v>
      </c>
      <c r="B2" s="22"/>
      <c r="C2" s="22"/>
      <c r="D2" s="22"/>
      <c r="E2" s="22"/>
      <c r="F2" s="22"/>
      <c r="G2" s="108"/>
      <c r="H2" s="108"/>
      <c r="I2" s="22"/>
      <c r="J2" s="22"/>
      <c r="K2" s="22"/>
      <c r="L2" s="22"/>
      <c r="M2" s="22"/>
      <c r="N2" s="24" t="s">
        <v>247</v>
      </c>
    </row>
    <row r="3" spans="1:14" ht="60">
      <c r="A3" s="222" t="s">
        <v>248</v>
      </c>
      <c r="B3" s="355"/>
      <c r="C3" s="355"/>
      <c r="D3" s="355"/>
      <c r="E3" s="355"/>
      <c r="F3" s="355"/>
      <c r="G3" s="356"/>
      <c r="H3" s="224" t="s">
        <v>249</v>
      </c>
      <c r="I3" s="225" t="s">
        <v>250</v>
      </c>
      <c r="J3" s="226" t="s">
        <v>251</v>
      </c>
      <c r="K3" s="227"/>
      <c r="L3" s="223" t="s">
        <v>252</v>
      </c>
      <c r="M3" s="357" t="s">
        <v>253</v>
      </c>
      <c r="N3" s="358"/>
    </row>
    <row r="4" spans="1:14" ht="36.75" thickBot="1">
      <c r="A4" s="228"/>
      <c r="B4" s="27">
        <v>2000</v>
      </c>
      <c r="C4" s="27">
        <v>2001</v>
      </c>
      <c r="D4" s="27">
        <v>2002</v>
      </c>
      <c r="E4" s="27">
        <v>2003</v>
      </c>
      <c r="F4" s="27">
        <v>2004</v>
      </c>
      <c r="G4" s="27">
        <v>2005</v>
      </c>
      <c r="H4" s="229">
        <v>2006</v>
      </c>
      <c r="I4" s="51" t="s">
        <v>254</v>
      </c>
      <c r="J4" s="230"/>
      <c r="K4" s="231"/>
      <c r="L4" s="232" t="s">
        <v>255</v>
      </c>
      <c r="M4" s="233" t="s">
        <v>256</v>
      </c>
      <c r="N4" s="234"/>
    </row>
    <row r="5" spans="1:14" ht="18.75" thickTop="1">
      <c r="A5" s="29" t="s">
        <v>257</v>
      </c>
      <c r="B5" s="235" t="s">
        <v>258</v>
      </c>
      <c r="C5" s="235" t="s">
        <v>259</v>
      </c>
      <c r="D5" s="235" t="s">
        <v>260</v>
      </c>
      <c r="E5" s="235" t="s">
        <v>261</v>
      </c>
      <c r="F5" s="235" t="s">
        <v>262</v>
      </c>
      <c r="G5" s="236" t="s">
        <v>263</v>
      </c>
      <c r="H5" s="237">
        <f>SUM(H6:H9)</f>
        <v>60.599999999999994</v>
      </c>
      <c r="I5" s="238">
        <f>H5-G5</f>
        <v>1.6999999999999957</v>
      </c>
      <c r="J5" s="239" t="s">
        <v>264</v>
      </c>
      <c r="K5" s="240"/>
      <c r="L5" s="241" t="s">
        <v>265</v>
      </c>
      <c r="M5" s="242" t="s">
        <v>266</v>
      </c>
      <c r="N5" s="243" t="s">
        <v>267</v>
      </c>
    </row>
    <row r="6" spans="1:14" ht="18">
      <c r="A6" s="29" t="s">
        <v>268</v>
      </c>
      <c r="B6" s="235" t="s">
        <v>269</v>
      </c>
      <c r="C6" s="235">
        <v>7</v>
      </c>
      <c r="D6" s="235" t="s">
        <v>270</v>
      </c>
      <c r="E6" s="235" t="s">
        <v>271</v>
      </c>
      <c r="F6" s="235" t="s">
        <v>272</v>
      </c>
      <c r="G6" s="236" t="s">
        <v>273</v>
      </c>
      <c r="H6" s="237">
        <v>5.3</v>
      </c>
      <c r="I6" s="238">
        <f aca="true" t="shared" si="0" ref="I6:I25">H6-G6</f>
        <v>-0.7999999999999998</v>
      </c>
      <c r="J6" s="239" t="s">
        <v>274</v>
      </c>
      <c r="K6" s="240"/>
      <c r="L6" s="241"/>
      <c r="M6" s="242" t="s">
        <v>275</v>
      </c>
      <c r="N6" s="243" t="s">
        <v>267</v>
      </c>
    </row>
    <row r="7" spans="1:14" ht="18">
      <c r="A7" s="29" t="s">
        <v>276</v>
      </c>
      <c r="B7" s="235" t="s">
        <v>277</v>
      </c>
      <c r="C7" s="235" t="s">
        <v>278</v>
      </c>
      <c r="D7" s="235" t="s">
        <v>279</v>
      </c>
      <c r="E7" s="235" t="s">
        <v>280</v>
      </c>
      <c r="F7" s="235" t="s">
        <v>281</v>
      </c>
      <c r="G7" s="236" t="s">
        <v>282</v>
      </c>
      <c r="H7" s="237">
        <v>32.2</v>
      </c>
      <c r="I7" s="238">
        <f t="shared" si="0"/>
        <v>1.1000000000000014</v>
      </c>
      <c r="J7" s="239" t="s">
        <v>283</v>
      </c>
      <c r="K7" s="240"/>
      <c r="L7" s="241"/>
      <c r="M7" s="242" t="s">
        <v>284</v>
      </c>
      <c r="N7" s="243" t="s">
        <v>267</v>
      </c>
    </row>
    <row r="8" spans="1:14" ht="18">
      <c r="A8" s="29" t="s">
        <v>285</v>
      </c>
      <c r="B8" s="235" t="s">
        <v>286</v>
      </c>
      <c r="C8" s="235" t="s">
        <v>287</v>
      </c>
      <c r="D8" s="235" t="s">
        <v>288</v>
      </c>
      <c r="E8" s="235" t="s">
        <v>289</v>
      </c>
      <c r="F8" s="235" t="s">
        <v>290</v>
      </c>
      <c r="G8" s="236" t="s">
        <v>291</v>
      </c>
      <c r="H8" s="237">
        <v>21.8</v>
      </c>
      <c r="I8" s="238">
        <f t="shared" si="0"/>
        <v>1.5</v>
      </c>
      <c r="J8" s="239" t="s">
        <v>292</v>
      </c>
      <c r="K8" s="240"/>
      <c r="L8" s="241"/>
      <c r="M8" s="242" t="s">
        <v>293</v>
      </c>
      <c r="N8" s="243" t="s">
        <v>267</v>
      </c>
    </row>
    <row r="9" spans="1:14" ht="18">
      <c r="A9" s="244" t="s">
        <v>294</v>
      </c>
      <c r="B9" s="235" t="s">
        <v>295</v>
      </c>
      <c r="C9" s="235" t="s">
        <v>295</v>
      </c>
      <c r="D9" s="235" t="s">
        <v>296</v>
      </c>
      <c r="E9" s="235" t="s">
        <v>297</v>
      </c>
      <c r="F9" s="235" t="s">
        <v>295</v>
      </c>
      <c r="G9" s="236" t="s">
        <v>295</v>
      </c>
      <c r="H9" s="237">
        <v>1.3</v>
      </c>
      <c r="I9" s="238">
        <f t="shared" si="0"/>
        <v>-0.09999999999999987</v>
      </c>
      <c r="J9" s="239" t="s">
        <v>298</v>
      </c>
      <c r="K9" s="240"/>
      <c r="L9" s="245"/>
      <c r="M9" s="242" t="s">
        <v>299</v>
      </c>
      <c r="N9" s="243" t="s">
        <v>300</v>
      </c>
    </row>
    <row r="10" spans="1:14" ht="18">
      <c r="A10" s="29" t="s">
        <v>301</v>
      </c>
      <c r="B10" s="235" t="s">
        <v>302</v>
      </c>
      <c r="C10" s="235" t="s">
        <v>303</v>
      </c>
      <c r="D10" s="235" t="s">
        <v>304</v>
      </c>
      <c r="E10" s="235" t="s">
        <v>305</v>
      </c>
      <c r="F10" s="235" t="s">
        <v>304</v>
      </c>
      <c r="G10" s="236" t="s">
        <v>306</v>
      </c>
      <c r="H10" s="237">
        <v>5.1</v>
      </c>
      <c r="I10" s="238">
        <f t="shared" si="0"/>
        <v>0.39999999999999947</v>
      </c>
      <c r="J10" s="239" t="s">
        <v>307</v>
      </c>
      <c r="K10" s="240"/>
      <c r="L10" s="245"/>
      <c r="M10" s="242" t="s">
        <v>308</v>
      </c>
      <c r="N10" s="243" t="s">
        <v>267</v>
      </c>
    </row>
    <row r="11" spans="1:14" ht="18">
      <c r="A11" s="29" t="s">
        <v>309</v>
      </c>
      <c r="B11" s="235" t="s">
        <v>310</v>
      </c>
      <c r="C11" s="235" t="s">
        <v>311</v>
      </c>
      <c r="D11" s="235" t="s">
        <v>312</v>
      </c>
      <c r="E11" s="235" t="s">
        <v>313</v>
      </c>
      <c r="F11" s="235" t="s">
        <v>314</v>
      </c>
      <c r="G11" s="236" t="s">
        <v>315</v>
      </c>
      <c r="H11" s="237">
        <v>152.4</v>
      </c>
      <c r="I11" s="238">
        <f t="shared" si="0"/>
        <v>-2.4000000000000057</v>
      </c>
      <c r="J11" s="239" t="s">
        <v>316</v>
      </c>
      <c r="K11" s="240"/>
      <c r="L11" s="245" t="s">
        <v>317</v>
      </c>
      <c r="M11" s="242" t="s">
        <v>318</v>
      </c>
      <c r="N11" s="246" t="s">
        <v>319</v>
      </c>
    </row>
    <row r="12" spans="1:14" ht="18">
      <c r="A12" s="29" t="s">
        <v>320</v>
      </c>
      <c r="B12" s="235" t="s">
        <v>321</v>
      </c>
      <c r="C12" s="235" t="s">
        <v>322</v>
      </c>
      <c r="D12" s="235" t="s">
        <v>323</v>
      </c>
      <c r="E12" s="236" t="s">
        <v>324</v>
      </c>
      <c r="F12" s="236" t="s">
        <v>325</v>
      </c>
      <c r="G12" s="236" t="s">
        <v>326</v>
      </c>
      <c r="H12" s="237">
        <v>55.9</v>
      </c>
      <c r="I12" s="238">
        <f t="shared" si="0"/>
        <v>-0.8000000000000043</v>
      </c>
      <c r="J12" s="239" t="s">
        <v>327</v>
      </c>
      <c r="K12" s="240"/>
      <c r="L12" s="241"/>
      <c r="M12" s="247" t="s">
        <v>328</v>
      </c>
      <c r="N12" s="243" t="s">
        <v>267</v>
      </c>
    </row>
    <row r="13" spans="1:14" ht="18">
      <c r="A13" s="29" t="s">
        <v>329</v>
      </c>
      <c r="B13" s="235" t="s">
        <v>330</v>
      </c>
      <c r="C13" s="235" t="s">
        <v>331</v>
      </c>
      <c r="D13" s="235" t="s">
        <v>332</v>
      </c>
      <c r="E13" s="236" t="s">
        <v>269</v>
      </c>
      <c r="F13" s="236" t="s">
        <v>333</v>
      </c>
      <c r="G13" s="236" t="s">
        <v>269</v>
      </c>
      <c r="H13" s="237">
        <v>9.6</v>
      </c>
      <c r="I13" s="238">
        <f t="shared" si="0"/>
        <v>0.29999999999999893</v>
      </c>
      <c r="J13" s="239" t="s">
        <v>334</v>
      </c>
      <c r="K13" s="248" t="s">
        <v>335</v>
      </c>
      <c r="L13" s="241"/>
      <c r="M13" s="242" t="s">
        <v>336</v>
      </c>
      <c r="N13" s="246" t="s">
        <v>337</v>
      </c>
    </row>
    <row r="14" spans="1:14" ht="18">
      <c r="A14" s="29" t="s">
        <v>338</v>
      </c>
      <c r="B14" s="235" t="s">
        <v>339</v>
      </c>
      <c r="C14" s="235" t="s">
        <v>340</v>
      </c>
      <c r="D14" s="235" t="s">
        <v>341</v>
      </c>
      <c r="E14" s="236" t="s">
        <v>342</v>
      </c>
      <c r="F14" s="236" t="s">
        <v>343</v>
      </c>
      <c r="G14" s="236" t="s">
        <v>344</v>
      </c>
      <c r="H14" s="237">
        <v>207</v>
      </c>
      <c r="I14" s="238">
        <f t="shared" si="0"/>
        <v>1</v>
      </c>
      <c r="J14" s="239" t="s">
        <v>345</v>
      </c>
      <c r="K14" s="240"/>
      <c r="L14" s="249"/>
      <c r="M14" s="242" t="s">
        <v>346</v>
      </c>
      <c r="N14" s="243" t="s">
        <v>347</v>
      </c>
    </row>
    <row r="15" spans="1:14" ht="18">
      <c r="A15" s="29" t="s">
        <v>348</v>
      </c>
      <c r="B15" s="235" t="s">
        <v>349</v>
      </c>
      <c r="C15" s="235" t="s">
        <v>350</v>
      </c>
      <c r="D15" s="235" t="s">
        <v>351</v>
      </c>
      <c r="E15" s="236" t="s">
        <v>352</v>
      </c>
      <c r="F15" s="236" t="s">
        <v>353</v>
      </c>
      <c r="G15" s="236" t="s">
        <v>349</v>
      </c>
      <c r="H15" s="237">
        <v>23</v>
      </c>
      <c r="I15" s="238">
        <f t="shared" si="0"/>
        <v>-0.8999999999999986</v>
      </c>
      <c r="J15" s="239" t="s">
        <v>354</v>
      </c>
      <c r="K15" s="240"/>
      <c r="L15" s="245" t="s">
        <v>355</v>
      </c>
      <c r="M15" s="250" t="s">
        <v>226</v>
      </c>
      <c r="N15" s="246"/>
    </row>
    <row r="16" spans="1:14" ht="18">
      <c r="A16" s="29" t="s">
        <v>356</v>
      </c>
      <c r="B16" s="235" t="s">
        <v>298</v>
      </c>
      <c r="C16" s="235" t="s">
        <v>357</v>
      </c>
      <c r="D16" s="235" t="s">
        <v>357</v>
      </c>
      <c r="E16" s="236" t="s">
        <v>299</v>
      </c>
      <c r="F16" s="236" t="s">
        <v>358</v>
      </c>
      <c r="G16" s="236" t="s">
        <v>359</v>
      </c>
      <c r="H16" s="237">
        <v>2</v>
      </c>
      <c r="I16" s="238">
        <f t="shared" si="0"/>
        <v>0</v>
      </c>
      <c r="J16" s="239" t="s">
        <v>299</v>
      </c>
      <c r="K16" s="240"/>
      <c r="L16" s="241"/>
      <c r="M16" s="242" t="s">
        <v>360</v>
      </c>
      <c r="N16" s="243" t="s">
        <v>267</v>
      </c>
    </row>
    <row r="17" spans="1:14" ht="18">
      <c r="A17" s="29" t="s">
        <v>361</v>
      </c>
      <c r="B17" s="235" t="s">
        <v>362</v>
      </c>
      <c r="C17" s="235" t="s">
        <v>299</v>
      </c>
      <c r="D17" s="235" t="s">
        <v>363</v>
      </c>
      <c r="E17" s="236" t="s">
        <v>364</v>
      </c>
      <c r="F17" s="236" t="s">
        <v>362</v>
      </c>
      <c r="G17" s="236" t="s">
        <v>357</v>
      </c>
      <c r="H17" s="237">
        <v>3</v>
      </c>
      <c r="I17" s="238">
        <f t="shared" si="0"/>
        <v>0</v>
      </c>
      <c r="J17" s="239" t="s">
        <v>357</v>
      </c>
      <c r="K17" s="240"/>
      <c r="L17" s="241"/>
      <c r="M17" s="250" t="s">
        <v>226</v>
      </c>
      <c r="N17" s="246"/>
    </row>
    <row r="18" spans="1:14" ht="18">
      <c r="A18" s="29" t="s">
        <v>365</v>
      </c>
      <c r="B18" s="235" t="s">
        <v>366</v>
      </c>
      <c r="C18" s="235" t="s">
        <v>367</v>
      </c>
      <c r="D18" s="235" t="s">
        <v>368</v>
      </c>
      <c r="E18" s="236" t="s">
        <v>369</v>
      </c>
      <c r="F18" s="236" t="s">
        <v>370</v>
      </c>
      <c r="G18" s="236" t="s">
        <v>368</v>
      </c>
      <c r="H18" s="237">
        <v>17.9</v>
      </c>
      <c r="I18" s="238">
        <f t="shared" si="0"/>
        <v>-1</v>
      </c>
      <c r="J18" s="239" t="s">
        <v>370</v>
      </c>
      <c r="K18" s="240"/>
      <c r="L18" s="241"/>
      <c r="M18" s="242" t="s">
        <v>371</v>
      </c>
      <c r="N18" s="246" t="s">
        <v>372</v>
      </c>
    </row>
    <row r="19" spans="1:14" ht="18">
      <c r="A19" s="29" t="s">
        <v>373</v>
      </c>
      <c r="B19" s="235" t="s">
        <v>374</v>
      </c>
      <c r="C19" s="235" t="s">
        <v>375</v>
      </c>
      <c r="D19" s="235" t="s">
        <v>376</v>
      </c>
      <c r="E19" s="236">
        <v>27</v>
      </c>
      <c r="F19" s="236" t="s">
        <v>377</v>
      </c>
      <c r="G19" s="236">
        <v>33.6</v>
      </c>
      <c r="H19" s="237">
        <v>31.7</v>
      </c>
      <c r="I19" s="238">
        <f t="shared" si="0"/>
        <v>-1.9000000000000021</v>
      </c>
      <c r="J19" s="239" t="s">
        <v>378</v>
      </c>
      <c r="K19" s="240"/>
      <c r="L19" s="245"/>
      <c r="M19" s="242" t="s">
        <v>379</v>
      </c>
      <c r="N19" s="246" t="s">
        <v>380</v>
      </c>
    </row>
    <row r="20" spans="1:14" ht="18">
      <c r="A20" s="251" t="s">
        <v>381</v>
      </c>
      <c r="B20" s="252" t="s">
        <v>382</v>
      </c>
      <c r="C20" s="252" t="s">
        <v>383</v>
      </c>
      <c r="D20" s="252" t="s">
        <v>384</v>
      </c>
      <c r="E20" s="253" t="s">
        <v>385</v>
      </c>
      <c r="F20" s="253" t="s">
        <v>386</v>
      </c>
      <c r="G20" s="236" t="s">
        <v>387</v>
      </c>
      <c r="H20" s="254">
        <v>85.3</v>
      </c>
      <c r="I20" s="238">
        <f t="shared" si="0"/>
        <v>-6.200000000000003</v>
      </c>
      <c r="J20" s="255" t="s">
        <v>382</v>
      </c>
      <c r="K20" s="256"/>
      <c r="L20" s="148" t="s">
        <v>388</v>
      </c>
      <c r="M20" s="242" t="s">
        <v>389</v>
      </c>
      <c r="N20" s="243" t="s">
        <v>347</v>
      </c>
    </row>
    <row r="21" spans="1:14" ht="18">
      <c r="A21" s="29" t="s">
        <v>131</v>
      </c>
      <c r="B21" s="235" t="s">
        <v>390</v>
      </c>
      <c r="C21" s="235" t="s">
        <v>391</v>
      </c>
      <c r="D21" s="235" t="s">
        <v>392</v>
      </c>
      <c r="E21" s="236" t="s">
        <v>393</v>
      </c>
      <c r="F21" s="236" t="s">
        <v>394</v>
      </c>
      <c r="G21" s="236" t="s">
        <v>395</v>
      </c>
      <c r="H21" s="237">
        <v>56.8</v>
      </c>
      <c r="I21" s="238">
        <f t="shared" si="0"/>
        <v>-3.200000000000003</v>
      </c>
      <c r="J21" s="239" t="s">
        <v>396</v>
      </c>
      <c r="K21" s="240"/>
      <c r="L21" s="241" t="s">
        <v>397</v>
      </c>
      <c r="M21" s="242" t="s">
        <v>398</v>
      </c>
      <c r="N21" s="243" t="s">
        <v>347</v>
      </c>
    </row>
    <row r="22" spans="1:14" ht="18">
      <c r="A22" s="29" t="s">
        <v>399</v>
      </c>
      <c r="B22" s="235" t="s">
        <v>400</v>
      </c>
      <c r="C22" s="235" t="s">
        <v>400</v>
      </c>
      <c r="D22" s="235" t="s">
        <v>400</v>
      </c>
      <c r="E22" s="236" t="s">
        <v>297</v>
      </c>
      <c r="F22" s="236" t="s">
        <v>297</v>
      </c>
      <c r="G22" s="236" t="s">
        <v>297</v>
      </c>
      <c r="H22" s="237">
        <v>1.6</v>
      </c>
      <c r="I22" s="238">
        <f t="shared" si="0"/>
        <v>0</v>
      </c>
      <c r="J22" s="239" t="s">
        <v>401</v>
      </c>
      <c r="K22" s="240"/>
      <c r="L22" s="241" t="s">
        <v>402</v>
      </c>
      <c r="M22" s="242" t="s">
        <v>403</v>
      </c>
      <c r="N22" s="243" t="s">
        <v>372</v>
      </c>
    </row>
    <row r="23" spans="1:14" ht="18">
      <c r="A23" s="29" t="s">
        <v>404</v>
      </c>
      <c r="B23" s="235" t="s">
        <v>405</v>
      </c>
      <c r="C23" s="235" t="s">
        <v>398</v>
      </c>
      <c r="D23" s="235" t="s">
        <v>406</v>
      </c>
      <c r="E23" s="236" t="s">
        <v>407</v>
      </c>
      <c r="F23" s="236" t="s">
        <v>408</v>
      </c>
      <c r="G23" s="236">
        <v>90.5</v>
      </c>
      <c r="H23" s="237">
        <v>88</v>
      </c>
      <c r="I23" s="238">
        <f t="shared" si="0"/>
        <v>-2.5</v>
      </c>
      <c r="J23" s="239" t="s">
        <v>409</v>
      </c>
      <c r="K23" s="240"/>
      <c r="L23" s="241" t="s">
        <v>410</v>
      </c>
      <c r="M23" s="359" t="s">
        <v>411</v>
      </c>
      <c r="N23" s="360" t="s">
        <v>412</v>
      </c>
    </row>
    <row r="24" spans="1:14" ht="18">
      <c r="A24" s="29" t="s">
        <v>413</v>
      </c>
      <c r="B24" s="235" t="s">
        <v>414</v>
      </c>
      <c r="C24" s="235" t="s">
        <v>415</v>
      </c>
      <c r="D24" s="235" t="s">
        <v>416</v>
      </c>
      <c r="E24" s="236" t="s">
        <v>417</v>
      </c>
      <c r="F24" s="236" t="s">
        <v>416</v>
      </c>
      <c r="G24" s="236">
        <v>51.5</v>
      </c>
      <c r="H24" s="237">
        <v>56</v>
      </c>
      <c r="I24" s="238">
        <f t="shared" si="0"/>
        <v>4.5</v>
      </c>
      <c r="J24" s="239" t="s">
        <v>418</v>
      </c>
      <c r="K24" s="240"/>
      <c r="L24" s="241" t="s">
        <v>419</v>
      </c>
      <c r="M24" s="359"/>
      <c r="N24" s="361"/>
    </row>
    <row r="25" spans="1:14" ht="18.75" thickBot="1">
      <c r="A25" s="257" t="s">
        <v>420</v>
      </c>
      <c r="B25" s="258" t="s">
        <v>421</v>
      </c>
      <c r="C25" s="259" t="s">
        <v>422</v>
      </c>
      <c r="D25" s="258" t="s">
        <v>423</v>
      </c>
      <c r="E25" s="260" t="s">
        <v>421</v>
      </c>
      <c r="F25" s="261" t="s">
        <v>424</v>
      </c>
      <c r="G25" s="260">
        <v>9.7</v>
      </c>
      <c r="H25" s="262">
        <v>13.4</v>
      </c>
      <c r="I25" s="263">
        <f t="shared" si="0"/>
        <v>3.700000000000001</v>
      </c>
      <c r="J25" s="264" t="s">
        <v>226</v>
      </c>
      <c r="K25" s="265"/>
      <c r="L25" s="266" t="s">
        <v>226</v>
      </c>
      <c r="M25" s="264" t="s">
        <v>425</v>
      </c>
      <c r="N25" s="267" t="s">
        <v>347</v>
      </c>
    </row>
    <row r="26" spans="1:14" ht="18">
      <c r="A26" s="268" t="s">
        <v>426</v>
      </c>
      <c r="B26" s="159"/>
      <c r="C26" s="159"/>
      <c r="D26" s="159"/>
      <c r="E26" s="159"/>
      <c r="F26" s="159"/>
      <c r="G26" s="269" t="s">
        <v>427</v>
      </c>
      <c r="H26" s="159"/>
      <c r="I26" s="159"/>
      <c r="J26" s="159"/>
      <c r="K26" s="159"/>
      <c r="L26" s="159"/>
      <c r="M26" s="270"/>
      <c r="N26" s="270"/>
    </row>
    <row r="27" spans="1:14" ht="18">
      <c r="A27" s="159" t="s">
        <v>428</v>
      </c>
      <c r="B27" s="159"/>
      <c r="C27" s="159"/>
      <c r="D27" s="159"/>
      <c r="E27" s="159"/>
      <c r="F27" s="159"/>
      <c r="G27" s="159" t="s">
        <v>429</v>
      </c>
      <c r="H27" s="159"/>
      <c r="I27" s="159"/>
      <c r="J27" s="271"/>
      <c r="K27" s="271"/>
      <c r="L27" s="272"/>
      <c r="M27" s="270"/>
      <c r="N27" s="270"/>
    </row>
    <row r="28" spans="1:14" ht="18">
      <c r="A28" s="160" t="s">
        <v>430</v>
      </c>
      <c r="B28" s="159"/>
      <c r="C28" s="159"/>
      <c r="D28" s="159"/>
      <c r="E28" s="159"/>
      <c r="F28" s="159"/>
      <c r="G28" s="269" t="s">
        <v>431</v>
      </c>
      <c r="H28" s="159"/>
      <c r="I28" s="159"/>
      <c r="J28" s="273"/>
      <c r="K28" s="273"/>
      <c r="L28" s="159"/>
      <c r="M28" s="159"/>
      <c r="N28" s="159"/>
    </row>
    <row r="29" spans="1:14" ht="18">
      <c r="A29" s="159" t="s">
        <v>432</v>
      </c>
      <c r="B29" s="159"/>
      <c r="C29" s="159"/>
      <c r="D29" s="159"/>
      <c r="E29" s="159"/>
      <c r="F29" s="159"/>
      <c r="G29" s="269" t="s">
        <v>433</v>
      </c>
      <c r="H29" s="159"/>
      <c r="I29" s="159"/>
      <c r="J29" s="273"/>
      <c r="K29" s="273"/>
      <c r="L29" s="159"/>
      <c r="M29" s="159"/>
      <c r="N29" s="159"/>
    </row>
    <row r="30" spans="1:14" ht="18">
      <c r="A30" s="159" t="s">
        <v>434</v>
      </c>
      <c r="B30" s="159"/>
      <c r="C30" s="159"/>
      <c r="D30" s="159"/>
      <c r="E30" s="159"/>
      <c r="F30" s="159"/>
      <c r="G30" s="269" t="s">
        <v>435</v>
      </c>
      <c r="H30" s="159"/>
      <c r="I30" s="159"/>
      <c r="J30" s="273"/>
      <c r="K30" s="273"/>
      <c r="L30" s="159"/>
      <c r="M30" s="159"/>
      <c r="N30" s="159"/>
    </row>
    <row r="31" spans="1:14" ht="18">
      <c r="A31" s="269" t="s">
        <v>436</v>
      </c>
      <c r="B31" s="159"/>
      <c r="C31" s="159"/>
      <c r="D31" s="159"/>
      <c r="E31" s="159"/>
      <c r="F31" s="159"/>
      <c r="G31" s="269" t="s">
        <v>437</v>
      </c>
      <c r="H31" s="159"/>
      <c r="I31" s="159"/>
      <c r="J31" s="274"/>
      <c r="K31" s="274"/>
      <c r="L31" s="275"/>
      <c r="M31" s="275"/>
      <c r="N31" s="275"/>
    </row>
    <row r="32" spans="1:14" ht="18">
      <c r="A32" s="269" t="s">
        <v>438</v>
      </c>
      <c r="B32" s="159"/>
      <c r="C32" s="159"/>
      <c r="D32" s="159"/>
      <c r="E32" s="159"/>
      <c r="F32" s="159"/>
      <c r="G32" s="276" t="s">
        <v>439</v>
      </c>
      <c r="H32" s="159"/>
      <c r="I32" s="159"/>
      <c r="J32" s="159"/>
      <c r="K32" s="159"/>
      <c r="L32" s="159"/>
      <c r="M32" s="269"/>
      <c r="N32" s="159"/>
    </row>
    <row r="33" spans="1:14" ht="18">
      <c r="A33" s="272" t="s">
        <v>440</v>
      </c>
      <c r="B33" s="159"/>
      <c r="C33" s="159"/>
      <c r="D33" s="271"/>
      <c r="E33" s="271"/>
      <c r="F33" s="272"/>
      <c r="G33" s="276" t="s">
        <v>441</v>
      </c>
      <c r="H33" s="159"/>
      <c r="I33" s="159"/>
      <c r="J33" s="273"/>
      <c r="K33" s="273"/>
      <c r="L33" s="159"/>
      <c r="M33" s="159"/>
      <c r="N33" s="159"/>
    </row>
    <row r="34" spans="1:14" ht="18">
      <c r="A34" s="269" t="s">
        <v>442</v>
      </c>
      <c r="B34" s="159"/>
      <c r="C34" s="159"/>
      <c r="D34" s="159"/>
      <c r="E34" s="159"/>
      <c r="F34" s="159"/>
      <c r="G34" s="159" t="s">
        <v>443</v>
      </c>
      <c r="H34" s="159"/>
      <c r="I34" s="159"/>
      <c r="J34" s="273"/>
      <c r="K34" s="273"/>
      <c r="L34" s="159"/>
      <c r="M34" s="159"/>
      <c r="N34" s="159"/>
    </row>
    <row r="35" spans="1:14" ht="15">
      <c r="A35" s="159" t="s">
        <v>213</v>
      </c>
      <c r="B35" s="159"/>
      <c r="C35" s="22"/>
      <c r="D35" s="22"/>
      <c r="E35" s="22"/>
      <c r="F35" s="22"/>
      <c r="G35" s="108"/>
      <c r="H35" s="159"/>
      <c r="I35" s="159"/>
      <c r="J35" s="273"/>
      <c r="K35" s="273"/>
      <c r="L35" s="159"/>
      <c r="M35" s="159"/>
      <c r="N35" s="159"/>
    </row>
  </sheetData>
  <mergeCells count="4">
    <mergeCell ref="B3:G3"/>
    <mergeCell ref="M3:N3"/>
    <mergeCell ref="M23:M24"/>
    <mergeCell ref="N23:N24"/>
  </mergeCells>
  <printOptions/>
  <pageMargins left="0.78" right="0.76" top="0.5" bottom="0.49" header="0.4921259845" footer="0.4921259845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A20" sqref="A20"/>
    </sheetView>
  </sheetViews>
  <sheetFormatPr defaultColWidth="9.140625" defaultRowHeight="15"/>
  <cols>
    <col min="1" max="1" width="44.28125" style="22" customWidth="1"/>
    <col min="2" max="3" width="12.28125" style="22" customWidth="1"/>
    <col min="4" max="4" width="11.7109375" style="22" customWidth="1"/>
    <col min="5" max="5" width="12.28125" style="22" customWidth="1"/>
    <col min="6" max="6" width="9.140625" style="22" customWidth="1"/>
    <col min="7" max="16384" width="9.140625" style="138" customWidth="1"/>
  </cols>
  <sheetData>
    <row r="1" ht="15">
      <c r="A1" s="21" t="s">
        <v>444</v>
      </c>
    </row>
    <row r="3" spans="1:5" ht="15.75" thickBot="1">
      <c r="A3" s="22" t="s">
        <v>191</v>
      </c>
      <c r="E3" s="22" t="s">
        <v>445</v>
      </c>
    </row>
    <row r="4" spans="1:5" ht="15">
      <c r="A4" s="277" t="s">
        <v>446</v>
      </c>
      <c r="B4" s="25" t="s">
        <v>447</v>
      </c>
      <c r="C4" s="278" t="s">
        <v>448</v>
      </c>
      <c r="D4" s="278" t="s">
        <v>118</v>
      </c>
      <c r="E4" s="279" t="s">
        <v>119</v>
      </c>
    </row>
    <row r="5" spans="1:5" ht="15.75" thickBot="1">
      <c r="A5" s="198"/>
      <c r="B5" s="199" t="s">
        <v>449</v>
      </c>
      <c r="C5" s="27" t="s">
        <v>449</v>
      </c>
      <c r="D5" s="27" t="s">
        <v>149</v>
      </c>
      <c r="E5" s="200" t="s">
        <v>450</v>
      </c>
    </row>
    <row r="6" spans="1:5" ht="15.75" thickTop="1">
      <c r="A6" s="280" t="s">
        <v>451</v>
      </c>
      <c r="B6" s="281">
        <v>799.43</v>
      </c>
      <c r="C6" s="282">
        <v>640.38</v>
      </c>
      <c r="D6" s="282">
        <v>623.54</v>
      </c>
      <c r="E6" s="283">
        <v>97.37</v>
      </c>
    </row>
    <row r="7" spans="1:6" ht="15">
      <c r="A7" s="29" t="s">
        <v>452</v>
      </c>
      <c r="B7" s="284">
        <v>454.07</v>
      </c>
      <c r="C7" s="285">
        <v>201.21</v>
      </c>
      <c r="D7" s="285">
        <v>191.12</v>
      </c>
      <c r="E7" s="286">
        <v>94.98</v>
      </c>
      <c r="F7" s="138"/>
    </row>
    <row r="8" spans="1:6" ht="15">
      <c r="A8" s="29" t="s">
        <v>453</v>
      </c>
      <c r="B8" s="284">
        <v>285.73</v>
      </c>
      <c r="C8" s="285">
        <v>368.38</v>
      </c>
      <c r="D8" s="285">
        <v>368.27</v>
      </c>
      <c r="E8" s="286">
        <v>99.97</v>
      </c>
      <c r="F8" s="138"/>
    </row>
    <row r="9" spans="1:5" ht="15">
      <c r="A9" s="209" t="s">
        <v>454</v>
      </c>
      <c r="B9" s="287">
        <v>59.64</v>
      </c>
      <c r="C9" s="288">
        <v>70.79</v>
      </c>
      <c r="D9" s="288">
        <v>64.16</v>
      </c>
      <c r="E9" s="289">
        <v>90.63</v>
      </c>
    </row>
    <row r="10" spans="1:5" ht="15">
      <c r="A10" s="280" t="s">
        <v>455</v>
      </c>
      <c r="B10" s="281">
        <v>1475.15</v>
      </c>
      <c r="C10" s="282">
        <v>1511.65</v>
      </c>
      <c r="D10" s="282">
        <v>1393.23</v>
      </c>
      <c r="E10" s="283">
        <v>92.17</v>
      </c>
    </row>
    <row r="11" spans="1:6" ht="15">
      <c r="A11" s="29" t="s">
        <v>456</v>
      </c>
      <c r="B11" s="284">
        <v>1068.71</v>
      </c>
      <c r="C11" s="285">
        <v>1106.75</v>
      </c>
      <c r="D11" s="285">
        <v>988.58</v>
      </c>
      <c r="E11" s="286">
        <v>89.32</v>
      </c>
      <c r="F11" s="138"/>
    </row>
    <row r="12" spans="1:6" ht="15">
      <c r="A12" s="29" t="s">
        <v>457</v>
      </c>
      <c r="B12" s="284">
        <v>31.72</v>
      </c>
      <c r="C12" s="285">
        <v>32.6</v>
      </c>
      <c r="D12" s="285">
        <v>32.6</v>
      </c>
      <c r="E12" s="286">
        <v>100</v>
      </c>
      <c r="F12" s="138"/>
    </row>
    <row r="13" spans="1:6" ht="15">
      <c r="A13" s="29" t="s">
        <v>458</v>
      </c>
      <c r="B13" s="284">
        <v>57.95</v>
      </c>
      <c r="C13" s="285">
        <v>55.53</v>
      </c>
      <c r="D13" s="285">
        <v>55.53</v>
      </c>
      <c r="E13" s="286">
        <v>100</v>
      </c>
      <c r="F13" s="138"/>
    </row>
    <row r="14" spans="1:5" ht="15">
      <c r="A14" s="209" t="s">
        <v>459</v>
      </c>
      <c r="B14" s="287">
        <v>316.77</v>
      </c>
      <c r="C14" s="288">
        <v>316.77</v>
      </c>
      <c r="D14" s="288">
        <v>316.52</v>
      </c>
      <c r="E14" s="289">
        <v>99.92</v>
      </c>
    </row>
    <row r="15" spans="1:5" ht="15">
      <c r="A15" s="280" t="s">
        <v>460</v>
      </c>
      <c r="B15" s="281">
        <v>2091.61</v>
      </c>
      <c r="C15" s="282">
        <v>2355.15</v>
      </c>
      <c r="D15" s="282">
        <v>2186.22</v>
      </c>
      <c r="E15" s="283">
        <v>92.83</v>
      </c>
    </row>
    <row r="16" spans="1:6" ht="15">
      <c r="A16" s="29" t="s">
        <v>461</v>
      </c>
      <c r="B16" s="284">
        <v>375.75</v>
      </c>
      <c r="C16" s="285">
        <v>322.46</v>
      </c>
      <c r="D16" s="285">
        <v>324.86</v>
      </c>
      <c r="E16" s="286">
        <v>100.74</v>
      </c>
      <c r="F16" s="138"/>
    </row>
    <row r="17" spans="1:6" ht="15">
      <c r="A17" s="29" t="s">
        <v>462</v>
      </c>
      <c r="B17" s="284">
        <v>890.45</v>
      </c>
      <c r="C17" s="285">
        <v>998.13</v>
      </c>
      <c r="D17" s="285">
        <v>944.1</v>
      </c>
      <c r="E17" s="286">
        <v>94.59</v>
      </c>
      <c r="F17" s="138"/>
    </row>
    <row r="18" spans="1:6" ht="15">
      <c r="A18" s="29" t="s">
        <v>463</v>
      </c>
      <c r="B18" s="284">
        <v>88.14</v>
      </c>
      <c r="C18" s="285">
        <v>84.44</v>
      </c>
      <c r="D18" s="285">
        <v>84.19</v>
      </c>
      <c r="E18" s="286">
        <v>99.7</v>
      </c>
      <c r="F18" s="138"/>
    </row>
    <row r="19" spans="1:6" ht="15">
      <c r="A19" s="29" t="s">
        <v>464</v>
      </c>
      <c r="B19" s="284">
        <v>50.66</v>
      </c>
      <c r="C19" s="285">
        <v>64.85</v>
      </c>
      <c r="D19" s="285">
        <v>64.74</v>
      </c>
      <c r="E19" s="286">
        <v>99.83</v>
      </c>
      <c r="F19" s="138"/>
    </row>
    <row r="20" spans="1:6" ht="15">
      <c r="A20" s="29" t="s">
        <v>465</v>
      </c>
      <c r="B20" s="284">
        <v>21</v>
      </c>
      <c r="C20" s="285">
        <v>20.49</v>
      </c>
      <c r="D20" s="285">
        <v>20.45</v>
      </c>
      <c r="E20" s="286">
        <v>99.8</v>
      </c>
      <c r="F20" s="138"/>
    </row>
    <row r="21" spans="1:5" ht="15">
      <c r="A21" s="209" t="s">
        <v>466</v>
      </c>
      <c r="B21" s="287">
        <v>655.62</v>
      </c>
      <c r="C21" s="288">
        <v>854.77</v>
      </c>
      <c r="D21" s="288">
        <v>747.87</v>
      </c>
      <c r="E21" s="289">
        <v>87.49</v>
      </c>
    </row>
    <row r="22" spans="1:5" ht="15">
      <c r="A22" s="280" t="s">
        <v>467</v>
      </c>
      <c r="B22" s="281">
        <v>12391.29</v>
      </c>
      <c r="C22" s="282">
        <v>12160.42</v>
      </c>
      <c r="D22" s="282">
        <v>11258.09</v>
      </c>
      <c r="E22" s="283">
        <v>92.58</v>
      </c>
    </row>
    <row r="23" spans="1:6" ht="15">
      <c r="A23" s="29" t="s">
        <v>468</v>
      </c>
      <c r="B23" s="284">
        <v>3367.96</v>
      </c>
      <c r="C23" s="285">
        <v>3227.48</v>
      </c>
      <c r="D23" s="285">
        <v>2554.64</v>
      </c>
      <c r="E23" s="286">
        <v>79.15</v>
      </c>
      <c r="F23" s="138"/>
    </row>
    <row r="24" spans="1:6" ht="15">
      <c r="A24" s="29" t="s">
        <v>469</v>
      </c>
      <c r="B24" s="284">
        <v>7562</v>
      </c>
      <c r="C24" s="285">
        <v>7455.37</v>
      </c>
      <c r="D24" s="285">
        <v>7455.36</v>
      </c>
      <c r="E24" s="286">
        <v>99.99</v>
      </c>
      <c r="F24" s="138"/>
    </row>
    <row r="25" spans="1:6" ht="15">
      <c r="A25" s="29" t="s">
        <v>470</v>
      </c>
      <c r="B25" s="284">
        <v>19.67</v>
      </c>
      <c r="C25" s="285">
        <v>27.64</v>
      </c>
      <c r="D25" s="285">
        <v>27.64</v>
      </c>
      <c r="E25" s="286">
        <v>100</v>
      </c>
      <c r="F25" s="138"/>
    </row>
    <row r="26" spans="1:6" ht="15">
      <c r="A26" s="29" t="s">
        <v>471</v>
      </c>
      <c r="B26" s="284">
        <v>1135</v>
      </c>
      <c r="C26" s="285">
        <v>1162.67</v>
      </c>
      <c r="D26" s="285">
        <v>933.17</v>
      </c>
      <c r="E26" s="286">
        <v>80.26</v>
      </c>
      <c r="F26" s="138"/>
    </row>
    <row r="27" spans="1:6" ht="15">
      <c r="A27" s="29" t="s">
        <v>472</v>
      </c>
      <c r="B27" s="284">
        <v>233.95</v>
      </c>
      <c r="C27" s="285">
        <v>227.56</v>
      </c>
      <c r="D27" s="285">
        <v>227.56</v>
      </c>
      <c r="E27" s="286">
        <v>100</v>
      </c>
      <c r="F27" s="138"/>
    </row>
    <row r="28" spans="1:5" ht="15">
      <c r="A28" s="209" t="s">
        <v>473</v>
      </c>
      <c r="B28" s="287">
        <v>70.72</v>
      </c>
      <c r="C28" s="288">
        <v>69.7</v>
      </c>
      <c r="D28" s="288">
        <v>69.7</v>
      </c>
      <c r="E28" s="289">
        <v>100</v>
      </c>
    </row>
    <row r="29" spans="1:5" ht="15">
      <c r="A29" s="280" t="s">
        <v>474</v>
      </c>
      <c r="B29" s="281">
        <v>5561.62</v>
      </c>
      <c r="C29" s="282">
        <v>4661.88</v>
      </c>
      <c r="D29" s="282">
        <v>4620.31</v>
      </c>
      <c r="E29" s="283">
        <v>99.11</v>
      </c>
    </row>
    <row r="30" spans="1:6" ht="15">
      <c r="A30" s="29" t="s">
        <v>475</v>
      </c>
      <c r="B30" s="284">
        <v>5027.84</v>
      </c>
      <c r="C30" s="285">
        <v>4492.58</v>
      </c>
      <c r="D30" s="285">
        <v>4464.24</v>
      </c>
      <c r="E30" s="286">
        <v>87.26</v>
      </c>
      <c r="F30" s="138"/>
    </row>
    <row r="31" spans="1:6" ht="15">
      <c r="A31" s="29" t="s">
        <v>476</v>
      </c>
      <c r="B31" s="284">
        <v>505.18</v>
      </c>
      <c r="C31" s="285">
        <v>103.95</v>
      </c>
      <c r="D31" s="285">
        <v>90.71</v>
      </c>
      <c r="E31" s="286">
        <v>87.26</v>
      </c>
      <c r="F31" s="138"/>
    </row>
    <row r="32" spans="1:6" ht="15">
      <c r="A32" s="29" t="s">
        <v>477</v>
      </c>
      <c r="B32" s="284">
        <v>28.6</v>
      </c>
      <c r="C32" s="285">
        <v>65.36</v>
      </c>
      <c r="D32" s="285">
        <v>65.36</v>
      </c>
      <c r="E32" s="286">
        <v>100</v>
      </c>
      <c r="F32" s="138"/>
    </row>
    <row r="33" spans="1:6" ht="15">
      <c r="A33" s="29" t="s">
        <v>478</v>
      </c>
      <c r="B33" s="284">
        <v>12.58</v>
      </c>
      <c r="C33" s="285">
        <v>41.96</v>
      </c>
      <c r="D33" s="285">
        <v>41.91</v>
      </c>
      <c r="E33" s="286">
        <v>100</v>
      </c>
      <c r="F33" s="138"/>
    </row>
    <row r="34" spans="1:5" ht="15">
      <c r="A34" s="209" t="s">
        <v>479</v>
      </c>
      <c r="B34" s="287"/>
      <c r="C34" s="288">
        <v>475.99</v>
      </c>
      <c r="D34" s="288">
        <v>475.97</v>
      </c>
      <c r="E34" s="289">
        <v>100</v>
      </c>
    </row>
    <row r="35" spans="1:5" ht="15">
      <c r="A35" s="290" t="s">
        <v>480</v>
      </c>
      <c r="B35" s="291">
        <v>22331.68</v>
      </c>
      <c r="C35" s="292">
        <v>21371.45</v>
      </c>
      <c r="D35" s="292">
        <v>20123.3</v>
      </c>
      <c r="E35" s="293">
        <v>94.16</v>
      </c>
    </row>
    <row r="36" spans="1:5" ht="15">
      <c r="A36" s="290" t="s">
        <v>481</v>
      </c>
      <c r="B36" s="291">
        <v>21341.62</v>
      </c>
      <c r="C36" s="292">
        <v>19893.19</v>
      </c>
      <c r="D36" s="292">
        <v>19646.98</v>
      </c>
      <c r="E36" s="293">
        <v>98.76</v>
      </c>
    </row>
    <row r="37" spans="1:5" ht="15">
      <c r="A37" s="290" t="s">
        <v>482</v>
      </c>
      <c r="B37" s="291">
        <v>3740.04</v>
      </c>
      <c r="C37" s="292">
        <v>3694.64</v>
      </c>
      <c r="D37" s="292">
        <v>3677.92</v>
      </c>
      <c r="E37" s="293">
        <v>99.55</v>
      </c>
    </row>
    <row r="38" spans="1:5" ht="15">
      <c r="A38" s="290" t="s">
        <v>483</v>
      </c>
      <c r="B38" s="291">
        <v>12433.17</v>
      </c>
      <c r="C38" s="292">
        <v>11233.18</v>
      </c>
      <c r="D38" s="292">
        <v>11002.99</v>
      </c>
      <c r="E38" s="293">
        <v>97.95</v>
      </c>
    </row>
    <row r="39" spans="1:5" ht="15.75" thickBot="1">
      <c r="A39" s="294" t="s">
        <v>484</v>
      </c>
      <c r="B39" s="295">
        <v>5168.41</v>
      </c>
      <c r="C39" s="296">
        <v>4965.37</v>
      </c>
      <c r="D39" s="296">
        <v>4966.07</v>
      </c>
      <c r="E39" s="297">
        <v>100.01</v>
      </c>
    </row>
    <row r="40" spans="1:6" s="299" customFormat="1" ht="12.75">
      <c r="A40" s="41" t="s">
        <v>485</v>
      </c>
      <c r="B40" s="41"/>
      <c r="C40" s="41"/>
      <c r="D40" s="41"/>
      <c r="E40" s="298"/>
      <c r="F40" s="41"/>
    </row>
    <row r="41" spans="1:6" s="299" customFormat="1" ht="12.75">
      <c r="A41" s="41" t="s">
        <v>11</v>
      </c>
      <c r="B41" s="41"/>
      <c r="C41" s="41"/>
      <c r="D41" s="41"/>
      <c r="E41" s="41"/>
      <c r="F41" s="41"/>
    </row>
  </sheetData>
  <printOptions/>
  <pageMargins left="0.43" right="0.48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VUEPP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Slavka Krizova</dc:creator>
  <cp:keywords/>
  <dc:description/>
  <cp:lastModifiedBy>aneta.novotna</cp:lastModifiedBy>
  <cp:lastPrinted>2007-06-28T09:22:18Z</cp:lastPrinted>
  <dcterms:created xsi:type="dcterms:W3CDTF">2007-06-13T10:21:34Z</dcterms:created>
  <dcterms:modified xsi:type="dcterms:W3CDTF">2007-07-31T09:54:36Z</dcterms:modified>
  <cp:category/>
  <cp:version/>
  <cp:contentType/>
  <cp:contentStatus/>
</cp:coreProperties>
</file>