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30" windowWidth="9690" windowHeight="6795" activeTab="0"/>
  </bookViews>
  <sheets>
    <sheet name="pril_uznes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<sst xmlns="http://schemas.openxmlformats.org/spreadsheetml/2006/main" count="40" uniqueCount="40">
  <si>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v tis. Sk</t>
  </si>
  <si>
    <t>Náklady na</t>
  </si>
  <si>
    <t>Škody na majetku</t>
  </si>
  <si>
    <t>štátu</t>
  </si>
  <si>
    <t>obyvateľov spolu</t>
  </si>
  <si>
    <t>obcí</t>
  </si>
  <si>
    <t>iných subjektov</t>
  </si>
  <si>
    <t>MDPT SR</t>
  </si>
  <si>
    <t>MP SR</t>
  </si>
  <si>
    <t>MV SR</t>
  </si>
  <si>
    <t>MŽP SR</t>
  </si>
  <si>
    <t>CELKOM</t>
  </si>
  <si>
    <t xml:space="preserve">Náklady a škody celkom </t>
  </si>
  <si>
    <t>MO SR</t>
  </si>
  <si>
    <t>MH SR</t>
  </si>
  <si>
    <t>MZ SR</t>
  </si>
  <si>
    <t>v tom</t>
  </si>
  <si>
    <t>vyšších územných celkov</t>
  </si>
  <si>
    <t>VÚC SPOLU</t>
  </si>
  <si>
    <t>KÚ SPOLU</t>
  </si>
  <si>
    <t>KÚ Nitra</t>
  </si>
  <si>
    <t>REZORTY SPOLU</t>
  </si>
  <si>
    <t xml:space="preserve"> na miestnych komunikáciách, vodovodoch, kanalizácii a ČOV</t>
  </si>
  <si>
    <t xml:space="preserve">KÚ Trnava </t>
  </si>
  <si>
    <t>na domoch, bytoch a byt. zariadení</t>
  </si>
  <si>
    <t>KÚ Prešov</t>
  </si>
  <si>
    <t xml:space="preserve">KÚ Trenčín </t>
  </si>
  <si>
    <t>SK Prešov</t>
  </si>
  <si>
    <t>SK Trnava</t>
  </si>
  <si>
    <t>KÚŽP Prešov</t>
  </si>
  <si>
    <t>KÚ Žilina</t>
  </si>
  <si>
    <t>Kvantifikácia škôd spôsobených povodňami v období január - august 2004</t>
  </si>
  <si>
    <t>SK Košice</t>
  </si>
  <si>
    <t xml:space="preserve">v tom </t>
  </si>
  <si>
    <t>Príloha k uzneseniu vlády SR    č. ... /2004</t>
  </si>
  <si>
    <t>Škody na majetku spolu</t>
  </si>
  <si>
    <r>
      <t xml:space="preserve">zabezpečovacie práce </t>
    </r>
    <r>
      <rPr>
        <sz val="8"/>
        <rFont val="Arial CE"/>
        <family val="2"/>
      </rPr>
      <t>(vrátane miezd, platov a OOV)</t>
    </r>
  </si>
  <si>
    <r>
      <t>záchranné práce</t>
    </r>
    <r>
      <rPr>
        <sz val="9"/>
        <rFont val="Arial CE"/>
        <family val="2"/>
      </rPr>
      <t xml:space="preserve">            </t>
    </r>
    <r>
      <rPr>
        <sz val="8"/>
        <rFont val="Arial CE"/>
        <family val="2"/>
      </rPr>
      <t>(vrátane miezd, platov a OOV)</t>
    </r>
  </si>
  <si>
    <r>
      <t xml:space="preserve">Poškodené a narušené protipovodňové opatrenia na vodných tokoch </t>
    </r>
    <r>
      <rPr>
        <sz val="8"/>
        <rFont val="Arial CE"/>
        <family val="2"/>
      </rPr>
      <t>(v správe obcí, vodného hosp. a lesného hosp.)</t>
    </r>
  </si>
  <si>
    <t>KÚ Košice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</si>
</sst>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0"/>
    <numFmt numFmtId="173" formatCode="#,##0.0"/>
    <numFmt numFmtId="174" formatCode="#,##0.000"/>
    <numFmt numFmtId="175" formatCode="_-* #,##0.0\ _S_k_-;\-* #,##0.0\ _S_k_-;_-* &quot;-&quot;?\ _S_k_-;_-@_-"/>
    <numFmt numFmtId="176" formatCode="0.0"/>
    <numFmt numFmtId="177" formatCode="mmmm\ yy"/>
    <numFmt numFmtId="178" formatCode="#,##0_ ;\-#,##0\ "/>
    <numFmt numFmtId="179" formatCode="0.000000"/>
    <numFmt numFmtId="180" formatCode="#,##0.000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top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3" fontId="6" fillId="0" borderId="1" xfId="0" applyNumberFormat="1" applyFont="1" applyBorder="1" applyAlignment="1">
      <alignment/>
    </xf>
    <xf numFmtId="0" fontId="3" fillId="0" borderId="0" xfId="0" applyFont="1" applyAlignment="1">
      <alignment horizontal="centerContinuous"/>
    </xf>
    <xf numFmtId="3" fontId="6" fillId="0" borderId="0" xfId="0" applyNumberFormat="1" applyFont="1" applyAlignment="1">
      <alignment/>
    </xf>
    <xf numFmtId="3" fontId="0" fillId="0" borderId="2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4" xfId="0" applyBorder="1" applyAlignment="1">
      <alignment vertical="top"/>
    </xf>
    <xf numFmtId="3" fontId="7" fillId="0" borderId="5" xfId="0" applyNumberFormat="1" applyFont="1" applyBorder="1" applyAlignment="1">
      <alignment horizontal="center" vertical="center" textRotation="90" wrapText="1"/>
    </xf>
    <xf numFmtId="3" fontId="8" fillId="0" borderId="6" xfId="0" applyNumberFormat="1" applyFont="1" applyBorder="1" applyAlignment="1">
      <alignment horizontal="center" vertical="center" textRotation="90" wrapText="1"/>
    </xf>
    <xf numFmtId="3" fontId="6" fillId="0" borderId="7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2" borderId="1" xfId="0" applyNumberFormat="1" applyFont="1" applyFill="1" applyBorder="1" applyAlignment="1">
      <alignment/>
    </xf>
    <xf numFmtId="3" fontId="6" fillId="2" borderId="13" xfId="0" applyNumberFormat="1" applyFont="1" applyFill="1" applyBorder="1" applyAlignment="1">
      <alignment/>
    </xf>
    <xf numFmtId="3" fontId="6" fillId="2" borderId="14" xfId="0" applyNumberFormat="1" applyFont="1" applyFill="1" applyBorder="1" applyAlignment="1">
      <alignment/>
    </xf>
    <xf numFmtId="3" fontId="6" fillId="2" borderId="15" xfId="0" applyNumberFormat="1" applyFont="1" applyFill="1" applyBorder="1" applyAlignment="1">
      <alignment/>
    </xf>
    <xf numFmtId="3" fontId="6" fillId="2" borderId="16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6" fillId="2" borderId="17" xfId="0" applyNumberFormat="1" applyFont="1" applyFill="1" applyBorder="1" applyAlignment="1">
      <alignment/>
    </xf>
    <xf numFmtId="3" fontId="6" fillId="2" borderId="18" xfId="0" applyNumberFormat="1" applyFont="1" applyFill="1" applyBorder="1" applyAlignment="1">
      <alignment/>
    </xf>
    <xf numFmtId="3" fontId="6" fillId="2" borderId="19" xfId="0" applyNumberFormat="1" applyFont="1" applyFill="1" applyBorder="1" applyAlignment="1">
      <alignment/>
    </xf>
    <xf numFmtId="3" fontId="6" fillId="2" borderId="20" xfId="0" applyNumberFormat="1" applyFont="1" applyFill="1" applyBorder="1" applyAlignment="1">
      <alignment/>
    </xf>
    <xf numFmtId="3" fontId="6" fillId="2" borderId="21" xfId="0" applyNumberFormat="1" applyFont="1" applyFill="1" applyBorder="1" applyAlignment="1">
      <alignment/>
    </xf>
    <xf numFmtId="3" fontId="6" fillId="2" borderId="22" xfId="0" applyNumberFormat="1" applyFont="1" applyFill="1" applyBorder="1" applyAlignment="1">
      <alignment vertical="center"/>
    </xf>
    <xf numFmtId="3" fontId="6" fillId="2" borderId="23" xfId="0" applyNumberFormat="1" applyFont="1" applyFill="1" applyBorder="1" applyAlignment="1">
      <alignment vertical="center"/>
    </xf>
    <xf numFmtId="3" fontId="6" fillId="2" borderId="24" xfId="0" applyNumberFormat="1" applyFont="1" applyFill="1" applyBorder="1" applyAlignment="1">
      <alignment vertical="center"/>
    </xf>
    <xf numFmtId="3" fontId="6" fillId="2" borderId="25" xfId="0" applyNumberFormat="1" applyFont="1" applyFill="1" applyBorder="1" applyAlignment="1">
      <alignment vertical="center"/>
    </xf>
    <xf numFmtId="3" fontId="6" fillId="2" borderId="26" xfId="0" applyNumberFormat="1" applyFont="1" applyFill="1" applyBorder="1" applyAlignment="1">
      <alignment vertical="center"/>
    </xf>
    <xf numFmtId="3" fontId="9" fillId="2" borderId="26" xfId="0" applyNumberFormat="1" applyFont="1" applyFill="1" applyBorder="1" applyAlignment="1">
      <alignment vertical="center"/>
    </xf>
    <xf numFmtId="0" fontId="0" fillId="0" borderId="2" xfId="0" applyBorder="1" applyAlignment="1">
      <alignment/>
    </xf>
    <xf numFmtId="3" fontId="6" fillId="0" borderId="27" xfId="0" applyNumberFormat="1" applyFont="1" applyBorder="1" applyAlignment="1">
      <alignment/>
    </xf>
    <xf numFmtId="0" fontId="0" fillId="0" borderId="0" xfId="0" applyAlignment="1">
      <alignment horizontal="right" vertical="top" textRotation="180" wrapText="1"/>
    </xf>
    <xf numFmtId="3" fontId="0" fillId="0" borderId="28" xfId="0" applyNumberFormat="1" applyBorder="1" applyAlignment="1">
      <alignment horizontal="center" vertical="center" textRotation="90" wrapText="1"/>
    </xf>
    <xf numFmtId="3" fontId="0" fillId="0" borderId="29" xfId="0" applyNumberFormat="1" applyBorder="1" applyAlignment="1">
      <alignment horizontal="center" vertical="center" textRotation="90" wrapText="1"/>
    </xf>
    <xf numFmtId="3" fontId="0" fillId="0" borderId="30" xfId="0" applyNumberFormat="1" applyBorder="1" applyAlignment="1">
      <alignment horizontal="center" vertical="center" textRotation="90" wrapText="1"/>
    </xf>
    <xf numFmtId="3" fontId="0" fillId="0" borderId="31" xfId="0" applyNumberFormat="1" applyBorder="1" applyAlignment="1">
      <alignment horizontal="center" vertical="center" textRotation="90" wrapText="1"/>
    </xf>
    <xf numFmtId="3" fontId="0" fillId="0" borderId="30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0" fillId="0" borderId="33" xfId="0" applyNumberFormat="1" applyBorder="1" applyAlignment="1">
      <alignment horizontal="center" vertical="center" textRotation="90" wrapText="1"/>
    </xf>
    <xf numFmtId="3" fontId="0" fillId="0" borderId="34" xfId="0" applyNumberFormat="1" applyBorder="1" applyAlignment="1">
      <alignment horizontal="center" vertical="center" textRotation="90" wrapText="1"/>
    </xf>
    <xf numFmtId="3" fontId="0" fillId="0" borderId="35" xfId="0" applyNumberFormat="1" applyBorder="1" applyAlignment="1">
      <alignment horizontal="center" vertical="center" textRotation="90" wrapText="1"/>
    </xf>
    <xf numFmtId="3" fontId="0" fillId="0" borderId="21" xfId="0" applyNumberFormat="1" applyFont="1" applyBorder="1" applyAlignment="1">
      <alignment horizontal="center" vertical="center" textRotation="90" wrapText="1"/>
    </xf>
    <xf numFmtId="3" fontId="6" fillId="0" borderId="36" xfId="0" applyNumberFormat="1" applyFont="1" applyBorder="1" applyAlignment="1">
      <alignment horizontal="center" vertical="center" textRotation="90" wrapText="1"/>
    </xf>
    <xf numFmtId="3" fontId="6" fillId="0" borderId="37" xfId="0" applyNumberFormat="1" applyFont="1" applyBorder="1" applyAlignment="1">
      <alignment horizontal="center" vertical="center" textRotation="90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 textRotation="90" wrapText="1"/>
    </xf>
    <xf numFmtId="3" fontId="6" fillId="0" borderId="4" xfId="0" applyNumberFormat="1" applyFont="1" applyBorder="1" applyAlignment="1">
      <alignment horizontal="center" vertical="center" textRotation="90" wrapText="1"/>
    </xf>
    <xf numFmtId="3" fontId="6" fillId="0" borderId="43" xfId="0" applyNumberFormat="1" applyFont="1" applyBorder="1" applyAlignment="1">
      <alignment horizontal="center" vertical="center" textRotation="90" wrapText="1"/>
    </xf>
    <xf numFmtId="3" fontId="0" fillId="0" borderId="44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</cellXfs>
  <cellStyles count="9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Tabuľky k vyhodnocovaniu povodní 2004" xfId="20"/>
    <cellStyle name="Percent" xfId="21"/>
    <cellStyle name="Sledovaný hypertextový odkaz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4">
      <selection activeCell="D25" sqref="D25"/>
    </sheetView>
  </sheetViews>
  <sheetFormatPr defaultColWidth="9.00390625" defaultRowHeight="12.75"/>
  <cols>
    <col min="1" max="1" width="1.75390625" style="0" customWidth="1"/>
    <col min="2" max="2" width="14.75390625" style="0" customWidth="1"/>
    <col min="3" max="4" width="8.375" style="0" customWidth="1"/>
    <col min="5" max="5" width="11.75390625" style="0" customWidth="1"/>
    <col min="6" max="6" width="8.25390625" style="0" customWidth="1"/>
    <col min="7" max="7" width="6.875" style="0" customWidth="1"/>
    <col min="9" max="9" width="8.375" style="0" customWidth="1"/>
    <col min="10" max="10" width="8.625" style="0" customWidth="1"/>
    <col min="11" max="11" width="7.25390625" style="0" customWidth="1"/>
    <col min="12" max="12" width="8.00390625" style="0" customWidth="1"/>
    <col min="13" max="13" width="9.25390625" style="0" customWidth="1"/>
    <col min="14" max="14" width="9.75390625" style="0" customWidth="1"/>
    <col min="15" max="15" width="7.625" style="0" customWidth="1"/>
  </cols>
  <sheetData>
    <row r="1" spans="2:14" ht="18">
      <c r="B1" s="2" t="s">
        <v>31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ht="18">
      <c r="B2" s="5" t="s">
        <v>0</v>
      </c>
      <c r="C2" s="3"/>
      <c r="D2" s="3"/>
      <c r="E2" s="3"/>
      <c r="F2" s="5"/>
      <c r="G2" s="3"/>
      <c r="H2" s="3"/>
      <c r="I2" s="3"/>
      <c r="J2" s="3"/>
      <c r="K2" s="3"/>
      <c r="L2" s="3"/>
      <c r="M2" s="3"/>
      <c r="N2" s="3"/>
    </row>
    <row r="3" ht="9.75" customHeight="1" thickBot="1"/>
    <row r="4" spans="2:14" ht="12.75">
      <c r="B4" s="8"/>
      <c r="C4" s="75" t="s">
        <v>1</v>
      </c>
      <c r="D4" s="76"/>
      <c r="E4" s="72" t="s">
        <v>38</v>
      </c>
      <c r="F4" s="64" t="s">
        <v>2</v>
      </c>
      <c r="G4" s="65"/>
      <c r="H4" s="65"/>
      <c r="I4" s="65"/>
      <c r="J4" s="65"/>
      <c r="K4" s="65"/>
      <c r="L4" s="66"/>
      <c r="M4" s="62" t="s">
        <v>35</v>
      </c>
      <c r="N4" s="54" t="s">
        <v>12</v>
      </c>
    </row>
    <row r="5" spans="2:14" ht="12.75" customHeight="1">
      <c r="B5" s="9"/>
      <c r="C5" s="59" t="s">
        <v>37</v>
      </c>
      <c r="D5" s="56" t="s">
        <v>36</v>
      </c>
      <c r="E5" s="73"/>
      <c r="F5" s="67"/>
      <c r="G5" s="68"/>
      <c r="H5" s="68"/>
      <c r="I5" s="68"/>
      <c r="J5" s="68"/>
      <c r="K5" s="68"/>
      <c r="L5" s="69"/>
      <c r="M5" s="63"/>
      <c r="N5" s="55"/>
    </row>
    <row r="6" spans="1:14" ht="12.75" customHeight="1">
      <c r="A6" s="1"/>
      <c r="B6" s="9"/>
      <c r="C6" s="60"/>
      <c r="D6" s="57"/>
      <c r="E6" s="73"/>
      <c r="F6" s="70" t="s">
        <v>3</v>
      </c>
      <c r="G6" s="50" t="s">
        <v>4</v>
      </c>
      <c r="H6" s="10" t="s">
        <v>33</v>
      </c>
      <c r="I6" s="52" t="s">
        <v>5</v>
      </c>
      <c r="J6" s="7" t="s">
        <v>16</v>
      </c>
      <c r="K6" s="50" t="s">
        <v>17</v>
      </c>
      <c r="L6" s="48" t="s">
        <v>6</v>
      </c>
      <c r="M6" s="63"/>
      <c r="N6" s="55"/>
    </row>
    <row r="7" spans="2:14" ht="99.75" thickBot="1">
      <c r="B7" s="11"/>
      <c r="C7" s="61"/>
      <c r="D7" s="58"/>
      <c r="E7" s="74"/>
      <c r="F7" s="71"/>
      <c r="G7" s="51"/>
      <c r="H7" s="12" t="s">
        <v>24</v>
      </c>
      <c r="I7" s="53"/>
      <c r="J7" s="13" t="s">
        <v>22</v>
      </c>
      <c r="K7" s="51"/>
      <c r="L7" s="49"/>
      <c r="M7" s="63"/>
      <c r="N7" s="55"/>
    </row>
    <row r="8" spans="2:14" ht="13.5" thickTop="1">
      <c r="B8" s="14" t="s">
        <v>20</v>
      </c>
      <c r="C8" s="15">
        <v>447</v>
      </c>
      <c r="D8" s="17"/>
      <c r="E8" s="18">
        <v>100</v>
      </c>
      <c r="F8" s="15"/>
      <c r="G8" s="16">
        <v>1400</v>
      </c>
      <c r="H8" s="16">
        <v>930</v>
      </c>
      <c r="I8" s="16">
        <v>810</v>
      </c>
      <c r="J8" s="16">
        <f>600+90+110</f>
        <v>800</v>
      </c>
      <c r="K8" s="16"/>
      <c r="L8" s="19"/>
      <c r="M8" s="14">
        <f>F8+G8+I8+L8</f>
        <v>2210</v>
      </c>
      <c r="N8" s="14">
        <f>C8+D8+E8+M8</f>
        <v>2757</v>
      </c>
    </row>
    <row r="9" spans="2:14" ht="12.75">
      <c r="B9" s="4" t="s">
        <v>23</v>
      </c>
      <c r="C9" s="20">
        <v>221</v>
      </c>
      <c r="D9" s="22"/>
      <c r="E9" s="23">
        <v>140</v>
      </c>
      <c r="F9" s="20"/>
      <c r="G9" s="21"/>
      <c r="H9" s="21"/>
      <c r="I9" s="21">
        <v>120</v>
      </c>
      <c r="J9" s="21">
        <v>112</v>
      </c>
      <c r="K9" s="21"/>
      <c r="L9" s="24"/>
      <c r="M9" s="4">
        <f>F9+G9+I9+L9</f>
        <v>120</v>
      </c>
      <c r="N9" s="4">
        <f aca="true" t="shared" si="0" ref="N9:N26">C9+D9+E9+M9</f>
        <v>481</v>
      </c>
    </row>
    <row r="10" spans="2:14" ht="12.75">
      <c r="B10" s="4" t="s">
        <v>26</v>
      </c>
      <c r="C10" s="20">
        <v>3117</v>
      </c>
      <c r="D10" s="22"/>
      <c r="E10" s="23">
        <v>1677</v>
      </c>
      <c r="F10" s="20"/>
      <c r="G10" s="21">
        <v>2216</v>
      </c>
      <c r="H10" s="21">
        <f>1347+75+327</f>
        <v>1749</v>
      </c>
      <c r="I10" s="21">
        <v>23306</v>
      </c>
      <c r="J10" s="21">
        <v>18649</v>
      </c>
      <c r="K10" s="21"/>
      <c r="L10" s="24">
        <v>100</v>
      </c>
      <c r="M10" s="4">
        <f>F10+G10+I10+L10</f>
        <v>25622</v>
      </c>
      <c r="N10" s="4">
        <f t="shared" si="0"/>
        <v>30416</v>
      </c>
    </row>
    <row r="11" spans="2:14" ht="12.75">
      <c r="B11" s="4" t="s">
        <v>25</v>
      </c>
      <c r="C11" s="20">
        <f>20242+29</f>
        <v>20271</v>
      </c>
      <c r="D11" s="22"/>
      <c r="E11" s="23">
        <v>37377</v>
      </c>
      <c r="F11" s="20"/>
      <c r="G11" s="21">
        <v>57515</v>
      </c>
      <c r="H11" s="21">
        <f>22895+1118+13016</f>
        <v>37029</v>
      </c>
      <c r="I11" s="21">
        <v>135940</v>
      </c>
      <c r="J11" s="21">
        <f>106902+11070+4085+465</f>
        <v>122522</v>
      </c>
      <c r="K11" s="21"/>
      <c r="L11" s="24"/>
      <c r="M11" s="4">
        <f>F11+G11+I11+K11+L11</f>
        <v>193455</v>
      </c>
      <c r="N11" s="4">
        <f t="shared" si="0"/>
        <v>251103</v>
      </c>
    </row>
    <row r="12" spans="2:14" ht="12.75">
      <c r="B12" s="4" t="s">
        <v>30</v>
      </c>
      <c r="C12" s="20">
        <v>65</v>
      </c>
      <c r="D12" s="22"/>
      <c r="E12" s="23">
        <v>400</v>
      </c>
      <c r="F12" s="20"/>
      <c r="G12" s="21">
        <v>600</v>
      </c>
      <c r="H12" s="21">
        <v>400</v>
      </c>
      <c r="I12" s="21">
        <v>80</v>
      </c>
      <c r="J12" s="21">
        <v>80</v>
      </c>
      <c r="K12" s="21"/>
      <c r="L12" s="24"/>
      <c r="M12" s="4">
        <f>F12+G12+I12+K12+L12</f>
        <v>680</v>
      </c>
      <c r="N12" s="4">
        <f t="shared" si="0"/>
        <v>1145</v>
      </c>
    </row>
    <row r="13" spans="2:14" ht="12.75">
      <c r="B13" s="4" t="s">
        <v>39</v>
      </c>
      <c r="C13" s="20">
        <v>4783</v>
      </c>
      <c r="D13" s="22">
        <v>167</v>
      </c>
      <c r="E13" s="23">
        <v>3250</v>
      </c>
      <c r="F13" s="20">
        <v>1615</v>
      </c>
      <c r="G13" s="21">
        <v>11239</v>
      </c>
      <c r="H13" s="21">
        <v>4004</v>
      </c>
      <c r="I13" s="21">
        <v>41417</v>
      </c>
      <c r="J13" s="21">
        <f>35525+3836</f>
        <v>39361</v>
      </c>
      <c r="K13" s="21"/>
      <c r="L13" s="24">
        <v>57</v>
      </c>
      <c r="M13" s="4">
        <f>F13+G13+I13+K13+L13</f>
        <v>54328</v>
      </c>
      <c r="N13" s="4">
        <f>C13+D13+E13+M13</f>
        <v>62528</v>
      </c>
    </row>
    <row r="14" spans="2:14" ht="12.75">
      <c r="B14" s="4" t="s">
        <v>29</v>
      </c>
      <c r="C14" s="31"/>
      <c r="D14" s="46">
        <v>83</v>
      </c>
      <c r="E14" s="20"/>
      <c r="F14" s="20"/>
      <c r="G14" s="21"/>
      <c r="H14" s="21"/>
      <c r="I14" s="21"/>
      <c r="J14" s="21"/>
      <c r="K14" s="21"/>
      <c r="L14" s="24"/>
      <c r="M14" s="4">
        <f>F14+G14+I14+K14+L14</f>
        <v>0</v>
      </c>
      <c r="N14" s="4">
        <f t="shared" si="0"/>
        <v>83</v>
      </c>
    </row>
    <row r="15" spans="2:14" ht="12.75">
      <c r="B15" s="25" t="s">
        <v>19</v>
      </c>
      <c r="C15" s="26">
        <f aca="true" t="shared" si="1" ref="C15:N15">SUM(C8:C14)</f>
        <v>28904</v>
      </c>
      <c r="D15" s="28">
        <f t="shared" si="1"/>
        <v>250</v>
      </c>
      <c r="E15" s="26">
        <f t="shared" si="1"/>
        <v>42944</v>
      </c>
      <c r="F15" s="26">
        <f t="shared" si="1"/>
        <v>1615</v>
      </c>
      <c r="G15" s="27">
        <f t="shared" si="1"/>
        <v>72970</v>
      </c>
      <c r="H15" s="27">
        <f t="shared" si="1"/>
        <v>44112</v>
      </c>
      <c r="I15" s="27">
        <f t="shared" si="1"/>
        <v>201673</v>
      </c>
      <c r="J15" s="27">
        <f t="shared" si="1"/>
        <v>181524</v>
      </c>
      <c r="K15" s="27">
        <f t="shared" si="1"/>
        <v>0</v>
      </c>
      <c r="L15" s="29">
        <f t="shared" si="1"/>
        <v>157</v>
      </c>
      <c r="M15" s="25">
        <f t="shared" si="1"/>
        <v>276415</v>
      </c>
      <c r="N15" s="29">
        <f t="shared" si="1"/>
        <v>348513</v>
      </c>
    </row>
    <row r="16" spans="2:14" ht="12.75">
      <c r="B16" s="4" t="s">
        <v>28</v>
      </c>
      <c r="C16" s="20"/>
      <c r="D16" s="22"/>
      <c r="E16" s="23"/>
      <c r="F16" s="20"/>
      <c r="G16" s="21"/>
      <c r="H16" s="21"/>
      <c r="I16" s="21"/>
      <c r="J16" s="21"/>
      <c r="K16" s="21">
        <v>750</v>
      </c>
      <c r="L16" s="24"/>
      <c r="M16" s="4">
        <f>F16+G16+I16+K16+L16</f>
        <v>750</v>
      </c>
      <c r="N16" s="4">
        <f t="shared" si="0"/>
        <v>750</v>
      </c>
    </row>
    <row r="17" spans="2:14" ht="12.75">
      <c r="B17" s="4" t="s">
        <v>27</v>
      </c>
      <c r="C17" s="20">
        <v>2442</v>
      </c>
      <c r="D17" s="22"/>
      <c r="E17" s="23"/>
      <c r="F17" s="20"/>
      <c r="G17" s="21"/>
      <c r="H17" s="21"/>
      <c r="I17" s="21"/>
      <c r="J17" s="21"/>
      <c r="K17" s="21">
        <v>74308</v>
      </c>
      <c r="L17" s="24"/>
      <c r="M17" s="4">
        <f>F17+G17+I17+K17+L17</f>
        <v>74308</v>
      </c>
      <c r="N17" s="4">
        <f t="shared" si="0"/>
        <v>76750</v>
      </c>
    </row>
    <row r="18" spans="2:14" ht="12.75">
      <c r="B18" s="30" t="s">
        <v>32</v>
      </c>
      <c r="C18" s="31">
        <v>749</v>
      </c>
      <c r="D18" s="33"/>
      <c r="E18" s="45"/>
      <c r="F18" s="31"/>
      <c r="G18" s="32"/>
      <c r="H18" s="32"/>
      <c r="I18" s="32"/>
      <c r="J18" s="32"/>
      <c r="K18" s="32">
        <v>9782</v>
      </c>
      <c r="L18" s="33"/>
      <c r="M18" s="4">
        <f>F18+G18+I18+K18+L18</f>
        <v>9782</v>
      </c>
      <c r="N18" s="4">
        <f t="shared" si="0"/>
        <v>10531</v>
      </c>
    </row>
    <row r="19" spans="2:14" ht="12.75">
      <c r="B19" s="25" t="s">
        <v>18</v>
      </c>
      <c r="C19" s="26">
        <f aca="true" t="shared" si="2" ref="C19:J19">SUM(C17:C18)</f>
        <v>3191</v>
      </c>
      <c r="D19" s="28">
        <f t="shared" si="2"/>
        <v>0</v>
      </c>
      <c r="E19" s="26">
        <f t="shared" si="2"/>
        <v>0</v>
      </c>
      <c r="F19" s="26">
        <f t="shared" si="2"/>
        <v>0</v>
      </c>
      <c r="G19" s="27">
        <f t="shared" si="2"/>
        <v>0</v>
      </c>
      <c r="H19" s="27">
        <f t="shared" si="2"/>
        <v>0</v>
      </c>
      <c r="I19" s="27">
        <f t="shared" si="2"/>
        <v>0</v>
      </c>
      <c r="J19" s="27">
        <f t="shared" si="2"/>
        <v>0</v>
      </c>
      <c r="K19" s="27">
        <f>SUM(K16:K18)</f>
        <v>84840</v>
      </c>
      <c r="L19" s="29">
        <f>SUM(L17:L18)</f>
        <v>0</v>
      </c>
      <c r="M19" s="25">
        <f>SUM(M16:M18)</f>
        <v>84840</v>
      </c>
      <c r="N19" s="25">
        <f>SUM(N16:N18)</f>
        <v>88031</v>
      </c>
    </row>
    <row r="20" spans="2:14" ht="12.75">
      <c r="B20" s="4" t="s">
        <v>9</v>
      </c>
      <c r="C20" s="20">
        <v>3432</v>
      </c>
      <c r="D20" s="22"/>
      <c r="E20" s="23"/>
      <c r="F20" s="20"/>
      <c r="G20" s="21"/>
      <c r="H20" s="21"/>
      <c r="I20" s="21"/>
      <c r="J20" s="21"/>
      <c r="K20" s="21"/>
      <c r="L20" s="24"/>
      <c r="M20" s="4">
        <f aca="true" t="shared" si="3" ref="M20:M26">F20+G20+I20+K20+L20</f>
        <v>0</v>
      </c>
      <c r="N20" s="4">
        <f t="shared" si="0"/>
        <v>3432</v>
      </c>
    </row>
    <row r="21" spans="2:14" ht="12.75">
      <c r="B21" s="4" t="s">
        <v>13</v>
      </c>
      <c r="C21" s="20">
        <v>187</v>
      </c>
      <c r="D21" s="22"/>
      <c r="E21" s="23"/>
      <c r="F21" s="20"/>
      <c r="G21" s="21"/>
      <c r="H21" s="21"/>
      <c r="I21" s="21"/>
      <c r="J21" s="21"/>
      <c r="K21" s="21"/>
      <c r="L21" s="24"/>
      <c r="M21" s="4">
        <f t="shared" si="3"/>
        <v>0</v>
      </c>
      <c r="N21" s="4">
        <f t="shared" si="0"/>
        <v>187</v>
      </c>
    </row>
    <row r="22" spans="2:14" ht="12.75">
      <c r="B22" s="4" t="s">
        <v>14</v>
      </c>
      <c r="C22" s="20"/>
      <c r="D22" s="22"/>
      <c r="E22" s="23"/>
      <c r="F22" s="20"/>
      <c r="G22" s="21"/>
      <c r="H22" s="21"/>
      <c r="I22" s="21"/>
      <c r="J22" s="21"/>
      <c r="K22" s="21"/>
      <c r="L22" s="24">
        <v>1100</v>
      </c>
      <c r="M22" s="4">
        <f t="shared" si="3"/>
        <v>1100</v>
      </c>
      <c r="N22" s="4">
        <f t="shared" si="0"/>
        <v>1100</v>
      </c>
    </row>
    <row r="23" spans="2:14" ht="12.75">
      <c r="B23" s="4" t="s">
        <v>7</v>
      </c>
      <c r="C23" s="20">
        <v>1056</v>
      </c>
      <c r="D23" s="22"/>
      <c r="E23" s="23"/>
      <c r="F23" s="20">
        <v>70774</v>
      </c>
      <c r="G23" s="21"/>
      <c r="H23" s="21"/>
      <c r="I23" s="21"/>
      <c r="J23" s="21"/>
      <c r="K23" s="21"/>
      <c r="L23" s="24"/>
      <c r="M23" s="4">
        <f t="shared" si="3"/>
        <v>70774</v>
      </c>
      <c r="N23" s="4">
        <f t="shared" si="0"/>
        <v>71830</v>
      </c>
    </row>
    <row r="24" spans="2:14" ht="12.75">
      <c r="B24" s="4" t="s">
        <v>8</v>
      </c>
      <c r="C24" s="20"/>
      <c r="D24" s="22">
        <v>392</v>
      </c>
      <c r="E24" s="23">
        <v>3888</v>
      </c>
      <c r="F24" s="20">
        <v>25163</v>
      </c>
      <c r="G24" s="21"/>
      <c r="H24" s="21"/>
      <c r="I24" s="21"/>
      <c r="J24" s="21"/>
      <c r="K24" s="21"/>
      <c r="L24" s="24">
        <f>132290+31978+3506</f>
        <v>167774</v>
      </c>
      <c r="M24" s="4">
        <f t="shared" si="3"/>
        <v>192937</v>
      </c>
      <c r="N24" s="4">
        <f t="shared" si="0"/>
        <v>197217</v>
      </c>
    </row>
    <row r="25" spans="2:14" ht="12.75">
      <c r="B25" s="4" t="s">
        <v>10</v>
      </c>
      <c r="C25" s="20"/>
      <c r="D25" s="22">
        <v>102296</v>
      </c>
      <c r="E25" s="23">
        <v>378906</v>
      </c>
      <c r="F25" s="20"/>
      <c r="G25" s="21"/>
      <c r="H25" s="21"/>
      <c r="I25" s="21"/>
      <c r="J25" s="21"/>
      <c r="K25" s="21"/>
      <c r="L25" s="24"/>
      <c r="M25" s="4">
        <f t="shared" si="3"/>
        <v>0</v>
      </c>
      <c r="N25" s="4">
        <f t="shared" si="0"/>
        <v>481202</v>
      </c>
    </row>
    <row r="26" spans="2:15" ht="12.75">
      <c r="B26" s="4" t="s">
        <v>15</v>
      </c>
      <c r="C26" s="20">
        <v>461</v>
      </c>
      <c r="D26" s="22"/>
      <c r="E26" s="23"/>
      <c r="F26" s="20"/>
      <c r="G26" s="21"/>
      <c r="H26" s="21"/>
      <c r="I26" s="21"/>
      <c r="J26" s="21"/>
      <c r="K26" s="21"/>
      <c r="L26" s="24"/>
      <c r="M26" s="4">
        <f t="shared" si="3"/>
        <v>0</v>
      </c>
      <c r="N26" s="4">
        <f t="shared" si="0"/>
        <v>461</v>
      </c>
      <c r="O26" s="47" t="s">
        <v>34</v>
      </c>
    </row>
    <row r="27" spans="2:15" ht="13.5" thickBot="1">
      <c r="B27" s="34" t="s">
        <v>21</v>
      </c>
      <c r="C27" s="35">
        <f aca="true" t="shared" si="4" ref="C27:N27">SUM(C20:C26)</f>
        <v>5136</v>
      </c>
      <c r="D27" s="37">
        <f t="shared" si="4"/>
        <v>102688</v>
      </c>
      <c r="E27" s="35">
        <f t="shared" si="4"/>
        <v>382794</v>
      </c>
      <c r="F27" s="35">
        <f t="shared" si="4"/>
        <v>95937</v>
      </c>
      <c r="G27" s="36">
        <f t="shared" si="4"/>
        <v>0</v>
      </c>
      <c r="H27" s="36">
        <f t="shared" si="4"/>
        <v>0</v>
      </c>
      <c r="I27" s="36">
        <f t="shared" si="4"/>
        <v>0</v>
      </c>
      <c r="J27" s="36">
        <f t="shared" si="4"/>
        <v>0</v>
      </c>
      <c r="K27" s="36">
        <f t="shared" si="4"/>
        <v>0</v>
      </c>
      <c r="L27" s="37">
        <f t="shared" si="4"/>
        <v>168874</v>
      </c>
      <c r="M27" s="38">
        <f t="shared" si="4"/>
        <v>264811</v>
      </c>
      <c r="N27" s="34">
        <f t="shared" si="4"/>
        <v>755429</v>
      </c>
      <c r="O27" s="47"/>
    </row>
    <row r="28" spans="2:15" ht="18.75" customHeight="1" thickBot="1">
      <c r="B28" s="39" t="s">
        <v>11</v>
      </c>
      <c r="C28" s="40">
        <f aca="true" t="shared" si="5" ref="C28:N28">SUM(C15+C19+C27)</f>
        <v>37231</v>
      </c>
      <c r="D28" s="42">
        <f t="shared" si="5"/>
        <v>102938</v>
      </c>
      <c r="E28" s="40">
        <f t="shared" si="5"/>
        <v>425738</v>
      </c>
      <c r="F28" s="40">
        <f t="shared" si="5"/>
        <v>97552</v>
      </c>
      <c r="G28" s="41">
        <f t="shared" si="5"/>
        <v>72970</v>
      </c>
      <c r="H28" s="41">
        <f t="shared" si="5"/>
        <v>44112</v>
      </c>
      <c r="I28" s="41">
        <f t="shared" si="5"/>
        <v>201673</v>
      </c>
      <c r="J28" s="41">
        <f t="shared" si="5"/>
        <v>181524</v>
      </c>
      <c r="K28" s="41">
        <f t="shared" si="5"/>
        <v>84840</v>
      </c>
      <c r="L28" s="43">
        <f t="shared" si="5"/>
        <v>169031</v>
      </c>
      <c r="M28" s="39">
        <f t="shared" si="5"/>
        <v>626066</v>
      </c>
      <c r="N28" s="44">
        <f t="shared" si="5"/>
        <v>1191973</v>
      </c>
      <c r="O28" s="47"/>
    </row>
    <row r="29" spans="2:15" ht="12.7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47"/>
    </row>
    <row r="30" spans="2:15" ht="12.7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7"/>
    </row>
    <row r="31" spans="2:15" ht="12.7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47"/>
    </row>
    <row r="32" ht="12.75">
      <c r="O32" s="47"/>
    </row>
    <row r="33" ht="12.75">
      <c r="O33" s="47"/>
    </row>
  </sheetData>
  <mergeCells count="13">
    <mergeCell ref="D5:D7"/>
    <mergeCell ref="C5:C7"/>
    <mergeCell ref="M4:M7"/>
    <mergeCell ref="F4:L5"/>
    <mergeCell ref="F6:F7"/>
    <mergeCell ref="E4:E7"/>
    <mergeCell ref="C4:D4"/>
    <mergeCell ref="O26:O33"/>
    <mergeCell ref="L6:L7"/>
    <mergeCell ref="G6:G7"/>
    <mergeCell ref="I6:I7"/>
    <mergeCell ref="K6:K7"/>
    <mergeCell ref="N4:N7"/>
  </mergeCells>
  <printOptions/>
  <pageMargins left="0.75" right="0.75" top="0.82" bottom="0.35" header="0.4921259845" footer="0.3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shadow</cp:lastModifiedBy>
  <cp:lastPrinted>2004-09-23T08:06:31Z</cp:lastPrinted>
  <dcterms:created xsi:type="dcterms:W3CDTF">1999-07-28T11:35:58Z</dcterms:created>
  <dcterms:modified xsi:type="dcterms:W3CDTF">2004-10-04T11:17:28Z</dcterms:modified>
  <cp:category/>
  <cp:version/>
  <cp:contentType/>
  <cp:contentStatus/>
</cp:coreProperties>
</file>