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530" activeTab="4"/>
  </bookViews>
  <sheets>
    <sheet name="Príloha č. 1" sheetId="1" r:id="rId1"/>
    <sheet name="Príloha č. 2" sheetId="2" r:id="rId2"/>
    <sheet name="Príloha č. 4" sheetId="3" r:id="rId3"/>
    <sheet name="Príloha č. 5" sheetId="4" r:id="rId4"/>
    <sheet name="Príloha č.6" sheetId="5" r:id="rId5"/>
    <sheet name="Aktualizácia 2007" sheetId="6" r:id="rId6"/>
  </sheets>
  <definedNames>
    <definedName name="_xlnm.Print_Area" localSheetId="5">'Aktualizácia 2007'!$A$1:$N$29</definedName>
    <definedName name="_xlnm.Print_Area" localSheetId="0">'Príloha č. 1'!$B$2:$G$15</definedName>
    <definedName name="_xlnm.Print_Area" localSheetId="2">'Príloha č. 4'!$A$1:$N$28</definedName>
  </definedNames>
  <calcPr fullCalcOnLoad="1"/>
</workbook>
</file>

<file path=xl/sharedStrings.xml><?xml version="1.0" encoding="utf-8"?>
<sst xmlns="http://schemas.openxmlformats.org/spreadsheetml/2006/main" count="190" uniqueCount="119">
  <si>
    <t>Ťažba</t>
  </si>
  <si>
    <t>UV SR č. 1037/2001</t>
  </si>
  <si>
    <t>UV SR č. 390/2005</t>
  </si>
  <si>
    <t>Dosiahnutá skutočnosť</t>
  </si>
  <si>
    <t>Priemerný evidenčný počet zamestnancov</t>
  </si>
  <si>
    <t>Celkové náklady na útlm</t>
  </si>
  <si>
    <t>Razenie prevádzkových príprav</t>
  </si>
  <si>
    <t>Merná jednotka</t>
  </si>
  <si>
    <t>kt</t>
  </si>
  <si>
    <t>osoby</t>
  </si>
  <si>
    <t>BM</t>
  </si>
  <si>
    <t>mil.Sk</t>
  </si>
  <si>
    <t>UV SR č. 1037/2001 spolu</t>
  </si>
  <si>
    <t>z toho: - technické práce</t>
  </si>
  <si>
    <t>UV SR č. 390/2005 spolu</t>
  </si>
  <si>
    <t>Dosiahnutá skutočnosť spolu</t>
  </si>
  <si>
    <t>Ukazovateľ / rok</t>
  </si>
  <si>
    <t>SPOLU</t>
  </si>
  <si>
    <t>Úspora spolu</t>
  </si>
  <si>
    <t xml:space="preserve">             - sociálne nároky</t>
  </si>
  <si>
    <t>Schválil : Ing. B. Mojžiš, zástupca GR pre stratégiu .................................</t>
  </si>
  <si>
    <t>Vypracoval: Ing. A. Sebíňová, technológ ...................................................</t>
  </si>
  <si>
    <t>Aktualizácia programu útlmu banskej činnosti a likvidácia hnedouhoľnej bane v a. s. Baňa Dolina</t>
  </si>
  <si>
    <t>Aktualizácia útlmu</t>
  </si>
  <si>
    <t>Dátum: 22.1.2007</t>
  </si>
  <si>
    <t>Útlmový osobitný príspevok baníkov (tis.Sk)</t>
  </si>
  <si>
    <t>Odstupné (tis. Sk)</t>
  </si>
  <si>
    <t>Počet zamestnancov</t>
  </si>
  <si>
    <t>Rok</t>
  </si>
  <si>
    <t>k 31.12.2006</t>
  </si>
  <si>
    <t>Osobitný príspevok baníkov (tis. Sk)</t>
  </si>
  <si>
    <t>Spracoval: Ing. Ján Serula, ved.miezd a personalistiky</t>
  </si>
  <si>
    <t>Schválil: Ing. Branislav Mojžiš, zástupca GR pre stratégiu a.s.</t>
  </si>
  <si>
    <t>DOTÁCIA</t>
  </si>
  <si>
    <t>BEZ DOTÁCIE</t>
  </si>
  <si>
    <t>Baňa Dolina</t>
  </si>
  <si>
    <t>?</t>
  </si>
  <si>
    <t>Osobitný príspevok baníkov - expozícia</t>
  </si>
  <si>
    <t>SOCIÁLNE NÁKLADY</t>
  </si>
  <si>
    <t>Odstupné, Útlmový osobitný príspevok baníkov</t>
  </si>
  <si>
    <t>skutočnosť</t>
  </si>
  <si>
    <r>
      <t xml:space="preserve">skutočnosť </t>
    </r>
    <r>
      <rPr>
        <i/>
        <sz val="10"/>
        <color indexed="10"/>
        <rFont val="Times New Roman CE"/>
        <family val="1"/>
      </rPr>
      <t xml:space="preserve">/ </t>
    </r>
    <r>
      <rPr>
        <i/>
        <sz val="10"/>
        <color indexed="10"/>
        <rFont val="Times New Roman CE"/>
        <family val="0"/>
      </rPr>
      <t>zámer</t>
    </r>
  </si>
  <si>
    <t>Priem. evid. počet zamestnancov</t>
  </si>
  <si>
    <t>Razenie prevádz. príprav</t>
  </si>
  <si>
    <t>CELKOM</t>
  </si>
  <si>
    <t xml:space="preserve">aktualizovaný zámer </t>
  </si>
  <si>
    <t>Aktualizácia útlmu -zámer</t>
  </si>
  <si>
    <t xml:space="preserve">Vypracoval: </t>
  </si>
  <si>
    <t>Ing. A. Sebíňová, technológ .............................................................</t>
  </si>
  <si>
    <t>Ing. J. Serula, ved.miezd a personalistiky. .......................................</t>
  </si>
  <si>
    <t>Schválil :</t>
  </si>
  <si>
    <t>Dátum: 23.3.2007</t>
  </si>
  <si>
    <t>Ing. B. Mojžiš, zástupca GR pre stratégiu ......................................</t>
  </si>
  <si>
    <t>Sociáne náklady spolu (tis.Sk)</t>
  </si>
  <si>
    <t>Baňa Dolina: 23.3.2007</t>
  </si>
  <si>
    <t>Vyhodnotenie útlmu banskej činnosti za roky 2002 - 2006 v a.s. Baňa Dolina</t>
  </si>
  <si>
    <t>Rekapitulácia nákladov na zabezpečenie a likvidáciu banských diel v rámci dotácie na útlm banskej činnosti a likvidácie hnedouhoľnej bane v a.s. Baňa Dolina Veľký Krtíš v zmysle Uznesenia vlády SR č. 1037 z 31.októbra 2001 a Uznesenia vlády SR č. 390/2005</t>
  </si>
  <si>
    <t>Náklady podľa UV č.1037/2001 resp. UV č. 390/2005 v Sk</t>
  </si>
  <si>
    <t>Skutočné náklady na útlm v Sk</t>
  </si>
  <si>
    <t>Úspora v Sk</t>
  </si>
  <si>
    <t>Náklady na zabezpečenie a likvidáciu v zmysle UV č. 1037/2001</t>
  </si>
  <si>
    <t>Náklady na zabezpečenie a likvidáciu v zmysle UV č. 390/2005</t>
  </si>
  <si>
    <t>Celkové náklady na útlm banskej činnosti za obdobie r. 2002 - 2006 (bod B.1 u.v. 1037/2001)</t>
  </si>
  <si>
    <t>Dátum:</t>
  </si>
  <si>
    <t>Vypracoval: Ing. A. Sebíňová, technológ</t>
  </si>
  <si>
    <t>Vypracoval:  Ing. A. Sebíňová, technológ</t>
  </si>
  <si>
    <t>Schválil: Ing. B. Mojžiš, zástupca GR pre stratégiu a.s.</t>
  </si>
  <si>
    <t>................................................</t>
  </si>
  <si>
    <t>Prehľad o vývoji vybraných ukazovateľov na Bani Dolina od roku 1989</t>
  </si>
  <si>
    <t>Ukazovateľ</t>
  </si>
  <si>
    <t>M.J.</t>
  </si>
  <si>
    <t>Odbytová ťažba</t>
  </si>
  <si>
    <t xml:space="preserve"> -triedené druhy</t>
  </si>
  <si>
    <t xml:space="preserve"> -energetické druhy</t>
  </si>
  <si>
    <t>Výhrevnosť OŤ</t>
  </si>
  <si>
    <t>MJ/kg</t>
  </si>
  <si>
    <t xml:space="preserve"> - triedené druhy</t>
  </si>
  <si>
    <t xml:space="preserve"> - energet. druhy</t>
  </si>
  <si>
    <t>Prípravné práce spolu</t>
  </si>
  <si>
    <t>m</t>
  </si>
  <si>
    <t xml:space="preserve"> - prevádzkové prípravy</t>
  </si>
  <si>
    <t xml:space="preserve"> - IVVR</t>
  </si>
  <si>
    <t xml:space="preserve"> - GP</t>
  </si>
  <si>
    <t>Intenzita razenia</t>
  </si>
  <si>
    <t>m/kt</t>
  </si>
  <si>
    <t>Výkon celkový</t>
  </si>
  <si>
    <t>t/hl/zm</t>
  </si>
  <si>
    <t>Výkon banský</t>
  </si>
  <si>
    <t>Výkon v rúbaní</t>
  </si>
  <si>
    <t>Výkon v razení</t>
  </si>
  <si>
    <t>cm/hl/zm</t>
  </si>
  <si>
    <t>Objem invest. prác a dodávok</t>
  </si>
  <si>
    <t>tis.Sk</t>
  </si>
  <si>
    <t>Priem. evidenč. stav pracovníkov</t>
  </si>
  <si>
    <t>počet</t>
  </si>
  <si>
    <t>Priemerný zárobok</t>
  </si>
  <si>
    <t>Sk/prac.</t>
  </si>
  <si>
    <t>Celková absencia</t>
  </si>
  <si>
    <t>%</t>
  </si>
  <si>
    <t>Nadčasová práca</t>
  </si>
  <si>
    <t>*</t>
  </si>
  <si>
    <t>Výnosy</t>
  </si>
  <si>
    <t>Náklady</t>
  </si>
  <si>
    <t>Odpisy HIM</t>
  </si>
  <si>
    <t>Stav úverovej zadĺženosti</t>
  </si>
  <si>
    <t xml:space="preserve"> - z toho investičnej</t>
  </si>
  <si>
    <t>Splátky úverov</t>
  </si>
  <si>
    <t>Hospodársky výsledok</t>
  </si>
  <si>
    <t>Súčasť SUB Prievidza</t>
  </si>
  <si>
    <t>Socialna ťažba - uznesenie vlády SR č. 880/97</t>
  </si>
  <si>
    <t>Útlm - uznesenie vlády SR č. 390/2005</t>
  </si>
  <si>
    <t>Útlm - uznesenie vlády SR č. 1037/2001</t>
  </si>
  <si>
    <t>Samostatne Baňa Dolina</t>
  </si>
  <si>
    <t>* údaj nezistený</t>
  </si>
  <si>
    <t>.....................................</t>
  </si>
  <si>
    <t>Baňa Dolina, 19.3.2007</t>
  </si>
  <si>
    <t>Kontroloval: Ing. B. Mojžiš, zástupca GR pre stratégiu a.s.</t>
  </si>
  <si>
    <t>....................................</t>
  </si>
  <si>
    <t>Dotované sú iba osoby, ktorým nárok vznikol do 31. 12. 1998. Nároky vzniknuté po uvedenom termíne bude hradiť Baňa Dolina z vlastných prostriedkov.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</si>
</sst>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\$#,##0\ ;\(\$#,##0\)"/>
    <numFmt numFmtId="177" formatCode="\$#,##0\ ;[Red]\(\$#,##0\)"/>
    <numFmt numFmtId="178" formatCode="\$#,##0.00\ ;\(\$#,##0.00\)"/>
    <numFmt numFmtId="179" formatCode="\$#,##0.00\ ;[Red]\(\$#,##0.00\)"/>
    <numFmt numFmtId="180" formatCode="#\ ?/?"/>
    <numFmt numFmtId="181" formatCode="#\ ??/??"/>
    <numFmt numFmtId="182" formatCode="m/d/yy"/>
    <numFmt numFmtId="183" formatCode="d\-mmm\-yy"/>
    <numFmt numFmtId="184" formatCode="d\-mmm"/>
    <numFmt numFmtId="185" formatCode="mmm\-yy"/>
    <numFmt numFmtId="186" formatCode="m/d/yy\ h:mm"/>
    <numFmt numFmtId="187" formatCode="m/d"/>
    <numFmt numFmtId="188" formatCode="#,##0.000"/>
    <numFmt numFmtId="189" formatCode="[$-41B]d\.\ mmmm\ yyyy"/>
    <numFmt numFmtId="190" formatCode="0.0"/>
  </numFmts>
  <fonts count="43">
    <font>
      <sz val="10"/>
      <name val="Arial CE"/>
      <family val="0"/>
    </font>
    <font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0"/>
      <color indexed="1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0"/>
      <color indexed="17"/>
      <name val="Times New Roman CE"/>
      <family val="1"/>
    </font>
    <font>
      <b/>
      <i/>
      <sz val="12"/>
      <color indexed="17"/>
      <name val="Times New Roman CE"/>
      <family val="1"/>
    </font>
    <font>
      <i/>
      <sz val="12"/>
      <color indexed="10"/>
      <name val="Times New Roman CE"/>
      <family val="1"/>
    </font>
    <font>
      <i/>
      <sz val="12"/>
      <color indexed="17"/>
      <name val="Times New Roman CE"/>
      <family val="1"/>
    </font>
    <font>
      <b/>
      <i/>
      <sz val="10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b/>
      <i/>
      <sz val="14"/>
      <name val="Times New Roman CE"/>
      <family val="1"/>
    </font>
    <font>
      <b/>
      <i/>
      <sz val="12"/>
      <color indexed="14"/>
      <name val="Times New Roman CE"/>
      <family val="1"/>
    </font>
    <font>
      <i/>
      <sz val="10"/>
      <color indexed="14"/>
      <name val="Times New Roman CE"/>
      <family val="1"/>
    </font>
    <font>
      <b/>
      <i/>
      <sz val="10"/>
      <color indexed="14"/>
      <name val="Times New Roman CE"/>
      <family val="0"/>
    </font>
    <font>
      <i/>
      <sz val="12"/>
      <color indexed="14"/>
      <name val="Times New Roman CE"/>
      <family val="1"/>
    </font>
    <font>
      <b/>
      <sz val="12"/>
      <name val="Arial CE"/>
      <family val="0"/>
    </font>
    <font>
      <b/>
      <sz val="10"/>
      <color indexed="17"/>
      <name val="Arial CE"/>
      <family val="0"/>
    </font>
    <font>
      <i/>
      <sz val="8"/>
      <name val="Times New Roman CE"/>
      <family val="0"/>
    </font>
    <font>
      <i/>
      <sz val="10"/>
      <color indexed="10"/>
      <name val="Times New Roman CE"/>
      <family val="1"/>
    </font>
    <font>
      <i/>
      <sz val="12"/>
      <color indexed="12"/>
      <name val="Times New Roman CE"/>
      <family val="0"/>
    </font>
    <font>
      <b/>
      <sz val="10"/>
      <color indexed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10"/>
      <name val="Times New Roman CE"/>
      <family val="1"/>
    </font>
    <font>
      <i/>
      <sz val="11"/>
      <name val="Times New Roman CE"/>
      <family val="1"/>
    </font>
    <font>
      <b/>
      <i/>
      <sz val="14"/>
      <color indexed="10"/>
      <name val="Times New Roman CE"/>
      <family val="1"/>
    </font>
    <font>
      <b/>
      <i/>
      <sz val="14"/>
      <color indexed="57"/>
      <name val="Times New Roman CE"/>
      <family val="1"/>
    </font>
    <font>
      <b/>
      <i/>
      <sz val="14"/>
      <color indexed="60"/>
      <name val="Times New Roman CE"/>
      <family val="1"/>
    </font>
    <font>
      <sz val="10"/>
      <name val="Times New Roman"/>
      <family val="1"/>
    </font>
    <font>
      <sz val="8"/>
      <name val="Arial CE"/>
      <family val="0"/>
    </font>
    <font>
      <b/>
      <sz val="18"/>
      <name val="Arial CE"/>
      <family val="0"/>
    </font>
    <font>
      <b/>
      <i/>
      <sz val="14"/>
      <name val="Arial CE"/>
      <family val="2"/>
    </font>
    <font>
      <i/>
      <sz val="8"/>
      <name val="Arial CE"/>
      <family val="0"/>
    </font>
    <font>
      <b/>
      <i/>
      <sz val="8"/>
      <color indexed="17"/>
      <name val="Arial CE"/>
      <family val="0"/>
    </font>
    <font>
      <b/>
      <i/>
      <sz val="8"/>
      <name val="Arial CE"/>
      <family val="0"/>
    </font>
    <font>
      <b/>
      <i/>
      <sz val="8"/>
      <color indexed="60"/>
      <name val="Arial CE"/>
      <family val="0"/>
    </font>
    <font>
      <b/>
      <i/>
      <sz val="8"/>
      <color indexed="10"/>
      <name val="Arial CE"/>
      <family val="0"/>
    </font>
    <font>
      <b/>
      <sz val="12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4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 style="hair"/>
      <bottom style="hair"/>
    </border>
    <border>
      <left>
        <color indexed="63"/>
      </left>
      <right style="double">
        <color indexed="10"/>
      </right>
      <top style="hair"/>
      <bottom style="thin"/>
    </border>
    <border>
      <left>
        <color indexed="63"/>
      </left>
      <right style="double">
        <color indexed="10"/>
      </right>
      <top style="thin"/>
      <bottom style="hair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double">
        <color indexed="10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172" fontId="3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2" xfId="0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2" xfId="0" applyFont="1" applyBorder="1" applyAlignment="1">
      <alignment/>
    </xf>
    <xf numFmtId="3" fontId="10" fillId="0" borderId="6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172" fontId="13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10" fillId="0" borderId="10" xfId="0" applyFont="1" applyBorder="1" applyAlignment="1">
      <alignment/>
    </xf>
    <xf numFmtId="172" fontId="3" fillId="0" borderId="8" xfId="0" applyNumberFormat="1" applyFont="1" applyBorder="1" applyAlignment="1">
      <alignment/>
    </xf>
    <xf numFmtId="172" fontId="3" fillId="0" borderId="9" xfId="0" applyNumberFormat="1" applyFont="1" applyBorder="1" applyAlignment="1">
      <alignment/>
    </xf>
    <xf numFmtId="0" fontId="9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/>
    </xf>
    <xf numFmtId="172" fontId="3" fillId="0" borderId="6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3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32" xfId="0" applyNumberForma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/>
    </xf>
    <xf numFmtId="3" fontId="11" fillId="0" borderId="34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6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35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0" fontId="11" fillId="0" borderId="34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0" xfId="0" applyFont="1" applyBorder="1" applyAlignment="1">
      <alignment/>
    </xf>
    <xf numFmtId="3" fontId="10" fillId="0" borderId="35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172" fontId="23" fillId="0" borderId="4" xfId="0" applyNumberFormat="1" applyFont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25" fillId="0" borderId="0" xfId="24">
      <alignment/>
      <protection/>
    </xf>
    <xf numFmtId="0" fontId="13" fillId="0" borderId="23" xfId="24" applyFont="1" applyBorder="1" applyAlignment="1">
      <alignment horizontal="center" wrapText="1"/>
      <protection/>
    </xf>
    <xf numFmtId="0" fontId="28" fillId="0" borderId="20" xfId="24" applyFont="1" applyBorder="1" applyAlignment="1">
      <alignment horizontal="center" vertical="center" wrapText="1"/>
      <protection/>
    </xf>
    <xf numFmtId="0" fontId="29" fillId="0" borderId="17" xfId="24" applyFont="1" applyBorder="1" applyAlignment="1">
      <alignment horizontal="center" vertical="center" wrapText="1"/>
      <protection/>
    </xf>
    <xf numFmtId="3" fontId="30" fillId="0" borderId="17" xfId="24" applyNumberFormat="1" applyFont="1" applyBorder="1" applyAlignment="1">
      <alignment horizontal="center"/>
      <protection/>
    </xf>
    <xf numFmtId="3" fontId="14" fillId="0" borderId="17" xfId="24" applyNumberFormat="1" applyFont="1" applyBorder="1" applyAlignment="1">
      <alignment horizontal="center" wrapText="1"/>
      <protection/>
    </xf>
    <xf numFmtId="3" fontId="7" fillId="0" borderId="17" xfId="24" applyNumberFormat="1" applyFont="1" applyBorder="1" applyAlignment="1">
      <alignment horizontal="center" wrapText="1"/>
      <protection/>
    </xf>
    <xf numFmtId="3" fontId="7" fillId="0" borderId="17" xfId="24" applyNumberFormat="1" applyFont="1" applyBorder="1" applyAlignment="1">
      <alignment horizontal="center" vertical="center" wrapText="1"/>
      <protection/>
    </xf>
    <xf numFmtId="3" fontId="14" fillId="0" borderId="17" xfId="24" applyNumberFormat="1" applyFont="1" applyBorder="1" applyAlignment="1">
      <alignment horizontal="center"/>
      <protection/>
    </xf>
    <xf numFmtId="3" fontId="13" fillId="0" borderId="17" xfId="24" applyNumberFormat="1" applyFont="1" applyBorder="1" applyAlignment="1">
      <alignment horizontal="center" vertical="center" wrapText="1"/>
      <protection/>
    </xf>
    <xf numFmtId="3" fontId="31" fillId="0" borderId="17" xfId="24" applyNumberFormat="1" applyFont="1" applyBorder="1" applyAlignment="1">
      <alignment horizontal="center" wrapText="1"/>
      <protection/>
    </xf>
    <xf numFmtId="3" fontId="32" fillId="0" borderId="17" xfId="24" applyNumberFormat="1" applyFont="1" applyBorder="1" applyAlignment="1">
      <alignment horizontal="center" wrapText="1"/>
      <protection/>
    </xf>
    <xf numFmtId="3" fontId="14" fillId="0" borderId="41" xfId="24" applyNumberFormat="1" applyFont="1" applyBorder="1" applyAlignment="1">
      <alignment horizontal="center"/>
      <protection/>
    </xf>
    <xf numFmtId="3" fontId="14" fillId="0" borderId="41" xfId="24" applyNumberFormat="1" applyFont="1" applyBorder="1" applyAlignment="1">
      <alignment horizontal="center" wrapText="1"/>
      <protection/>
    </xf>
    <xf numFmtId="3" fontId="13" fillId="0" borderId="41" xfId="24" applyNumberFormat="1" applyFont="1" applyBorder="1" applyAlignment="1">
      <alignment horizontal="center" vertical="center" wrapText="1"/>
      <protection/>
    </xf>
    <xf numFmtId="3" fontId="30" fillId="2" borderId="17" xfId="24" applyNumberFormat="1" applyFont="1" applyFill="1" applyBorder="1" applyAlignment="1">
      <alignment horizontal="center" vertical="center"/>
      <protection/>
    </xf>
    <xf numFmtId="3" fontId="14" fillId="2" borderId="17" xfId="24" applyNumberFormat="1" applyFont="1" applyFill="1" applyBorder="1" applyAlignment="1">
      <alignment horizontal="center" vertical="center" wrapText="1"/>
      <protection/>
    </xf>
    <xf numFmtId="3" fontId="7" fillId="2" borderId="17" xfId="24" applyNumberFormat="1" applyFont="1" applyFill="1" applyBorder="1" applyAlignment="1">
      <alignment horizontal="center" vertical="center" wrapText="1"/>
      <protection/>
    </xf>
    <xf numFmtId="0" fontId="33" fillId="0" borderId="0" xfId="24" applyFont="1">
      <alignment/>
      <protection/>
    </xf>
    <xf numFmtId="14" fontId="33" fillId="0" borderId="0" xfId="24" applyNumberFormat="1" applyFont="1" applyAlignment="1">
      <alignment horizontal="left"/>
      <protection/>
    </xf>
    <xf numFmtId="0" fontId="37" fillId="3" borderId="42" xfId="0" applyFont="1" applyFill="1" applyBorder="1" applyAlignment="1">
      <alignment horizontal="center"/>
    </xf>
    <xf numFmtId="0" fontId="37" fillId="3" borderId="42" xfId="0" applyFont="1" applyFill="1" applyBorder="1" applyAlignment="1" applyProtection="1">
      <alignment horizontal="center"/>
      <protection locked="0"/>
    </xf>
    <xf numFmtId="0" fontId="38" fillId="0" borderId="42" xfId="0" applyFont="1" applyFill="1" applyBorder="1" applyAlignment="1">
      <alignment/>
    </xf>
    <xf numFmtId="0" fontId="38" fillId="0" borderId="42" xfId="0" applyFont="1" applyFill="1" applyBorder="1" applyAlignment="1">
      <alignment horizontal="center"/>
    </xf>
    <xf numFmtId="172" fontId="38" fillId="0" borderId="42" xfId="0" applyNumberFormat="1" applyFont="1" applyFill="1" applyBorder="1" applyAlignment="1">
      <alignment/>
    </xf>
    <xf numFmtId="0" fontId="34" fillId="0" borderId="42" xfId="0" applyFont="1" applyBorder="1" applyAlignment="1">
      <alignment/>
    </xf>
    <xf numFmtId="0" fontId="37" fillId="0" borderId="42" xfId="0" applyFont="1" applyBorder="1" applyAlignment="1">
      <alignment horizontal="center"/>
    </xf>
    <xf numFmtId="172" fontId="34" fillId="0" borderId="42" xfId="0" applyNumberFormat="1" applyFont="1" applyBorder="1" applyAlignment="1">
      <alignment/>
    </xf>
    <xf numFmtId="0" fontId="39" fillId="0" borderId="42" xfId="0" applyFont="1" applyBorder="1" applyAlignment="1">
      <alignment/>
    </xf>
    <xf numFmtId="0" fontId="39" fillId="0" borderId="42" xfId="0" applyFont="1" applyBorder="1" applyAlignment="1">
      <alignment horizontal="center"/>
    </xf>
    <xf numFmtId="4" fontId="39" fillId="0" borderId="42" xfId="0" applyNumberFormat="1" applyFont="1" applyBorder="1" applyAlignment="1">
      <alignment/>
    </xf>
    <xf numFmtId="4" fontId="34" fillId="0" borderId="42" xfId="0" applyNumberFormat="1" applyFont="1" applyBorder="1" applyAlignment="1">
      <alignment/>
    </xf>
    <xf numFmtId="3" fontId="39" fillId="0" borderId="42" xfId="0" applyNumberFormat="1" applyFont="1" applyBorder="1" applyAlignment="1">
      <alignment/>
    </xf>
    <xf numFmtId="0" fontId="37" fillId="0" borderId="42" xfId="0" applyFont="1" applyBorder="1" applyAlignment="1">
      <alignment/>
    </xf>
    <xf numFmtId="3" fontId="37" fillId="0" borderId="42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0" fontId="37" fillId="0" borderId="42" xfId="0" applyFont="1" applyBorder="1" applyAlignment="1">
      <alignment/>
    </xf>
    <xf numFmtId="4" fontId="37" fillId="0" borderId="42" xfId="0" applyNumberFormat="1" applyFont="1" applyBorder="1" applyAlignment="1">
      <alignment/>
    </xf>
    <xf numFmtId="3" fontId="34" fillId="0" borderId="42" xfId="0" applyNumberFormat="1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42" xfId="0" applyFont="1" applyBorder="1" applyAlignment="1">
      <alignment horizontal="center"/>
    </xf>
    <xf numFmtId="3" fontId="40" fillId="0" borderId="42" xfId="0" applyNumberFormat="1" applyFont="1" applyBorder="1" applyAlignment="1">
      <alignment/>
    </xf>
    <xf numFmtId="3" fontId="41" fillId="0" borderId="42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43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0" xfId="0" applyFont="1" applyAlignment="1" applyProtection="1">
      <alignment/>
      <protection locked="0"/>
    </xf>
    <xf numFmtId="0" fontId="34" fillId="0" borderId="44" xfId="0" applyFont="1" applyBorder="1" applyAlignment="1">
      <alignment horizontal="centerContinuous"/>
    </xf>
    <xf numFmtId="0" fontId="3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34" fillId="0" borderId="44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0" fillId="0" borderId="43" xfId="0" applyBorder="1" applyAlignment="1">
      <alignment/>
    </xf>
    <xf numFmtId="0" fontId="34" fillId="0" borderId="43" xfId="0" applyFont="1" applyBorder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46" xfId="0" applyFont="1" applyBorder="1" applyAlignment="1">
      <alignment/>
    </xf>
    <xf numFmtId="172" fontId="3" fillId="0" borderId="47" xfId="0" applyNumberFormat="1" applyFont="1" applyBorder="1" applyAlignment="1">
      <alignment/>
    </xf>
    <xf numFmtId="172" fontId="3" fillId="0" borderId="48" xfId="0" applyNumberFormat="1" applyFont="1" applyBorder="1" applyAlignment="1">
      <alignment/>
    </xf>
    <xf numFmtId="172" fontId="3" fillId="0" borderId="49" xfId="0" applyNumberFormat="1" applyFont="1" applyBorder="1" applyAlignment="1">
      <alignment/>
    </xf>
    <xf numFmtId="172" fontId="3" fillId="0" borderId="50" xfId="0" applyNumberFormat="1" applyFont="1" applyBorder="1" applyAlignment="1">
      <alignment/>
    </xf>
    <xf numFmtId="172" fontId="6" fillId="0" borderId="46" xfId="0" applyNumberFormat="1" applyFont="1" applyBorder="1" applyAlignment="1">
      <alignment/>
    </xf>
    <xf numFmtId="172" fontId="13" fillId="0" borderId="46" xfId="0" applyNumberFormat="1" applyFont="1" applyBorder="1" applyAlignment="1">
      <alignment/>
    </xf>
    <xf numFmtId="172" fontId="3" fillId="0" borderId="51" xfId="0" applyNumberFormat="1" applyFont="1" applyBorder="1" applyAlignment="1">
      <alignment/>
    </xf>
    <xf numFmtId="0" fontId="9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42" fillId="0" borderId="42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0" fontId="6" fillId="0" borderId="54" xfId="24" applyFont="1" applyBorder="1" applyAlignment="1">
      <alignment horizontal="center" vertical="center" wrapText="1"/>
      <protection/>
    </xf>
    <xf numFmtId="0" fontId="6" fillId="0" borderId="55" xfId="24" applyFont="1" applyBorder="1" applyAlignment="1">
      <alignment horizontal="center" vertical="center" wrapText="1"/>
      <protection/>
    </xf>
    <xf numFmtId="0" fontId="6" fillId="0" borderId="54" xfId="24" applyFont="1" applyBorder="1" applyAlignment="1">
      <alignment horizontal="center" wrapText="1"/>
      <protection/>
    </xf>
    <xf numFmtId="0" fontId="6" fillId="0" borderId="56" xfId="24" applyFont="1" applyBorder="1" applyAlignment="1">
      <alignment horizontal="center" wrapText="1"/>
      <protection/>
    </xf>
    <xf numFmtId="0" fontId="6" fillId="0" borderId="57" xfId="24" applyFont="1" applyBorder="1" applyAlignment="1">
      <alignment horizontal="left" vertical="center" wrapText="1"/>
      <protection/>
    </xf>
    <xf numFmtId="0" fontId="6" fillId="0" borderId="16" xfId="24" applyFont="1" applyBorder="1" applyAlignment="1">
      <alignment horizontal="left" vertical="center" wrapText="1"/>
      <protection/>
    </xf>
    <xf numFmtId="0" fontId="6" fillId="0" borderId="58" xfId="24" applyFont="1" applyBorder="1" applyAlignment="1">
      <alignment horizontal="left" vertical="center" wrapText="1"/>
      <protection/>
    </xf>
    <xf numFmtId="0" fontId="6" fillId="0" borderId="59" xfId="24" applyFont="1" applyBorder="1" applyAlignment="1">
      <alignment horizontal="center" vertical="center" wrapText="1"/>
      <protection/>
    </xf>
    <xf numFmtId="0" fontId="6" fillId="0" borderId="60" xfId="24" applyFont="1" applyBorder="1" applyAlignment="1">
      <alignment horizontal="center" vertical="center" wrapText="1"/>
      <protection/>
    </xf>
    <xf numFmtId="0" fontId="33" fillId="0" borderId="0" xfId="24" applyFont="1" applyAlignment="1">
      <alignment horizontal="right"/>
      <protection/>
    </xf>
    <xf numFmtId="0" fontId="13" fillId="2" borderId="52" xfId="24" applyFont="1" applyFill="1" applyBorder="1" applyAlignment="1">
      <alignment horizontal="left" vertical="center" wrapText="1"/>
      <protection/>
    </xf>
    <xf numFmtId="0" fontId="13" fillId="2" borderId="23" xfId="24" applyFont="1" applyFill="1" applyBorder="1" applyAlignment="1">
      <alignment horizontal="left" vertical="center" wrapText="1"/>
      <protection/>
    </xf>
    <xf numFmtId="0" fontId="13" fillId="2" borderId="17" xfId="24" applyFont="1" applyFill="1" applyBorder="1" applyAlignment="1">
      <alignment horizontal="left" vertical="center" wrapText="1"/>
      <protection/>
    </xf>
    <xf numFmtId="0" fontId="14" fillId="0" borderId="44" xfId="24" applyFont="1" applyBorder="1" applyAlignment="1">
      <alignment horizontal="center" vertical="center"/>
      <protection/>
    </xf>
    <xf numFmtId="0" fontId="14" fillId="0" borderId="45" xfId="24" applyFont="1" applyBorder="1" applyAlignment="1">
      <alignment horizontal="center" vertical="center"/>
      <protection/>
    </xf>
    <xf numFmtId="0" fontId="14" fillId="0" borderId="61" xfId="24" applyFont="1" applyBorder="1" applyAlignment="1">
      <alignment horizontal="center" vertical="center"/>
      <protection/>
    </xf>
    <xf numFmtId="0" fontId="14" fillId="0" borderId="52" xfId="24" applyFont="1" applyBorder="1" applyAlignment="1">
      <alignment horizontal="center" vertical="center"/>
      <protection/>
    </xf>
    <xf numFmtId="0" fontId="14" fillId="0" borderId="23" xfId="24" applyFont="1" applyBorder="1" applyAlignment="1">
      <alignment horizontal="center" vertical="center"/>
      <protection/>
    </xf>
    <xf numFmtId="0" fontId="14" fillId="0" borderId="62" xfId="24" applyFont="1" applyBorder="1" applyAlignment="1">
      <alignment horizontal="center" vertical="center"/>
      <protection/>
    </xf>
    <xf numFmtId="0" fontId="13" fillId="0" borderId="54" xfId="24" applyFont="1" applyBorder="1" applyAlignment="1">
      <alignment horizontal="center" vertical="center" wrapText="1"/>
      <protection/>
    </xf>
    <xf numFmtId="0" fontId="13" fillId="0" borderId="63" xfId="24" applyFont="1" applyBorder="1" applyAlignment="1">
      <alignment horizontal="center" vertical="center" wrapText="1"/>
      <protection/>
    </xf>
    <xf numFmtId="0" fontId="13" fillId="0" borderId="55" xfId="24" applyFont="1" applyBorder="1" applyAlignment="1">
      <alignment horizontal="center" vertical="center" wrapText="1"/>
      <protection/>
    </xf>
    <xf numFmtId="0" fontId="6" fillId="0" borderId="39" xfId="24" applyFont="1" applyBorder="1" applyAlignment="1">
      <alignment horizontal="left" vertical="center" wrapText="1"/>
      <protection/>
    </xf>
    <xf numFmtId="0" fontId="6" fillId="0" borderId="24" xfId="24" applyFont="1" applyBorder="1" applyAlignment="1">
      <alignment horizontal="left" vertical="center" wrapText="1"/>
      <protection/>
    </xf>
    <xf numFmtId="0" fontId="6" fillId="0" borderId="64" xfId="24" applyFont="1" applyBorder="1" applyAlignment="1">
      <alignment horizontal="left" vertical="center" wrapText="1"/>
      <protection/>
    </xf>
    <xf numFmtId="0" fontId="6" fillId="0" borderId="55" xfId="24" applyFont="1" applyBorder="1" applyAlignment="1">
      <alignment horizontal="center" wrapText="1"/>
      <protection/>
    </xf>
    <xf numFmtId="0" fontId="36" fillId="4" borderId="54" xfId="0" applyFont="1" applyFill="1" applyBorder="1" applyAlignment="1">
      <alignment horizontal="center"/>
    </xf>
    <xf numFmtId="0" fontId="36" fillId="4" borderId="63" xfId="0" applyFont="1" applyFill="1" applyBorder="1" applyAlignment="1">
      <alignment horizontal="center"/>
    </xf>
    <xf numFmtId="0" fontId="36" fillId="4" borderId="56" xfId="0" applyFont="1" applyFill="1" applyBorder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69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1" fillId="4" borderId="6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4" borderId="44" xfId="0" applyFont="1" applyFill="1" applyBorder="1" applyAlignment="1">
      <alignment horizontal="center"/>
    </xf>
    <xf numFmtId="0" fontId="19" fillId="4" borderId="45" xfId="0" applyFont="1" applyFill="1" applyBorder="1" applyAlignment="1">
      <alignment horizontal="center"/>
    </xf>
    <xf numFmtId="0" fontId="19" fillId="4" borderId="69" xfId="0" applyFont="1" applyFill="1" applyBorder="1" applyAlignment="1">
      <alignment horizontal="center"/>
    </xf>
    <xf numFmtId="0" fontId="19" fillId="4" borderId="43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24" fillId="0" borderId="39" xfId="0" applyNumberFormat="1" applyFont="1" applyBorder="1" applyAlignment="1">
      <alignment horizontal="center"/>
    </xf>
    <xf numFmtId="3" fontId="24" fillId="0" borderId="24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1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3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5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6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normálne_Náklady na útlm BČ" xfId="24"/>
    <cellStyle name="Percent" xfId="25"/>
    <cellStyle name="Pevný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485775</xdr:colOff>
      <xdr:row>33</xdr:row>
      <xdr:rowOff>0</xdr:rowOff>
    </xdr:from>
    <xdr:to>
      <xdr:col>21</xdr:col>
      <xdr:colOff>28575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12449175" y="5419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180975</xdr:colOff>
      <xdr:row>65</xdr:row>
      <xdr:rowOff>76200</xdr:rowOff>
    </xdr:from>
    <xdr:to>
      <xdr:col>36</xdr:col>
      <xdr:colOff>285750</xdr:colOff>
      <xdr:row>65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412575" y="10677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9525</xdr:rowOff>
    </xdr:from>
    <xdr:to>
      <xdr:col>21</xdr:col>
      <xdr:colOff>47625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12458700" y="5591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7610475" y="514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B15" sqref="B15:D15"/>
    </sheetView>
  </sheetViews>
  <sheetFormatPr defaultColWidth="9.00390625" defaultRowHeight="12.75"/>
  <cols>
    <col min="1" max="1" width="2.75390625" style="120" customWidth="1"/>
    <col min="2" max="2" width="7.75390625" style="120" customWidth="1"/>
    <col min="3" max="3" width="5.125" style="120" customWidth="1"/>
    <col min="4" max="4" width="40.25390625" style="120" customWidth="1"/>
    <col min="5" max="7" width="21.375" style="120" customWidth="1"/>
    <col min="8" max="16384" width="9.125" style="120" customWidth="1"/>
  </cols>
  <sheetData>
    <row r="2" spans="2:7" ht="12.75">
      <c r="B2" s="232" t="s">
        <v>55</v>
      </c>
      <c r="C2" s="233"/>
      <c r="D2" s="233"/>
      <c r="E2" s="233"/>
      <c r="F2" s="233"/>
      <c r="G2" s="234"/>
    </row>
    <row r="3" spans="2:7" ht="12.75">
      <c r="B3" s="235"/>
      <c r="C3" s="236"/>
      <c r="D3" s="236"/>
      <c r="E3" s="236"/>
      <c r="F3" s="236"/>
      <c r="G3" s="237"/>
    </row>
    <row r="4" spans="2:7" ht="60.75" customHeight="1">
      <c r="B4" s="238" t="s">
        <v>56</v>
      </c>
      <c r="C4" s="239"/>
      <c r="D4" s="239"/>
      <c r="E4" s="239"/>
      <c r="F4" s="239"/>
      <c r="G4" s="240"/>
    </row>
    <row r="5" spans="2:7" ht="43.5" customHeight="1">
      <c r="B5" s="221" t="s">
        <v>28</v>
      </c>
      <c r="C5" s="244"/>
      <c r="D5" s="121"/>
      <c r="E5" s="122" t="s">
        <v>57</v>
      </c>
      <c r="F5" s="123" t="s">
        <v>58</v>
      </c>
      <c r="G5" s="123" t="s">
        <v>59</v>
      </c>
    </row>
    <row r="6" spans="2:7" ht="19.5">
      <c r="B6" s="221">
        <v>2002</v>
      </c>
      <c r="C6" s="222"/>
      <c r="D6" s="241" t="s">
        <v>60</v>
      </c>
      <c r="E6" s="124">
        <v>53000000</v>
      </c>
      <c r="F6" s="125">
        <v>37499632.2</v>
      </c>
      <c r="G6" s="126">
        <v>15500367.799999997</v>
      </c>
    </row>
    <row r="7" spans="2:7" ht="19.5">
      <c r="B7" s="221">
        <v>2003</v>
      </c>
      <c r="C7" s="222"/>
      <c r="D7" s="242"/>
      <c r="E7" s="124">
        <v>70000000</v>
      </c>
      <c r="F7" s="125">
        <v>45948810.7</v>
      </c>
      <c r="G7" s="126">
        <v>24051189.299999997</v>
      </c>
    </row>
    <row r="8" spans="2:7" ht="19.5">
      <c r="B8" s="221">
        <v>2004</v>
      </c>
      <c r="C8" s="222"/>
      <c r="D8" s="243"/>
      <c r="E8" s="124">
        <v>69000000</v>
      </c>
      <c r="F8" s="125">
        <v>41305431.2</v>
      </c>
      <c r="G8" s="126">
        <v>27694568.799999997</v>
      </c>
    </row>
    <row r="9" spans="2:7" ht="19.5">
      <c r="B9" s="221">
        <v>2005</v>
      </c>
      <c r="C9" s="222"/>
      <c r="D9" s="223" t="s">
        <v>61</v>
      </c>
      <c r="E9" s="124">
        <v>40000000</v>
      </c>
      <c r="F9" s="125">
        <v>39212108.14</v>
      </c>
      <c r="G9" s="126">
        <v>787891.8599999994</v>
      </c>
    </row>
    <row r="10" spans="2:7" ht="19.5">
      <c r="B10" s="219">
        <v>2006</v>
      </c>
      <c r="C10" s="220"/>
      <c r="D10" s="224"/>
      <c r="E10" s="124">
        <v>23000000</v>
      </c>
      <c r="F10" s="125">
        <v>12174085</v>
      </c>
      <c r="G10" s="127">
        <f>E10-F10</f>
        <v>10825915</v>
      </c>
    </row>
    <row r="11" spans="2:7" ht="19.5">
      <c r="B11" s="219">
        <v>2007</v>
      </c>
      <c r="C11" s="220"/>
      <c r="D11" s="224"/>
      <c r="E11" s="128"/>
      <c r="F11" s="125"/>
      <c r="G11" s="129"/>
    </row>
    <row r="12" spans="2:7" ht="19.5">
      <c r="B12" s="219">
        <v>2008</v>
      </c>
      <c r="C12" s="220"/>
      <c r="D12" s="224"/>
      <c r="E12" s="128"/>
      <c r="F12" s="130"/>
      <c r="G12" s="129"/>
    </row>
    <row r="13" spans="2:7" ht="19.5">
      <c r="B13" s="219">
        <v>2009</v>
      </c>
      <c r="C13" s="220"/>
      <c r="D13" s="224"/>
      <c r="E13" s="128"/>
      <c r="F13" s="131"/>
      <c r="G13" s="129"/>
    </row>
    <row r="14" spans="2:7" ht="20.25" thickBot="1">
      <c r="B14" s="226">
        <v>2010</v>
      </c>
      <c r="C14" s="227"/>
      <c r="D14" s="225"/>
      <c r="E14" s="132"/>
      <c r="F14" s="133"/>
      <c r="G14" s="134"/>
    </row>
    <row r="15" spans="2:7" ht="34.5" customHeight="1" thickTop="1">
      <c r="B15" s="229" t="s">
        <v>62</v>
      </c>
      <c r="C15" s="230"/>
      <c r="D15" s="231"/>
      <c r="E15" s="135">
        <f>SUM(E6:E14)</f>
        <v>255000000</v>
      </c>
      <c r="F15" s="136">
        <f>SUM(F6:F14)</f>
        <v>176140067.24</v>
      </c>
      <c r="G15" s="137">
        <f>E15-F15</f>
        <v>78859932.75999999</v>
      </c>
    </row>
    <row r="16" spans="2:7" ht="28.5" customHeight="1">
      <c r="B16" s="138"/>
      <c r="C16" s="138"/>
      <c r="D16" s="138"/>
      <c r="E16" s="138"/>
      <c r="F16" s="138"/>
      <c r="G16" s="138"/>
    </row>
    <row r="17" spans="2:7" ht="12.75">
      <c r="B17" s="228" t="s">
        <v>63</v>
      </c>
      <c r="C17" s="228"/>
      <c r="D17" s="139">
        <v>39164</v>
      </c>
      <c r="E17" s="138" t="s">
        <v>65</v>
      </c>
      <c r="F17" s="138"/>
      <c r="G17" s="138" t="s">
        <v>67</v>
      </c>
    </row>
    <row r="18" spans="2:7" ht="12.75">
      <c r="B18" s="138"/>
      <c r="C18" s="138"/>
      <c r="D18" s="138"/>
      <c r="E18" s="138"/>
      <c r="F18" s="138"/>
      <c r="G18" s="138"/>
    </row>
    <row r="19" spans="2:7" ht="18" customHeight="1">
      <c r="B19" s="138"/>
      <c r="C19" s="138"/>
      <c r="D19" s="138"/>
      <c r="E19" s="138" t="s">
        <v>66</v>
      </c>
      <c r="F19" s="138"/>
      <c r="G19" s="138" t="s">
        <v>67</v>
      </c>
    </row>
    <row r="20" spans="2:7" ht="12.75">
      <c r="B20" s="138"/>
      <c r="C20" s="138"/>
      <c r="D20" s="138"/>
      <c r="E20" s="138"/>
      <c r="F20" s="138"/>
      <c r="G20" s="138"/>
    </row>
  </sheetData>
  <mergeCells count="16">
    <mergeCell ref="B17:C17"/>
    <mergeCell ref="B15:D15"/>
    <mergeCell ref="B2:G3"/>
    <mergeCell ref="B4:G4"/>
    <mergeCell ref="D6:D8"/>
    <mergeCell ref="B7:C7"/>
    <mergeCell ref="B8:C8"/>
    <mergeCell ref="B5:C5"/>
    <mergeCell ref="B6:C6"/>
    <mergeCell ref="B10:C10"/>
    <mergeCell ref="B11:C11"/>
    <mergeCell ref="B9:C9"/>
    <mergeCell ref="D9:D14"/>
    <mergeCell ref="B12:C12"/>
    <mergeCell ref="B13:C13"/>
    <mergeCell ref="B14:C14"/>
  </mergeCells>
  <printOptions horizontalCentered="1" verticalCentered="1"/>
  <pageMargins left="0.5" right="0.51" top="1.22" bottom="0.75" header="0.82" footer="0.5118110236220472"/>
  <pageSetup fitToHeight="1" fitToWidth="1" horizontalDpi="600" verticalDpi="600" orientation="landscape" paperSize="9" r:id="rId1"/>
  <headerFooter alignWithMargins="0">
    <oddHeader>&amp;R&amp;9Priloha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39"/>
  <sheetViews>
    <sheetView workbookViewId="0" topLeftCell="J1">
      <selection activeCell="Z18" sqref="Z17:Z18"/>
    </sheetView>
  </sheetViews>
  <sheetFormatPr defaultColWidth="9.00390625" defaultRowHeight="12.75"/>
  <cols>
    <col min="1" max="1" width="1.75390625" style="0" customWidth="1"/>
    <col min="2" max="2" width="24.875" style="0" customWidth="1"/>
    <col min="3" max="3" width="7.125" style="178" customWidth="1"/>
    <col min="4" max="12" width="7.25390625" style="0" customWidth="1"/>
    <col min="13" max="13" width="7.25390625" style="178" customWidth="1"/>
    <col min="14" max="14" width="7.25390625" style="0" customWidth="1"/>
    <col min="15" max="16" width="7.25390625" style="179" customWidth="1"/>
    <col min="17" max="21" width="7.25390625" style="0" customWidth="1"/>
    <col min="22" max="16384" width="10.25390625" style="0" customWidth="1"/>
  </cols>
  <sheetData>
    <row r="1" spans="2:21" ht="18.75">
      <c r="B1" s="245" t="s">
        <v>68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7"/>
    </row>
    <row r="2" spans="2:21" ht="12.75">
      <c r="B2" s="140" t="s">
        <v>69</v>
      </c>
      <c r="C2" s="140" t="s">
        <v>70</v>
      </c>
      <c r="D2" s="140">
        <v>1989</v>
      </c>
      <c r="E2" s="140">
        <v>1990</v>
      </c>
      <c r="F2" s="140">
        <v>1991</v>
      </c>
      <c r="G2" s="140">
        <v>1992</v>
      </c>
      <c r="H2" s="140">
        <v>1993</v>
      </c>
      <c r="I2" s="140">
        <v>1994</v>
      </c>
      <c r="J2" s="140">
        <v>1995</v>
      </c>
      <c r="K2" s="140">
        <v>1996</v>
      </c>
      <c r="L2" s="140">
        <v>1997</v>
      </c>
      <c r="M2" s="140">
        <v>1998</v>
      </c>
      <c r="N2" s="141">
        <v>1999</v>
      </c>
      <c r="O2" s="141">
        <v>2000</v>
      </c>
      <c r="P2" s="141">
        <v>2001</v>
      </c>
      <c r="Q2" s="141">
        <v>2002</v>
      </c>
      <c r="R2" s="141">
        <v>2003</v>
      </c>
      <c r="S2" s="141">
        <v>2004</v>
      </c>
      <c r="T2" s="141">
        <v>2005</v>
      </c>
      <c r="U2" s="141">
        <v>2006</v>
      </c>
    </row>
    <row r="3" spans="2:21" ht="12.75">
      <c r="B3" s="142" t="s">
        <v>71</v>
      </c>
      <c r="C3" s="143" t="s">
        <v>8</v>
      </c>
      <c r="D3" s="144">
        <v>972.6</v>
      </c>
      <c r="E3" s="144">
        <v>847</v>
      </c>
      <c r="F3" s="144">
        <v>738</v>
      </c>
      <c r="G3" s="144">
        <v>596.8</v>
      </c>
      <c r="H3" s="144">
        <v>609.6</v>
      </c>
      <c r="I3" s="144">
        <v>608.4</v>
      </c>
      <c r="J3" s="144">
        <v>612.2</v>
      </c>
      <c r="K3" s="144">
        <v>586.7</v>
      </c>
      <c r="L3" s="144">
        <v>547.3</v>
      </c>
      <c r="M3" s="144">
        <v>514.9</v>
      </c>
      <c r="N3" s="144">
        <v>380</v>
      </c>
      <c r="O3" s="144">
        <v>346.7</v>
      </c>
      <c r="P3" s="144">
        <v>306</v>
      </c>
      <c r="Q3" s="144">
        <v>288</v>
      </c>
      <c r="R3" s="144">
        <v>227.9</v>
      </c>
      <c r="S3" s="144">
        <v>220</v>
      </c>
      <c r="T3" s="144">
        <v>163</v>
      </c>
      <c r="U3" s="144">
        <v>146</v>
      </c>
    </row>
    <row r="4" spans="2:21" ht="12.75">
      <c r="B4" s="145" t="s">
        <v>72</v>
      </c>
      <c r="C4" s="146" t="s">
        <v>8</v>
      </c>
      <c r="D4" s="147">
        <v>129.3</v>
      </c>
      <c r="E4" s="147">
        <v>57.7</v>
      </c>
      <c r="F4" s="147">
        <v>65.8</v>
      </c>
      <c r="G4" s="147">
        <v>66.2</v>
      </c>
      <c r="H4" s="147">
        <v>75.5</v>
      </c>
      <c r="I4" s="147">
        <v>62.2</v>
      </c>
      <c r="J4" s="147">
        <v>34.2</v>
      </c>
      <c r="K4" s="147">
        <v>33.3</v>
      </c>
      <c r="L4" s="147">
        <v>30.7</v>
      </c>
      <c r="M4" s="147">
        <v>21.7</v>
      </c>
      <c r="N4" s="147">
        <v>11.3</v>
      </c>
      <c r="O4" s="147">
        <v>9.6</v>
      </c>
      <c r="P4" s="147">
        <v>7.1</v>
      </c>
      <c r="Q4" s="147">
        <v>6.3</v>
      </c>
      <c r="R4" s="147">
        <v>5.9</v>
      </c>
      <c r="S4" s="147">
        <v>4.6</v>
      </c>
      <c r="T4" s="147">
        <v>9.6</v>
      </c>
      <c r="U4" s="147">
        <v>11.5</v>
      </c>
    </row>
    <row r="5" spans="2:21" ht="12.75">
      <c r="B5" s="145" t="s">
        <v>73</v>
      </c>
      <c r="C5" s="146" t="s">
        <v>8</v>
      </c>
      <c r="D5" s="147">
        <f aca="true" t="shared" si="0" ref="D5:U5">(D3-D4)</f>
        <v>843.3</v>
      </c>
      <c r="E5" s="147">
        <f t="shared" si="0"/>
        <v>789.3</v>
      </c>
      <c r="F5" s="147">
        <f t="shared" si="0"/>
        <v>672.2</v>
      </c>
      <c r="G5" s="147">
        <f t="shared" si="0"/>
        <v>530.5999999999999</v>
      </c>
      <c r="H5" s="147">
        <f t="shared" si="0"/>
        <v>534.1</v>
      </c>
      <c r="I5" s="147">
        <f t="shared" si="0"/>
        <v>546.1999999999999</v>
      </c>
      <c r="J5" s="147">
        <f t="shared" si="0"/>
        <v>578</v>
      </c>
      <c r="K5" s="147">
        <f t="shared" si="0"/>
        <v>553.4000000000001</v>
      </c>
      <c r="L5" s="147">
        <f t="shared" si="0"/>
        <v>516.5999999999999</v>
      </c>
      <c r="M5" s="147">
        <f t="shared" si="0"/>
        <v>493.2</v>
      </c>
      <c r="N5" s="147">
        <f t="shared" si="0"/>
        <v>368.7</v>
      </c>
      <c r="O5" s="147">
        <f t="shared" si="0"/>
        <v>337.09999999999997</v>
      </c>
      <c r="P5" s="147">
        <f t="shared" si="0"/>
        <v>298.9</v>
      </c>
      <c r="Q5" s="147">
        <f t="shared" si="0"/>
        <v>281.7</v>
      </c>
      <c r="R5" s="147">
        <f t="shared" si="0"/>
        <v>222</v>
      </c>
      <c r="S5" s="147">
        <f t="shared" si="0"/>
        <v>215.4</v>
      </c>
      <c r="T5" s="147">
        <f t="shared" si="0"/>
        <v>153.4</v>
      </c>
      <c r="U5" s="147">
        <f t="shared" si="0"/>
        <v>134.5</v>
      </c>
    </row>
    <row r="6" spans="2:21" ht="12.75">
      <c r="B6" s="148" t="s">
        <v>74</v>
      </c>
      <c r="C6" s="149" t="s">
        <v>75</v>
      </c>
      <c r="D6" s="150">
        <v>10.09</v>
      </c>
      <c r="E6" s="150">
        <v>9.74</v>
      </c>
      <c r="F6" s="150">
        <v>9.74</v>
      </c>
      <c r="G6" s="150">
        <v>9.98</v>
      </c>
      <c r="H6" s="150">
        <v>10.07</v>
      </c>
      <c r="I6" s="150">
        <v>10.46</v>
      </c>
      <c r="J6" s="150">
        <v>10.17</v>
      </c>
      <c r="K6" s="150">
        <v>9.72</v>
      </c>
      <c r="L6" s="150">
        <v>10.12</v>
      </c>
      <c r="M6" s="150">
        <v>9.56</v>
      </c>
      <c r="N6" s="150">
        <v>9.44</v>
      </c>
      <c r="O6" s="150">
        <v>10.11</v>
      </c>
      <c r="P6" s="150">
        <v>10.05</v>
      </c>
      <c r="Q6" s="150">
        <v>10.41</v>
      </c>
      <c r="R6" s="150">
        <v>9.91</v>
      </c>
      <c r="S6" s="150">
        <v>10.76</v>
      </c>
      <c r="T6" s="150">
        <v>11.74</v>
      </c>
      <c r="U6" s="150">
        <v>11.34</v>
      </c>
    </row>
    <row r="7" spans="2:21" ht="12.75">
      <c r="B7" s="145" t="s">
        <v>76</v>
      </c>
      <c r="C7" s="146" t="s">
        <v>75</v>
      </c>
      <c r="D7" s="151">
        <v>14.16</v>
      </c>
      <c r="E7" s="151">
        <v>14.1</v>
      </c>
      <c r="F7" s="151">
        <v>13.77</v>
      </c>
      <c r="G7" s="151">
        <v>13.52</v>
      </c>
      <c r="H7" s="151">
        <v>14.34</v>
      </c>
      <c r="I7" s="151">
        <v>14.25</v>
      </c>
      <c r="J7" s="151">
        <v>14.28</v>
      </c>
      <c r="K7" s="151">
        <v>14.37</v>
      </c>
      <c r="L7" s="151">
        <v>14.34</v>
      </c>
      <c r="M7" s="151">
        <v>14.34</v>
      </c>
      <c r="N7" s="151">
        <v>14.27</v>
      </c>
      <c r="O7" s="151">
        <v>14.46</v>
      </c>
      <c r="P7" s="151">
        <v>14.47</v>
      </c>
      <c r="Q7" s="151">
        <v>14.31</v>
      </c>
      <c r="R7" s="151">
        <v>14.54</v>
      </c>
      <c r="S7" s="151">
        <v>13.19</v>
      </c>
      <c r="T7" s="151">
        <v>14.77</v>
      </c>
      <c r="U7" s="151">
        <v>14.59</v>
      </c>
    </row>
    <row r="8" spans="2:21" ht="12.75">
      <c r="B8" s="145" t="s">
        <v>77</v>
      </c>
      <c r="C8" s="146" t="s">
        <v>75</v>
      </c>
      <c r="D8" s="151">
        <v>9.46</v>
      </c>
      <c r="E8" s="151">
        <v>9.41</v>
      </c>
      <c r="F8" s="151">
        <v>9.28</v>
      </c>
      <c r="G8" s="151">
        <v>9.46</v>
      </c>
      <c r="H8" s="151">
        <v>9.33</v>
      </c>
      <c r="I8" s="151">
        <v>10.26</v>
      </c>
      <c r="J8" s="151">
        <v>9.91</v>
      </c>
      <c r="K8" s="151">
        <v>9.44</v>
      </c>
      <c r="L8" s="151">
        <v>9.87</v>
      </c>
      <c r="M8" s="151">
        <v>9.36</v>
      </c>
      <c r="N8" s="151">
        <v>9.3</v>
      </c>
      <c r="O8" s="151">
        <v>9.99</v>
      </c>
      <c r="P8" s="151">
        <v>9.95</v>
      </c>
      <c r="Q8" s="151">
        <v>10.32</v>
      </c>
      <c r="R8" s="151">
        <v>9.79</v>
      </c>
      <c r="S8" s="151">
        <v>10.71</v>
      </c>
      <c r="T8" s="151">
        <v>11.54</v>
      </c>
      <c r="U8" s="151">
        <v>11.06</v>
      </c>
    </row>
    <row r="9" spans="2:21" ht="12.75">
      <c r="B9" s="148" t="s">
        <v>78</v>
      </c>
      <c r="C9" s="149" t="s">
        <v>79</v>
      </c>
      <c r="D9" s="152">
        <f aca="true" t="shared" si="1" ref="D9:U9">D10+D11+D12</f>
        <v>12795</v>
      </c>
      <c r="E9" s="152">
        <f t="shared" si="1"/>
        <v>9900</v>
      </c>
      <c r="F9" s="152">
        <f t="shared" si="1"/>
        <v>9108</v>
      </c>
      <c r="G9" s="152">
        <f t="shared" si="1"/>
        <v>6571</v>
      </c>
      <c r="H9" s="152">
        <f t="shared" si="1"/>
        <v>7769</v>
      </c>
      <c r="I9" s="152">
        <f t="shared" si="1"/>
        <v>6547</v>
      </c>
      <c r="J9" s="152">
        <f t="shared" si="1"/>
        <v>8254</v>
      </c>
      <c r="K9" s="152">
        <f t="shared" si="1"/>
        <v>8789</v>
      </c>
      <c r="L9" s="152">
        <f t="shared" si="1"/>
        <v>7223</v>
      </c>
      <c r="M9" s="152">
        <f t="shared" si="1"/>
        <v>4949</v>
      </c>
      <c r="N9" s="152">
        <f t="shared" si="1"/>
        <v>3773</v>
      </c>
      <c r="O9" s="152">
        <f t="shared" si="1"/>
        <v>2049</v>
      </c>
      <c r="P9" s="152">
        <f t="shared" si="1"/>
        <v>1596</v>
      </c>
      <c r="Q9" s="152">
        <f t="shared" si="1"/>
        <v>2725</v>
      </c>
      <c r="R9" s="152">
        <f t="shared" si="1"/>
        <v>1080</v>
      </c>
      <c r="S9" s="152">
        <f t="shared" si="1"/>
        <v>951</v>
      </c>
      <c r="T9" s="152">
        <f t="shared" si="1"/>
        <v>1148</v>
      </c>
      <c r="U9" s="152">
        <f t="shared" si="1"/>
        <v>377</v>
      </c>
    </row>
    <row r="10" spans="2:21" ht="12.75">
      <c r="B10" s="153" t="s">
        <v>80</v>
      </c>
      <c r="C10" s="146" t="s">
        <v>79</v>
      </c>
      <c r="D10" s="154">
        <v>11432</v>
      </c>
      <c r="E10" s="154">
        <v>8567</v>
      </c>
      <c r="F10" s="154">
        <v>8862</v>
      </c>
      <c r="G10" s="154">
        <v>6395</v>
      </c>
      <c r="H10" s="154">
        <v>7683</v>
      </c>
      <c r="I10" s="154">
        <v>6461</v>
      </c>
      <c r="J10" s="154">
        <v>8153</v>
      </c>
      <c r="K10" s="154">
        <v>7317</v>
      </c>
      <c r="L10" s="154">
        <v>6044</v>
      </c>
      <c r="M10" s="154">
        <v>4823</v>
      </c>
      <c r="N10" s="154">
        <v>3656</v>
      </c>
      <c r="O10" s="154">
        <v>2049</v>
      </c>
      <c r="P10" s="154">
        <v>1596</v>
      </c>
      <c r="Q10" s="154">
        <v>2725</v>
      </c>
      <c r="R10" s="154">
        <v>1080</v>
      </c>
      <c r="S10" s="154">
        <v>951</v>
      </c>
      <c r="T10" s="154">
        <v>1148</v>
      </c>
      <c r="U10" s="154">
        <v>377</v>
      </c>
    </row>
    <row r="11" spans="2:21" ht="12.75">
      <c r="B11" s="153" t="s">
        <v>81</v>
      </c>
      <c r="C11" s="146" t="s">
        <v>79</v>
      </c>
      <c r="D11" s="155">
        <v>1180</v>
      </c>
      <c r="E11" s="155">
        <v>1202</v>
      </c>
      <c r="F11" s="155">
        <v>246</v>
      </c>
      <c r="G11" s="155">
        <v>176</v>
      </c>
      <c r="H11" s="155">
        <v>86</v>
      </c>
      <c r="I11" s="155">
        <v>86</v>
      </c>
      <c r="J11" s="155">
        <v>101</v>
      </c>
      <c r="K11" s="155">
        <v>1472</v>
      </c>
      <c r="L11" s="155">
        <v>1179</v>
      </c>
      <c r="M11" s="155">
        <v>126</v>
      </c>
      <c r="N11" s="155">
        <v>117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</row>
    <row r="12" spans="2:21" ht="12.75">
      <c r="B12" s="156" t="s">
        <v>82</v>
      </c>
      <c r="C12" s="146" t="s">
        <v>79</v>
      </c>
      <c r="D12" s="155">
        <v>183</v>
      </c>
      <c r="E12" s="155">
        <v>131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</row>
    <row r="13" spans="2:21" ht="12.75">
      <c r="B13" s="145" t="s">
        <v>83</v>
      </c>
      <c r="C13" s="146" t="s">
        <v>84</v>
      </c>
      <c r="D13" s="151">
        <f aca="true" t="shared" si="2" ref="D13:P13">D9/D3</f>
        <v>13.155459592843924</v>
      </c>
      <c r="E13" s="151">
        <f t="shared" si="2"/>
        <v>11.688311688311689</v>
      </c>
      <c r="F13" s="151">
        <f t="shared" si="2"/>
        <v>12.341463414634147</v>
      </c>
      <c r="G13" s="151">
        <f t="shared" si="2"/>
        <v>11.010388739946382</v>
      </c>
      <c r="H13" s="151">
        <f t="shared" si="2"/>
        <v>12.744422572178477</v>
      </c>
      <c r="I13" s="151">
        <f t="shared" si="2"/>
        <v>10.761012491781724</v>
      </c>
      <c r="J13" s="151">
        <f t="shared" si="2"/>
        <v>13.482522051617117</v>
      </c>
      <c r="K13" s="151">
        <f t="shared" si="2"/>
        <v>14.980398840974944</v>
      </c>
      <c r="L13" s="151">
        <f t="shared" si="2"/>
        <v>13.197515073999636</v>
      </c>
      <c r="M13" s="151">
        <f t="shared" si="2"/>
        <v>9.611575063119053</v>
      </c>
      <c r="N13" s="151">
        <f t="shared" si="2"/>
        <v>9.928947368421053</v>
      </c>
      <c r="O13" s="151">
        <f t="shared" si="2"/>
        <v>5.910008653014134</v>
      </c>
      <c r="P13" s="151">
        <f t="shared" si="2"/>
        <v>5.215686274509804</v>
      </c>
      <c r="Q13" s="151">
        <f>(Q9/Q3)+0.01</f>
        <v>9.471805555555555</v>
      </c>
      <c r="R13" s="151">
        <v>4.739</v>
      </c>
      <c r="S13" s="151">
        <v>4.32</v>
      </c>
      <c r="T13" s="151">
        <v>7.04</v>
      </c>
      <c r="U13" s="151">
        <v>2.58</v>
      </c>
    </row>
    <row r="14" spans="2:21" ht="12.75">
      <c r="B14" s="148" t="s">
        <v>85</v>
      </c>
      <c r="C14" s="149" t="s">
        <v>86</v>
      </c>
      <c r="D14" s="150">
        <v>3.35</v>
      </c>
      <c r="E14" s="150">
        <v>3.22</v>
      </c>
      <c r="F14" s="150">
        <v>2.94</v>
      </c>
      <c r="G14" s="150">
        <v>2.51</v>
      </c>
      <c r="H14" s="150">
        <v>2.4</v>
      </c>
      <c r="I14" s="150">
        <v>2.41</v>
      </c>
      <c r="J14" s="150">
        <v>2.28</v>
      </c>
      <c r="K14" s="150">
        <v>2.37</v>
      </c>
      <c r="L14" s="150">
        <v>2.31</v>
      </c>
      <c r="M14" s="150">
        <v>2.32</v>
      </c>
      <c r="N14" s="150">
        <v>2.16</v>
      </c>
      <c r="O14" s="150">
        <v>2.8</v>
      </c>
      <c r="P14" s="150">
        <v>2.86</v>
      </c>
      <c r="Q14" s="150">
        <v>2.91</v>
      </c>
      <c r="R14" s="150">
        <v>2.978</v>
      </c>
      <c r="S14" s="150">
        <v>3.41</v>
      </c>
      <c r="T14" s="150">
        <v>3.66</v>
      </c>
      <c r="U14" s="150">
        <v>3.4</v>
      </c>
    </row>
    <row r="15" spans="2:21" ht="12.75">
      <c r="B15" s="153" t="s">
        <v>87</v>
      </c>
      <c r="C15" s="146" t="s">
        <v>86</v>
      </c>
      <c r="D15" s="157">
        <v>4.5</v>
      </c>
      <c r="E15" s="157">
        <v>4.33</v>
      </c>
      <c r="F15" s="157">
        <v>4.03</v>
      </c>
      <c r="G15" s="157">
        <v>3.43</v>
      </c>
      <c r="H15" s="157">
        <v>3.35</v>
      </c>
      <c r="I15" s="157">
        <v>3.31</v>
      </c>
      <c r="J15" s="157">
        <v>3.08</v>
      </c>
      <c r="K15" s="157">
        <v>3.23</v>
      </c>
      <c r="L15" s="157">
        <v>3.21</v>
      </c>
      <c r="M15" s="157">
        <v>3.11</v>
      </c>
      <c r="N15" s="157">
        <v>2.69</v>
      </c>
      <c r="O15" s="157">
        <v>3.5</v>
      </c>
      <c r="P15" s="157">
        <v>3.65</v>
      </c>
      <c r="Q15" s="157">
        <v>3.79</v>
      </c>
      <c r="R15" s="157">
        <v>3.969</v>
      </c>
      <c r="S15" s="157">
        <v>4.76</v>
      </c>
      <c r="T15" s="157">
        <v>5.33</v>
      </c>
      <c r="U15" s="157">
        <v>5.23</v>
      </c>
    </row>
    <row r="16" spans="2:21" ht="12.75">
      <c r="B16" s="153" t="s">
        <v>88</v>
      </c>
      <c r="C16" s="146" t="s">
        <v>86</v>
      </c>
      <c r="D16" s="157">
        <v>21.51</v>
      </c>
      <c r="E16" s="157">
        <v>22.14</v>
      </c>
      <c r="F16" s="157">
        <v>22.31</v>
      </c>
      <c r="G16" s="157">
        <v>18.6</v>
      </c>
      <c r="H16" s="157">
        <v>16.98</v>
      </c>
      <c r="I16" s="157">
        <v>16.07</v>
      </c>
      <c r="J16" s="157">
        <v>13.41</v>
      </c>
      <c r="K16" s="157">
        <v>12.75</v>
      </c>
      <c r="L16" s="157">
        <v>13.14</v>
      </c>
      <c r="M16" s="157">
        <v>12.32</v>
      </c>
      <c r="N16" s="157">
        <v>9.93</v>
      </c>
      <c r="O16" s="157">
        <v>12.11</v>
      </c>
      <c r="P16" s="157">
        <v>14.37</v>
      </c>
      <c r="Q16" s="157">
        <v>16.52</v>
      </c>
      <c r="R16" s="157">
        <v>15.064</v>
      </c>
      <c r="S16" s="157">
        <v>15.65</v>
      </c>
      <c r="T16" s="157">
        <v>18.63</v>
      </c>
      <c r="U16" s="157">
        <v>17.06</v>
      </c>
    </row>
    <row r="17" spans="2:21" ht="12.75">
      <c r="B17" s="153" t="s">
        <v>89</v>
      </c>
      <c r="C17" s="146" t="s">
        <v>90</v>
      </c>
      <c r="D17" s="157">
        <v>57.09</v>
      </c>
      <c r="E17" s="157">
        <v>56.44</v>
      </c>
      <c r="F17" s="157">
        <v>68.91</v>
      </c>
      <c r="G17" s="157">
        <v>48.08</v>
      </c>
      <c r="H17" s="157">
        <v>50.55</v>
      </c>
      <c r="I17" s="157">
        <v>40.4</v>
      </c>
      <c r="J17" s="157">
        <v>44.76</v>
      </c>
      <c r="K17" s="157">
        <v>50.72</v>
      </c>
      <c r="L17" s="157">
        <v>54.94</v>
      </c>
      <c r="M17" s="157">
        <v>53.56</v>
      </c>
      <c r="N17" s="157">
        <v>53.38</v>
      </c>
      <c r="O17" s="157">
        <v>64.17</v>
      </c>
      <c r="P17" s="157">
        <v>66.02</v>
      </c>
      <c r="Q17" s="157">
        <v>56.28</v>
      </c>
      <c r="R17" s="157">
        <v>53.575</v>
      </c>
      <c r="S17" s="157">
        <v>74.35</v>
      </c>
      <c r="T17" s="157">
        <v>70.24</v>
      </c>
      <c r="U17" s="157">
        <v>61.45</v>
      </c>
    </row>
    <row r="18" spans="2:21" ht="12.75">
      <c r="B18" s="145" t="s">
        <v>91</v>
      </c>
      <c r="C18" s="146" t="s">
        <v>92</v>
      </c>
      <c r="D18" s="158">
        <v>62840</v>
      </c>
      <c r="E18" s="158">
        <v>36827</v>
      </c>
      <c r="F18" s="158">
        <v>67979</v>
      </c>
      <c r="G18" s="158">
        <v>29946</v>
      </c>
      <c r="H18" s="158">
        <v>27430</v>
      </c>
      <c r="I18" s="158">
        <v>31839</v>
      </c>
      <c r="J18" s="158">
        <v>44068</v>
      </c>
      <c r="K18" s="158">
        <v>36655</v>
      </c>
      <c r="L18" s="158">
        <v>43930</v>
      </c>
      <c r="M18" s="158">
        <v>22096</v>
      </c>
      <c r="N18" s="158">
        <v>5630</v>
      </c>
      <c r="O18" s="158">
        <v>1258</v>
      </c>
      <c r="P18" s="158">
        <v>1914</v>
      </c>
      <c r="Q18" s="158">
        <v>1402</v>
      </c>
      <c r="R18" s="158">
        <v>600</v>
      </c>
      <c r="S18" s="158">
        <v>2903</v>
      </c>
      <c r="T18" s="158">
        <v>2715</v>
      </c>
      <c r="U18" s="158">
        <v>2754</v>
      </c>
    </row>
    <row r="19" spans="2:21" ht="12.75">
      <c r="B19" s="159" t="s">
        <v>93</v>
      </c>
      <c r="C19" s="160" t="s">
        <v>94</v>
      </c>
      <c r="D19" s="161">
        <v>2024</v>
      </c>
      <c r="E19" s="161">
        <v>1886</v>
      </c>
      <c r="F19" s="161">
        <v>1757</v>
      </c>
      <c r="G19" s="161">
        <v>1581</v>
      </c>
      <c r="H19" s="161">
        <v>1508</v>
      </c>
      <c r="I19" s="161">
        <v>1484</v>
      </c>
      <c r="J19" s="161">
        <v>1531</v>
      </c>
      <c r="K19" s="161">
        <v>1482</v>
      </c>
      <c r="L19" s="161">
        <v>1421</v>
      </c>
      <c r="M19" s="161">
        <v>1294</v>
      </c>
      <c r="N19" s="161">
        <v>1076</v>
      </c>
      <c r="O19" s="161">
        <v>811</v>
      </c>
      <c r="P19" s="161">
        <v>658</v>
      </c>
      <c r="Q19" s="161">
        <v>573</v>
      </c>
      <c r="R19" s="161">
        <v>481</v>
      </c>
      <c r="S19" s="161">
        <v>380</v>
      </c>
      <c r="T19" s="161">
        <v>245</v>
      </c>
      <c r="U19" s="161">
        <v>212</v>
      </c>
    </row>
    <row r="20" spans="2:21" ht="12.75">
      <c r="B20" s="148" t="s">
        <v>95</v>
      </c>
      <c r="C20" s="149" t="s">
        <v>96</v>
      </c>
      <c r="D20" s="152">
        <v>4417</v>
      </c>
      <c r="E20" s="152">
        <v>4214</v>
      </c>
      <c r="F20" s="152">
        <v>4946</v>
      </c>
      <c r="G20" s="152">
        <v>5529</v>
      </c>
      <c r="H20" s="152">
        <v>6455</v>
      </c>
      <c r="I20" s="152">
        <v>7372</v>
      </c>
      <c r="J20" s="152">
        <v>7804</v>
      </c>
      <c r="K20" s="152">
        <v>8387</v>
      </c>
      <c r="L20" s="152">
        <v>9421</v>
      </c>
      <c r="M20" s="152">
        <v>9963</v>
      </c>
      <c r="N20" s="152">
        <v>10075</v>
      </c>
      <c r="O20" s="152">
        <v>10348</v>
      </c>
      <c r="P20" s="152">
        <v>11884</v>
      </c>
      <c r="Q20" s="152">
        <v>13636</v>
      </c>
      <c r="R20" s="152">
        <v>14472</v>
      </c>
      <c r="S20" s="152">
        <v>15549</v>
      </c>
      <c r="T20" s="152">
        <v>16426</v>
      </c>
      <c r="U20" s="152">
        <v>19089</v>
      </c>
    </row>
    <row r="21" spans="2:21" ht="12.75">
      <c r="B21" s="148" t="s">
        <v>97</v>
      </c>
      <c r="C21" s="149" t="s">
        <v>98</v>
      </c>
      <c r="D21" s="150">
        <v>22.49</v>
      </c>
      <c r="E21" s="150">
        <v>24.28</v>
      </c>
      <c r="F21" s="150">
        <v>25.09</v>
      </c>
      <c r="G21" s="150">
        <v>27.2</v>
      </c>
      <c r="H21" s="150">
        <v>21.6</v>
      </c>
      <c r="I21" s="150">
        <v>21.23</v>
      </c>
      <c r="J21" s="150">
        <v>21.01</v>
      </c>
      <c r="K21" s="150">
        <v>23.3</v>
      </c>
      <c r="L21" s="150">
        <v>23.6</v>
      </c>
      <c r="M21" s="150">
        <v>25.1</v>
      </c>
      <c r="N21" s="150">
        <v>26.87</v>
      </c>
      <c r="O21" s="150">
        <v>27.76</v>
      </c>
      <c r="P21" s="150">
        <v>24.56</v>
      </c>
      <c r="Q21" s="150">
        <v>19.55</v>
      </c>
      <c r="R21" s="150">
        <v>20.93</v>
      </c>
      <c r="S21" s="150">
        <v>21.12</v>
      </c>
      <c r="T21" s="150">
        <v>16.86</v>
      </c>
      <c r="U21" s="150">
        <v>16.98</v>
      </c>
    </row>
    <row r="22" spans="2:21" ht="12.75">
      <c r="B22" s="148" t="s">
        <v>99</v>
      </c>
      <c r="C22" s="149" t="s">
        <v>98</v>
      </c>
      <c r="D22" s="150">
        <v>4.27</v>
      </c>
      <c r="E22" s="150">
        <v>4.81</v>
      </c>
      <c r="F22" s="150" t="s">
        <v>100</v>
      </c>
      <c r="G22" s="150">
        <v>6.1</v>
      </c>
      <c r="H22" s="150">
        <v>6.2</v>
      </c>
      <c r="I22" s="150">
        <v>5.73</v>
      </c>
      <c r="J22" s="150">
        <v>7.39</v>
      </c>
      <c r="K22" s="150">
        <v>6.96</v>
      </c>
      <c r="L22" s="150">
        <v>7.95</v>
      </c>
      <c r="M22" s="150">
        <v>8.68</v>
      </c>
      <c r="N22" s="150">
        <v>9.39</v>
      </c>
      <c r="O22" s="150">
        <v>5.7</v>
      </c>
      <c r="P22" s="150">
        <v>4.56</v>
      </c>
      <c r="Q22" s="150">
        <v>6.69</v>
      </c>
      <c r="R22" s="150">
        <v>9.57</v>
      </c>
      <c r="S22" s="150">
        <v>8.41</v>
      </c>
      <c r="T22" s="150">
        <v>6.35</v>
      </c>
      <c r="U22" s="150">
        <v>14.2</v>
      </c>
    </row>
    <row r="23" spans="2:21" ht="12.75">
      <c r="B23" s="153" t="s">
        <v>101</v>
      </c>
      <c r="C23" s="146" t="s">
        <v>92</v>
      </c>
      <c r="D23" s="154">
        <v>146299</v>
      </c>
      <c r="E23" s="154">
        <v>165315</v>
      </c>
      <c r="F23" s="154">
        <v>379516</v>
      </c>
      <c r="G23" s="154">
        <v>337622</v>
      </c>
      <c r="H23" s="154">
        <v>444057</v>
      </c>
      <c r="I23" s="154">
        <v>444209</v>
      </c>
      <c r="J23" s="154">
        <v>449804</v>
      </c>
      <c r="K23" s="154">
        <v>413958</v>
      </c>
      <c r="L23" s="154">
        <v>489480</v>
      </c>
      <c r="M23" s="154">
        <v>434890</v>
      </c>
      <c r="N23" s="154">
        <v>352752</v>
      </c>
      <c r="O23" s="154">
        <v>323541</v>
      </c>
      <c r="P23" s="154">
        <v>303832</v>
      </c>
      <c r="Q23" s="154">
        <v>294853</v>
      </c>
      <c r="R23" s="154">
        <v>261051</v>
      </c>
      <c r="S23" s="154">
        <v>283306</v>
      </c>
      <c r="T23" s="154">
        <v>316866</v>
      </c>
      <c r="U23" s="154">
        <v>395663</v>
      </c>
    </row>
    <row r="24" spans="2:21" ht="12.75">
      <c r="B24" s="153" t="s">
        <v>102</v>
      </c>
      <c r="C24" s="146" t="s">
        <v>92</v>
      </c>
      <c r="D24" s="154">
        <v>311476</v>
      </c>
      <c r="E24" s="154">
        <v>308983</v>
      </c>
      <c r="F24" s="154">
        <v>350360</v>
      </c>
      <c r="G24" s="154">
        <v>344334</v>
      </c>
      <c r="H24" s="154">
        <v>434575</v>
      </c>
      <c r="I24" s="154">
        <v>429126</v>
      </c>
      <c r="J24" s="154">
        <v>457659</v>
      </c>
      <c r="K24" s="154">
        <v>460653</v>
      </c>
      <c r="L24" s="154">
        <v>487010</v>
      </c>
      <c r="M24" s="154">
        <v>452814</v>
      </c>
      <c r="N24" s="154">
        <v>410144</v>
      </c>
      <c r="O24" s="154">
        <v>320468</v>
      </c>
      <c r="P24" s="154">
        <v>299882</v>
      </c>
      <c r="Q24" s="154">
        <v>297310</v>
      </c>
      <c r="R24" s="154">
        <v>262879</v>
      </c>
      <c r="S24" s="154">
        <v>290090</v>
      </c>
      <c r="T24" s="154">
        <v>320371</v>
      </c>
      <c r="U24" s="154">
        <v>392334</v>
      </c>
    </row>
    <row r="25" spans="2:21" ht="12.75">
      <c r="B25" s="145" t="s">
        <v>103</v>
      </c>
      <c r="C25" s="146" t="s">
        <v>92</v>
      </c>
      <c r="D25" s="158">
        <v>41693</v>
      </c>
      <c r="E25" s="158">
        <v>42340</v>
      </c>
      <c r="F25" s="158">
        <v>39332</v>
      </c>
      <c r="G25" s="158">
        <v>35470</v>
      </c>
      <c r="H25" s="158">
        <v>37410</v>
      </c>
      <c r="I25" s="158">
        <v>37271</v>
      </c>
      <c r="J25" s="158">
        <v>39171</v>
      </c>
      <c r="K25" s="158">
        <v>45609</v>
      </c>
      <c r="L25" s="158">
        <v>46572</v>
      </c>
      <c r="M25" s="158">
        <v>46832</v>
      </c>
      <c r="N25" s="158">
        <v>46137</v>
      </c>
      <c r="O25" s="158">
        <v>39853</v>
      </c>
      <c r="P25" s="158">
        <v>32319</v>
      </c>
      <c r="Q25" s="158">
        <v>39313</v>
      </c>
      <c r="R25" s="158">
        <v>32345</v>
      </c>
      <c r="S25" s="158">
        <v>76431</v>
      </c>
      <c r="T25" s="158">
        <v>90963</v>
      </c>
      <c r="U25" s="158">
        <v>79558</v>
      </c>
    </row>
    <row r="26" spans="2:21" ht="12.75">
      <c r="B26" s="145" t="s">
        <v>104</v>
      </c>
      <c r="C26" s="146" t="s">
        <v>92</v>
      </c>
      <c r="D26" s="158">
        <v>128742</v>
      </c>
      <c r="E26" s="158">
        <v>104324</v>
      </c>
      <c r="F26" s="158">
        <v>128517</v>
      </c>
      <c r="G26" s="158">
        <v>101359</v>
      </c>
      <c r="H26" s="158">
        <v>83325</v>
      </c>
      <c r="I26" s="158">
        <v>52593</v>
      </c>
      <c r="J26" s="158">
        <v>64569</v>
      </c>
      <c r="K26" s="158">
        <v>48590</v>
      </c>
      <c r="L26" s="158">
        <v>31705</v>
      </c>
      <c r="M26" s="158">
        <v>19902</v>
      </c>
      <c r="N26" s="158">
        <v>14250</v>
      </c>
      <c r="O26" s="158">
        <v>10850</v>
      </c>
      <c r="P26" s="158">
        <v>7300</v>
      </c>
      <c r="Q26" s="158">
        <v>3700</v>
      </c>
      <c r="R26" s="158">
        <v>0</v>
      </c>
      <c r="S26" s="158">
        <v>0</v>
      </c>
      <c r="T26" s="158">
        <v>0</v>
      </c>
      <c r="U26" s="158">
        <v>0</v>
      </c>
    </row>
    <row r="27" spans="2:21" ht="12.75">
      <c r="B27" s="145" t="s">
        <v>105</v>
      </c>
      <c r="C27" s="146" t="s">
        <v>92</v>
      </c>
      <c r="D27" s="158">
        <v>124913</v>
      </c>
      <c r="E27" s="158">
        <v>101596</v>
      </c>
      <c r="F27" s="158">
        <v>126092</v>
      </c>
      <c r="G27" s="158">
        <v>99238</v>
      </c>
      <c r="H27" s="158">
        <v>81658</v>
      </c>
      <c r="I27" s="158">
        <v>46078</v>
      </c>
      <c r="J27" s="158">
        <v>53356</v>
      </c>
      <c r="K27" s="158">
        <v>47832</v>
      </c>
      <c r="L27" s="158">
        <v>31250</v>
      </c>
      <c r="M27" s="158">
        <v>19750</v>
      </c>
      <c r="N27" s="158">
        <v>14250</v>
      </c>
      <c r="O27" s="158">
        <v>10850</v>
      </c>
      <c r="P27" s="158">
        <v>7300</v>
      </c>
      <c r="Q27" s="158">
        <v>3700</v>
      </c>
      <c r="R27" s="158">
        <v>0</v>
      </c>
      <c r="S27" s="158">
        <v>0</v>
      </c>
      <c r="T27" s="158">
        <v>0</v>
      </c>
      <c r="U27" s="158">
        <v>0</v>
      </c>
    </row>
    <row r="28" spans="2:21" ht="12.75">
      <c r="B28" s="145" t="s">
        <v>106</v>
      </c>
      <c r="C28" s="146" t="s">
        <v>92</v>
      </c>
      <c r="D28" s="158">
        <v>20816</v>
      </c>
      <c r="E28" s="158">
        <v>24418</v>
      </c>
      <c r="F28" s="158">
        <v>23621</v>
      </c>
      <c r="G28" s="158">
        <v>35158</v>
      </c>
      <c r="H28" s="158">
        <v>33942</v>
      </c>
      <c r="I28" s="158">
        <v>36731</v>
      </c>
      <c r="J28" s="158">
        <v>32024</v>
      </c>
      <c r="K28" s="158">
        <v>35479</v>
      </c>
      <c r="L28" s="158">
        <v>16885</v>
      </c>
      <c r="M28" s="158">
        <v>11803</v>
      </c>
      <c r="N28" s="158">
        <v>5652</v>
      </c>
      <c r="O28" s="158">
        <v>3400</v>
      </c>
      <c r="P28" s="158">
        <v>3550</v>
      </c>
      <c r="Q28" s="158">
        <v>3600</v>
      </c>
      <c r="R28" s="158">
        <v>3700</v>
      </c>
      <c r="S28" s="158">
        <v>0</v>
      </c>
      <c r="T28" s="158">
        <v>0</v>
      </c>
      <c r="U28" s="158">
        <v>0</v>
      </c>
    </row>
    <row r="29" spans="2:21" ht="12.75">
      <c r="B29" s="148" t="s">
        <v>107</v>
      </c>
      <c r="C29" s="149" t="s">
        <v>92</v>
      </c>
      <c r="D29" s="162">
        <f aca="true" t="shared" si="3" ref="D29:U29">(D23-D24)</f>
        <v>-165177</v>
      </c>
      <c r="E29" s="162">
        <f t="shared" si="3"/>
        <v>-143668</v>
      </c>
      <c r="F29" s="152">
        <f t="shared" si="3"/>
        <v>29156</v>
      </c>
      <c r="G29" s="162">
        <f t="shared" si="3"/>
        <v>-6712</v>
      </c>
      <c r="H29" s="152">
        <f t="shared" si="3"/>
        <v>9482</v>
      </c>
      <c r="I29" s="152">
        <f t="shared" si="3"/>
        <v>15083</v>
      </c>
      <c r="J29" s="162">
        <f t="shared" si="3"/>
        <v>-7855</v>
      </c>
      <c r="K29" s="162">
        <f t="shared" si="3"/>
        <v>-46695</v>
      </c>
      <c r="L29" s="152">
        <f t="shared" si="3"/>
        <v>2470</v>
      </c>
      <c r="M29" s="162">
        <f t="shared" si="3"/>
        <v>-17924</v>
      </c>
      <c r="N29" s="162">
        <f t="shared" si="3"/>
        <v>-57392</v>
      </c>
      <c r="O29" s="152">
        <f t="shared" si="3"/>
        <v>3073</v>
      </c>
      <c r="P29" s="152">
        <f t="shared" si="3"/>
        <v>3950</v>
      </c>
      <c r="Q29" s="162">
        <f t="shared" si="3"/>
        <v>-2457</v>
      </c>
      <c r="R29" s="162">
        <f t="shared" si="3"/>
        <v>-1828</v>
      </c>
      <c r="S29" s="162">
        <f t="shared" si="3"/>
        <v>-6784</v>
      </c>
      <c r="T29" s="162">
        <f t="shared" si="3"/>
        <v>-3505</v>
      </c>
      <c r="U29" s="152">
        <f t="shared" si="3"/>
        <v>3329</v>
      </c>
    </row>
    <row r="30" spans="2:21" ht="12.75" customHeight="1">
      <c r="B30" s="163"/>
      <c r="C30" s="164"/>
      <c r="D30" s="165"/>
      <c r="E30" s="163"/>
      <c r="F30" s="163"/>
      <c r="G30" s="166"/>
      <c r="H30" s="163"/>
      <c r="I30" s="163"/>
      <c r="J30" s="163"/>
      <c r="K30" s="166"/>
      <c r="L30" s="165"/>
      <c r="M30" s="164"/>
      <c r="N30" s="163"/>
      <c r="O30" s="167"/>
      <c r="P30" s="167"/>
      <c r="Q30" s="168"/>
      <c r="R30" s="169"/>
      <c r="S30" s="170"/>
      <c r="T30" s="171"/>
      <c r="U30" s="172"/>
    </row>
    <row r="31" spans="2:21" ht="12.75">
      <c r="B31" s="163"/>
      <c r="C31" s="164"/>
      <c r="D31" s="252" t="s">
        <v>108</v>
      </c>
      <c r="E31" s="254"/>
      <c r="F31" s="254"/>
      <c r="G31" s="255"/>
      <c r="H31" s="165"/>
      <c r="I31" s="163"/>
      <c r="J31" s="163"/>
      <c r="K31" s="163"/>
      <c r="L31" s="256" t="s">
        <v>109</v>
      </c>
      <c r="M31" s="257"/>
      <c r="N31" s="257"/>
      <c r="O31" s="257"/>
      <c r="P31" s="257"/>
      <c r="Q31" s="173"/>
      <c r="R31" s="169"/>
      <c r="S31" s="170"/>
      <c r="T31" s="248" t="s">
        <v>110</v>
      </c>
      <c r="U31" s="249"/>
    </row>
    <row r="32" spans="2:22" ht="12.75" customHeight="1">
      <c r="B32" s="163"/>
      <c r="C32" s="164"/>
      <c r="D32" s="163"/>
      <c r="E32" s="163"/>
      <c r="F32" s="163"/>
      <c r="G32" s="163"/>
      <c r="H32" s="174"/>
      <c r="I32" s="175"/>
      <c r="J32" s="175"/>
      <c r="K32" s="175"/>
      <c r="M32" s="176"/>
      <c r="N32" s="175"/>
      <c r="O32" s="167"/>
      <c r="P32" s="167"/>
      <c r="Q32" s="248" t="s">
        <v>111</v>
      </c>
      <c r="R32" s="249"/>
      <c r="S32" s="249"/>
      <c r="T32" s="248"/>
      <c r="U32" s="249"/>
      <c r="V32" s="177"/>
    </row>
    <row r="33" spans="8:22" ht="12.75">
      <c r="H33" s="173"/>
      <c r="Q33" s="250"/>
      <c r="R33" s="251"/>
      <c r="S33" s="251"/>
      <c r="T33" s="250"/>
      <c r="U33" s="251"/>
      <c r="V33" s="177"/>
    </row>
    <row r="34" spans="8:21" ht="12.75">
      <c r="H34" s="252" t="s">
        <v>112</v>
      </c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117"/>
      <c r="U34" s="117"/>
    </row>
    <row r="35" ht="12.75">
      <c r="B35" t="s">
        <v>113</v>
      </c>
    </row>
    <row r="37" spans="12:19" ht="12.75">
      <c r="L37" s="180" t="s">
        <v>64</v>
      </c>
      <c r="N37" s="180"/>
      <c r="S37" t="s">
        <v>114</v>
      </c>
    </row>
    <row r="38" spans="12:14" ht="12.75">
      <c r="L38" s="181"/>
      <c r="N38" s="181"/>
    </row>
    <row r="39" spans="2:19" ht="12.75">
      <c r="B39" s="181" t="s">
        <v>115</v>
      </c>
      <c r="L39" s="180" t="s">
        <v>116</v>
      </c>
      <c r="N39" s="180"/>
      <c r="S39" t="s">
        <v>114</v>
      </c>
    </row>
  </sheetData>
  <mergeCells count="6">
    <mergeCell ref="B1:U1"/>
    <mergeCell ref="T31:U33"/>
    <mergeCell ref="H34:S34"/>
    <mergeCell ref="D31:G31"/>
    <mergeCell ref="L31:P31"/>
    <mergeCell ref="Q32:S33"/>
  </mergeCells>
  <printOptions horizontalCentered="1" verticalCentered="1"/>
  <pageMargins left="0.31496062992125984" right="0.1968503937007874" top="0.984251968503937" bottom="0.5118110236220472" header="0.5118110236220472" footer="0.5118110236220472"/>
  <pageSetup orientation="landscape" paperSize="9" scale="80" r:id="rId2"/>
  <headerFooter alignWithMargins="0">
    <oddHeader>&amp;L&amp;UBaňa Dolina, a.s., Dolina 77, 990 12 VEĽKÝ KRTÍŠ&amp;R&amp;9Príloha č.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view="pageBreakPreview" zoomScale="60" workbookViewId="0" topLeftCell="A1">
      <selection activeCell="T12" sqref="T12"/>
    </sheetView>
  </sheetViews>
  <sheetFormatPr defaultColWidth="9.00390625" defaultRowHeight="12.75"/>
  <cols>
    <col min="1" max="1" width="2.00390625" style="1" customWidth="1"/>
    <col min="2" max="2" width="16.625" style="1" customWidth="1"/>
    <col min="3" max="3" width="25.125" style="1" customWidth="1"/>
    <col min="4" max="4" width="9.125" style="1" customWidth="1"/>
    <col min="5" max="5" width="8.25390625" style="1" customWidth="1"/>
    <col min="6" max="9" width="10.00390625" style="1" customWidth="1"/>
    <col min="10" max="10" width="10.625" style="1" customWidth="1"/>
    <col min="11" max="13" width="9.125" style="1" customWidth="1"/>
    <col min="14" max="14" width="10.75390625" style="1" customWidth="1"/>
    <col min="15" max="16384" width="9.125" style="1" customWidth="1"/>
  </cols>
  <sheetData>
    <row r="1" spans="2:14" ht="40.5" customHeight="1">
      <c r="B1" s="267" t="s">
        <v>22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9"/>
    </row>
    <row r="2" spans="2:14" ht="12.75" customHeight="1">
      <c r="B2" s="206"/>
      <c r="C2" s="207"/>
      <c r="D2" s="207"/>
      <c r="E2" s="208" t="s">
        <v>40</v>
      </c>
      <c r="F2" s="272" t="s">
        <v>45</v>
      </c>
      <c r="G2" s="272"/>
      <c r="H2" s="272"/>
      <c r="I2" s="272"/>
      <c r="J2" s="207"/>
      <c r="K2" s="207"/>
      <c r="L2" s="207"/>
      <c r="M2" s="207"/>
      <c r="N2" s="209"/>
    </row>
    <row r="3" spans="2:14" ht="25.5">
      <c r="B3" s="270" t="s">
        <v>16</v>
      </c>
      <c r="C3" s="271"/>
      <c r="D3" s="205" t="s">
        <v>7</v>
      </c>
      <c r="E3" s="204">
        <v>2006</v>
      </c>
      <c r="F3" s="88">
        <v>2007</v>
      </c>
      <c r="G3" s="48">
        <v>2008</v>
      </c>
      <c r="H3" s="48">
        <v>2009</v>
      </c>
      <c r="I3" s="48">
        <v>2010</v>
      </c>
      <c r="J3" s="95" t="s">
        <v>17</v>
      </c>
      <c r="K3" s="48">
        <v>2011</v>
      </c>
      <c r="L3" s="48">
        <v>2012</v>
      </c>
      <c r="M3" s="48">
        <v>2013</v>
      </c>
      <c r="N3" s="95" t="s">
        <v>44</v>
      </c>
    </row>
    <row r="4" spans="2:14" ht="15.75">
      <c r="B4" s="258" t="s">
        <v>0</v>
      </c>
      <c r="C4" s="182" t="s">
        <v>2</v>
      </c>
      <c r="D4" s="263" t="s">
        <v>8</v>
      </c>
      <c r="E4" s="199">
        <v>100</v>
      </c>
      <c r="F4" s="102">
        <v>70</v>
      </c>
      <c r="G4" s="103">
        <v>0</v>
      </c>
      <c r="H4" s="103">
        <v>0</v>
      </c>
      <c r="I4" s="103">
        <v>0</v>
      </c>
      <c r="J4" s="104">
        <f>SUM(E4:I4)</f>
        <v>170</v>
      </c>
      <c r="K4" s="17"/>
      <c r="L4" s="17"/>
      <c r="M4" s="17"/>
      <c r="N4" s="31"/>
    </row>
    <row r="5" spans="2:14" ht="15.75">
      <c r="B5" s="260"/>
      <c r="C5" s="183" t="s">
        <v>41</v>
      </c>
      <c r="D5" s="266"/>
      <c r="E5" s="200">
        <v>146</v>
      </c>
      <c r="F5" s="98">
        <v>160</v>
      </c>
      <c r="G5" s="99">
        <v>195</v>
      </c>
      <c r="H5" s="99">
        <v>55</v>
      </c>
      <c r="I5" s="99"/>
      <c r="J5" s="100">
        <f>SUM(F5:H5)</f>
        <v>410</v>
      </c>
      <c r="K5" s="51"/>
      <c r="L5" s="51"/>
      <c r="M5" s="51"/>
      <c r="N5" s="59"/>
    </row>
    <row r="6" spans="2:14" ht="15.75">
      <c r="B6" s="258" t="s">
        <v>42</v>
      </c>
      <c r="C6" s="184" t="s">
        <v>2</v>
      </c>
      <c r="D6" s="264" t="s">
        <v>9</v>
      </c>
      <c r="E6" s="201">
        <v>175</v>
      </c>
      <c r="F6" s="89">
        <v>150</v>
      </c>
      <c r="G6" s="19">
        <v>105</v>
      </c>
      <c r="H6" s="19">
        <v>30</v>
      </c>
      <c r="I6" s="19">
        <v>0</v>
      </c>
      <c r="J6" s="35"/>
      <c r="K6" s="19"/>
      <c r="L6" s="19"/>
      <c r="M6" s="19"/>
      <c r="N6" s="35"/>
    </row>
    <row r="7" spans="2:14" ht="15.75">
      <c r="B7" s="260"/>
      <c r="C7" s="183" t="s">
        <v>41</v>
      </c>
      <c r="D7" s="266"/>
      <c r="E7" s="200">
        <v>212</v>
      </c>
      <c r="F7" s="98">
        <v>210</v>
      </c>
      <c r="G7" s="99">
        <v>210</v>
      </c>
      <c r="H7" s="99">
        <v>90</v>
      </c>
      <c r="I7" s="99">
        <v>50</v>
      </c>
      <c r="J7" s="100"/>
      <c r="K7" s="15"/>
      <c r="L7" s="15"/>
      <c r="M7" s="15"/>
      <c r="N7" s="33"/>
    </row>
    <row r="8" spans="2:14" ht="15.75">
      <c r="B8" s="258" t="s">
        <v>43</v>
      </c>
      <c r="C8" s="184" t="s">
        <v>2</v>
      </c>
      <c r="D8" s="264" t="s">
        <v>10</v>
      </c>
      <c r="E8" s="202">
        <v>0</v>
      </c>
      <c r="F8" s="90">
        <v>0</v>
      </c>
      <c r="G8" s="21">
        <v>0</v>
      </c>
      <c r="H8" s="21">
        <v>0</v>
      </c>
      <c r="I8" s="21">
        <v>0</v>
      </c>
      <c r="J8" s="38">
        <f>SUM(E8:I8)</f>
        <v>0</v>
      </c>
      <c r="K8" s="21"/>
      <c r="L8" s="21"/>
      <c r="M8" s="21"/>
      <c r="N8" s="38"/>
    </row>
    <row r="9" spans="2:14" ht="15.75">
      <c r="B9" s="260"/>
      <c r="C9" s="183" t="s">
        <v>41</v>
      </c>
      <c r="D9" s="266"/>
      <c r="E9" s="203">
        <v>377</v>
      </c>
      <c r="F9" s="108">
        <v>1800</v>
      </c>
      <c r="G9" s="101">
        <v>1200</v>
      </c>
      <c r="H9" s="101"/>
      <c r="I9" s="101"/>
      <c r="J9" s="109">
        <f>SUM(F9:I9)</f>
        <v>3000</v>
      </c>
      <c r="K9" s="53"/>
      <c r="L9" s="53"/>
      <c r="M9" s="53"/>
      <c r="N9" s="60"/>
    </row>
    <row r="10" spans="2:14" ht="15.75">
      <c r="B10" s="258" t="s">
        <v>5</v>
      </c>
      <c r="C10" s="185" t="s">
        <v>14</v>
      </c>
      <c r="D10" s="263" t="s">
        <v>11</v>
      </c>
      <c r="E10" s="191">
        <f aca="true" t="shared" si="0" ref="E10:J10">SUM(E11:E12)</f>
        <v>23</v>
      </c>
      <c r="F10" s="105">
        <f t="shared" si="0"/>
        <v>23</v>
      </c>
      <c r="G10" s="106">
        <f t="shared" si="0"/>
        <v>19</v>
      </c>
      <c r="H10" s="106">
        <f t="shared" si="0"/>
        <v>15</v>
      </c>
      <c r="I10" s="106">
        <f t="shared" si="0"/>
        <v>2</v>
      </c>
      <c r="J10" s="107">
        <f t="shared" si="0"/>
        <v>59</v>
      </c>
      <c r="K10" s="26"/>
      <c r="L10" s="26"/>
      <c r="M10" s="26"/>
      <c r="N10" s="43">
        <f>SUM(N11:N12)</f>
        <v>59</v>
      </c>
    </row>
    <row r="11" spans="2:14" ht="12.75">
      <c r="B11" s="258"/>
      <c r="C11" s="186" t="s">
        <v>13</v>
      </c>
      <c r="D11" s="264"/>
      <c r="E11" s="192">
        <v>17</v>
      </c>
      <c r="F11" s="91">
        <v>17</v>
      </c>
      <c r="G11" s="6">
        <v>14</v>
      </c>
      <c r="H11" s="6">
        <v>10</v>
      </c>
      <c r="I11" s="6">
        <v>0</v>
      </c>
      <c r="J11" s="41">
        <f>SUM(F11:I11)</f>
        <v>41</v>
      </c>
      <c r="K11" s="6"/>
      <c r="L11" s="6"/>
      <c r="M11" s="6"/>
      <c r="N11" s="41">
        <f>SUM(F11:I11)</f>
        <v>41</v>
      </c>
    </row>
    <row r="12" spans="2:14" ht="12.75">
      <c r="B12" s="258"/>
      <c r="C12" s="187" t="s">
        <v>19</v>
      </c>
      <c r="D12" s="264"/>
      <c r="E12" s="193">
        <v>6</v>
      </c>
      <c r="F12" s="92">
        <v>6</v>
      </c>
      <c r="G12" s="9">
        <v>5</v>
      </c>
      <c r="H12" s="9">
        <v>5</v>
      </c>
      <c r="I12" s="9">
        <v>2</v>
      </c>
      <c r="J12" s="42">
        <f>SUM(F12:I12)</f>
        <v>18</v>
      </c>
      <c r="K12" s="9"/>
      <c r="L12" s="9"/>
      <c r="M12" s="9"/>
      <c r="N12" s="42">
        <f>SUM(F12:I12)</f>
        <v>18</v>
      </c>
    </row>
    <row r="13" spans="2:14" ht="15.75">
      <c r="B13" s="258"/>
      <c r="C13" s="188" t="s">
        <v>46</v>
      </c>
      <c r="D13" s="264"/>
      <c r="E13" s="194"/>
      <c r="F13" s="96">
        <f aca="true" t="shared" si="1" ref="F13:M13">SUM(F14:F15)</f>
        <v>8</v>
      </c>
      <c r="G13" s="7">
        <f t="shared" si="1"/>
        <v>11</v>
      </c>
      <c r="H13" s="7">
        <f t="shared" si="1"/>
        <v>21</v>
      </c>
      <c r="I13" s="7">
        <f t="shared" si="1"/>
        <v>12.399999999999999</v>
      </c>
      <c r="J13" s="97">
        <f t="shared" si="1"/>
        <v>52.400000000000006</v>
      </c>
      <c r="K13" s="7">
        <f t="shared" si="1"/>
        <v>2.2</v>
      </c>
      <c r="L13" s="7">
        <f t="shared" si="1"/>
        <v>0.9</v>
      </c>
      <c r="M13" s="7">
        <f t="shared" si="1"/>
        <v>0.5</v>
      </c>
      <c r="N13" s="97">
        <f>SUM(J13:M13)</f>
        <v>56.00000000000001</v>
      </c>
    </row>
    <row r="14" spans="2:14" ht="12.75">
      <c r="B14" s="258"/>
      <c r="C14" s="186" t="s">
        <v>13</v>
      </c>
      <c r="D14" s="264"/>
      <c r="E14" s="192"/>
      <c r="F14" s="91">
        <v>5.8</v>
      </c>
      <c r="G14" s="6">
        <v>5.8</v>
      </c>
      <c r="H14" s="6">
        <v>6.3</v>
      </c>
      <c r="I14" s="6">
        <v>5.3</v>
      </c>
      <c r="J14" s="41">
        <f>SUM(F14:I14)</f>
        <v>23.2</v>
      </c>
      <c r="K14" s="6">
        <v>0</v>
      </c>
      <c r="L14" s="6">
        <v>0</v>
      </c>
      <c r="M14" s="6">
        <v>0</v>
      </c>
      <c r="N14" s="41">
        <f>SUM(J14:M14)</f>
        <v>23.2</v>
      </c>
    </row>
    <row r="15" spans="2:14" ht="12.75">
      <c r="B15" s="258"/>
      <c r="C15" s="187" t="s">
        <v>19</v>
      </c>
      <c r="D15" s="264"/>
      <c r="E15" s="195"/>
      <c r="F15" s="92">
        <v>2.2</v>
      </c>
      <c r="G15" s="9">
        <v>5.2</v>
      </c>
      <c r="H15" s="9">
        <v>14.7</v>
      </c>
      <c r="I15" s="9">
        <v>7.1</v>
      </c>
      <c r="J15" s="42">
        <f>SUM(F15:I15)</f>
        <v>29.200000000000003</v>
      </c>
      <c r="K15" s="9">
        <v>2.2</v>
      </c>
      <c r="L15" s="54">
        <v>0.9</v>
      </c>
      <c r="M15" s="54">
        <v>0.5</v>
      </c>
      <c r="N15" s="42">
        <f>SUM(J15:M15)</f>
        <v>32.800000000000004</v>
      </c>
    </row>
    <row r="16" spans="2:14" ht="15.75">
      <c r="B16" s="258"/>
      <c r="C16" s="189" t="s">
        <v>15</v>
      </c>
      <c r="D16" s="264"/>
      <c r="E16" s="196">
        <f>SUM(E17:E18)</f>
        <v>12.149999999999999</v>
      </c>
      <c r="F16" s="93"/>
      <c r="G16" s="11"/>
      <c r="H16" s="11"/>
      <c r="I16" s="11"/>
      <c r="J16" s="44">
        <f>SUM(J17:J18)</f>
        <v>12.149999999999999</v>
      </c>
      <c r="K16" s="11"/>
      <c r="L16" s="11"/>
      <c r="M16" s="11"/>
      <c r="N16" s="44">
        <f>SUM(N17:N18)</f>
        <v>12.149999999999999</v>
      </c>
    </row>
    <row r="17" spans="2:14" ht="12.75">
      <c r="B17" s="258"/>
      <c r="C17" s="186" t="s">
        <v>13</v>
      </c>
      <c r="D17" s="264"/>
      <c r="E17" s="192">
        <v>7.55</v>
      </c>
      <c r="F17" s="91"/>
      <c r="G17" s="6"/>
      <c r="H17" s="6"/>
      <c r="I17" s="6"/>
      <c r="J17" s="41">
        <f>SUM(E17:I17)</f>
        <v>7.55</v>
      </c>
      <c r="K17" s="6"/>
      <c r="L17" s="6"/>
      <c r="M17" s="6"/>
      <c r="N17" s="41">
        <f>SUM(E17:I17)</f>
        <v>7.55</v>
      </c>
    </row>
    <row r="18" spans="2:14" ht="12.75">
      <c r="B18" s="259"/>
      <c r="C18" s="187" t="s">
        <v>19</v>
      </c>
      <c r="D18" s="265"/>
      <c r="E18" s="193">
        <v>4.6</v>
      </c>
      <c r="F18" s="92"/>
      <c r="G18" s="9"/>
      <c r="H18" s="9"/>
      <c r="I18" s="9"/>
      <c r="J18" s="42">
        <f>SUM(E18:I18)</f>
        <v>4.6</v>
      </c>
      <c r="K18" s="9"/>
      <c r="L18" s="9"/>
      <c r="M18" s="9"/>
      <c r="N18" s="42">
        <f>SUM(E18:I18)</f>
        <v>4.6</v>
      </c>
    </row>
    <row r="19" spans="2:14" ht="15.75">
      <c r="B19" s="259"/>
      <c r="C19" s="190" t="s">
        <v>18</v>
      </c>
      <c r="D19" s="265"/>
      <c r="E19" s="197">
        <f>SUM(E20:E21)</f>
        <v>10.85</v>
      </c>
      <c r="F19" s="93">
        <f>SUM(F20:F21)</f>
        <v>15</v>
      </c>
      <c r="G19" s="93">
        <f>SUM(G20:G21)</f>
        <v>7.999999999999999</v>
      </c>
      <c r="H19" s="93">
        <f>SUM(H20:H21)</f>
        <v>-5.999999999999999</v>
      </c>
      <c r="I19" s="93">
        <f>SUM(I20:I21)</f>
        <v>-10.399999999999999</v>
      </c>
      <c r="J19" s="45">
        <f>SUM(F19:I19)</f>
        <v>6.600000000000001</v>
      </c>
      <c r="K19" s="93">
        <f>SUM(K20:K21)</f>
        <v>-2.2</v>
      </c>
      <c r="L19" s="93">
        <f>SUM(L20:L21)</f>
        <v>-0.9</v>
      </c>
      <c r="M19" s="93">
        <f>SUM(M20:M21)</f>
        <v>-0.5</v>
      </c>
      <c r="N19" s="45">
        <f>SUM(N20:N21)</f>
        <v>2.9999999999999982</v>
      </c>
    </row>
    <row r="20" spans="2:14" ht="12.75">
      <c r="B20" s="259"/>
      <c r="C20" s="186" t="s">
        <v>13</v>
      </c>
      <c r="D20" s="265"/>
      <c r="E20" s="198">
        <f>E11-E17</f>
        <v>9.45</v>
      </c>
      <c r="F20" s="94">
        <f aca="true" t="shared" si="2" ref="F20:I21">F11-F14</f>
        <v>11.2</v>
      </c>
      <c r="G20" s="94">
        <f t="shared" si="2"/>
        <v>8.2</v>
      </c>
      <c r="H20" s="94">
        <f t="shared" si="2"/>
        <v>3.7</v>
      </c>
      <c r="I20" s="94">
        <f t="shared" si="2"/>
        <v>-5.3</v>
      </c>
      <c r="J20" s="46">
        <f>SUM(F20:I20)</f>
        <v>17.799999999999997</v>
      </c>
      <c r="K20" s="94">
        <f aca="true" t="shared" si="3" ref="K20:M21">K11-K14</f>
        <v>0</v>
      </c>
      <c r="L20" s="94">
        <f t="shared" si="3"/>
        <v>0</v>
      </c>
      <c r="M20" s="94">
        <f t="shared" si="3"/>
        <v>0</v>
      </c>
      <c r="N20" s="46">
        <f>SUM(J20:M20)</f>
        <v>17.799999999999997</v>
      </c>
    </row>
    <row r="21" spans="2:14" ht="12.75">
      <c r="B21" s="260"/>
      <c r="C21" s="187" t="s">
        <v>19</v>
      </c>
      <c r="D21" s="266"/>
      <c r="E21" s="193">
        <f>E12-E18</f>
        <v>1.4000000000000004</v>
      </c>
      <c r="F21" s="92">
        <f t="shared" si="2"/>
        <v>3.8</v>
      </c>
      <c r="G21" s="92">
        <f t="shared" si="2"/>
        <v>-0.20000000000000018</v>
      </c>
      <c r="H21" s="92">
        <f t="shared" si="2"/>
        <v>-9.7</v>
      </c>
      <c r="I21" s="92">
        <f t="shared" si="2"/>
        <v>-5.1</v>
      </c>
      <c r="J21" s="42">
        <f>SUM(F21:I21)</f>
        <v>-11.2</v>
      </c>
      <c r="K21" s="92">
        <f t="shared" si="3"/>
        <v>-2.2</v>
      </c>
      <c r="L21" s="92">
        <f t="shared" si="3"/>
        <v>-0.9</v>
      </c>
      <c r="M21" s="92">
        <f t="shared" si="3"/>
        <v>-0.5</v>
      </c>
      <c r="N21" s="42">
        <f>SUM(J21:M21)</f>
        <v>-14.799999999999999</v>
      </c>
    </row>
    <row r="23" spans="2:14" ht="12.75">
      <c r="B23" s="1" t="s">
        <v>51</v>
      </c>
      <c r="I23" s="1" t="s">
        <v>47</v>
      </c>
      <c r="J23" s="262" t="s">
        <v>48</v>
      </c>
      <c r="K23" s="262"/>
      <c r="L23" s="262"/>
      <c r="M23" s="262"/>
      <c r="N23" s="262"/>
    </row>
    <row r="25" spans="10:14" ht="12.75">
      <c r="J25" s="261" t="s">
        <v>49</v>
      </c>
      <c r="K25" s="261"/>
      <c r="L25" s="261"/>
      <c r="M25" s="261"/>
      <c r="N25" s="261"/>
    </row>
    <row r="27" spans="9:14" ht="12.75">
      <c r="I27" s="1" t="s">
        <v>50</v>
      </c>
      <c r="J27" s="261" t="s">
        <v>52</v>
      </c>
      <c r="K27" s="261"/>
      <c r="L27" s="261"/>
      <c r="M27" s="261"/>
      <c r="N27" s="261"/>
    </row>
  </sheetData>
  <mergeCells count="14">
    <mergeCell ref="B1:N1"/>
    <mergeCell ref="B3:C3"/>
    <mergeCell ref="D4:D5"/>
    <mergeCell ref="F2:I2"/>
    <mergeCell ref="D6:D7"/>
    <mergeCell ref="D8:D9"/>
    <mergeCell ref="B4:B5"/>
    <mergeCell ref="B6:B7"/>
    <mergeCell ref="B8:B9"/>
    <mergeCell ref="B10:B21"/>
    <mergeCell ref="J25:N25"/>
    <mergeCell ref="J23:N23"/>
    <mergeCell ref="J27:N27"/>
    <mergeCell ref="D10:D21"/>
  </mergeCells>
  <printOptions horizontalCentered="1" verticalCentered="1"/>
  <pageMargins left="0.1968503937007874" right="0.1968503937007874" top="1.22" bottom="0.7480314960629921" header="0.77" footer="0.5118110236220472"/>
  <pageSetup fitToHeight="1" fitToWidth="1" horizontalDpi="600" verticalDpi="600" orientation="landscape" paperSize="9" scale="96" r:id="rId2"/>
  <headerFooter alignWithMargins="0">
    <oddHeader>&amp;L&amp;UBaňa Dolina, a.s., Dolina 77, 990 12 VEĽKÝ  KRTÍŠ&amp;R&amp;9Príloha č. 4</oddHeader>
  </headerFooter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2" sqref="B2:F18"/>
    </sheetView>
  </sheetViews>
  <sheetFormatPr defaultColWidth="9.00390625" defaultRowHeight="12.75"/>
  <cols>
    <col min="1" max="1" width="3.625" style="0" customWidth="1"/>
    <col min="2" max="2" width="20.125" style="0" customWidth="1"/>
    <col min="3" max="6" width="24.75390625" style="0" customWidth="1"/>
  </cols>
  <sheetData>
    <row r="1" spans="2:6" ht="11.25" customHeight="1">
      <c r="B1" s="117"/>
      <c r="C1" s="117"/>
      <c r="D1" s="117"/>
      <c r="E1" s="117"/>
      <c r="F1" s="117"/>
    </row>
    <row r="2" spans="2:6" ht="18" customHeight="1">
      <c r="B2" s="274" t="s">
        <v>38</v>
      </c>
      <c r="C2" s="275"/>
      <c r="D2" s="275"/>
      <c r="E2" s="275"/>
      <c r="F2" s="276"/>
    </row>
    <row r="3" spans="2:6" ht="14.25" customHeight="1">
      <c r="B3" s="277" t="s">
        <v>39</v>
      </c>
      <c r="C3" s="278"/>
      <c r="D3" s="278"/>
      <c r="E3" s="278"/>
      <c r="F3" s="279"/>
    </row>
    <row r="4" spans="2:6" ht="2.25" customHeight="1">
      <c r="B4" s="280"/>
      <c r="C4" s="281"/>
      <c r="D4" s="281"/>
      <c r="E4" s="281"/>
      <c r="F4" s="282"/>
    </row>
    <row r="5" spans="1:6" ht="25.5" customHeight="1">
      <c r="A5" s="61"/>
      <c r="B5" s="72" t="s">
        <v>28</v>
      </c>
      <c r="C5" s="72" t="s">
        <v>27</v>
      </c>
      <c r="D5" s="72" t="s">
        <v>26</v>
      </c>
      <c r="E5" s="73" t="s">
        <v>25</v>
      </c>
      <c r="F5" s="116" t="s">
        <v>53</v>
      </c>
    </row>
    <row r="6" spans="1:6" ht="15" customHeight="1">
      <c r="A6" s="61"/>
      <c r="B6" s="63" t="s">
        <v>29</v>
      </c>
      <c r="C6" s="210">
        <v>202</v>
      </c>
      <c r="D6" s="66"/>
      <c r="E6" s="67"/>
      <c r="F6" s="118"/>
    </row>
    <row r="7" spans="1:6" ht="15" customHeight="1">
      <c r="A7" s="61"/>
      <c r="B7" s="64">
        <v>2007</v>
      </c>
      <c r="C7" s="211">
        <v>210</v>
      </c>
      <c r="D7" s="68"/>
      <c r="E7" s="69">
        <v>2200</v>
      </c>
      <c r="F7" s="119">
        <f>SUM(D7:E7)</f>
        <v>2200</v>
      </c>
    </row>
    <row r="8" spans="1:6" ht="15" customHeight="1">
      <c r="A8" s="61"/>
      <c r="B8" s="64">
        <v>2008</v>
      </c>
      <c r="C8" s="211">
        <v>170</v>
      </c>
      <c r="D8" s="68">
        <v>4100</v>
      </c>
      <c r="E8" s="69">
        <v>1100</v>
      </c>
      <c r="F8" s="119">
        <f aca="true" t="shared" si="0" ref="F8:F13">SUM(D8:E8)</f>
        <v>5200</v>
      </c>
    </row>
    <row r="9" spans="1:6" ht="15" customHeight="1">
      <c r="A9" s="61"/>
      <c r="B9" s="64">
        <v>2009</v>
      </c>
      <c r="C9" s="211">
        <v>50</v>
      </c>
      <c r="D9" s="68">
        <v>12100</v>
      </c>
      <c r="E9" s="69">
        <v>2600</v>
      </c>
      <c r="F9" s="119">
        <f t="shared" si="0"/>
        <v>14700</v>
      </c>
    </row>
    <row r="10" spans="1:6" ht="15" customHeight="1">
      <c r="A10" s="61"/>
      <c r="B10" s="64">
        <v>2010</v>
      </c>
      <c r="C10" s="211">
        <v>20</v>
      </c>
      <c r="D10" s="68">
        <v>4800</v>
      </c>
      <c r="E10" s="69">
        <v>2300</v>
      </c>
      <c r="F10" s="119">
        <f t="shared" si="0"/>
        <v>7100</v>
      </c>
    </row>
    <row r="11" spans="1:6" ht="15" customHeight="1">
      <c r="A11" s="61"/>
      <c r="B11" s="64">
        <v>2011</v>
      </c>
      <c r="C11" s="211"/>
      <c r="D11" s="68"/>
      <c r="E11" s="69">
        <v>2200</v>
      </c>
      <c r="F11" s="119">
        <f t="shared" si="0"/>
        <v>2200</v>
      </c>
    </row>
    <row r="12" spans="1:6" ht="15" customHeight="1">
      <c r="A12" s="61"/>
      <c r="B12" s="64">
        <v>2012</v>
      </c>
      <c r="C12" s="211"/>
      <c r="D12" s="68"/>
      <c r="E12" s="69">
        <v>900</v>
      </c>
      <c r="F12" s="119">
        <f t="shared" si="0"/>
        <v>900</v>
      </c>
    </row>
    <row r="13" spans="1:6" ht="15" customHeight="1">
      <c r="A13" s="61"/>
      <c r="B13" s="65">
        <v>2013</v>
      </c>
      <c r="C13" s="212"/>
      <c r="D13" s="70"/>
      <c r="E13" s="71">
        <v>500</v>
      </c>
      <c r="F13" s="119">
        <f t="shared" si="0"/>
        <v>500</v>
      </c>
    </row>
    <row r="14" spans="1:6" ht="19.5" customHeight="1">
      <c r="A14" s="61"/>
      <c r="B14" s="213" t="s">
        <v>17</v>
      </c>
      <c r="C14" s="214"/>
      <c r="D14" s="215">
        <f>SUM(D7:D13)</f>
        <v>21000</v>
      </c>
      <c r="E14" s="216">
        <f>SUM(E7:E13)</f>
        <v>11800</v>
      </c>
      <c r="F14" s="217">
        <f>SUM(F7:F13)</f>
        <v>32800</v>
      </c>
    </row>
    <row r="15" ht="42" customHeight="1"/>
    <row r="16" ht="12.75">
      <c r="B16" t="s">
        <v>54</v>
      </c>
    </row>
    <row r="17" spans="3:6" ht="29.25" customHeight="1">
      <c r="C17" s="273" t="s">
        <v>31</v>
      </c>
      <c r="D17" s="273"/>
      <c r="E17" s="273"/>
      <c r="F17" t="s">
        <v>117</v>
      </c>
    </row>
    <row r="18" spans="3:6" ht="29.25" customHeight="1">
      <c r="C18" s="273" t="s">
        <v>32</v>
      </c>
      <c r="D18" s="273"/>
      <c r="E18" s="273"/>
      <c r="F18" t="s">
        <v>117</v>
      </c>
    </row>
  </sheetData>
  <mergeCells count="5">
    <mergeCell ref="C18:E18"/>
    <mergeCell ref="B2:F2"/>
    <mergeCell ref="B3:F3"/>
    <mergeCell ref="B4:F4"/>
    <mergeCell ref="C17:E17"/>
  </mergeCells>
  <printOptions horizontalCentered="1"/>
  <pageMargins left="0.59" right="0.41" top="1.96" bottom="0.78" header="0.8" footer="0.5118110236220472"/>
  <pageSetup horizontalDpi="300" verticalDpi="300" orientation="landscape" paperSize="9" scale="110" r:id="rId1"/>
  <headerFooter alignWithMargins="0">
    <oddHeader>&amp;L&amp;"Arial,Normálne"&amp;UBaňa Dolina a.s., Dolina 77, 990 12 VEĽKÝ  KRTÍŠ
&amp;R&amp;9Príloha č.5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tabSelected="1" workbookViewId="0" topLeftCell="A3">
      <selection activeCell="B25" sqref="B25:G27"/>
    </sheetView>
  </sheetViews>
  <sheetFormatPr defaultColWidth="9.00390625" defaultRowHeight="12.75"/>
  <cols>
    <col min="1" max="1" width="2.00390625" style="0" customWidth="1"/>
    <col min="2" max="2" width="13.125" style="0" customWidth="1"/>
    <col min="3" max="4" width="36.75390625" style="0" customWidth="1"/>
    <col min="5" max="5" width="13.125" style="0" customWidth="1"/>
    <col min="6" max="6" width="19.375" style="0" customWidth="1"/>
  </cols>
  <sheetData>
    <row r="1" spans="2:6" ht="18" customHeight="1">
      <c r="B1" s="274" t="s">
        <v>38</v>
      </c>
      <c r="C1" s="275"/>
      <c r="D1" s="275"/>
      <c r="E1" s="275"/>
      <c r="F1" s="276"/>
    </row>
    <row r="2" spans="2:6" ht="14.25" customHeight="1">
      <c r="B2" s="277" t="s">
        <v>37</v>
      </c>
      <c r="C2" s="278"/>
      <c r="D2" s="278"/>
      <c r="E2" s="278"/>
      <c r="F2" s="279"/>
    </row>
    <row r="3" spans="2:6" ht="2.25" customHeight="1">
      <c r="B3" s="302"/>
      <c r="C3" s="303"/>
      <c r="D3" s="303"/>
      <c r="E3" s="303"/>
      <c r="F3" s="304"/>
    </row>
    <row r="4" spans="2:6" ht="15" customHeight="1">
      <c r="B4" s="300" t="s">
        <v>28</v>
      </c>
      <c r="C4" s="79" t="s">
        <v>33</v>
      </c>
      <c r="D4" s="292" t="s">
        <v>34</v>
      </c>
      <c r="E4" s="292"/>
      <c r="F4" s="293"/>
    </row>
    <row r="5" spans="2:6" ht="12.75">
      <c r="B5" s="301"/>
      <c r="C5" s="80" t="s">
        <v>30</v>
      </c>
      <c r="D5" s="290" t="s">
        <v>30</v>
      </c>
      <c r="E5" s="290"/>
      <c r="F5" s="291"/>
    </row>
    <row r="6" spans="2:6" ht="15" customHeight="1">
      <c r="B6" s="63">
        <v>2007</v>
      </c>
      <c r="C6" s="81">
        <v>570</v>
      </c>
      <c r="D6" s="67">
        <v>1417</v>
      </c>
      <c r="E6" s="283">
        <f>SUM(D6:D9)</f>
        <v>5111</v>
      </c>
      <c r="F6" s="294" t="s">
        <v>35</v>
      </c>
    </row>
    <row r="7" spans="2:6" ht="15" customHeight="1">
      <c r="B7" s="64">
        <v>2008</v>
      </c>
      <c r="C7" s="82">
        <v>390</v>
      </c>
      <c r="D7" s="69">
        <v>1332</v>
      </c>
      <c r="E7" s="284"/>
      <c r="F7" s="295"/>
    </row>
    <row r="8" spans="2:6" ht="15" customHeight="1">
      <c r="B8" s="64">
        <v>2009</v>
      </c>
      <c r="C8" s="82">
        <v>340</v>
      </c>
      <c r="D8" s="69">
        <v>1224</v>
      </c>
      <c r="E8" s="284"/>
      <c r="F8" s="295"/>
    </row>
    <row r="9" spans="2:6" ht="15" customHeight="1">
      <c r="B9" s="65">
        <v>2010</v>
      </c>
      <c r="C9" s="83">
        <v>220</v>
      </c>
      <c r="D9" s="71">
        <v>1138</v>
      </c>
      <c r="E9" s="285"/>
      <c r="F9" s="296"/>
    </row>
    <row r="10" spans="2:6" ht="15" customHeight="1">
      <c r="B10" s="63">
        <v>2011</v>
      </c>
      <c r="C10" s="81">
        <v>75</v>
      </c>
      <c r="D10" s="67">
        <v>1046</v>
      </c>
      <c r="E10" s="286">
        <f>SUM(D10:D22)</f>
        <v>4725</v>
      </c>
      <c r="F10" s="297" t="s">
        <v>36</v>
      </c>
    </row>
    <row r="11" spans="2:6" ht="15" customHeight="1">
      <c r="B11" s="75">
        <v>2012</v>
      </c>
      <c r="C11" s="84">
        <v>23</v>
      </c>
      <c r="D11" s="77">
        <v>889</v>
      </c>
      <c r="E11" s="287"/>
      <c r="F11" s="298"/>
    </row>
    <row r="12" spans="2:6" ht="15" customHeight="1">
      <c r="B12" s="64">
        <v>2013</v>
      </c>
      <c r="C12" s="82">
        <v>5</v>
      </c>
      <c r="D12" s="87">
        <v>718</v>
      </c>
      <c r="E12" s="288"/>
      <c r="F12" s="298"/>
    </row>
    <row r="13" spans="2:6" ht="15" customHeight="1">
      <c r="B13" s="64">
        <v>2014</v>
      </c>
      <c r="C13" s="82"/>
      <c r="D13" s="69">
        <v>612</v>
      </c>
      <c r="E13" s="287"/>
      <c r="F13" s="298"/>
    </row>
    <row r="14" spans="2:6" ht="15" customHeight="1">
      <c r="B14" s="75">
        <v>2015</v>
      </c>
      <c r="C14" s="82"/>
      <c r="D14" s="69">
        <v>471</v>
      </c>
      <c r="E14" s="287"/>
      <c r="F14" s="298"/>
    </row>
    <row r="15" spans="2:6" ht="15" customHeight="1">
      <c r="B15" s="64">
        <v>2016</v>
      </c>
      <c r="C15" s="82"/>
      <c r="D15" s="69">
        <v>390</v>
      </c>
      <c r="E15" s="287"/>
      <c r="F15" s="298"/>
    </row>
    <row r="16" spans="2:6" ht="15" customHeight="1">
      <c r="B16" s="76">
        <v>2017</v>
      </c>
      <c r="C16" s="85"/>
      <c r="D16" s="78">
        <v>264</v>
      </c>
      <c r="E16" s="287"/>
      <c r="F16" s="298"/>
    </row>
    <row r="17" spans="2:6" ht="15" customHeight="1">
      <c r="B17" s="64">
        <v>2018</v>
      </c>
      <c r="C17" s="82"/>
      <c r="D17" s="69">
        <v>183</v>
      </c>
      <c r="E17" s="287"/>
      <c r="F17" s="298"/>
    </row>
    <row r="18" spans="2:6" ht="15" customHeight="1">
      <c r="B18" s="64">
        <v>2019</v>
      </c>
      <c r="C18" s="82"/>
      <c r="D18" s="69">
        <v>60</v>
      </c>
      <c r="E18" s="287"/>
      <c r="F18" s="298"/>
    </row>
    <row r="19" spans="2:6" ht="15" customHeight="1">
      <c r="B19" s="64">
        <v>2020</v>
      </c>
      <c r="C19" s="82"/>
      <c r="D19" s="69">
        <v>23</v>
      </c>
      <c r="E19" s="287"/>
      <c r="F19" s="298"/>
    </row>
    <row r="20" spans="2:6" ht="15" customHeight="1">
      <c r="B20" s="64">
        <v>2021</v>
      </c>
      <c r="C20" s="82"/>
      <c r="D20" s="69">
        <v>23</v>
      </c>
      <c r="E20" s="287"/>
      <c r="F20" s="298"/>
    </row>
    <row r="21" spans="2:6" ht="15" customHeight="1">
      <c r="B21" s="64">
        <v>2022</v>
      </c>
      <c r="C21" s="82"/>
      <c r="D21" s="69">
        <v>23</v>
      </c>
      <c r="E21" s="287"/>
      <c r="F21" s="298"/>
    </row>
    <row r="22" spans="2:6" ht="15" customHeight="1">
      <c r="B22" s="65">
        <v>2023</v>
      </c>
      <c r="C22" s="83"/>
      <c r="D22" s="71">
        <v>23</v>
      </c>
      <c r="E22" s="289"/>
      <c r="F22" s="299"/>
    </row>
    <row r="23" spans="2:6" ht="18.75" customHeight="1">
      <c r="B23" s="213" t="s">
        <v>17</v>
      </c>
      <c r="C23" s="218">
        <f>SUM(C6:C22)</f>
        <v>1623</v>
      </c>
      <c r="D23" s="216">
        <f>SUM(D6:D22)</f>
        <v>9836</v>
      </c>
      <c r="E23" s="74"/>
      <c r="F23" s="62"/>
    </row>
    <row r="25" ht="27.75" customHeight="1">
      <c r="B25" t="s">
        <v>118</v>
      </c>
    </row>
    <row r="27" ht="28.5" customHeight="1">
      <c r="C27" s="86"/>
    </row>
    <row r="28" ht="26.25" customHeight="1">
      <c r="C28" s="86"/>
    </row>
  </sheetData>
  <mergeCells count="10">
    <mergeCell ref="B4:B5"/>
    <mergeCell ref="B1:F1"/>
    <mergeCell ref="B2:F2"/>
    <mergeCell ref="B3:F3"/>
    <mergeCell ref="E6:E9"/>
    <mergeCell ref="E10:E22"/>
    <mergeCell ref="D5:F5"/>
    <mergeCell ref="D4:F4"/>
    <mergeCell ref="F6:F9"/>
    <mergeCell ref="F10:F22"/>
  </mergeCells>
  <printOptions horizontalCentered="1"/>
  <pageMargins left="0.68" right="0.56" top="1.46" bottom="0.31" header="0.76" footer="0.22"/>
  <pageSetup horizontalDpi="300" verticalDpi="300" orientation="landscape" paperSize="9" scale="105" r:id="rId1"/>
  <headerFooter alignWithMargins="0">
    <oddHeader>&amp;L&amp;"Arial,Normálne"&amp;UBaňa Dolina a.s., Dolina 77, 990 12  VEĽKÝ  KTRÍŠ&amp;R&amp;9Príloha č.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16.625" style="1" customWidth="1"/>
    <col min="3" max="3" width="25.125" style="1" customWidth="1"/>
    <col min="4" max="4" width="9.125" style="1" customWidth="1"/>
    <col min="5" max="9" width="8.25390625" style="1" customWidth="1"/>
    <col min="10" max="13" width="10.00390625" style="1" customWidth="1"/>
    <col min="14" max="14" width="10.625" style="1" customWidth="1"/>
    <col min="15" max="17" width="9.125" style="1" customWidth="1"/>
    <col min="18" max="18" width="10.75390625" style="1" customWidth="1"/>
    <col min="19" max="16384" width="9.125" style="1" customWidth="1"/>
  </cols>
  <sheetData>
    <row r="1" spans="2:18" ht="40.5" customHeight="1">
      <c r="B1" s="308" t="s">
        <v>22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10"/>
    </row>
    <row r="2" spans="2:18" ht="25.5">
      <c r="B2" s="315" t="s">
        <v>16</v>
      </c>
      <c r="C2" s="316"/>
      <c r="D2" s="47" t="s">
        <v>7</v>
      </c>
      <c r="E2" s="48">
        <v>2002</v>
      </c>
      <c r="F2" s="48">
        <v>2003</v>
      </c>
      <c r="G2" s="48">
        <v>2004</v>
      </c>
      <c r="H2" s="48">
        <v>2005</v>
      </c>
      <c r="I2" s="48">
        <v>2006</v>
      </c>
      <c r="J2" s="48">
        <v>2007</v>
      </c>
      <c r="K2" s="48">
        <v>2008</v>
      </c>
      <c r="L2" s="48">
        <v>2009</v>
      </c>
      <c r="M2" s="48">
        <v>2010</v>
      </c>
      <c r="N2" s="52" t="s">
        <v>17</v>
      </c>
      <c r="O2" s="48">
        <v>2011</v>
      </c>
      <c r="P2" s="48">
        <v>2012</v>
      </c>
      <c r="Q2" s="48">
        <v>2013</v>
      </c>
      <c r="R2" s="52" t="s">
        <v>17</v>
      </c>
    </row>
    <row r="3" spans="2:18" ht="15.75">
      <c r="B3" s="313" t="s">
        <v>0</v>
      </c>
      <c r="C3" s="12" t="s">
        <v>1</v>
      </c>
      <c r="D3" s="305" t="s">
        <v>8</v>
      </c>
      <c r="E3" s="13">
        <v>270</v>
      </c>
      <c r="F3" s="13">
        <v>170</v>
      </c>
      <c r="G3" s="13">
        <v>100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30">
        <f>SUM(E3:M3)</f>
        <v>540</v>
      </c>
      <c r="O3" s="13">
        <v>0</v>
      </c>
      <c r="P3" s="13">
        <v>0</v>
      </c>
      <c r="Q3" s="13">
        <v>0</v>
      </c>
      <c r="R3" s="30">
        <f>SUM(E3:M3)</f>
        <v>540</v>
      </c>
    </row>
    <row r="4" spans="2:18" ht="15.75">
      <c r="B4" s="258"/>
      <c r="C4" s="16" t="s">
        <v>2</v>
      </c>
      <c r="D4" s="306"/>
      <c r="E4" s="17"/>
      <c r="F4" s="17"/>
      <c r="G4" s="17"/>
      <c r="H4" s="17">
        <v>120</v>
      </c>
      <c r="I4" s="17">
        <v>100</v>
      </c>
      <c r="J4" s="17">
        <v>70</v>
      </c>
      <c r="K4" s="17">
        <v>0</v>
      </c>
      <c r="L4" s="17">
        <v>0</v>
      </c>
      <c r="M4" s="17">
        <v>0</v>
      </c>
      <c r="N4" s="31">
        <f>SUM(E4:M4)</f>
        <v>290</v>
      </c>
      <c r="O4" s="17">
        <v>0</v>
      </c>
      <c r="P4" s="17">
        <v>0</v>
      </c>
      <c r="Q4" s="17">
        <v>0</v>
      </c>
      <c r="R4" s="31">
        <f>SUM(E4:M4)</f>
        <v>290</v>
      </c>
    </row>
    <row r="5" spans="2:18" ht="15.75">
      <c r="B5" s="258"/>
      <c r="C5" s="2" t="s">
        <v>3</v>
      </c>
      <c r="D5" s="306"/>
      <c r="E5" s="8">
        <v>288</v>
      </c>
      <c r="F5" s="8">
        <v>228</v>
      </c>
      <c r="G5" s="8">
        <v>220</v>
      </c>
      <c r="H5" s="8">
        <v>163</v>
      </c>
      <c r="I5" s="8">
        <v>146</v>
      </c>
      <c r="J5" s="8"/>
      <c r="K5" s="8"/>
      <c r="L5" s="8"/>
      <c r="M5" s="8"/>
      <c r="N5" s="32">
        <f>SUM(E5:M5)</f>
        <v>1045</v>
      </c>
      <c r="O5" s="8"/>
      <c r="P5" s="8"/>
      <c r="Q5" s="8"/>
      <c r="R5" s="32">
        <f>SUM(E5:M5)</f>
        <v>1045</v>
      </c>
    </row>
    <row r="6" spans="2:18" ht="15.75">
      <c r="B6" s="260"/>
      <c r="C6" s="58" t="s">
        <v>23</v>
      </c>
      <c r="D6" s="307"/>
      <c r="E6" s="15"/>
      <c r="F6" s="15"/>
      <c r="G6" s="15"/>
      <c r="H6" s="15"/>
      <c r="I6" s="15"/>
      <c r="J6" s="110">
        <v>160</v>
      </c>
      <c r="K6" s="110">
        <v>195</v>
      </c>
      <c r="L6" s="110">
        <v>55</v>
      </c>
      <c r="M6" s="110">
        <v>0</v>
      </c>
      <c r="N6" s="111">
        <f>SUM(J6:M6)</f>
        <v>410</v>
      </c>
      <c r="O6" s="110">
        <v>0</v>
      </c>
      <c r="P6" s="110">
        <v>0</v>
      </c>
      <c r="Q6" s="110">
        <v>0</v>
      </c>
      <c r="R6" s="111">
        <f>SUM(N6:Q6)</f>
        <v>410</v>
      </c>
    </row>
    <row r="7" spans="2:18" ht="15.75">
      <c r="B7" s="313" t="s">
        <v>4</v>
      </c>
      <c r="C7" s="12" t="s">
        <v>1</v>
      </c>
      <c r="D7" s="305" t="s">
        <v>9</v>
      </c>
      <c r="E7" s="18">
        <v>500</v>
      </c>
      <c r="F7" s="18">
        <v>330</v>
      </c>
      <c r="G7" s="18">
        <v>200</v>
      </c>
      <c r="H7" s="18">
        <v>100</v>
      </c>
      <c r="I7" s="18">
        <v>50</v>
      </c>
      <c r="J7" s="18">
        <v>50</v>
      </c>
      <c r="K7" s="18">
        <v>40</v>
      </c>
      <c r="L7" s="18">
        <v>30</v>
      </c>
      <c r="M7" s="18">
        <v>0</v>
      </c>
      <c r="N7" s="34"/>
      <c r="O7" s="18"/>
      <c r="P7" s="18"/>
      <c r="Q7" s="18"/>
      <c r="R7" s="34"/>
    </row>
    <row r="8" spans="2:18" ht="15.75">
      <c r="B8" s="258"/>
      <c r="C8" s="16" t="s">
        <v>2</v>
      </c>
      <c r="D8" s="306"/>
      <c r="E8" s="19"/>
      <c r="F8" s="19"/>
      <c r="G8" s="19"/>
      <c r="H8" s="19">
        <v>240</v>
      </c>
      <c r="I8" s="19">
        <v>175</v>
      </c>
      <c r="J8" s="19">
        <v>150</v>
      </c>
      <c r="K8" s="19">
        <v>105</v>
      </c>
      <c r="L8" s="19">
        <v>30</v>
      </c>
      <c r="M8" s="19">
        <v>0</v>
      </c>
      <c r="N8" s="35"/>
      <c r="O8" s="19"/>
      <c r="P8" s="19"/>
      <c r="Q8" s="19"/>
      <c r="R8" s="35"/>
    </row>
    <row r="9" spans="2:18" ht="15.75">
      <c r="B9" s="258"/>
      <c r="C9" s="2" t="s">
        <v>3</v>
      </c>
      <c r="D9" s="306"/>
      <c r="E9" s="14">
        <v>573</v>
      </c>
      <c r="F9" s="14">
        <v>481</v>
      </c>
      <c r="G9" s="14">
        <v>380</v>
      </c>
      <c r="H9" s="14">
        <v>245</v>
      </c>
      <c r="I9" s="14">
        <v>212</v>
      </c>
      <c r="J9" s="14"/>
      <c r="K9" s="14"/>
      <c r="L9" s="14"/>
      <c r="M9" s="14"/>
      <c r="N9" s="36"/>
      <c r="O9" s="14"/>
      <c r="P9" s="14"/>
      <c r="Q9" s="14"/>
      <c r="R9" s="36"/>
    </row>
    <row r="10" spans="2:18" ht="15.75">
      <c r="B10" s="260"/>
      <c r="C10" s="58" t="s">
        <v>23</v>
      </c>
      <c r="D10" s="307"/>
      <c r="E10" s="15"/>
      <c r="F10" s="15"/>
      <c r="G10" s="15"/>
      <c r="H10" s="15"/>
      <c r="I10" s="15"/>
      <c r="J10" s="110">
        <v>210</v>
      </c>
      <c r="K10" s="110">
        <v>210</v>
      </c>
      <c r="L10" s="110">
        <v>90</v>
      </c>
      <c r="M10" s="110">
        <v>50</v>
      </c>
      <c r="N10" s="112"/>
      <c r="O10" s="15"/>
      <c r="P10" s="15"/>
      <c r="Q10" s="15"/>
      <c r="R10" s="33"/>
    </row>
    <row r="11" spans="2:18" ht="15.75">
      <c r="B11" s="313" t="s">
        <v>6</v>
      </c>
      <c r="C11" s="12" t="s">
        <v>1</v>
      </c>
      <c r="D11" s="305" t="s">
        <v>10</v>
      </c>
      <c r="E11" s="20">
        <v>1200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37">
        <f>SUM(E11:M11)</f>
        <v>1200</v>
      </c>
      <c r="O11" s="20"/>
      <c r="P11" s="20"/>
      <c r="Q11" s="20"/>
      <c r="R11" s="37">
        <f>SUM(E11:M11)</f>
        <v>1200</v>
      </c>
    </row>
    <row r="12" spans="2:18" ht="15.75">
      <c r="B12" s="258"/>
      <c r="C12" s="16" t="s">
        <v>2</v>
      </c>
      <c r="D12" s="306"/>
      <c r="E12" s="21"/>
      <c r="F12" s="21"/>
      <c r="G12" s="21"/>
      <c r="H12" s="21">
        <v>1200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38">
        <f>SUM(E12:M12)</f>
        <v>1200</v>
      </c>
      <c r="O12" s="21"/>
      <c r="P12" s="21"/>
      <c r="Q12" s="21"/>
      <c r="R12" s="38">
        <f>SUM(E12:M12)</f>
        <v>1200</v>
      </c>
    </row>
    <row r="13" spans="2:18" ht="15.75">
      <c r="B13" s="258"/>
      <c r="C13" s="2" t="s">
        <v>3</v>
      </c>
      <c r="D13" s="306"/>
      <c r="E13" s="22">
        <v>2725</v>
      </c>
      <c r="F13" s="22">
        <v>1080</v>
      </c>
      <c r="G13" s="22">
        <v>951</v>
      </c>
      <c r="H13" s="22">
        <v>1148</v>
      </c>
      <c r="I13" s="22">
        <v>377</v>
      </c>
      <c r="J13" s="22"/>
      <c r="K13" s="22"/>
      <c r="L13" s="22"/>
      <c r="M13" s="22"/>
      <c r="N13" s="39">
        <f>SUM(E13:M13)</f>
        <v>6281</v>
      </c>
      <c r="O13" s="22"/>
      <c r="P13" s="22"/>
      <c r="Q13" s="22"/>
      <c r="R13" s="39">
        <f>SUM(E13:M13)</f>
        <v>6281</v>
      </c>
    </row>
    <row r="14" spans="2:18" ht="15.75">
      <c r="B14" s="260"/>
      <c r="C14" s="58" t="s">
        <v>23</v>
      </c>
      <c r="D14" s="307"/>
      <c r="E14" s="23"/>
      <c r="F14" s="23"/>
      <c r="G14" s="23"/>
      <c r="H14" s="23"/>
      <c r="I14" s="23"/>
      <c r="J14" s="113">
        <v>1800</v>
      </c>
      <c r="K14" s="113">
        <v>1200</v>
      </c>
      <c r="L14" s="113"/>
      <c r="M14" s="113"/>
      <c r="N14" s="114">
        <f>SUM(J14:M14)</f>
        <v>3000</v>
      </c>
      <c r="O14" s="53"/>
      <c r="P14" s="53"/>
      <c r="Q14" s="53"/>
      <c r="R14" s="60"/>
    </row>
    <row r="15" spans="2:18" ht="15.75">
      <c r="B15" s="314" t="s">
        <v>5</v>
      </c>
      <c r="C15" s="5" t="s">
        <v>12</v>
      </c>
      <c r="D15" s="311" t="s">
        <v>11</v>
      </c>
      <c r="E15" s="7">
        <f>SUM(E16:E17)</f>
        <v>53</v>
      </c>
      <c r="F15" s="7">
        <f aca="true" t="shared" si="0" ref="F15:N15">SUM(F16:F17)</f>
        <v>70</v>
      </c>
      <c r="G15" s="7">
        <f t="shared" si="0"/>
        <v>69</v>
      </c>
      <c r="H15" s="25">
        <f t="shared" si="0"/>
        <v>58</v>
      </c>
      <c r="I15" s="25">
        <f t="shared" si="0"/>
        <v>37</v>
      </c>
      <c r="J15" s="25">
        <f t="shared" si="0"/>
        <v>24</v>
      </c>
      <c r="K15" s="25">
        <f t="shared" si="0"/>
        <v>19</v>
      </c>
      <c r="L15" s="25">
        <f t="shared" si="0"/>
        <v>15</v>
      </c>
      <c r="M15" s="25">
        <f t="shared" si="0"/>
        <v>2.6</v>
      </c>
      <c r="N15" s="40">
        <f t="shared" si="0"/>
        <v>347.6</v>
      </c>
      <c r="O15" s="25"/>
      <c r="P15" s="25"/>
      <c r="Q15" s="25"/>
      <c r="R15" s="40">
        <f>SUM(R16:R17)</f>
        <v>347.6</v>
      </c>
    </row>
    <row r="16" spans="2:18" ht="12.75">
      <c r="B16" s="258"/>
      <c r="C16" s="2" t="s">
        <v>13</v>
      </c>
      <c r="D16" s="306"/>
      <c r="E16" s="6">
        <v>24.2</v>
      </c>
      <c r="F16" s="6">
        <v>34.2</v>
      </c>
      <c r="G16" s="6">
        <v>35.5</v>
      </c>
      <c r="H16" s="6">
        <v>32.9</v>
      </c>
      <c r="I16" s="6">
        <v>17.2</v>
      </c>
      <c r="J16" s="6">
        <v>17</v>
      </c>
      <c r="K16" s="6">
        <v>14</v>
      </c>
      <c r="L16" s="6">
        <v>10</v>
      </c>
      <c r="M16" s="6">
        <v>0</v>
      </c>
      <c r="N16" s="41">
        <f>SUM(E16:M16)</f>
        <v>185</v>
      </c>
      <c r="O16" s="6"/>
      <c r="P16" s="6"/>
      <c r="Q16" s="6"/>
      <c r="R16" s="41">
        <f>SUM(E16:M16)</f>
        <v>185</v>
      </c>
    </row>
    <row r="17" spans="2:18" ht="12.75">
      <c r="B17" s="258"/>
      <c r="C17" s="3" t="s">
        <v>19</v>
      </c>
      <c r="D17" s="306"/>
      <c r="E17" s="9">
        <v>28.8</v>
      </c>
      <c r="F17" s="9">
        <v>35.8</v>
      </c>
      <c r="G17" s="9">
        <v>33.5</v>
      </c>
      <c r="H17" s="9">
        <v>25.1</v>
      </c>
      <c r="I17" s="9">
        <v>19.8</v>
      </c>
      <c r="J17" s="9">
        <v>7</v>
      </c>
      <c r="K17" s="9">
        <v>5</v>
      </c>
      <c r="L17" s="9">
        <v>5</v>
      </c>
      <c r="M17" s="9">
        <v>2.6</v>
      </c>
      <c r="N17" s="42">
        <f>SUM(E17:M17)</f>
        <v>162.6</v>
      </c>
      <c r="O17" s="9"/>
      <c r="P17" s="9"/>
      <c r="Q17" s="9"/>
      <c r="R17" s="42">
        <f>SUM(E17:M17)</f>
        <v>162.6</v>
      </c>
    </row>
    <row r="18" spans="2:18" ht="15.75">
      <c r="B18" s="258"/>
      <c r="C18" s="24" t="s">
        <v>14</v>
      </c>
      <c r="D18" s="306"/>
      <c r="E18" s="27"/>
      <c r="F18" s="27"/>
      <c r="G18" s="27"/>
      <c r="H18" s="26">
        <f aca="true" t="shared" si="1" ref="H18:N18">SUM(H19:H20)</f>
        <v>40</v>
      </c>
      <c r="I18" s="26">
        <f t="shared" si="1"/>
        <v>23</v>
      </c>
      <c r="J18" s="106">
        <f t="shared" si="1"/>
        <v>23</v>
      </c>
      <c r="K18" s="106">
        <f t="shared" si="1"/>
        <v>19</v>
      </c>
      <c r="L18" s="106">
        <f t="shared" si="1"/>
        <v>15</v>
      </c>
      <c r="M18" s="106">
        <f t="shared" si="1"/>
        <v>2</v>
      </c>
      <c r="N18" s="107">
        <f t="shared" si="1"/>
        <v>122</v>
      </c>
      <c r="O18" s="26"/>
      <c r="P18" s="26"/>
      <c r="Q18" s="26"/>
      <c r="R18" s="107">
        <f>SUM(R19:R20)</f>
        <v>122</v>
      </c>
    </row>
    <row r="19" spans="2:18" ht="12.75">
      <c r="B19" s="258"/>
      <c r="C19" s="2" t="s">
        <v>13</v>
      </c>
      <c r="D19" s="306"/>
      <c r="E19" s="6"/>
      <c r="F19" s="6"/>
      <c r="G19" s="6"/>
      <c r="H19" s="6">
        <v>30</v>
      </c>
      <c r="I19" s="6">
        <v>17</v>
      </c>
      <c r="J19" s="6">
        <v>17</v>
      </c>
      <c r="K19" s="6">
        <v>14</v>
      </c>
      <c r="L19" s="6">
        <v>10</v>
      </c>
      <c r="M19" s="6">
        <v>0</v>
      </c>
      <c r="N19" s="41">
        <f>SUM(E19:M19)</f>
        <v>88</v>
      </c>
      <c r="O19" s="6"/>
      <c r="P19" s="6"/>
      <c r="Q19" s="6"/>
      <c r="R19" s="41">
        <f>SUM(E19:M19)</f>
        <v>88</v>
      </c>
    </row>
    <row r="20" spans="2:18" ht="12.75">
      <c r="B20" s="258"/>
      <c r="C20" s="3" t="s">
        <v>19</v>
      </c>
      <c r="D20" s="306"/>
      <c r="E20" s="9"/>
      <c r="F20" s="9"/>
      <c r="G20" s="9"/>
      <c r="H20" s="9">
        <v>10</v>
      </c>
      <c r="I20" s="9">
        <v>6</v>
      </c>
      <c r="J20" s="9">
        <v>6</v>
      </c>
      <c r="K20" s="9">
        <v>5</v>
      </c>
      <c r="L20" s="9">
        <v>5</v>
      </c>
      <c r="M20" s="9">
        <v>2</v>
      </c>
      <c r="N20" s="42">
        <f>SUM(E20:M20)</f>
        <v>34</v>
      </c>
      <c r="O20" s="9"/>
      <c r="P20" s="9"/>
      <c r="Q20" s="9"/>
      <c r="R20" s="42">
        <f>SUM(E20:M20)</f>
        <v>34</v>
      </c>
    </row>
    <row r="21" spans="2:18" ht="15.75">
      <c r="B21" s="258"/>
      <c r="C21" s="57" t="s">
        <v>23</v>
      </c>
      <c r="D21" s="306"/>
      <c r="E21" s="50"/>
      <c r="F21" s="50"/>
      <c r="G21" s="50"/>
      <c r="H21" s="50"/>
      <c r="I21" s="50"/>
      <c r="J21" s="55">
        <f aca="true" t="shared" si="2" ref="J21:Q21">SUM(J22:J23)</f>
        <v>8</v>
      </c>
      <c r="K21" s="55">
        <f t="shared" si="2"/>
        <v>11</v>
      </c>
      <c r="L21" s="55">
        <f t="shared" si="2"/>
        <v>21</v>
      </c>
      <c r="M21" s="55">
        <f t="shared" si="2"/>
        <v>12.399999999999999</v>
      </c>
      <c r="N21" s="56">
        <f t="shared" si="2"/>
        <v>52.400000000000006</v>
      </c>
      <c r="O21" s="55">
        <f t="shared" si="2"/>
        <v>2.2</v>
      </c>
      <c r="P21" s="55">
        <f t="shared" si="2"/>
        <v>0.9</v>
      </c>
      <c r="Q21" s="55">
        <f t="shared" si="2"/>
        <v>0.5</v>
      </c>
      <c r="R21" s="56">
        <f>SUM(N21:Q21)</f>
        <v>56.00000000000001</v>
      </c>
    </row>
    <row r="22" spans="2:18" ht="12.75">
      <c r="B22" s="258"/>
      <c r="C22" s="2" t="s">
        <v>13</v>
      </c>
      <c r="D22" s="306"/>
      <c r="E22" s="6"/>
      <c r="F22" s="6"/>
      <c r="G22" s="6"/>
      <c r="H22" s="6"/>
      <c r="I22" s="6"/>
      <c r="J22" s="6">
        <v>5.8</v>
      </c>
      <c r="K22" s="6">
        <v>5.8</v>
      </c>
      <c r="L22" s="6">
        <v>6.3</v>
      </c>
      <c r="M22" s="6">
        <v>5.3</v>
      </c>
      <c r="N22" s="41">
        <f>SUM(E22:M22)</f>
        <v>23.2</v>
      </c>
      <c r="O22" s="6">
        <v>0</v>
      </c>
      <c r="P22" s="6">
        <v>0</v>
      </c>
      <c r="Q22" s="6">
        <v>0</v>
      </c>
      <c r="R22" s="41">
        <f>SUM(N22:Q22)</f>
        <v>23.2</v>
      </c>
    </row>
    <row r="23" spans="2:18" ht="12.75">
      <c r="B23" s="258"/>
      <c r="C23" s="3" t="s">
        <v>19</v>
      </c>
      <c r="D23" s="306"/>
      <c r="E23" s="49"/>
      <c r="F23" s="49"/>
      <c r="G23" s="49"/>
      <c r="H23" s="49"/>
      <c r="I23" s="49"/>
      <c r="J23" s="9">
        <v>2.2</v>
      </c>
      <c r="K23" s="9">
        <v>5.2</v>
      </c>
      <c r="L23" s="9">
        <v>14.7</v>
      </c>
      <c r="M23" s="9">
        <v>7.1</v>
      </c>
      <c r="N23" s="42">
        <f>SUM(E23:M23)</f>
        <v>29.200000000000003</v>
      </c>
      <c r="O23" s="9">
        <v>2.2</v>
      </c>
      <c r="P23" s="54">
        <v>0.9</v>
      </c>
      <c r="Q23" s="54">
        <v>0.5</v>
      </c>
      <c r="R23" s="42">
        <f>SUM(N23:Q23)</f>
        <v>32.800000000000004</v>
      </c>
    </row>
    <row r="24" spans="2:18" ht="15.75">
      <c r="B24" s="258"/>
      <c r="C24" s="4" t="s">
        <v>15</v>
      </c>
      <c r="D24" s="306"/>
      <c r="E24" s="11">
        <f>SUM(E25:E26)</f>
        <v>37.5</v>
      </c>
      <c r="F24" s="11">
        <f>SUM(F25:F26)</f>
        <v>46</v>
      </c>
      <c r="G24" s="11">
        <f>SUM(G25:G26)</f>
        <v>41.300000000000004</v>
      </c>
      <c r="H24" s="11">
        <f>SUM(H25:H26)</f>
        <v>39.2</v>
      </c>
      <c r="I24" s="11">
        <f>SUM(I25:I26)</f>
        <v>12.2</v>
      </c>
      <c r="J24" s="11"/>
      <c r="K24" s="11"/>
      <c r="L24" s="11"/>
      <c r="M24" s="11"/>
      <c r="N24" s="44">
        <f>SUM(N25:N26)</f>
        <v>176.2</v>
      </c>
      <c r="O24" s="11"/>
      <c r="P24" s="11"/>
      <c r="Q24" s="11"/>
      <c r="R24" s="44">
        <f>SUM(R25:R26)</f>
        <v>176.2</v>
      </c>
    </row>
    <row r="25" spans="2:18" ht="12.75">
      <c r="B25" s="258"/>
      <c r="C25" s="2" t="s">
        <v>13</v>
      </c>
      <c r="D25" s="306"/>
      <c r="E25" s="6">
        <v>34.6</v>
      </c>
      <c r="F25" s="6">
        <v>39</v>
      </c>
      <c r="G25" s="6">
        <v>32.7</v>
      </c>
      <c r="H25" s="6">
        <v>26.2</v>
      </c>
      <c r="I25" s="6">
        <v>7.6</v>
      </c>
      <c r="J25" s="6"/>
      <c r="K25" s="6"/>
      <c r="L25" s="6"/>
      <c r="M25" s="6"/>
      <c r="N25" s="41">
        <f>SUM(E25:M25)</f>
        <v>140.1</v>
      </c>
      <c r="O25" s="6"/>
      <c r="P25" s="6"/>
      <c r="Q25" s="6"/>
      <c r="R25" s="41">
        <f>SUM(E25:M25)</f>
        <v>140.1</v>
      </c>
    </row>
    <row r="26" spans="2:18" ht="12.75">
      <c r="B26" s="259"/>
      <c r="C26" s="3" t="s">
        <v>19</v>
      </c>
      <c r="D26" s="312"/>
      <c r="E26" s="9">
        <v>2.9</v>
      </c>
      <c r="F26" s="9">
        <v>7</v>
      </c>
      <c r="G26" s="9">
        <v>8.6</v>
      </c>
      <c r="H26" s="9">
        <v>13</v>
      </c>
      <c r="I26" s="9">
        <v>4.6</v>
      </c>
      <c r="J26" s="9"/>
      <c r="K26" s="9"/>
      <c r="L26" s="9"/>
      <c r="M26" s="9"/>
      <c r="N26" s="42">
        <f>SUM(E26:M26)</f>
        <v>36.1</v>
      </c>
      <c r="O26" s="9"/>
      <c r="P26" s="9"/>
      <c r="Q26" s="9"/>
      <c r="R26" s="42">
        <f>SUM(E26:M26)</f>
        <v>36.1</v>
      </c>
    </row>
    <row r="27" spans="2:18" ht="15.75">
      <c r="B27" s="259"/>
      <c r="C27" s="28" t="s">
        <v>18</v>
      </c>
      <c r="D27" s="312"/>
      <c r="E27" s="29">
        <f aca="true" t="shared" si="3" ref="E27:N27">SUM(E28:E29)</f>
        <v>15.5</v>
      </c>
      <c r="F27" s="29">
        <f t="shared" si="3"/>
        <v>24</v>
      </c>
      <c r="G27" s="29">
        <f t="shared" si="3"/>
        <v>27.699999999999996</v>
      </c>
      <c r="H27" s="29">
        <f t="shared" si="3"/>
        <v>0.8000000000000007</v>
      </c>
      <c r="I27" s="29">
        <f>SUM(I28:I29)</f>
        <v>10.8</v>
      </c>
      <c r="J27" s="115"/>
      <c r="K27" s="115"/>
      <c r="L27" s="115"/>
      <c r="M27" s="115"/>
      <c r="N27" s="45">
        <f t="shared" si="3"/>
        <v>78.8</v>
      </c>
      <c r="O27" s="115"/>
      <c r="P27" s="115"/>
      <c r="Q27" s="115"/>
      <c r="R27" s="45">
        <f>SUM(R28:R29)</f>
        <v>78.8</v>
      </c>
    </row>
    <row r="28" spans="2:18" ht="12.75">
      <c r="B28" s="259"/>
      <c r="C28" s="2" t="s">
        <v>13</v>
      </c>
      <c r="D28" s="312"/>
      <c r="E28" s="10">
        <f aca="true" t="shared" si="4" ref="E28:G29">E16-E25</f>
        <v>-10.400000000000002</v>
      </c>
      <c r="F28" s="10">
        <f t="shared" si="4"/>
        <v>-4.799999999999997</v>
      </c>
      <c r="G28" s="10">
        <f t="shared" si="4"/>
        <v>2.799999999999997</v>
      </c>
      <c r="H28" s="10">
        <f>H19-H25</f>
        <v>3.8000000000000007</v>
      </c>
      <c r="I28" s="10">
        <f>I19-I25</f>
        <v>9.4</v>
      </c>
      <c r="J28" s="10"/>
      <c r="K28" s="10"/>
      <c r="L28" s="10"/>
      <c r="M28" s="10"/>
      <c r="N28" s="46">
        <f>SUM(E28:M28)</f>
        <v>0.7999999999999989</v>
      </c>
      <c r="O28" s="10"/>
      <c r="P28" s="10"/>
      <c r="Q28" s="10"/>
      <c r="R28" s="46">
        <f>SUM(N28:Q28)</f>
        <v>0.7999999999999989</v>
      </c>
    </row>
    <row r="29" spans="2:18" ht="12.75">
      <c r="B29" s="260"/>
      <c r="C29" s="3" t="s">
        <v>19</v>
      </c>
      <c r="D29" s="307"/>
      <c r="E29" s="9">
        <f t="shared" si="4"/>
        <v>25.900000000000002</v>
      </c>
      <c r="F29" s="9">
        <f t="shared" si="4"/>
        <v>28.799999999999997</v>
      </c>
      <c r="G29" s="9">
        <f t="shared" si="4"/>
        <v>24.9</v>
      </c>
      <c r="H29" s="9">
        <f>H20-H26</f>
        <v>-3</v>
      </c>
      <c r="I29" s="9">
        <f>I20-I26</f>
        <v>1.4000000000000004</v>
      </c>
      <c r="J29" s="9"/>
      <c r="K29" s="9"/>
      <c r="L29" s="9"/>
      <c r="M29" s="9"/>
      <c r="N29" s="42">
        <f>SUM(E29:M29)</f>
        <v>78</v>
      </c>
      <c r="O29" s="9"/>
      <c r="P29" s="9"/>
      <c r="Q29" s="9"/>
      <c r="R29" s="42">
        <f>SUM(N29:Q29)</f>
        <v>78</v>
      </c>
    </row>
    <row r="31" spans="2:9" ht="12.75">
      <c r="B31" s="1" t="s">
        <v>24</v>
      </c>
      <c r="I31" s="1" t="s">
        <v>21</v>
      </c>
    </row>
    <row r="33" ht="12.75">
      <c r="I33" s="1" t="s">
        <v>20</v>
      </c>
    </row>
  </sheetData>
  <mergeCells count="10">
    <mergeCell ref="D7:D10"/>
    <mergeCell ref="D11:D14"/>
    <mergeCell ref="B1:R1"/>
    <mergeCell ref="D15:D29"/>
    <mergeCell ref="B3:B6"/>
    <mergeCell ref="B7:B10"/>
    <mergeCell ref="B11:B14"/>
    <mergeCell ref="B15:B29"/>
    <mergeCell ref="B2:C2"/>
    <mergeCell ref="D3:D6"/>
  </mergeCells>
  <printOptions horizontalCentered="1" verticalCentered="1"/>
  <pageMargins left="0.2" right="0.2" top="0.69" bottom="0.73" header="0.5118110236220472" footer="0.5118110236220472"/>
  <pageSetup fitToHeight="1" fitToWidth="1" horizontalDpi="600" verticalDpi="600" orientation="landscape" paperSize="9" r:id="rId1"/>
  <headerFooter alignWithMargins="0">
    <oddFooter>&amp;C&amp;9Aktualizácia programu útlmu banskej činnosti a likvidácie hnedouhoľnej bane v a.s. Baňa Dolina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Sembera</cp:lastModifiedBy>
  <cp:lastPrinted>2007-05-21T12:17:33Z</cp:lastPrinted>
  <dcterms:created xsi:type="dcterms:W3CDTF">1997-01-24T11:07:25Z</dcterms:created>
  <dcterms:modified xsi:type="dcterms:W3CDTF">2007-07-16T11:34:14Z</dcterms:modified>
  <cp:category/>
  <cp:version/>
  <cp:contentType/>
  <cp:contentStatus/>
</cp:coreProperties>
</file>