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odľa OP,SOP,JPD,Iniciativ E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<sst xmlns="http://schemas.openxmlformats.org/spreadsheetml/2006/main" count="39" uniqueCount="30">
  <si>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Ročný záväzok r.2004 EÚ zdroje v bežných cenách v SK</t>
  </si>
  <si>
    <t>Prostriedky zabezpečené v ŠR na r. 2004 v SK</t>
  </si>
  <si>
    <t>Zálohové platby EK v SK</t>
  </si>
  <si>
    <t>Schválené súhrnné žiadosti o platbu v SK</t>
  </si>
  <si>
    <t>Podiel schvál. súhr. žiadostí na prostr. zab. v ŠR na rok 2004 v %</t>
  </si>
  <si>
    <t>EÚ zdroje</t>
  </si>
  <si>
    <t>Zdroje ŠR</t>
  </si>
  <si>
    <t>Spolu</t>
  </si>
  <si>
    <t>1 061 567</t>
  </si>
  <si>
    <t>353 855</t>
  </si>
  <si>
    <t>SOP Priemysel a služby MH SR</t>
  </si>
  <si>
    <t>SOP Poľnohospodárstvo a rozvoj vidieka MP SR</t>
  </si>
  <si>
    <t>SPD Cieľ 2 MVRR SR</t>
  </si>
  <si>
    <t>SOP Ľudské zdroje spolu</t>
  </si>
  <si>
    <t>z toho MPSVR SR</t>
  </si>
  <si>
    <t>z toho MŠ SR</t>
  </si>
  <si>
    <t>OP Základná infraštruktúra spolu</t>
  </si>
  <si>
    <t>z toho MDPT SR</t>
  </si>
  <si>
    <t>z toho MŽP SR</t>
  </si>
  <si>
    <t>z toho MVRR SR</t>
  </si>
  <si>
    <t>CIP Interreg MVRR SR, MŽP SR, MH SR</t>
  </si>
  <si>
    <t>CIP Equal MPSVR SR</t>
  </si>
  <si>
    <t>SPD Cieľ  3 spolu</t>
  </si>
  <si>
    <t>Podiel schvál. súhr. žiadostí na zál. pl. v %</t>
  </si>
  <si>
    <t>Stav čerpania prostriedkov štrukturálnych fondov a spolufinancovania zo štátneho rozpočtu do konca roka 2004</t>
  </si>
  <si>
    <t>Spolu (bez rezervy)</t>
  </si>
  <si>
    <t>Rezerva na štr. oper.</t>
  </si>
  <si>
    <t>z toho špecifické výdavky</t>
  </si>
  <si>
    <t>z toho globálne výdavky</t>
  </si>
  <si>
    <t>Tabuľka č.2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</si>
</sst>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ck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vertical="top" wrapText="1"/>
    </xf>
    <xf numFmtId="3" fontId="1" fillId="0" borderId="28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wrapText="1"/>
    </xf>
    <xf numFmtId="0" fontId="1" fillId="0" borderId="28" xfId="0" applyFont="1" applyBorder="1" applyAlignment="1">
      <alignment vertical="top" wrapText="1"/>
    </xf>
    <xf numFmtId="0" fontId="3" fillId="0" borderId="5" xfId="0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0" fillId="0" borderId="27" xfId="0" applyBorder="1" applyAlignment="1">
      <alignment/>
    </xf>
    <xf numFmtId="4" fontId="1" fillId="0" borderId="26" xfId="0" applyNumberFormat="1" applyFont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3" fillId="0" borderId="31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4" fontId="1" fillId="0" borderId="33" xfId="0" applyNumberFormat="1" applyFont="1" applyBorder="1" applyAlignment="1">
      <alignment horizontal="right" wrapText="1"/>
    </xf>
    <xf numFmtId="4" fontId="1" fillId="0" borderId="33" xfId="0" applyNumberFormat="1" applyFont="1" applyBorder="1" applyAlignment="1">
      <alignment wrapText="1"/>
    </xf>
    <xf numFmtId="4" fontId="1" fillId="0" borderId="34" xfId="0" applyNumberFormat="1" applyFont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0" fillId="0" borderId="22" xfId="0" applyBorder="1" applyAlignment="1">
      <alignment/>
    </xf>
    <xf numFmtId="4" fontId="1" fillId="0" borderId="18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>
      <alignment horizontal="right" wrapText="1"/>
    </xf>
    <xf numFmtId="3" fontId="1" fillId="0" borderId="3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3" fontId="1" fillId="0" borderId="21" xfId="0" applyNumberFormat="1" applyFont="1" applyFill="1" applyBorder="1" applyAlignment="1">
      <alignment horizontal="right" wrapText="1"/>
    </xf>
    <xf numFmtId="3" fontId="1" fillId="0" borderId="22" xfId="0" applyNumberFormat="1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13" xfId="0" applyNumberFormat="1" applyFont="1" applyFill="1" applyBorder="1" applyAlignment="1">
      <alignment horizontal="right" wrapText="1"/>
    </xf>
    <xf numFmtId="4" fontId="1" fillId="2" borderId="12" xfId="0" applyNumberFormat="1" applyFont="1" applyFill="1" applyBorder="1" applyAlignment="1">
      <alignment horizontal="right" wrapText="1"/>
    </xf>
    <xf numFmtId="4" fontId="1" fillId="2" borderId="29" xfId="0" applyNumberFormat="1" applyFont="1" applyFill="1" applyBorder="1" applyAlignment="1">
      <alignment horizontal="right" wrapText="1"/>
    </xf>
    <xf numFmtId="4" fontId="1" fillId="2" borderId="37" xfId="0" applyNumberFormat="1" applyFont="1" applyFill="1" applyBorder="1" applyAlignment="1">
      <alignment horizontal="right" wrapText="1"/>
    </xf>
    <xf numFmtId="3" fontId="1" fillId="0" borderId="38" xfId="0" applyNumberFormat="1" applyFont="1" applyBorder="1" applyAlignment="1">
      <alignment horizontal="right" wrapText="1"/>
    </xf>
    <xf numFmtId="3" fontId="1" fillId="0" borderId="39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" fontId="1" fillId="0" borderId="32" xfId="0" applyNumberFormat="1" applyFont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39" xfId="0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0" xfId="0" applyBorder="1" applyAlignment="1">
      <alignment/>
    </xf>
    <xf numFmtId="4" fontId="1" fillId="0" borderId="22" xfId="0" applyNumberFormat="1" applyFont="1" applyBorder="1" applyAlignment="1">
      <alignment horizontal="center" wrapText="1"/>
    </xf>
    <xf numFmtId="4" fontId="0" fillId="0" borderId="41" xfId="0" applyNumberForma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4" fontId="1" fillId="0" borderId="32" xfId="0" applyNumberFormat="1" applyFont="1" applyBorder="1" applyAlignment="1">
      <alignment horizontal="center" wrapText="1"/>
    </xf>
    <xf numFmtId="4" fontId="1" fillId="0" borderId="43" xfId="0" applyNumberFormat="1" applyFont="1" applyBorder="1" applyAlignment="1">
      <alignment horizontal="center" wrapText="1"/>
    </xf>
    <xf numFmtId="4" fontId="1" fillId="0" borderId="44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22.57421875" style="0" customWidth="1"/>
    <col min="2" max="2" width="14.421875" style="0" customWidth="1"/>
    <col min="3" max="3" width="13.57421875" style="0" customWidth="1"/>
    <col min="4" max="4" width="13.8515625" style="0" customWidth="1"/>
    <col min="5" max="5" width="13.28125" style="0" customWidth="1"/>
    <col min="6" max="6" width="13.00390625" style="0" customWidth="1"/>
    <col min="7" max="7" width="12.140625" style="0" customWidth="1"/>
    <col min="8" max="8" width="13.00390625" style="0" customWidth="1"/>
    <col min="9" max="9" width="13.57421875" style="0" customWidth="1"/>
    <col min="10" max="10" width="11.140625" style="0" customWidth="1"/>
    <col min="11" max="11" width="11.00390625" style="0" customWidth="1"/>
    <col min="12" max="12" width="9.28125" style="0" customWidth="1"/>
    <col min="13" max="13" width="13.8515625" style="0" customWidth="1"/>
  </cols>
  <sheetData>
    <row r="1" spans="1:13" ht="13.5" thickBot="1">
      <c r="A1" s="29" t="s">
        <v>24</v>
      </c>
      <c r="M1" t="s">
        <v>29</v>
      </c>
    </row>
    <row r="2" spans="1:21" ht="54.75" customHeight="1" thickBot="1" thickTop="1">
      <c r="A2" s="1"/>
      <c r="B2" s="2" t="s">
        <v>0</v>
      </c>
      <c r="C2" s="93" t="s">
        <v>1</v>
      </c>
      <c r="D2" s="94"/>
      <c r="E2" s="95"/>
      <c r="F2" s="2" t="s">
        <v>2</v>
      </c>
      <c r="G2" s="93" t="s">
        <v>3</v>
      </c>
      <c r="H2" s="94"/>
      <c r="I2" s="95"/>
      <c r="J2" s="93" t="s">
        <v>4</v>
      </c>
      <c r="K2" s="94"/>
      <c r="L2" s="96"/>
      <c r="M2" s="49" t="s">
        <v>23</v>
      </c>
      <c r="N2" s="59"/>
      <c r="O2" s="52"/>
      <c r="P2" s="60"/>
      <c r="Q2" s="60"/>
      <c r="R2" s="60"/>
      <c r="S2" s="60"/>
      <c r="T2" s="60"/>
      <c r="U2" s="60"/>
    </row>
    <row r="3" spans="1:21" ht="17.25" customHeight="1" thickBot="1">
      <c r="A3" s="3"/>
      <c r="B3" s="4"/>
      <c r="C3" s="5" t="s">
        <v>5</v>
      </c>
      <c r="D3" s="5" t="s">
        <v>6</v>
      </c>
      <c r="E3" s="5" t="s">
        <v>7</v>
      </c>
      <c r="F3" s="6"/>
      <c r="G3" s="16" t="s">
        <v>5</v>
      </c>
      <c r="H3" s="17" t="s">
        <v>6</v>
      </c>
      <c r="I3" s="17" t="s">
        <v>7</v>
      </c>
      <c r="J3" s="16" t="s">
        <v>5</v>
      </c>
      <c r="K3" s="30" t="s">
        <v>6</v>
      </c>
      <c r="L3" s="43" t="s">
        <v>7</v>
      </c>
      <c r="M3" s="50"/>
      <c r="N3" s="60"/>
      <c r="O3" s="60"/>
      <c r="P3" s="60"/>
      <c r="Q3" s="60"/>
      <c r="R3" s="60"/>
      <c r="S3" s="60"/>
      <c r="T3" s="60"/>
      <c r="U3" s="60"/>
    </row>
    <row r="4" spans="1:21" ht="29.25" customHeight="1" thickBot="1" thickTop="1">
      <c r="A4" s="7" t="s">
        <v>10</v>
      </c>
      <c r="B4" s="18">
        <v>1413794320</v>
      </c>
      <c r="C4" s="18">
        <v>676590000</v>
      </c>
      <c r="D4" s="18">
        <v>144600000</v>
      </c>
      <c r="E4" s="18">
        <f>C4+D4</f>
        <v>821190000</v>
      </c>
      <c r="F4" s="18">
        <f>15121068.3*40</f>
        <v>604842732</v>
      </c>
      <c r="G4" s="36"/>
      <c r="H4" s="37"/>
      <c r="I4" s="19"/>
      <c r="J4" s="39"/>
      <c r="K4" s="39"/>
      <c r="L4" s="44"/>
      <c r="M4" s="51"/>
      <c r="N4" s="60"/>
      <c r="O4" s="60"/>
      <c r="P4" s="60"/>
      <c r="Q4" s="60"/>
      <c r="R4" s="60"/>
      <c r="S4" s="60"/>
      <c r="T4" s="60"/>
      <c r="U4" s="60"/>
    </row>
    <row r="5" spans="1:21" s="69" customFormat="1" ht="27.75" customHeight="1" thickBot="1">
      <c r="A5" s="61" t="s">
        <v>13</v>
      </c>
      <c r="B5" s="62">
        <v>2659848480</v>
      </c>
      <c r="C5" s="62">
        <f>C6+C7</f>
        <v>1272170000</v>
      </c>
      <c r="D5" s="62">
        <v>360080000</v>
      </c>
      <c r="E5" s="62">
        <f aca="true" t="shared" si="0" ref="E5:E22">C5+D5</f>
        <v>1632250000</v>
      </c>
      <c r="F5" s="62">
        <v>1137923692</v>
      </c>
      <c r="G5" s="62">
        <f>G6+G7</f>
        <v>87560359</v>
      </c>
      <c r="H5" s="62">
        <f>H6+H7</f>
        <v>22545602.35</v>
      </c>
      <c r="I5" s="63">
        <f>G5+H5</f>
        <v>110105961.35</v>
      </c>
      <c r="J5" s="64">
        <f aca="true" t="shared" si="1" ref="J5:L7">100*G5/C5</f>
        <v>6.882756156802943</v>
      </c>
      <c r="K5" s="65">
        <f t="shared" si="1"/>
        <v>6.26127592479449</v>
      </c>
      <c r="L5" s="66">
        <f t="shared" si="1"/>
        <v>6.745655466380763</v>
      </c>
      <c r="M5" s="67">
        <f>100*G5/F5</f>
        <v>7.69474786539553</v>
      </c>
      <c r="N5" s="68"/>
      <c r="O5" s="68"/>
      <c r="P5" s="68"/>
      <c r="Q5" s="68"/>
      <c r="R5" s="68"/>
      <c r="S5" s="68"/>
      <c r="T5" s="68"/>
      <c r="U5" s="68"/>
    </row>
    <row r="6" spans="1:21" ht="27.75" customHeight="1" thickBot="1">
      <c r="A6" s="40" t="s">
        <v>14</v>
      </c>
      <c r="B6" s="18"/>
      <c r="C6" s="18">
        <v>1034310000</v>
      </c>
      <c r="D6" s="18">
        <v>299870000</v>
      </c>
      <c r="E6" s="18">
        <f t="shared" si="0"/>
        <v>1334180000</v>
      </c>
      <c r="F6" s="18"/>
      <c r="G6" s="33">
        <v>84571192.57</v>
      </c>
      <c r="H6" s="20">
        <v>21549213.53</v>
      </c>
      <c r="I6" s="20">
        <v>106120406.1</v>
      </c>
      <c r="J6" s="21">
        <f t="shared" si="1"/>
        <v>8.176580770755383</v>
      </c>
      <c r="K6" s="22">
        <f t="shared" si="1"/>
        <v>7.186185190249108</v>
      </c>
      <c r="L6" s="45">
        <f t="shared" si="1"/>
        <v>7.953979680402944</v>
      </c>
      <c r="M6" s="53"/>
      <c r="N6" s="60"/>
      <c r="O6" s="60"/>
      <c r="P6" s="60"/>
      <c r="Q6" s="60"/>
      <c r="R6" s="60"/>
      <c r="S6" s="60"/>
      <c r="T6" s="60"/>
      <c r="U6" s="60"/>
    </row>
    <row r="7" spans="1:21" ht="27.75" customHeight="1" thickBot="1">
      <c r="A7" s="40" t="s">
        <v>15</v>
      </c>
      <c r="B7" s="18"/>
      <c r="C7" s="18">
        <v>237860000</v>
      </c>
      <c r="D7" s="18">
        <v>60210000</v>
      </c>
      <c r="E7" s="18">
        <f t="shared" si="0"/>
        <v>298070000</v>
      </c>
      <c r="F7" s="18"/>
      <c r="G7" s="33">
        <v>2989166.43</v>
      </c>
      <c r="H7" s="20">
        <v>996388.82</v>
      </c>
      <c r="I7" s="20">
        <v>3985555.25</v>
      </c>
      <c r="J7" s="21">
        <f t="shared" si="1"/>
        <v>1.256691511813672</v>
      </c>
      <c r="K7" s="21">
        <f>100*H7/D7</f>
        <v>1.6548560372031225</v>
      </c>
      <c r="L7" s="45">
        <f>100*I7/E7</f>
        <v>1.3371205589291106</v>
      </c>
      <c r="M7" s="53"/>
      <c r="N7" s="60"/>
      <c r="O7" s="60"/>
      <c r="P7" s="60"/>
      <c r="Q7" s="60"/>
      <c r="R7" s="60"/>
      <c r="S7" s="60"/>
      <c r="T7" s="60"/>
      <c r="U7" s="60"/>
    </row>
    <row r="8" spans="1:21" ht="39.75" customHeight="1" thickBot="1">
      <c r="A8" s="7" t="s">
        <v>11</v>
      </c>
      <c r="B8" s="18">
        <v>1710906720</v>
      </c>
      <c r="C8" s="18">
        <v>945750000</v>
      </c>
      <c r="D8" s="18">
        <v>204290000</v>
      </c>
      <c r="E8" s="18">
        <f t="shared" si="0"/>
        <v>1150040000</v>
      </c>
      <c r="F8" s="34">
        <v>731951940</v>
      </c>
      <c r="G8" s="35"/>
      <c r="H8" s="57"/>
      <c r="I8" s="20"/>
      <c r="J8" s="58"/>
      <c r="K8" s="38"/>
      <c r="L8" s="46"/>
      <c r="M8" s="54"/>
      <c r="N8" s="60"/>
      <c r="O8" s="60"/>
      <c r="P8" s="60"/>
      <c r="Q8" s="60"/>
      <c r="R8" s="60"/>
      <c r="S8" s="60"/>
      <c r="T8" s="60"/>
      <c r="U8" s="60"/>
    </row>
    <row r="9" spans="1:21" s="69" customFormat="1" ht="27" customHeight="1" thickBot="1">
      <c r="A9" s="61" t="s">
        <v>16</v>
      </c>
      <c r="B9" s="62">
        <v>3949026840</v>
      </c>
      <c r="C9" s="62">
        <v>1761580000</v>
      </c>
      <c r="D9" s="62">
        <v>562300000</v>
      </c>
      <c r="E9" s="62">
        <f t="shared" si="0"/>
        <v>2323880000</v>
      </c>
      <c r="F9" s="70">
        <v>1689453808</v>
      </c>
      <c r="G9" s="71">
        <f>G10+G11+G12</f>
        <v>24502558.41</v>
      </c>
      <c r="H9" s="72">
        <f>H10+H11+H12</f>
        <v>8167520.54</v>
      </c>
      <c r="I9" s="20">
        <f>G9+H9</f>
        <v>32670078.95</v>
      </c>
      <c r="J9" s="73">
        <f aca="true" t="shared" si="2" ref="J9:L16">100*G9/C9</f>
        <v>1.3909421320632613</v>
      </c>
      <c r="K9" s="65">
        <f t="shared" si="2"/>
        <v>1.452520103147786</v>
      </c>
      <c r="L9" s="66">
        <f t="shared" si="2"/>
        <v>1.4058419087904712</v>
      </c>
      <c r="M9" s="67">
        <f>100*G9/F9</f>
        <v>1.4503242582883331</v>
      </c>
      <c r="N9" s="68"/>
      <c r="O9" s="68"/>
      <c r="P9" s="68"/>
      <c r="Q9" s="68"/>
      <c r="R9" s="68"/>
      <c r="S9" s="68"/>
      <c r="T9" s="68"/>
      <c r="U9" s="68"/>
    </row>
    <row r="10" spans="1:21" ht="27" customHeight="1" thickBot="1">
      <c r="A10" s="41" t="s">
        <v>17</v>
      </c>
      <c r="B10" s="18"/>
      <c r="C10" s="18">
        <v>950500000</v>
      </c>
      <c r="D10" s="18">
        <v>316810000</v>
      </c>
      <c r="E10" s="18">
        <f t="shared" si="0"/>
        <v>1267310000</v>
      </c>
      <c r="F10" s="18"/>
      <c r="G10" s="18">
        <v>5666075.98</v>
      </c>
      <c r="H10" s="20">
        <v>1888693.02</v>
      </c>
      <c r="I10" s="20">
        <v>7554769</v>
      </c>
      <c r="J10" s="21">
        <f t="shared" si="2"/>
        <v>0.5961153056286165</v>
      </c>
      <c r="K10" s="22">
        <f t="shared" si="2"/>
        <v>0.5961595341056154</v>
      </c>
      <c r="L10" s="45">
        <f t="shared" si="2"/>
        <v>0.5961263621371251</v>
      </c>
      <c r="M10" s="53"/>
      <c r="N10" s="60"/>
      <c r="O10" s="60"/>
      <c r="P10" s="60"/>
      <c r="Q10" s="60"/>
      <c r="R10" s="60"/>
      <c r="S10" s="60"/>
      <c r="T10" s="60"/>
      <c r="U10" s="60"/>
    </row>
    <row r="11" spans="1:21" ht="27" customHeight="1" thickBot="1">
      <c r="A11" s="40" t="s">
        <v>18</v>
      </c>
      <c r="B11" s="18"/>
      <c r="C11" s="18">
        <v>455540000</v>
      </c>
      <c r="D11" s="18">
        <v>94290000</v>
      </c>
      <c r="E11" s="18">
        <f t="shared" si="0"/>
        <v>549830000</v>
      </c>
      <c r="F11" s="18"/>
      <c r="G11" s="18">
        <f>3042268.5+D45</f>
        <v>6367448.18</v>
      </c>
      <c r="H11" s="20">
        <f>1014089.5+E45</f>
        <v>2122482.77</v>
      </c>
      <c r="I11" s="20">
        <f>G11+H11</f>
        <v>8489930.95</v>
      </c>
      <c r="J11" s="25">
        <f t="shared" si="2"/>
        <v>1.397780256398999</v>
      </c>
      <c r="K11" s="56">
        <f t="shared" si="2"/>
        <v>2.2510157704952807</v>
      </c>
      <c r="L11" s="45">
        <f t="shared" si="2"/>
        <v>1.5441010766964332</v>
      </c>
      <c r="M11" s="55"/>
      <c r="N11" s="60"/>
      <c r="O11" s="60"/>
      <c r="P11" s="60"/>
      <c r="Q11" s="60"/>
      <c r="R11" s="60"/>
      <c r="S11" s="60"/>
      <c r="T11" s="60"/>
      <c r="U11" s="60"/>
    </row>
    <row r="12" spans="1:21" ht="27" customHeight="1" thickBot="1">
      <c r="A12" s="40" t="s">
        <v>19</v>
      </c>
      <c r="B12" s="18"/>
      <c r="C12" s="18">
        <v>355540000</v>
      </c>
      <c r="D12" s="18">
        <v>151200000</v>
      </c>
      <c r="E12" s="18">
        <f t="shared" si="0"/>
        <v>506740000</v>
      </c>
      <c r="F12" s="18"/>
      <c r="G12" s="18">
        <v>12469034.25</v>
      </c>
      <c r="H12" s="31">
        <v>4156344.75</v>
      </c>
      <c r="I12" s="20">
        <v>16625379</v>
      </c>
      <c r="J12" s="21">
        <f t="shared" si="2"/>
        <v>3.507069317095123</v>
      </c>
      <c r="K12" s="22">
        <f t="shared" si="2"/>
        <v>2.748905257936508</v>
      </c>
      <c r="L12" s="45">
        <f t="shared" si="2"/>
        <v>3.280849942771441</v>
      </c>
      <c r="M12" s="53"/>
      <c r="N12" s="60"/>
      <c r="O12" s="60"/>
      <c r="P12" s="60"/>
      <c r="Q12" s="60"/>
      <c r="R12" s="60"/>
      <c r="S12" s="60"/>
      <c r="T12" s="60"/>
      <c r="U12" s="60"/>
    </row>
    <row r="13" spans="1:21" s="69" customFormat="1" ht="18" customHeight="1" thickBot="1">
      <c r="A13" s="61" t="s">
        <v>12</v>
      </c>
      <c r="B13" s="62">
        <v>485795560</v>
      </c>
      <c r="C13" s="62">
        <v>165910000</v>
      </c>
      <c r="D13" s="62">
        <v>172620000</v>
      </c>
      <c r="E13" s="62">
        <f t="shared" si="0"/>
        <v>338530000</v>
      </c>
      <c r="F13" s="62">
        <v>148724828</v>
      </c>
      <c r="G13" s="62">
        <v>1269215.5</v>
      </c>
      <c r="H13" s="74">
        <v>1269215.5</v>
      </c>
      <c r="I13" s="63">
        <v>2538431</v>
      </c>
      <c r="J13" s="64">
        <f t="shared" si="2"/>
        <v>0.7650024109456934</v>
      </c>
      <c r="K13" s="65">
        <f t="shared" si="2"/>
        <v>0.7352656123276561</v>
      </c>
      <c r="L13" s="66">
        <f t="shared" si="2"/>
        <v>0.7498393052314418</v>
      </c>
      <c r="M13" s="67">
        <f>100*G13/F13</f>
        <v>0.8533985327587671</v>
      </c>
      <c r="N13" s="68"/>
      <c r="O13" s="68"/>
      <c r="P13" s="68"/>
      <c r="Q13" s="68"/>
      <c r="R13" s="68"/>
      <c r="S13" s="68"/>
      <c r="T13" s="68"/>
      <c r="U13" s="68"/>
    </row>
    <row r="14" spans="1:21" s="69" customFormat="1" ht="21.75" customHeight="1" thickBot="1">
      <c r="A14" s="75" t="s">
        <v>22</v>
      </c>
      <c r="B14" s="76">
        <v>587371000</v>
      </c>
      <c r="C14" s="77">
        <v>201710000</v>
      </c>
      <c r="D14" s="77">
        <v>187430000</v>
      </c>
      <c r="E14" s="62">
        <f t="shared" si="0"/>
        <v>389140000</v>
      </c>
      <c r="F14" s="77">
        <v>179766264</v>
      </c>
      <c r="G14" s="77">
        <f>G15+G16</f>
        <v>4220776.04</v>
      </c>
      <c r="H14" s="77">
        <f>H15+H16</f>
        <v>4220778.1</v>
      </c>
      <c r="I14" s="63">
        <f>G14+H14</f>
        <v>8441554.14</v>
      </c>
      <c r="J14" s="64">
        <f t="shared" si="2"/>
        <v>2.0924971692033116</v>
      </c>
      <c r="K14" s="65">
        <f t="shared" si="2"/>
        <v>2.2519223710185132</v>
      </c>
      <c r="L14" s="66">
        <f t="shared" si="2"/>
        <v>2.1692846122218223</v>
      </c>
      <c r="M14" s="67">
        <f>100*G14/F14</f>
        <v>2.3479244359219704</v>
      </c>
      <c r="N14" s="68"/>
      <c r="O14" s="68"/>
      <c r="P14" s="68"/>
      <c r="Q14" s="68"/>
      <c r="R14" s="68"/>
      <c r="S14" s="68"/>
      <c r="T14" s="68"/>
      <c r="U14" s="68"/>
    </row>
    <row r="15" spans="1:21" ht="21.75" customHeight="1" thickBot="1">
      <c r="A15" s="42" t="s">
        <v>14</v>
      </c>
      <c r="B15" s="32"/>
      <c r="C15" s="32">
        <v>139470000</v>
      </c>
      <c r="D15" s="32">
        <v>130290000</v>
      </c>
      <c r="E15" s="18">
        <f t="shared" si="0"/>
        <v>269760000</v>
      </c>
      <c r="F15" s="32"/>
      <c r="G15" s="27">
        <f>1944921.64+D44</f>
        <v>3664953.48</v>
      </c>
      <c r="H15" s="20">
        <f>1944923.66+E44</f>
        <v>3664955.51</v>
      </c>
      <c r="I15" s="63">
        <f>G15+H15</f>
        <v>7329908.99</v>
      </c>
      <c r="J15" s="21">
        <f t="shared" si="2"/>
        <v>2.627771907937191</v>
      </c>
      <c r="K15" s="22">
        <f t="shared" si="2"/>
        <v>2.8129215672730066</v>
      </c>
      <c r="L15" s="45">
        <f t="shared" si="2"/>
        <v>2.717196393090154</v>
      </c>
      <c r="M15" s="53"/>
      <c r="N15" s="60"/>
      <c r="O15" s="60"/>
      <c r="P15" s="60"/>
      <c r="Q15" s="60"/>
      <c r="R15" s="60"/>
      <c r="S15" s="60"/>
      <c r="T15" s="60"/>
      <c r="U15" s="60"/>
    </row>
    <row r="16" spans="1:21" ht="21.75" customHeight="1" thickBot="1">
      <c r="A16" s="40" t="s">
        <v>15</v>
      </c>
      <c r="B16" s="32"/>
      <c r="C16" s="32">
        <v>62240000</v>
      </c>
      <c r="D16" s="32">
        <v>57140000</v>
      </c>
      <c r="E16" s="18">
        <f t="shared" si="0"/>
        <v>119380000</v>
      </c>
      <c r="F16" s="32"/>
      <c r="G16" s="20">
        <v>555822.56</v>
      </c>
      <c r="H16" s="23">
        <v>555822.59</v>
      </c>
      <c r="I16" s="20">
        <v>1111645.15</v>
      </c>
      <c r="J16" s="21">
        <f t="shared" si="2"/>
        <v>0.8930311053984578</v>
      </c>
      <c r="K16" s="22">
        <f t="shared" si="2"/>
        <v>0.9727381694084705</v>
      </c>
      <c r="L16" s="45">
        <f t="shared" si="2"/>
        <v>0.9311820656726418</v>
      </c>
      <c r="M16" s="53"/>
      <c r="N16" s="60"/>
      <c r="O16" s="60"/>
      <c r="P16" s="60"/>
      <c r="Q16" s="60"/>
      <c r="R16" s="60"/>
      <c r="S16" s="60"/>
      <c r="T16" s="60"/>
      <c r="U16" s="60"/>
    </row>
    <row r="17" spans="1:21" ht="31.5" customHeight="1" thickBot="1">
      <c r="A17" s="15" t="s">
        <v>20</v>
      </c>
      <c r="B17" s="23">
        <v>529958800</v>
      </c>
      <c r="C17" s="23">
        <v>186050000</v>
      </c>
      <c r="D17" s="23">
        <v>61990000</v>
      </c>
      <c r="E17" s="18">
        <f t="shared" si="0"/>
        <v>248040000</v>
      </c>
      <c r="F17" s="23"/>
      <c r="G17" s="34">
        <v>352996.5</v>
      </c>
      <c r="H17" s="35">
        <v>117665.5</v>
      </c>
      <c r="I17" s="28">
        <v>470662</v>
      </c>
      <c r="J17" s="38"/>
      <c r="K17" s="38"/>
      <c r="L17" s="47"/>
      <c r="M17" s="54"/>
      <c r="N17" s="60"/>
      <c r="O17" s="60"/>
      <c r="P17" s="60"/>
      <c r="Q17" s="60"/>
      <c r="R17" s="60"/>
      <c r="S17" s="60"/>
      <c r="T17" s="60"/>
      <c r="U17" s="60"/>
    </row>
    <row r="18" spans="1:21" ht="17.25" customHeight="1" thickBot="1">
      <c r="A18" s="14" t="s">
        <v>21</v>
      </c>
      <c r="B18" s="26">
        <v>234046920</v>
      </c>
      <c r="C18" s="27">
        <v>99650000</v>
      </c>
      <c r="D18" s="27">
        <v>51340000</v>
      </c>
      <c r="E18" s="18">
        <f t="shared" si="0"/>
        <v>150990000</v>
      </c>
      <c r="F18" s="27">
        <v>89065404</v>
      </c>
      <c r="G18" s="34"/>
      <c r="H18" s="35"/>
      <c r="I18" s="24"/>
      <c r="J18" s="38"/>
      <c r="K18" s="38"/>
      <c r="L18" s="48"/>
      <c r="M18" s="54"/>
      <c r="N18" s="60"/>
      <c r="O18" s="60"/>
      <c r="P18" s="60"/>
      <c r="Q18" s="60"/>
      <c r="R18" s="60"/>
      <c r="S18" s="60"/>
      <c r="T18" s="60"/>
      <c r="U18" s="60"/>
    </row>
    <row r="19" spans="1:21" ht="17.25" customHeight="1" thickBot="1">
      <c r="A19" s="14" t="s">
        <v>26</v>
      </c>
      <c r="B19" s="26"/>
      <c r="C19" s="27"/>
      <c r="D19" s="27">
        <v>580271000</v>
      </c>
      <c r="E19" s="85"/>
      <c r="F19" s="27"/>
      <c r="G19" s="86"/>
      <c r="H19" s="87">
        <v>29291000</v>
      </c>
      <c r="I19" s="24"/>
      <c r="J19" s="88"/>
      <c r="K19" s="22">
        <f>100*H19/D19</f>
        <v>5.047813866279721</v>
      </c>
      <c r="L19" s="90"/>
      <c r="M19" s="89"/>
      <c r="N19" s="60"/>
      <c r="O19" s="60"/>
      <c r="P19" s="60"/>
      <c r="Q19" s="60"/>
      <c r="R19" s="60"/>
      <c r="S19" s="60"/>
      <c r="T19" s="60"/>
      <c r="U19" s="60"/>
    </row>
    <row r="20" spans="1:21" ht="24.75" customHeight="1" thickBot="1">
      <c r="A20" s="42" t="s">
        <v>27</v>
      </c>
      <c r="B20" s="26"/>
      <c r="C20" s="27"/>
      <c r="D20" s="27">
        <v>157786000</v>
      </c>
      <c r="E20" s="20"/>
      <c r="F20" s="27"/>
      <c r="G20" s="86"/>
      <c r="H20" s="87">
        <v>5200000</v>
      </c>
      <c r="I20" s="24"/>
      <c r="J20" s="88"/>
      <c r="K20" s="22">
        <f>100*H20/D20</f>
        <v>3.295602905200715</v>
      </c>
      <c r="L20" s="91"/>
      <c r="M20" s="89"/>
      <c r="N20" s="60"/>
      <c r="O20" s="60"/>
      <c r="P20" s="60"/>
      <c r="Q20" s="60"/>
      <c r="R20" s="60"/>
      <c r="S20" s="60"/>
      <c r="T20" s="60"/>
      <c r="U20" s="60"/>
    </row>
    <row r="21" spans="1:21" ht="24.75" customHeight="1" thickBot="1">
      <c r="A21" s="92" t="s">
        <v>28</v>
      </c>
      <c r="B21" s="26"/>
      <c r="C21" s="27"/>
      <c r="D21" s="27">
        <v>422485000</v>
      </c>
      <c r="E21" s="85"/>
      <c r="F21" s="27"/>
      <c r="G21" s="86"/>
      <c r="H21" s="87">
        <v>24091000</v>
      </c>
      <c r="I21" s="24"/>
      <c r="J21" s="88"/>
      <c r="K21" s="22">
        <f>100*H21/D21</f>
        <v>5.702214279796916</v>
      </c>
      <c r="L21" s="91"/>
      <c r="M21" s="89"/>
      <c r="N21" s="60"/>
      <c r="O21" s="60"/>
      <c r="P21" s="60"/>
      <c r="Q21" s="60"/>
      <c r="R21" s="60"/>
      <c r="S21" s="60"/>
      <c r="T21" s="60"/>
      <c r="U21" s="60"/>
    </row>
    <row r="22" spans="1:21" ht="19.5" customHeight="1" thickBot="1">
      <c r="A22" s="78" t="s">
        <v>25</v>
      </c>
      <c r="B22" s="79">
        <v>11570748640</v>
      </c>
      <c r="C22" s="80">
        <v>5309410000</v>
      </c>
      <c r="D22" s="80">
        <v>1744650000</v>
      </c>
      <c r="E22" s="81">
        <f t="shared" si="0"/>
        <v>7054060000</v>
      </c>
      <c r="F22" s="80">
        <f>F4+F5+F9+F13+F14+F18+F8</f>
        <v>4581728668</v>
      </c>
      <c r="G22" s="80">
        <f>G5+G9+G13+G14+G17</f>
        <v>117905905.45</v>
      </c>
      <c r="H22" s="80">
        <f>H5+H9+H13+H14+H17</f>
        <v>36320781.99</v>
      </c>
      <c r="I22" s="80">
        <f>I5+I9+I13+I14+I17</f>
        <v>154226687.44</v>
      </c>
      <c r="J22" s="82">
        <f>100*G22/C22</f>
        <v>2.2206969409030384</v>
      </c>
      <c r="K22" s="83">
        <f>100*H22/D22</f>
        <v>2.0818377319233083</v>
      </c>
      <c r="L22" s="83">
        <f>100*I22/E22</f>
        <v>2.186353496284409</v>
      </c>
      <c r="M22" s="84">
        <f>100*G22/F22</f>
        <v>2.573393450238245</v>
      </c>
      <c r="N22" s="60"/>
      <c r="O22" s="60"/>
      <c r="P22" s="60"/>
      <c r="Q22" s="60"/>
      <c r="R22" s="60"/>
      <c r="S22" s="60"/>
      <c r="T22" s="60"/>
      <c r="U22" s="60"/>
    </row>
    <row r="23" spans="2:5" ht="27.75" customHeight="1" hidden="1">
      <c r="B23" s="8">
        <f>B4+B5+B8+B9+B13+B14+B17+B18</f>
        <v>11570748640</v>
      </c>
      <c r="C23" s="8">
        <f>C4+C5+C8+C9+C13+C14+C17+C18</f>
        <v>5309410000</v>
      </c>
      <c r="D23" s="8">
        <f>D4+D5+D8+D9+D13+D14+D17+D18</f>
        <v>1744650000</v>
      </c>
      <c r="E23" s="8">
        <f>E4+E5+E8+E9+E13+E14+E17+E18</f>
        <v>7054060000</v>
      </c>
    </row>
    <row r="24" spans="10:12" ht="0.75" customHeight="1" hidden="1">
      <c r="J24">
        <v>0.00352945140158267</v>
      </c>
      <c r="K24">
        <v>0.00656015650008892</v>
      </c>
      <c r="L24">
        <v>0.00656015650008892</v>
      </c>
    </row>
    <row r="25" spans="3:5" ht="13.5" hidden="1" thickTop="1">
      <c r="C25" s="8">
        <f>C4+C5+C8+C9+C13+C14+C17+C18</f>
        <v>5309410000</v>
      </c>
      <c r="D25" s="8">
        <f>D4+D5+D8+D9+D13+D14+D17+D18</f>
        <v>1744650000</v>
      </c>
      <c r="E25" s="8"/>
    </row>
    <row r="26" spans="10:12" ht="14.25" hidden="1" thickBot="1" thickTop="1">
      <c r="J26" s="9" t="s">
        <v>8</v>
      </c>
      <c r="K26" s="10" t="s">
        <v>9</v>
      </c>
      <c r="L26" s="10" t="s">
        <v>9</v>
      </c>
    </row>
    <row r="27" spans="10:12" ht="13.5" hidden="1" thickTop="1">
      <c r="J27">
        <f>J26+99617778</f>
        <v>100679345</v>
      </c>
      <c r="K27">
        <f>K26+101033200</f>
        <v>101387055</v>
      </c>
      <c r="L27">
        <f>L26+101033200</f>
        <v>101387055</v>
      </c>
    </row>
    <row r="28" ht="13.5" hidden="1" thickTop="1"/>
    <row r="29" spans="10:12" ht="14.25" hidden="1" thickBot="1" thickTop="1">
      <c r="J29" s="11">
        <v>3792951</v>
      </c>
      <c r="K29" s="12">
        <v>1264316</v>
      </c>
      <c r="L29" s="12">
        <v>1264316</v>
      </c>
    </row>
    <row r="30" ht="31.5" customHeight="1" hidden="1">
      <c r="I30" s="8">
        <f>G22+H22</f>
        <v>154226687.44</v>
      </c>
    </row>
    <row r="31" ht="3" customHeight="1" hidden="1"/>
    <row r="32" spans="3:12" ht="2.25" customHeight="1" hidden="1">
      <c r="C32" s="13">
        <f>C5+C9+C13+C14</f>
        <v>3401370000</v>
      </c>
      <c r="D32" s="13">
        <f>D5+D9+D13+D14</f>
        <v>1282430000</v>
      </c>
      <c r="E32" s="13"/>
      <c r="J32" s="97">
        <f>100*G22/C32</f>
        <v>3.4664239835713255</v>
      </c>
      <c r="K32" s="100">
        <f>100*H22/D32</f>
        <v>2.8321843679577055</v>
      </c>
      <c r="L32" s="100" t="e">
        <f>100*J22/E32</f>
        <v>#DIV/0!</v>
      </c>
    </row>
    <row r="33" spans="10:12" ht="13.5" hidden="1" thickTop="1">
      <c r="J33" s="98"/>
      <c r="K33" s="101"/>
      <c r="L33" s="101"/>
    </row>
    <row r="34" spans="10:12" ht="20.25" customHeight="1" hidden="1">
      <c r="J34" s="99"/>
      <c r="K34" s="102"/>
      <c r="L34" s="102"/>
    </row>
    <row r="35" spans="1:3" ht="13.5" hidden="1" thickTop="1">
      <c r="A35">
        <v>1324968</v>
      </c>
      <c r="B35">
        <v>441656</v>
      </c>
      <c r="C35">
        <v>1766624</v>
      </c>
    </row>
    <row r="36" spans="1:9" ht="13.5" hidden="1" thickTop="1">
      <c r="A36">
        <v>5640879</v>
      </c>
      <c r="B36">
        <v>1880293</v>
      </c>
      <c r="C36">
        <v>7521172</v>
      </c>
      <c r="G36">
        <v>1720046.09</v>
      </c>
      <c r="H36">
        <v>1720047.1</v>
      </c>
      <c r="I36">
        <v>3440093.19</v>
      </c>
    </row>
    <row r="37" spans="1:9" ht="13.5" hidden="1" thickTop="1">
      <c r="A37">
        <v>455480.25</v>
      </c>
      <c r="B37">
        <v>151826.75</v>
      </c>
      <c r="C37">
        <v>607307</v>
      </c>
      <c r="G37">
        <v>627790.26</v>
      </c>
      <c r="H37">
        <v>627790.26</v>
      </c>
      <c r="I37">
        <v>1255580.52</v>
      </c>
    </row>
    <row r="38" spans="1:9" ht="13.5" hidden="1" thickTop="1">
      <c r="A38">
        <f>A35+A36+A37</f>
        <v>7421327.25</v>
      </c>
      <c r="B38">
        <f>B35+B36+B37</f>
        <v>2473775.75</v>
      </c>
      <c r="C38">
        <f>C35+C36+C37</f>
        <v>9895103</v>
      </c>
      <c r="G38">
        <v>391684.38</v>
      </c>
      <c r="H38">
        <v>391684.4</v>
      </c>
      <c r="I38">
        <v>783368.78</v>
      </c>
    </row>
    <row r="39" spans="7:9" ht="13.5" hidden="1" thickTop="1">
      <c r="G39">
        <f>G36+G38</f>
        <v>2111730.47</v>
      </c>
      <c r="H39">
        <f>H36+H38</f>
        <v>2111731.5</v>
      </c>
      <c r="I39">
        <f>I36+I38</f>
        <v>4223461.97</v>
      </c>
    </row>
    <row r="40" spans="1:3" ht="13.5" hidden="1" thickTop="1">
      <c r="A40">
        <v>361944</v>
      </c>
      <c r="B40">
        <v>361944</v>
      </c>
      <c r="C40">
        <v>723888</v>
      </c>
    </row>
    <row r="41" ht="13.5" hidden="1" thickTop="1"/>
    <row r="42" spans="1:3" ht="13.5" hidden="1" thickTop="1">
      <c r="A42">
        <v>3325179.68</v>
      </c>
      <c r="B42">
        <v>1108393.27</v>
      </c>
      <c r="C42">
        <v>4433572.95</v>
      </c>
    </row>
    <row r="43" ht="24" customHeight="1" thickTop="1"/>
    <row r="44" spans="4:6" ht="0.75" customHeight="1">
      <c r="D44">
        <v>1720031.84</v>
      </c>
      <c r="E44">
        <v>1720031.85</v>
      </c>
      <c r="F44">
        <f>D44+E44</f>
        <v>3440063.6900000004</v>
      </c>
    </row>
    <row r="45" spans="4:6" ht="15.75" customHeight="1" hidden="1">
      <c r="D45">
        <v>3325179.68</v>
      </c>
      <c r="E45">
        <v>1108393.27</v>
      </c>
      <c r="F45">
        <v>4433572.95</v>
      </c>
    </row>
  </sheetData>
  <mergeCells count="6">
    <mergeCell ref="C2:E2"/>
    <mergeCell ref="G2:I2"/>
    <mergeCell ref="J2:L2"/>
    <mergeCell ref="J32:J34"/>
    <mergeCell ref="K32:K34"/>
    <mergeCell ref="L32:L34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zemko</cp:lastModifiedBy>
  <cp:lastPrinted>2005-02-23T09:32:11Z</cp:lastPrinted>
  <dcterms:created xsi:type="dcterms:W3CDTF">2004-09-21T12:53:38Z</dcterms:created>
  <dcterms:modified xsi:type="dcterms:W3CDTF">2005-02-23T09:32:15Z</dcterms:modified>
  <cp:category/>
  <cp:version/>
  <cp:contentType/>
  <cp:contentStatus/>
</cp:coreProperties>
</file>