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'Hárok1'!$B$51:$E$90</definedName>
  </definedNames>
  <calcPr fullCalcOnLoad="1"/>
</workbook>
</file>

<file path=xl/sharedStrings.xml><?xml version="1.0" encoding="utf-8"?>
<sst xmlns="http://schemas.openxmlformats.org/spreadsheetml/2006/main" count="131" uniqueCount="101">
  <si>
    <t>V Ý D A V K Y</t>
  </si>
  <si>
    <t>Schválený</t>
  </si>
  <si>
    <t>rozpočet</t>
  </si>
  <si>
    <t>Skutočnosť</t>
  </si>
  <si>
    <t>Plnenie</t>
  </si>
  <si>
    <t>A. BEŽNÉ   VÝDAVKY</t>
  </si>
  <si>
    <t xml:space="preserve">    1. Bežné výdavky na verejnú spotrebu obyv. a štátu</t>
  </si>
  <si>
    <t xml:space="preserve">        v tom kapitoly:</t>
  </si>
  <si>
    <t xml:space="preserve">                 - školstvo</t>
  </si>
  <si>
    <t xml:space="preserve">                 - zdravotníctva</t>
  </si>
  <si>
    <t xml:space="preserve">                 - kultúra</t>
  </si>
  <si>
    <t xml:space="preserve">                 - VPS</t>
  </si>
  <si>
    <t xml:space="preserve">                 - obrana</t>
  </si>
  <si>
    <t xml:space="preserve">                 - vnútro</t>
  </si>
  <si>
    <t xml:space="preserve">                 - krajské úrady</t>
  </si>
  <si>
    <t xml:space="preserve">                 - ostatné kapitoly</t>
  </si>
  <si>
    <t xml:space="preserve">    2. Bežné transfery</t>
  </si>
  <si>
    <t xml:space="preserve">        - podnikateľskému sektoru</t>
  </si>
  <si>
    <t xml:space="preserve">        - finančným inštitúciám</t>
  </si>
  <si>
    <t xml:space="preserve">        - obciam</t>
  </si>
  <si>
    <t xml:space="preserve">        - kapitálové aktíva</t>
  </si>
  <si>
    <t xml:space="preserve">        - kapitálové transfery obciam</t>
  </si>
  <si>
    <t>B. KAPITÁLOVÉ  VÝDAVKY</t>
  </si>
  <si>
    <t xml:space="preserve">    V Ý D A V K Y   S P O L U </t>
  </si>
  <si>
    <t>Ministerstvo financií SR</t>
  </si>
  <si>
    <t>Odbor štátneho záverečného účtu</t>
  </si>
  <si>
    <t xml:space="preserve">           POKLADNIČNÉ  PLNENIE ŠTÁTNEHO ROZPOČTU  SLOVENSKEJ  REPUBLIKY</t>
  </si>
  <si>
    <t>v mil. Sk</t>
  </si>
  <si>
    <t>v %</t>
  </si>
  <si>
    <t>P R Í J M Y</t>
  </si>
  <si>
    <t>A. DAŇOVÉ  PRÍJMY</t>
  </si>
  <si>
    <t xml:space="preserve">        - daň z príjmov fyzických osôb</t>
  </si>
  <si>
    <t xml:space="preserve">                  z podnikania a inej samost.zárob.činnosti</t>
  </si>
  <si>
    <t xml:space="preserve">        - daň z príjmov právnických osôb</t>
  </si>
  <si>
    <t xml:space="preserve">        - platby daní z minulých rokov</t>
  </si>
  <si>
    <t xml:space="preserve">    2. Daň z majetku</t>
  </si>
  <si>
    <t xml:space="preserve">        - z dedičstva a darovania</t>
  </si>
  <si>
    <t xml:space="preserve">        - z finančných a kapitálových transakcií</t>
  </si>
  <si>
    <t xml:space="preserve">        - daň z pridanej hodnoty</t>
  </si>
  <si>
    <t xml:space="preserve">        - spotrebné dane</t>
  </si>
  <si>
    <t xml:space="preserve">    3. Domáce dane na tovary a služby</t>
  </si>
  <si>
    <t xml:space="preserve">    4. Dane z medzinárodného obchodu a transakcií</t>
  </si>
  <si>
    <t xml:space="preserve">        - clo</t>
  </si>
  <si>
    <t xml:space="preserve">        - dovozná prirážka</t>
  </si>
  <si>
    <t xml:space="preserve">        - ostatné colné príjmy</t>
  </si>
  <si>
    <t xml:space="preserve">    v tom:</t>
  </si>
  <si>
    <t xml:space="preserve">        - úroky z domácich úverov, pôžičiek a vkladov</t>
  </si>
  <si>
    <t xml:space="preserve">        - úroky zo zahr. úverov, pôžičiek a vkladov</t>
  </si>
  <si>
    <t xml:space="preserve">        - ostatné nedaňové príjmy</t>
  </si>
  <si>
    <t xml:space="preserve">          a iné popl. a platby, kapitálové príjmy, iné</t>
  </si>
  <si>
    <t xml:space="preserve">          nedaňové príjmy)</t>
  </si>
  <si>
    <t>C. GRANTY</t>
  </si>
  <si>
    <t xml:space="preserve">    P R Í J M Y    S P O L U </t>
  </si>
  <si>
    <t xml:space="preserve">               x</t>
  </si>
  <si>
    <t xml:space="preserve">                 - práce a soc. vecí a rodiny</t>
  </si>
  <si>
    <t xml:space="preserve">        - kapitálové transfery PO a nezisk. organizáciám</t>
  </si>
  <si>
    <t xml:space="preserve">        - kapitálové transfery podn. subjektom</t>
  </si>
  <si>
    <t xml:space="preserve">          x</t>
  </si>
  <si>
    <t xml:space="preserve">    5. Iné dane</t>
  </si>
  <si>
    <t xml:space="preserve">        - uhradené daňové nedoplatky dlhopismi</t>
  </si>
  <si>
    <t xml:space="preserve">   SCHODOK   CELKOM</t>
  </si>
  <si>
    <t xml:space="preserve">                  celkový výnos</t>
  </si>
  <si>
    <t xml:space="preserve">                  z toho: prevod do obcí</t>
  </si>
  <si>
    <t xml:space="preserve">                   celkový výnos</t>
  </si>
  <si>
    <t xml:space="preserve">                   z toho: prevod do obcí</t>
  </si>
  <si>
    <t xml:space="preserve">        - príjmy z podnikania a vlastníctva majetku</t>
  </si>
  <si>
    <t xml:space="preserve">          z toho: dividendy</t>
  </si>
  <si>
    <t xml:space="preserve">                     odvod zo zisku NBS </t>
  </si>
  <si>
    <t xml:space="preserve">        - PO, poistným fondom</t>
  </si>
  <si>
    <t xml:space="preserve">          a ostatným neziskovým organizáciám</t>
  </si>
  <si>
    <t xml:space="preserve">    1. Dane z príjmov, ziskov a kapitálového majetku</t>
  </si>
  <si>
    <t xml:space="preserve">        v tom: zo závislej činnosti a funkč.požitkov</t>
  </si>
  <si>
    <t xml:space="preserve">        - dane z príjmov vyberané zrážkou</t>
  </si>
  <si>
    <t xml:space="preserve">          (ostatné príjmy z podn. a vl. majetku, administr. </t>
  </si>
  <si>
    <t>D. PRÍJMY ZO SPLÁCANIA ÚVEROV A PÔŽIČIEK</t>
  </si>
  <si>
    <t xml:space="preserve">     A Z PREDAJA MAJETKOVÝCH  ÚČASTÍ</t>
  </si>
  <si>
    <t xml:space="preserve">        súvisace s úrokmi</t>
  </si>
  <si>
    <t xml:space="preserve">    3. Splácanie úrokov a ostatné platby</t>
  </si>
  <si>
    <t>C. POSKYTOVANIE ÚVEROV A PÔŽIČIEK, ÚČASŤ</t>
  </si>
  <si>
    <t xml:space="preserve">    NA MAJETKU A SPLÁCANIE ISTINY</t>
  </si>
  <si>
    <t xml:space="preserve">                 - SCHODOK    § 11</t>
  </si>
  <si>
    <t xml:space="preserve">        - dane z použ. tovarov a z povol. na výkon činnosti</t>
  </si>
  <si>
    <t xml:space="preserve">          z toho: - cestná daň</t>
  </si>
  <si>
    <t xml:space="preserve">                       v tom: celkový výnos</t>
  </si>
  <si>
    <t xml:space="preserve">                                 prevod do obcí </t>
  </si>
  <si>
    <t xml:space="preserve">                      - za dobývací priestor</t>
  </si>
  <si>
    <t xml:space="preserve">    z toho: - SCHODOK  § 1</t>
  </si>
  <si>
    <t>str.1</t>
  </si>
  <si>
    <t>str.2</t>
  </si>
  <si>
    <t xml:space="preserve">     v tom: </t>
  </si>
  <si>
    <t xml:space="preserve">              - príjmy zo zrealizovaných štátnych záruk</t>
  </si>
  <si>
    <t xml:space="preserve">              - príjmy z návratných finančných výpomocí</t>
  </si>
  <si>
    <t xml:space="preserve">              - príjmy z úverov poskytnutých zo štátneho</t>
  </si>
  <si>
    <t xml:space="preserve">                rozpočtu do zahraničia</t>
  </si>
  <si>
    <t xml:space="preserve">              - príjmy zo splácania úverov a pôžičiek</t>
  </si>
  <si>
    <t xml:space="preserve">                poskytnutých zo štátnych fondov a i.</t>
  </si>
  <si>
    <t xml:space="preserve">              - príjmy z inkasovaných pohľadávok SK a.s.</t>
  </si>
  <si>
    <t xml:space="preserve">                (ŠFTR, zdravotné poisťovne a iné)</t>
  </si>
  <si>
    <t>B. NEDAŇOVÉ  PRÍJMY</t>
  </si>
  <si>
    <t xml:space="preserve"> </t>
  </si>
  <si>
    <t xml:space="preserve">                                                             za január až jún 2002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</si>
</sst>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  <numFmt numFmtId="167" formatCode="#,##0.0"/>
    <numFmt numFmtId="168" formatCode="0.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1" fillId="0" borderId="7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7" xfId="0" applyNumberFormat="1" applyBorder="1" applyAlignment="1">
      <alignment/>
    </xf>
    <xf numFmtId="167" fontId="1" fillId="0" borderId="8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164" fontId="0" fillId="0" borderId="8" xfId="19" applyNumberFormat="1" applyBorder="1" applyAlignment="1">
      <alignment/>
    </xf>
    <xf numFmtId="164" fontId="1" fillId="0" borderId="8" xfId="19" applyNumberFormat="1" applyFont="1" applyBorder="1" applyAlignment="1">
      <alignment/>
    </xf>
    <xf numFmtId="167" fontId="0" fillId="0" borderId="8" xfId="19" applyNumberFormat="1" applyBorder="1" applyAlignment="1">
      <alignment/>
    </xf>
    <xf numFmtId="164" fontId="1" fillId="0" borderId="1" xfId="19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167" fontId="1" fillId="0" borderId="8" xfId="19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19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7" fontId="3" fillId="0" borderId="7" xfId="0" applyNumberFormat="1" applyFont="1" applyBorder="1" applyAlignment="1">
      <alignment/>
    </xf>
    <xf numFmtId="164" fontId="3" fillId="0" borderId="8" xfId="19" applyNumberFormat="1" applyFont="1" applyBorder="1" applyAlignment="1">
      <alignment/>
    </xf>
    <xf numFmtId="0" fontId="3" fillId="0" borderId="4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4" fontId="2" fillId="0" borderId="8" xfId="19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4" fontId="3" fillId="0" borderId="7" xfId="19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0" borderId="1" xfId="19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9" xfId="0" applyNumberFormat="1" applyFont="1" applyBorder="1" applyAlignment="1">
      <alignment/>
    </xf>
    <xf numFmtId="164" fontId="3" fillId="0" borderId="0" xfId="19" applyNumberFormat="1" applyFont="1" applyBorder="1" applyAlignment="1">
      <alignment/>
    </xf>
    <xf numFmtId="0" fontId="3" fillId="0" borderId="9" xfId="0" applyFont="1" applyBorder="1" applyAlignment="1">
      <alignment/>
    </xf>
    <xf numFmtId="164" fontId="3" fillId="0" borderId="9" xfId="19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0"/>
  <sheetViews>
    <sheetView tabSelected="1" workbookViewId="0" topLeftCell="A1">
      <selection activeCell="B51" sqref="B51:E90"/>
    </sheetView>
  </sheetViews>
  <sheetFormatPr defaultColWidth="9.00390625" defaultRowHeight="12.75"/>
  <cols>
    <col min="2" max="2" width="54.75390625" style="0" customWidth="1"/>
    <col min="3" max="3" width="13.75390625" style="0" customWidth="1"/>
    <col min="4" max="4" width="13.375" style="0" customWidth="1"/>
    <col min="5" max="5" width="11.75390625" style="0" customWidth="1"/>
  </cols>
  <sheetData>
    <row r="1" spans="2:5" ht="12.75">
      <c r="B1" s="5" t="s">
        <v>24</v>
      </c>
      <c r="D1" s="5"/>
      <c r="E1" s="5"/>
    </row>
    <row r="2" spans="2:5" ht="12.75">
      <c r="B2" s="5" t="s">
        <v>25</v>
      </c>
      <c r="D2" s="5"/>
      <c r="E2" s="5"/>
    </row>
    <row r="4" spans="2:4" ht="12.75">
      <c r="B4" s="5" t="s">
        <v>26</v>
      </c>
      <c r="C4" s="5"/>
      <c r="D4" s="5"/>
    </row>
    <row r="5" spans="2:4" ht="12.75">
      <c r="B5" s="5" t="s">
        <v>100</v>
      </c>
      <c r="C5" s="5"/>
      <c r="D5" s="5"/>
    </row>
    <row r="6" ht="12.75">
      <c r="E6" s="5" t="s">
        <v>27</v>
      </c>
    </row>
    <row r="7" ht="12.75">
      <c r="E7" s="5" t="s">
        <v>87</v>
      </c>
    </row>
    <row r="8" spans="2:5" ht="18" customHeight="1">
      <c r="B8" s="55"/>
      <c r="C8" s="2" t="s">
        <v>1</v>
      </c>
      <c r="D8" s="2" t="s">
        <v>3</v>
      </c>
      <c r="E8" s="2" t="s">
        <v>4</v>
      </c>
    </row>
    <row r="9" spans="2:5" ht="18" customHeight="1">
      <c r="B9" s="54" t="s">
        <v>29</v>
      </c>
      <c r="C9" s="2" t="s">
        <v>2</v>
      </c>
      <c r="D9" s="3">
        <v>37437</v>
      </c>
      <c r="E9" s="2" t="s">
        <v>28</v>
      </c>
    </row>
    <row r="10" spans="2:5" ht="12.75">
      <c r="B10" s="6"/>
      <c r="C10" s="11"/>
      <c r="D10" s="7"/>
      <c r="E10" s="7"/>
    </row>
    <row r="11" spans="2:5" ht="15.75">
      <c r="B11" s="33" t="s">
        <v>30</v>
      </c>
      <c r="C11" s="38">
        <f>SUM(C13+C25+C29+C40+C45)</f>
        <v>180698</v>
      </c>
      <c r="D11" s="38">
        <f>SUM(D13+D25+D29+D40+D45)</f>
        <v>92629.59999999999</v>
      </c>
      <c r="E11" s="39">
        <f>SUM(D11/C11*100)</f>
        <v>51.26210583404354</v>
      </c>
    </row>
    <row r="12" spans="2:5" ht="12.75">
      <c r="B12" s="9"/>
      <c r="C12" s="14"/>
      <c r="D12" s="13"/>
      <c r="E12" s="13"/>
    </row>
    <row r="13" spans="2:5" ht="15">
      <c r="B13" s="36" t="s">
        <v>70</v>
      </c>
      <c r="C13" s="34">
        <f>SUM(C14+C19+C22+C23)</f>
        <v>61803</v>
      </c>
      <c r="D13" s="34">
        <f>SUM(D14+D19+D22+D23)</f>
        <v>34372.1</v>
      </c>
      <c r="E13" s="35">
        <f aca="true" t="shared" si="0" ref="E13:E21">SUM(D13/C13*100)</f>
        <v>55.615585003964206</v>
      </c>
    </row>
    <row r="14" spans="2:5" ht="15">
      <c r="B14" s="36" t="s">
        <v>31</v>
      </c>
      <c r="C14" s="34">
        <f>SUM(C15+C18)</f>
        <v>28503</v>
      </c>
      <c r="D14" s="34">
        <f>SUM(D15+D18)</f>
        <v>13848.4</v>
      </c>
      <c r="E14" s="35">
        <f t="shared" si="0"/>
        <v>48.58576290215065</v>
      </c>
    </row>
    <row r="15" spans="2:5" ht="15">
      <c r="B15" s="36" t="s">
        <v>71</v>
      </c>
      <c r="C15" s="34">
        <f>SUM(C16+C17)</f>
        <v>23290</v>
      </c>
      <c r="D15" s="34">
        <f>SUM(D16+D17)</f>
        <v>10599.9</v>
      </c>
      <c r="E15" s="35">
        <f t="shared" si="0"/>
        <v>45.51266638042078</v>
      </c>
    </row>
    <row r="16" spans="2:5" ht="15">
      <c r="B16" s="36" t="s">
        <v>61</v>
      </c>
      <c r="C16" s="34">
        <v>30590</v>
      </c>
      <c r="D16" s="37">
        <v>14249.8</v>
      </c>
      <c r="E16" s="35">
        <f t="shared" si="0"/>
        <v>46.58319712324289</v>
      </c>
    </row>
    <row r="17" spans="2:5" ht="15">
      <c r="B17" s="36" t="s">
        <v>62</v>
      </c>
      <c r="C17" s="34">
        <v>-7300</v>
      </c>
      <c r="D17" s="37">
        <v>-3649.9</v>
      </c>
      <c r="E17" s="35">
        <f t="shared" si="0"/>
        <v>49.99863013698631</v>
      </c>
    </row>
    <row r="18" spans="2:5" ht="15">
      <c r="B18" s="36" t="s">
        <v>32</v>
      </c>
      <c r="C18" s="34">
        <v>5213</v>
      </c>
      <c r="D18" s="37">
        <v>3248.5</v>
      </c>
      <c r="E18" s="35">
        <f t="shared" si="0"/>
        <v>62.31536543257241</v>
      </c>
    </row>
    <row r="19" spans="2:5" ht="15">
      <c r="B19" s="36" t="s">
        <v>33</v>
      </c>
      <c r="C19" s="34">
        <f>SUM(C20+C21)</f>
        <v>22800</v>
      </c>
      <c r="D19" s="34">
        <f>SUM(D20+D21)</f>
        <v>15628.3</v>
      </c>
      <c r="E19" s="35">
        <f t="shared" si="0"/>
        <v>68.54517543859649</v>
      </c>
    </row>
    <row r="20" spans="2:5" ht="15">
      <c r="B20" s="36" t="s">
        <v>63</v>
      </c>
      <c r="C20" s="34">
        <v>24324</v>
      </c>
      <c r="D20" s="34">
        <v>16602.8</v>
      </c>
      <c r="E20" s="35">
        <f t="shared" si="0"/>
        <v>68.25686564709751</v>
      </c>
    </row>
    <row r="21" spans="2:5" ht="15">
      <c r="B21" s="36" t="s">
        <v>64</v>
      </c>
      <c r="C21" s="34">
        <v>-1524</v>
      </c>
      <c r="D21" s="37">
        <v>-974.5</v>
      </c>
      <c r="E21" s="35">
        <f t="shared" si="0"/>
        <v>63.94356955380578</v>
      </c>
    </row>
    <row r="22" spans="2:5" ht="15">
      <c r="B22" s="36" t="s">
        <v>34</v>
      </c>
      <c r="C22" s="34">
        <v>0</v>
      </c>
      <c r="D22" s="37">
        <v>14.1</v>
      </c>
      <c r="E22" s="35" t="s">
        <v>53</v>
      </c>
    </row>
    <row r="23" spans="2:5" ht="15">
      <c r="B23" s="36" t="s">
        <v>72</v>
      </c>
      <c r="C23" s="34">
        <v>10500</v>
      </c>
      <c r="D23" s="37">
        <v>4881.3</v>
      </c>
      <c r="E23" s="35">
        <f>SUM(D23/C23*100)</f>
        <v>46.488571428571426</v>
      </c>
    </row>
    <row r="24" spans="2:5" ht="15">
      <c r="B24" s="36"/>
      <c r="C24" s="34"/>
      <c r="D24" s="37"/>
      <c r="E24" s="37"/>
    </row>
    <row r="25" spans="2:5" ht="15">
      <c r="B25" s="36" t="s">
        <v>35</v>
      </c>
      <c r="C25" s="34">
        <f>SUM(C26+C27)</f>
        <v>1500</v>
      </c>
      <c r="D25" s="34">
        <f>SUM(D26+D27)</f>
        <v>705.9000000000001</v>
      </c>
      <c r="E25" s="35">
        <f>SUM(D25/C25*100)</f>
        <v>47.06000000000001</v>
      </c>
    </row>
    <row r="26" spans="2:5" ht="15">
      <c r="B26" s="36" t="s">
        <v>36</v>
      </c>
      <c r="C26" s="34">
        <v>180</v>
      </c>
      <c r="D26" s="37">
        <v>105.2</v>
      </c>
      <c r="E26" s="35">
        <f>SUM(D26/C26*100)</f>
        <v>58.44444444444444</v>
      </c>
    </row>
    <row r="27" spans="2:5" ht="15">
      <c r="B27" s="36" t="s">
        <v>37</v>
      </c>
      <c r="C27" s="34">
        <v>1320</v>
      </c>
      <c r="D27" s="37">
        <v>600.7</v>
      </c>
      <c r="E27" s="35">
        <f>SUM(D27/C27*100)</f>
        <v>45.507575757575765</v>
      </c>
    </row>
    <row r="28" spans="2:5" ht="15">
      <c r="B28" s="36"/>
      <c r="C28" s="34"/>
      <c r="D28" s="37"/>
      <c r="E28" s="35"/>
    </row>
    <row r="29" spans="2:5" ht="15">
      <c r="B29" s="36" t="s">
        <v>40</v>
      </c>
      <c r="C29" s="34">
        <f>SUM(C30+C31+C32+C33)</f>
        <v>114405</v>
      </c>
      <c r="D29" s="34">
        <f>SUM(D30+D31+D32+D33)</f>
        <v>55679.9</v>
      </c>
      <c r="E29" s="35">
        <f>SUM(D29/C29*100)</f>
        <v>48.66911411214545</v>
      </c>
    </row>
    <row r="30" spans="2:5" ht="15">
      <c r="B30" s="36" t="s">
        <v>38</v>
      </c>
      <c r="C30" s="34">
        <v>82000</v>
      </c>
      <c r="D30" s="37">
        <v>40391.6</v>
      </c>
      <c r="E30" s="35">
        <f>SUM(D30/C30*100)</f>
        <v>49.2580487804878</v>
      </c>
    </row>
    <row r="31" spans="2:5" ht="15">
      <c r="B31" s="36" t="s">
        <v>34</v>
      </c>
      <c r="C31" s="34">
        <v>0</v>
      </c>
      <c r="D31" s="37">
        <v>0.4</v>
      </c>
      <c r="E31" s="35" t="s">
        <v>53</v>
      </c>
    </row>
    <row r="32" spans="2:5" ht="15">
      <c r="B32" s="36" t="s">
        <v>39</v>
      </c>
      <c r="C32" s="34">
        <v>30850</v>
      </c>
      <c r="D32" s="37">
        <v>14330.5</v>
      </c>
      <c r="E32" s="35">
        <f aca="true" t="shared" si="1" ref="E32:E37">SUM(D32/C32*100)</f>
        <v>46.45218800648298</v>
      </c>
    </row>
    <row r="33" spans="2:5" ht="15">
      <c r="B33" s="36" t="s">
        <v>81</v>
      </c>
      <c r="C33" s="34">
        <f>SUM(C34+C37)</f>
        <v>1555</v>
      </c>
      <c r="D33" s="34">
        <f>SUM(D34+D37)</f>
        <v>957.4000000000001</v>
      </c>
      <c r="E33" s="35">
        <f t="shared" si="1"/>
        <v>61.56913183279743</v>
      </c>
    </row>
    <row r="34" spans="2:5" ht="15">
      <c r="B34" s="36" t="s">
        <v>82</v>
      </c>
      <c r="C34" s="34">
        <f>SUM(C35:C36)</f>
        <v>1550</v>
      </c>
      <c r="D34" s="34">
        <f>SUM(D35:D36)</f>
        <v>954.8000000000001</v>
      </c>
      <c r="E34" s="35">
        <f t="shared" si="1"/>
        <v>61.6</v>
      </c>
    </row>
    <row r="35" spans="2:5" ht="15">
      <c r="B35" s="36" t="s">
        <v>83</v>
      </c>
      <c r="C35" s="34">
        <v>2440</v>
      </c>
      <c r="D35" s="37">
        <v>1644.9</v>
      </c>
      <c r="E35" s="35">
        <f t="shared" si="1"/>
        <v>67.41393442622952</v>
      </c>
    </row>
    <row r="36" spans="2:5" ht="15">
      <c r="B36" s="36" t="s">
        <v>84</v>
      </c>
      <c r="C36" s="34">
        <v>-890</v>
      </c>
      <c r="D36" s="37">
        <v>-690.1</v>
      </c>
      <c r="E36" s="35">
        <f t="shared" si="1"/>
        <v>77.53932584269663</v>
      </c>
    </row>
    <row r="37" spans="2:5" ht="15">
      <c r="B37" s="36" t="s">
        <v>85</v>
      </c>
      <c r="C37" s="34">
        <v>5</v>
      </c>
      <c r="D37" s="37">
        <v>2.6</v>
      </c>
      <c r="E37" s="35">
        <f t="shared" si="1"/>
        <v>52</v>
      </c>
    </row>
    <row r="38" spans="2:5" ht="15">
      <c r="B38" s="36"/>
      <c r="C38" s="34"/>
      <c r="D38" s="37"/>
      <c r="E38" s="35"/>
    </row>
    <row r="39" spans="2:5" ht="15">
      <c r="B39" s="36"/>
      <c r="C39" s="34"/>
      <c r="D39" s="37"/>
      <c r="E39" s="35"/>
    </row>
    <row r="40" spans="2:5" ht="15">
      <c r="B40" s="36" t="s">
        <v>41</v>
      </c>
      <c r="C40" s="34">
        <f>SUM(C41:C43)</f>
        <v>2990</v>
      </c>
      <c r="D40" s="34">
        <f>SUM(D41:D43)</f>
        <v>1871.7</v>
      </c>
      <c r="E40" s="35">
        <f>SUM(D40/C40*100)</f>
        <v>62.59866220735786</v>
      </c>
    </row>
    <row r="41" spans="2:5" ht="15">
      <c r="B41" s="36" t="s">
        <v>42</v>
      </c>
      <c r="C41" s="34">
        <v>2900</v>
      </c>
      <c r="D41" s="37">
        <v>1801.7</v>
      </c>
      <c r="E41" s="35">
        <f>SUM(D41/C41*100)</f>
        <v>62.12758620689656</v>
      </c>
    </row>
    <row r="42" spans="2:5" ht="15">
      <c r="B42" s="36" t="s">
        <v>43</v>
      </c>
      <c r="C42" s="34">
        <v>0</v>
      </c>
      <c r="D42" s="37">
        <v>6.4</v>
      </c>
      <c r="E42" s="35" t="s">
        <v>53</v>
      </c>
    </row>
    <row r="43" spans="2:5" ht="15">
      <c r="B43" s="36" t="s">
        <v>44</v>
      </c>
      <c r="C43" s="34">
        <v>90</v>
      </c>
      <c r="D43" s="37">
        <v>63.6</v>
      </c>
      <c r="E43" s="35">
        <f>SUM(D43/C43*100)</f>
        <v>70.66666666666667</v>
      </c>
    </row>
    <row r="44" spans="2:5" ht="15">
      <c r="B44" s="36"/>
      <c r="C44" s="34"/>
      <c r="D44" s="37"/>
      <c r="E44" s="35"/>
    </row>
    <row r="45" spans="2:5" ht="15">
      <c r="B45" s="36" t="s">
        <v>58</v>
      </c>
      <c r="C45" s="34">
        <f>SUM(C46)</f>
        <v>0</v>
      </c>
      <c r="D45" s="34">
        <f>SUM(D46)</f>
        <v>0</v>
      </c>
      <c r="E45" s="35" t="s">
        <v>53</v>
      </c>
    </row>
    <row r="46" spans="2:5" ht="15">
      <c r="B46" s="36" t="s">
        <v>59</v>
      </c>
      <c r="C46" s="34">
        <v>0</v>
      </c>
      <c r="D46" s="37">
        <v>0</v>
      </c>
      <c r="E46" s="35" t="s">
        <v>53</v>
      </c>
    </row>
    <row r="47" spans="2:5" ht="15">
      <c r="B47" s="52"/>
      <c r="C47" s="50"/>
      <c r="D47" s="50"/>
      <c r="E47" s="53"/>
    </row>
    <row r="48" spans="2:5" ht="15">
      <c r="B48" s="30"/>
      <c r="C48" s="31"/>
      <c r="D48" s="31"/>
      <c r="E48" s="51"/>
    </row>
    <row r="49" spans="2:5" ht="12.75">
      <c r="B49" s="27"/>
      <c r="C49" s="28"/>
      <c r="D49" s="28"/>
      <c r="E49" s="29"/>
    </row>
    <row r="50" spans="2:5" ht="12.75">
      <c r="B50" s="27"/>
      <c r="C50" s="28"/>
      <c r="D50" s="28"/>
      <c r="E50" s="29"/>
    </row>
    <row r="51" spans="2:5" ht="12.75">
      <c r="B51" s="27"/>
      <c r="C51" s="28"/>
      <c r="D51" s="28"/>
      <c r="E51" s="29"/>
    </row>
    <row r="52" spans="2:5" ht="12.75">
      <c r="B52" s="27"/>
      <c r="C52" s="28"/>
      <c r="D52" s="28"/>
      <c r="E52" s="29"/>
    </row>
    <row r="53" spans="2:5" ht="12.75">
      <c r="B53" s="27"/>
      <c r="C53" s="28"/>
      <c r="D53" s="28"/>
      <c r="E53" s="5" t="s">
        <v>27</v>
      </c>
    </row>
    <row r="54" spans="2:5" ht="12.75">
      <c r="B54" s="27"/>
      <c r="C54" s="28"/>
      <c r="D54" s="28"/>
      <c r="E54" s="5" t="s">
        <v>88</v>
      </c>
    </row>
    <row r="55" spans="2:5" ht="0.75" customHeight="1" hidden="1">
      <c r="B55" s="45"/>
      <c r="C55" s="46"/>
      <c r="D55" s="46"/>
      <c r="E55" s="5" t="s">
        <v>27</v>
      </c>
    </row>
    <row r="56" spans="2:5" ht="3" customHeight="1" hidden="1">
      <c r="B56" s="45"/>
      <c r="C56" s="46"/>
      <c r="D56" s="46"/>
      <c r="E56" s="5" t="s">
        <v>88</v>
      </c>
    </row>
    <row r="57" spans="2:5" ht="16.5" customHeight="1">
      <c r="B57" s="55"/>
      <c r="C57" s="1" t="s">
        <v>1</v>
      </c>
      <c r="D57" s="1" t="s">
        <v>3</v>
      </c>
      <c r="E57" s="1" t="s">
        <v>4</v>
      </c>
    </row>
    <row r="58" spans="2:5" ht="16.5" customHeight="1">
      <c r="B58" s="54" t="s">
        <v>29</v>
      </c>
      <c r="C58" s="1" t="s">
        <v>2</v>
      </c>
      <c r="D58" s="32">
        <v>37437</v>
      </c>
      <c r="E58" s="1" t="s">
        <v>28</v>
      </c>
    </row>
    <row r="59" spans="2:5" ht="12.75">
      <c r="B59" s="47"/>
      <c r="C59" s="48"/>
      <c r="D59" s="48" t="s">
        <v>99</v>
      </c>
      <c r="E59" s="48"/>
    </row>
    <row r="60" spans="2:5" ht="15.75" customHeight="1">
      <c r="B60" s="33" t="s">
        <v>98</v>
      </c>
      <c r="C60" s="34">
        <f>SUM(C64+C67+C68+C69)</f>
        <v>28328.9</v>
      </c>
      <c r="D60" s="34">
        <f>SUM(D64+D67+D68+D69)</f>
        <v>9168</v>
      </c>
      <c r="E60" s="35">
        <f>SUM(D60/C60*100)</f>
        <v>32.36271087123044</v>
      </c>
    </row>
    <row r="61" spans="2:5" ht="15">
      <c r="B61" s="36"/>
      <c r="C61" s="34"/>
      <c r="D61" s="37"/>
      <c r="E61" s="37"/>
    </row>
    <row r="62" spans="2:5" ht="15.75">
      <c r="B62" s="33" t="s">
        <v>45</v>
      </c>
      <c r="C62" s="38"/>
      <c r="D62" s="38"/>
      <c r="E62" s="39"/>
    </row>
    <row r="63" spans="2:5" ht="15.75">
      <c r="B63" s="33"/>
      <c r="C63" s="38"/>
      <c r="D63" s="40"/>
      <c r="E63" s="39"/>
    </row>
    <row r="64" spans="2:5" ht="15">
      <c r="B64" s="36" t="s">
        <v>65</v>
      </c>
      <c r="C64" s="34">
        <v>7900.8</v>
      </c>
      <c r="D64" s="37">
        <v>0</v>
      </c>
      <c r="E64" s="35" t="s">
        <v>53</v>
      </c>
    </row>
    <row r="65" spans="2:5" ht="15">
      <c r="B65" s="36" t="s">
        <v>66</v>
      </c>
      <c r="C65" s="34">
        <v>2787.8</v>
      </c>
      <c r="D65" s="37">
        <v>0</v>
      </c>
      <c r="E65" s="35" t="s">
        <v>53</v>
      </c>
    </row>
    <row r="66" spans="2:5" ht="14.25" customHeight="1">
      <c r="B66" s="36" t="s">
        <v>67</v>
      </c>
      <c r="C66" s="34">
        <v>4700</v>
      </c>
      <c r="D66" s="37">
        <v>0</v>
      </c>
      <c r="E66" s="35" t="s">
        <v>53</v>
      </c>
    </row>
    <row r="67" spans="2:5" ht="15">
      <c r="B67" s="36" t="s">
        <v>46</v>
      </c>
      <c r="C67" s="34">
        <v>1329.3</v>
      </c>
      <c r="D67" s="37">
        <v>577</v>
      </c>
      <c r="E67" s="35">
        <f>SUM(D67/C67*100)</f>
        <v>43.40630406981118</v>
      </c>
    </row>
    <row r="68" spans="2:5" ht="15">
      <c r="B68" s="36" t="s">
        <v>47</v>
      </c>
      <c r="C68" s="34">
        <v>229.2</v>
      </c>
      <c r="D68" s="37">
        <v>120.3</v>
      </c>
      <c r="E68" s="35">
        <f>SUM(D68/C68*100)</f>
        <v>52.4869109947644</v>
      </c>
    </row>
    <row r="69" spans="2:5" ht="15">
      <c r="B69" s="36" t="s">
        <v>48</v>
      </c>
      <c r="C69" s="34">
        <v>18869.6</v>
      </c>
      <c r="D69" s="37">
        <v>8470.7</v>
      </c>
      <c r="E69" s="35">
        <f>SUM(D69/C69*100)</f>
        <v>44.89072370373511</v>
      </c>
    </row>
    <row r="70" spans="2:5" ht="15">
      <c r="B70" s="56" t="s">
        <v>73</v>
      </c>
      <c r="C70" s="34"/>
      <c r="D70" s="37"/>
      <c r="E70" s="35"/>
    </row>
    <row r="71" spans="2:5" ht="15">
      <c r="B71" s="36" t="s">
        <v>49</v>
      </c>
      <c r="C71" s="34"/>
      <c r="D71" s="37"/>
      <c r="E71" s="35"/>
    </row>
    <row r="72" spans="2:5" ht="15">
      <c r="B72" s="36" t="s">
        <v>50</v>
      </c>
      <c r="C72" s="34"/>
      <c r="D72" s="37"/>
      <c r="E72" s="35"/>
    </row>
    <row r="73" spans="2:5" ht="15">
      <c r="B73" s="36"/>
      <c r="C73" s="34"/>
      <c r="D73" s="37"/>
      <c r="E73" s="35"/>
    </row>
    <row r="74" spans="2:5" ht="15.75">
      <c r="B74" s="33" t="s">
        <v>51</v>
      </c>
      <c r="C74" s="38">
        <v>3.8</v>
      </c>
      <c r="D74" s="40">
        <v>631</v>
      </c>
      <c r="E74" s="39" t="s">
        <v>57</v>
      </c>
    </row>
    <row r="75" spans="2:5" ht="15">
      <c r="B75" s="36"/>
      <c r="C75" s="34"/>
      <c r="D75" s="37"/>
      <c r="E75" s="35"/>
    </row>
    <row r="76" spans="2:5" ht="15.75">
      <c r="B76" s="36"/>
      <c r="C76" s="38"/>
      <c r="D76" s="37"/>
      <c r="E76" s="37"/>
    </row>
    <row r="77" spans="2:5" ht="15.75">
      <c r="B77" s="33" t="s">
        <v>74</v>
      </c>
      <c r="C77" s="38">
        <f>SUM(C80:C86)</f>
        <v>10888.5</v>
      </c>
      <c r="D77" s="38">
        <f>SUM(D80:D86)</f>
        <v>373.8</v>
      </c>
      <c r="E77" s="39">
        <f>SUM(D77/C77*100)</f>
        <v>3.43297974927676</v>
      </c>
    </row>
    <row r="78" spans="2:5" ht="15.75">
      <c r="B78" s="33" t="s">
        <v>75</v>
      </c>
      <c r="C78" s="34"/>
      <c r="D78" s="37"/>
      <c r="E78" s="37"/>
    </row>
    <row r="79" spans="2:5" ht="15">
      <c r="B79" s="36" t="s">
        <v>89</v>
      </c>
      <c r="C79" s="41"/>
      <c r="D79" s="34"/>
      <c r="E79" s="35"/>
    </row>
    <row r="80" spans="2:5" ht="15">
      <c r="B80" s="36" t="s">
        <v>90</v>
      </c>
      <c r="C80" s="41">
        <v>1610.8</v>
      </c>
      <c r="D80" s="34">
        <v>350</v>
      </c>
      <c r="E80" s="35">
        <f>SUM(D80/C80*100)</f>
        <v>21.728333747206356</v>
      </c>
    </row>
    <row r="81" spans="2:5" ht="15">
      <c r="B81" s="36" t="s">
        <v>96</v>
      </c>
      <c r="C81" s="41">
        <v>4245.7</v>
      </c>
      <c r="D81" s="34">
        <v>0</v>
      </c>
      <c r="E81" s="35" t="s">
        <v>57</v>
      </c>
    </row>
    <row r="82" spans="2:5" ht="15">
      <c r="B82" s="36" t="s">
        <v>91</v>
      </c>
      <c r="C82" s="41">
        <v>2270</v>
      </c>
      <c r="D82" s="34">
        <v>23.8</v>
      </c>
      <c r="E82" s="35">
        <f>SUM(D82/C82*100)</f>
        <v>1.0484581497797356</v>
      </c>
    </row>
    <row r="83" spans="2:5" ht="15">
      <c r="B83" s="36" t="s">
        <v>97</v>
      </c>
      <c r="C83" s="41"/>
      <c r="D83" s="34"/>
      <c r="E83" s="35"/>
    </row>
    <row r="84" spans="2:5" ht="15">
      <c r="B84" s="36" t="s">
        <v>92</v>
      </c>
      <c r="C84" s="41">
        <v>2000</v>
      </c>
      <c r="D84" s="34">
        <v>0</v>
      </c>
      <c r="E84" s="35" t="s">
        <v>57</v>
      </c>
    </row>
    <row r="85" spans="2:5" ht="15">
      <c r="B85" s="36" t="s">
        <v>93</v>
      </c>
      <c r="C85" s="41"/>
      <c r="D85" s="34"/>
      <c r="E85" s="35"/>
    </row>
    <row r="86" spans="2:5" ht="15">
      <c r="B86" s="36" t="s">
        <v>94</v>
      </c>
      <c r="C86" s="41">
        <v>762</v>
      </c>
      <c r="D86" s="34">
        <v>0</v>
      </c>
      <c r="E86" s="35" t="s">
        <v>57</v>
      </c>
    </row>
    <row r="87" spans="2:5" ht="15">
      <c r="B87" s="36" t="s">
        <v>95</v>
      </c>
      <c r="C87" s="41"/>
      <c r="D87" s="41"/>
      <c r="E87" s="42"/>
    </row>
    <row r="88" spans="2:5" ht="15">
      <c r="B88" s="36"/>
      <c r="C88" s="41"/>
      <c r="D88" s="41"/>
      <c r="E88" s="42"/>
    </row>
    <row r="89" spans="2:5" ht="21.75" customHeight="1">
      <c r="B89" s="24" t="s">
        <v>52</v>
      </c>
      <c r="C89" s="43">
        <f>SUM(C11+C60++C74+C77)</f>
        <v>219919.19999999998</v>
      </c>
      <c r="D89" s="43">
        <f>SUM(D11+D60++D74+D77)</f>
        <v>102802.4</v>
      </c>
      <c r="E89" s="44">
        <f>SUM(D89/C89*100)</f>
        <v>46.745531995387395</v>
      </c>
    </row>
    <row r="90" spans="2:5" ht="12.75">
      <c r="B90" s="49"/>
      <c r="C90" s="49"/>
      <c r="D90" s="49"/>
      <c r="E90" s="49"/>
    </row>
    <row r="105" ht="18" customHeight="1"/>
    <row r="106" ht="18" customHeight="1"/>
    <row r="110" ht="12.75">
      <c r="F110">
        <v>129016.8</v>
      </c>
    </row>
    <row r="139" ht="21.75" customHeight="1"/>
    <row r="140" ht="21.75" customHeight="1"/>
    <row r="141" ht="21.75" customHeight="1"/>
    <row r="142" ht="21.75" customHeight="1"/>
  </sheetData>
  <printOptions horizontalCentered="1" verticalCentered="1"/>
  <pageMargins left="0.7874015748031497" right="0.7874015748031497" top="0.48" bottom="0.984251968503937" header="0.5118110236220472" footer="0.5118110236220472"/>
  <pageSetup fitToHeight="2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"/>
  <sheetViews>
    <sheetView workbookViewId="0" topLeftCell="A12">
      <selection activeCell="B50" sqref="B50"/>
    </sheetView>
  </sheetViews>
  <sheetFormatPr defaultColWidth="9.00390625" defaultRowHeight="12.75"/>
  <cols>
    <col min="2" max="2" width="45.625" style="0" customWidth="1"/>
    <col min="3" max="3" width="13.75390625" style="0" customWidth="1"/>
    <col min="4" max="4" width="13.375" style="0" customWidth="1"/>
    <col min="5" max="5" width="11.75390625" style="0" customWidth="1"/>
  </cols>
  <sheetData>
    <row r="1" ht="12.75">
      <c r="B1" s="5" t="s">
        <v>24</v>
      </c>
    </row>
    <row r="2" ht="12.75">
      <c r="B2" s="5" t="s">
        <v>25</v>
      </c>
    </row>
    <row r="4" spans="2:4" ht="12.75">
      <c r="B4" s="5" t="s">
        <v>26</v>
      </c>
      <c r="C4" s="5"/>
      <c r="D4" s="5"/>
    </row>
    <row r="5" spans="2:4" ht="12.75">
      <c r="B5" s="5" t="s">
        <v>100</v>
      </c>
      <c r="C5" s="5"/>
      <c r="D5" s="5"/>
    </row>
    <row r="7" ht="12.75">
      <c r="E7" s="5" t="s">
        <v>27</v>
      </c>
    </row>
    <row r="8" spans="2:5" ht="18" customHeight="1">
      <c r="B8" s="1"/>
      <c r="C8" s="2" t="s">
        <v>1</v>
      </c>
      <c r="D8" s="2" t="s">
        <v>3</v>
      </c>
      <c r="E8" s="2" t="s">
        <v>4</v>
      </c>
    </row>
    <row r="9" spans="2:5" ht="18" customHeight="1">
      <c r="B9" s="1" t="s">
        <v>0</v>
      </c>
      <c r="C9" s="2" t="s">
        <v>2</v>
      </c>
      <c r="D9" s="3">
        <v>37437</v>
      </c>
      <c r="E9" s="2" t="s">
        <v>28</v>
      </c>
    </row>
    <row r="10" spans="2:5" ht="12.75">
      <c r="B10" s="6"/>
      <c r="C10" s="11"/>
      <c r="D10" s="7"/>
      <c r="E10" s="7"/>
    </row>
    <row r="11" spans="2:5" ht="12.75">
      <c r="B11" s="8" t="s">
        <v>5</v>
      </c>
      <c r="C11" s="12">
        <f>SUM(C13+C25+C32)</f>
        <v>224279.19999999998</v>
      </c>
      <c r="D11" s="12">
        <f>SUM(D13+D25+D32)</f>
        <v>117023.9</v>
      </c>
      <c r="E11" s="21">
        <f>SUM(D11/C11*100)</f>
        <v>52.17777662841673</v>
      </c>
    </row>
    <row r="12" spans="2:5" ht="12.75">
      <c r="B12" s="9"/>
      <c r="C12" s="14"/>
      <c r="D12" s="13"/>
      <c r="E12" s="13"/>
    </row>
    <row r="13" spans="2:5" ht="12.75">
      <c r="B13" s="9" t="s">
        <v>6</v>
      </c>
      <c r="C13" s="15">
        <f>SUM(C15:C23)</f>
        <v>101374.4</v>
      </c>
      <c r="D13" s="15">
        <f>SUM(D15:D23)</f>
        <v>40435.8</v>
      </c>
      <c r="E13" s="20">
        <f>SUM(D13/C13*100)</f>
        <v>39.887585031329415</v>
      </c>
    </row>
    <row r="14" spans="2:5" ht="12.75">
      <c r="B14" s="9" t="s">
        <v>7</v>
      </c>
      <c r="C14" s="15"/>
      <c r="D14" s="13"/>
      <c r="E14" s="13"/>
    </row>
    <row r="15" spans="2:5" ht="12.75">
      <c r="B15" s="9" t="s">
        <v>8</v>
      </c>
      <c r="C15" s="15">
        <v>7181.9</v>
      </c>
      <c r="D15" s="13">
        <v>1927.4</v>
      </c>
      <c r="E15" s="20">
        <f aca="true" t="shared" si="0" ref="E15:E23">SUM(D15/C15*100)</f>
        <v>26.836909452930286</v>
      </c>
    </row>
    <row r="16" spans="2:5" ht="12.75">
      <c r="B16" s="9" t="s">
        <v>54</v>
      </c>
      <c r="C16" s="15">
        <v>382.3</v>
      </c>
      <c r="D16" s="13">
        <v>155.3</v>
      </c>
      <c r="E16" s="20">
        <f t="shared" si="0"/>
        <v>40.62254773737902</v>
      </c>
    </row>
    <row r="17" spans="2:5" ht="12.75">
      <c r="B17" s="9" t="s">
        <v>9</v>
      </c>
      <c r="C17" s="15">
        <v>1686.3</v>
      </c>
      <c r="D17" s="13">
        <v>712.4</v>
      </c>
      <c r="E17" s="20">
        <f t="shared" si="0"/>
        <v>42.246338136749095</v>
      </c>
    </row>
    <row r="18" spans="2:5" ht="12.75">
      <c r="B18" s="9" t="s">
        <v>10</v>
      </c>
      <c r="C18" s="15">
        <v>268.5</v>
      </c>
      <c r="D18" s="13">
        <v>137.9</v>
      </c>
      <c r="E18" s="20">
        <f t="shared" si="0"/>
        <v>51.35940409683427</v>
      </c>
    </row>
    <row r="19" spans="2:5" ht="12.75">
      <c r="B19" s="9" t="s">
        <v>11</v>
      </c>
      <c r="C19" s="15">
        <v>5783.2</v>
      </c>
      <c r="D19" s="13">
        <v>72</v>
      </c>
      <c r="E19" s="20">
        <f t="shared" si="0"/>
        <v>1.2449854751694565</v>
      </c>
    </row>
    <row r="20" spans="2:5" ht="12.75">
      <c r="B20" s="9" t="s">
        <v>12</v>
      </c>
      <c r="C20" s="15">
        <v>18878.5</v>
      </c>
      <c r="D20" s="13">
        <v>6380.2</v>
      </c>
      <c r="E20" s="20">
        <f t="shared" si="0"/>
        <v>33.79611727626665</v>
      </c>
    </row>
    <row r="21" spans="2:5" ht="12.75">
      <c r="B21" s="9" t="s">
        <v>13</v>
      </c>
      <c r="C21" s="15">
        <v>12735</v>
      </c>
      <c r="D21" s="13">
        <v>5249.3</v>
      </c>
      <c r="E21" s="20">
        <f t="shared" si="0"/>
        <v>41.21947389085198</v>
      </c>
    </row>
    <row r="22" spans="2:5" ht="12.75">
      <c r="B22" s="9" t="s">
        <v>14</v>
      </c>
      <c r="C22" s="15">
        <v>34586</v>
      </c>
      <c r="D22" s="13">
        <v>16367.2</v>
      </c>
      <c r="E22" s="20">
        <f t="shared" si="0"/>
        <v>47.32319435609785</v>
      </c>
    </row>
    <row r="23" spans="2:5" ht="12.75">
      <c r="B23" s="9" t="s">
        <v>15</v>
      </c>
      <c r="C23" s="15">
        <v>19872.7</v>
      </c>
      <c r="D23" s="13">
        <v>9434.1</v>
      </c>
      <c r="E23" s="20">
        <f t="shared" si="0"/>
        <v>47.47266350319785</v>
      </c>
    </row>
    <row r="24" spans="2:5" ht="12.75">
      <c r="B24" s="9"/>
      <c r="C24" s="15"/>
      <c r="D24" s="13"/>
      <c r="E24" s="13"/>
    </row>
    <row r="25" spans="2:5" ht="12.75">
      <c r="B25" s="9" t="s">
        <v>16</v>
      </c>
      <c r="C25" s="15">
        <f>SUM(C27:C30)</f>
        <v>95262.4</v>
      </c>
      <c r="D25" s="15">
        <f>SUM(D27:D30)</f>
        <v>50065.1</v>
      </c>
      <c r="E25" s="20">
        <f>SUM(D25/C25*100)</f>
        <v>52.55494297855188</v>
      </c>
    </row>
    <row r="26" spans="2:5" ht="12.75">
      <c r="B26" s="9" t="s">
        <v>68</v>
      </c>
      <c r="C26" s="15"/>
      <c r="D26" s="13"/>
      <c r="E26" s="20"/>
    </row>
    <row r="27" spans="2:5" ht="12.75">
      <c r="B27" s="9" t="s">
        <v>69</v>
      </c>
      <c r="C27" s="15">
        <v>78387.5</v>
      </c>
      <c r="D27" s="13">
        <v>42119.1</v>
      </c>
      <c r="E27" s="20">
        <f>SUM(D27/C27*100)</f>
        <v>53.73190878647743</v>
      </c>
    </row>
    <row r="28" spans="2:5" ht="12.75">
      <c r="B28" s="9" t="s">
        <v>17</v>
      </c>
      <c r="C28" s="15">
        <v>12380.8</v>
      </c>
      <c r="D28" s="13">
        <v>4526.7</v>
      </c>
      <c r="E28" s="20">
        <f>SUM(D28/C28*100)</f>
        <v>36.562257689325406</v>
      </c>
    </row>
    <row r="29" spans="2:5" ht="12.75">
      <c r="B29" s="9" t="s">
        <v>18</v>
      </c>
      <c r="C29" s="15">
        <v>758.2</v>
      </c>
      <c r="D29" s="13">
        <v>342.9</v>
      </c>
      <c r="E29" s="20">
        <f>SUM(D29/C29*100)</f>
        <v>45.22553415985227</v>
      </c>
    </row>
    <row r="30" spans="2:5" ht="12.75">
      <c r="B30" s="9" t="s">
        <v>19</v>
      </c>
      <c r="C30" s="15">
        <v>3735.9</v>
      </c>
      <c r="D30" s="13">
        <v>3076.4</v>
      </c>
      <c r="E30" s="20">
        <f>SUM(D30/C30*100)</f>
        <v>82.3469578950186</v>
      </c>
    </row>
    <row r="31" spans="2:5" ht="12.75">
      <c r="B31" s="9"/>
      <c r="C31" s="15"/>
      <c r="D31" s="13"/>
      <c r="E31" s="13"/>
    </row>
    <row r="32" spans="2:5" ht="12.75">
      <c r="B32" s="9" t="s">
        <v>77</v>
      </c>
      <c r="C32" s="15">
        <v>27642.4</v>
      </c>
      <c r="D32" s="13">
        <v>26523</v>
      </c>
      <c r="E32" s="20">
        <f>SUM(D32/C32*100)</f>
        <v>95.95042398633981</v>
      </c>
    </row>
    <row r="33" spans="2:5" ht="12.75">
      <c r="B33" s="9" t="s">
        <v>76</v>
      </c>
      <c r="C33" s="15"/>
      <c r="D33" s="13"/>
      <c r="E33" s="20"/>
    </row>
    <row r="34" spans="2:5" ht="12.75">
      <c r="B34" s="9"/>
      <c r="C34" s="15"/>
      <c r="D34" s="13"/>
      <c r="E34" s="13"/>
    </row>
    <row r="35" spans="2:5" ht="12.75">
      <c r="B35" s="8" t="s">
        <v>22</v>
      </c>
      <c r="C35" s="12">
        <f>SUM(C37:C40)</f>
        <v>33218.2</v>
      </c>
      <c r="D35" s="12">
        <f>SUM(D37:D40)</f>
        <v>9302.2</v>
      </c>
      <c r="E35" s="21">
        <f aca="true" t="shared" si="1" ref="E35:E40">SUM(D35/C35*100)</f>
        <v>28.0033234792975</v>
      </c>
    </row>
    <row r="36" spans="2:5" ht="12.75">
      <c r="B36" s="9"/>
      <c r="C36" s="15"/>
      <c r="D36" s="13"/>
      <c r="E36" s="13"/>
    </row>
    <row r="37" spans="2:5" ht="12.75">
      <c r="B37" s="9" t="s">
        <v>20</v>
      </c>
      <c r="C37" s="15">
        <v>21050.3</v>
      </c>
      <c r="D37" s="13">
        <v>5648.3</v>
      </c>
      <c r="E37" s="20">
        <f t="shared" si="1"/>
        <v>26.83239668793319</v>
      </c>
    </row>
    <row r="38" spans="2:5" ht="12.75">
      <c r="B38" s="9" t="s">
        <v>55</v>
      </c>
      <c r="C38" s="15">
        <v>4783</v>
      </c>
      <c r="D38" s="13">
        <v>1651.1</v>
      </c>
      <c r="E38" s="20">
        <f t="shared" si="1"/>
        <v>34.52017562199457</v>
      </c>
    </row>
    <row r="39" spans="2:5" ht="12.75">
      <c r="B39" s="9" t="s">
        <v>56</v>
      </c>
      <c r="C39" s="15">
        <v>4891.5</v>
      </c>
      <c r="D39" s="13">
        <v>803.1</v>
      </c>
      <c r="E39" s="20">
        <f t="shared" si="1"/>
        <v>16.418276602269245</v>
      </c>
    </row>
    <row r="40" spans="2:5" ht="12.75">
      <c r="B40" s="9" t="s">
        <v>21</v>
      </c>
      <c r="C40" s="15">
        <v>2493.4</v>
      </c>
      <c r="D40" s="13">
        <v>1199.7</v>
      </c>
      <c r="E40" s="20">
        <f t="shared" si="1"/>
        <v>48.11502366246892</v>
      </c>
    </row>
    <row r="41" spans="2:5" ht="12.75">
      <c r="B41" s="9"/>
      <c r="C41" s="12"/>
      <c r="D41" s="13"/>
      <c r="E41" s="13"/>
    </row>
    <row r="42" spans="2:5" ht="12.75">
      <c r="B42" s="8" t="s">
        <v>78</v>
      </c>
      <c r="C42" s="12">
        <v>421.8</v>
      </c>
      <c r="D42" s="16">
        <v>1137.4</v>
      </c>
      <c r="E42" s="26">
        <f>SUM(D42/C42*100)</f>
        <v>269.6538643907065</v>
      </c>
    </row>
    <row r="43" spans="2:5" ht="12.75">
      <c r="B43" s="8" t="s">
        <v>79</v>
      </c>
      <c r="C43" s="12"/>
      <c r="D43" s="16"/>
      <c r="E43" s="22"/>
    </row>
    <row r="44" spans="2:5" ht="12.75">
      <c r="B44" s="10"/>
      <c r="C44" s="17"/>
      <c r="D44" s="18"/>
      <c r="E44" s="18"/>
    </row>
    <row r="45" spans="2:5" ht="21.75" customHeight="1">
      <c r="B45" s="4" t="s">
        <v>23</v>
      </c>
      <c r="C45" s="19">
        <f>SUM(C11+C35+C42)</f>
        <v>257919.19999999995</v>
      </c>
      <c r="D45" s="19">
        <f>SUM(D11+D35+D42)</f>
        <v>127463.49999999999</v>
      </c>
      <c r="E45" s="23">
        <f>SUM(D45/C45*100)</f>
        <v>49.41993461518181</v>
      </c>
    </row>
    <row r="46" spans="2:7" ht="21.75" customHeight="1">
      <c r="B46" s="4" t="s">
        <v>60</v>
      </c>
      <c r="C46" s="19">
        <f>Hárok1!$C$89-C45</f>
        <v>-37999.99999999997</v>
      </c>
      <c r="D46" s="19">
        <f>Hárok1!$D$89-D45</f>
        <v>-24661.09999999999</v>
      </c>
      <c r="E46" s="23">
        <f>SUM(D46/C46*100)</f>
        <v>64.8976315789474</v>
      </c>
      <c r="G46" s="25"/>
    </row>
    <row r="47" spans="2:5" ht="21.75" customHeight="1">
      <c r="B47" s="4" t="s">
        <v>86</v>
      </c>
      <c r="C47" s="19">
        <v>-38000</v>
      </c>
      <c r="D47" s="19">
        <f>SUM(D46-D48)</f>
        <v>-15116.89999999999</v>
      </c>
      <c r="E47" s="23">
        <f>SUM(D47/C47*100)</f>
        <v>39.78131578947366</v>
      </c>
    </row>
    <row r="48" spans="2:5" ht="21.75" customHeight="1">
      <c r="B48" s="4" t="s">
        <v>80</v>
      </c>
      <c r="C48" s="19"/>
      <c r="D48" s="19">
        <v>-9544.2</v>
      </c>
      <c r="E48" s="23"/>
    </row>
  </sheetData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Kamila Podhradska</cp:lastModifiedBy>
  <cp:lastPrinted>2002-07-17T11:30:02Z</cp:lastPrinted>
  <dcterms:created xsi:type="dcterms:W3CDTF">2001-11-08T11:33:16Z</dcterms:created>
  <dcterms:modified xsi:type="dcterms:W3CDTF">2002-08-01T07:04:37Z</dcterms:modified>
  <cp:category/>
  <cp:version/>
  <cp:contentType/>
  <cp:contentStatus/>
</cp:coreProperties>
</file>