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930" tabRatio="599" activeTab="0"/>
  </bookViews>
  <sheets>
    <sheet name="MF-P-2007-01" sheetId="1" r:id="rId1"/>
    <sheet name="MF-VP-2007-02" sheetId="2" r:id="rId2"/>
    <sheet name="MF-P-2008-2009-03" sheetId="3" r:id="rId3"/>
    <sheet name="MF-VP-2008-2009-04" sheetId="4" r:id="rId4"/>
  </sheets>
  <definedNames/>
  <calcPr fullCalcOnLoad="1"/>
</workbook>
</file>

<file path=xl/sharedStrings.xml><?xml version="1.0" encoding="utf-8"?>
<sst xmlns="http://schemas.openxmlformats.org/spreadsheetml/2006/main" count="1960" uniqueCount="403">
  <si>
    <t>Zdroj</t>
  </si>
  <si>
    <t>Príjmy podľa ekonomickej klasifikácie
Položky / podpoložky
Kód</t>
  </si>
  <si>
    <t>2006
schválený
rozpočet</t>
  </si>
  <si>
    <t>Revízia
rozpočet
2006</t>
  </si>
  <si>
    <t>2007
návrh</t>
  </si>
  <si>
    <t>2008
návrh</t>
  </si>
  <si>
    <t>2009
návrh</t>
  </si>
  <si>
    <t>Poznámka</t>
  </si>
  <si>
    <t>A.</t>
  </si>
  <si>
    <t>P R Í J M Y</t>
  </si>
  <si>
    <t>D a ň o v é   p r í j m y,  v tom:</t>
  </si>
  <si>
    <t>Poistné</t>
  </si>
  <si>
    <t>Poistné na zdravotné poistenie, v tom:</t>
  </si>
  <si>
    <t>154</t>
  </si>
  <si>
    <t>001</t>
  </si>
  <si>
    <t>Zamestnanci</t>
  </si>
  <si>
    <t>002</t>
  </si>
  <si>
    <t>Samostatne zárobkovo činné osoby</t>
  </si>
  <si>
    <t>004</t>
  </si>
  <si>
    <t>Zamestnávatelia</t>
  </si>
  <si>
    <t>005</t>
  </si>
  <si>
    <t>Štát</t>
  </si>
  <si>
    <t>009</t>
  </si>
  <si>
    <t>Iní platitelia</t>
  </si>
  <si>
    <t>-</t>
  </si>
  <si>
    <t>010</t>
  </si>
  <si>
    <t>Prídel z prerozdeľovania poistného na verejné zdravotné poistenie</t>
  </si>
  <si>
    <t>011</t>
  </si>
  <si>
    <t>Dlžné poistné</t>
  </si>
  <si>
    <t>170</t>
  </si>
  <si>
    <t>Sankcie súvisiace so zdravotným poistením a sociálnym poistením</t>
  </si>
  <si>
    <t>200</t>
  </si>
  <si>
    <t>N e d a ň o v é  p r í j m y,  v tom:</t>
  </si>
  <si>
    <t>210</t>
  </si>
  <si>
    <t>Príjmy z podnikania a z vlastníctva majetku</t>
  </si>
  <si>
    <t>211</t>
  </si>
  <si>
    <t>Príjmy z podnikania</t>
  </si>
  <si>
    <t>003</t>
  </si>
  <si>
    <t>Dividendy</t>
  </si>
  <si>
    <t>212</t>
  </si>
  <si>
    <t>Príjmy z vlastníctva</t>
  </si>
  <si>
    <t>220</t>
  </si>
  <si>
    <t>Administratívne poplatky a iné poplatky a platby, v tom:</t>
  </si>
  <si>
    <t>221</t>
  </si>
  <si>
    <t>Administratívne poplatky</t>
  </si>
  <si>
    <t>Licencie</t>
  </si>
  <si>
    <t>222</t>
  </si>
  <si>
    <t>Pokuty, penále a iné sankcie</t>
  </si>
  <si>
    <t>Za porušenie predpisov</t>
  </si>
  <si>
    <t>223</t>
  </si>
  <si>
    <t>Poplatky a platby z nepriemyselného a náhodného predaja služieb</t>
  </si>
  <si>
    <t>Za predaj výrobkov, tovarov a služieb</t>
  </si>
  <si>
    <t>230</t>
  </si>
  <si>
    <t>Kapitálové príjmy</t>
  </si>
  <si>
    <t>240</t>
  </si>
  <si>
    <t>Úroky z tuzemských úverov, pôžičiek, NFV, vkladov a ážio</t>
  </si>
  <si>
    <t>242</t>
  </si>
  <si>
    <t>Z vkladov</t>
  </si>
  <si>
    <t>243</t>
  </si>
  <si>
    <t>Z účtov finančného hospodárenia</t>
  </si>
  <si>
    <t>290</t>
  </si>
  <si>
    <t>Iné nedaňové príjmy</t>
  </si>
  <si>
    <t>292</t>
  </si>
  <si>
    <t>Ostatné príjmy</t>
  </si>
  <si>
    <t>006</t>
  </si>
  <si>
    <t>Z náhrad poistného plnenia</t>
  </si>
  <si>
    <t>027</t>
  </si>
  <si>
    <t>Iné</t>
  </si>
  <si>
    <t>z výnosov z regresných náhrad</t>
  </si>
  <si>
    <t>z darov súvisiacich s klimatickými pobytmi detí</t>
  </si>
  <si>
    <t>300</t>
  </si>
  <si>
    <t>G r a n t y  a  t r a n s f e r y,  v tom:</t>
  </si>
  <si>
    <t>310</t>
  </si>
  <si>
    <t>Tuzemské bežné granty a transfery, v tom:</t>
  </si>
  <si>
    <t>312</t>
  </si>
  <si>
    <t>Transfery v rámci verejnej správy</t>
  </si>
  <si>
    <t>Zo štátneho rozpočtu</t>
  </si>
  <si>
    <t>Zo štátneho účelového fondu</t>
  </si>
  <si>
    <t>Zo zdravotných poisťovní</t>
  </si>
  <si>
    <t>Z Fondu národného majetku Slovenskej republiky</t>
  </si>
  <si>
    <t>Zo Slovenského pozemkového fondu</t>
  </si>
  <si>
    <t>007</t>
  </si>
  <si>
    <t>z rozpočtu obce</t>
  </si>
  <si>
    <t>008</t>
  </si>
  <si>
    <t>Z rozpočtu vyššieho územného celku</t>
  </si>
  <si>
    <t>Zo Sociálnej poisťovne</t>
  </si>
  <si>
    <t>Zo štátnych finančných aktív</t>
  </si>
  <si>
    <t>Od ostatných subjektov verejnej správy</t>
  </si>
  <si>
    <t>314</t>
  </si>
  <si>
    <t>Transfery subjektom nezaradeným vo verejnej správe v registri...</t>
  </si>
  <si>
    <t>320</t>
  </si>
  <si>
    <t>Tuzemské kapitálové granty a transfery</t>
  </si>
  <si>
    <t>322</t>
  </si>
  <si>
    <t>Z rozpočtu obce</t>
  </si>
  <si>
    <t>324</t>
  </si>
  <si>
    <t>330</t>
  </si>
  <si>
    <t>Zahraničné granty</t>
  </si>
  <si>
    <t>340</t>
  </si>
  <si>
    <t>Zahraničné transfery</t>
  </si>
  <si>
    <t>C.</t>
  </si>
  <si>
    <t>F I N A N Č N É   O P E R Á C I E</t>
  </si>
  <si>
    <t>1.</t>
  </si>
  <si>
    <t>PRÍJMOVÉ OPERÁCIE</t>
  </si>
  <si>
    <t>400</t>
  </si>
  <si>
    <t>Príjmy z transakcií s finančnými aktívami a finančnými pasívami</t>
  </si>
  <si>
    <t>410</t>
  </si>
  <si>
    <t>Zo splátok tuzemských úverov,pôžičiek a NFV (len istín)</t>
  </si>
  <si>
    <t>420</t>
  </si>
  <si>
    <t>Zo splátok zahraničných úverov,pôžičiek a NFV (len istín)</t>
  </si>
  <si>
    <t>430</t>
  </si>
  <si>
    <t>Z predaja majetkových účastí</t>
  </si>
  <si>
    <t>440</t>
  </si>
  <si>
    <t>Z predaja privatizovaného majetku FNM SR a SPF</t>
  </si>
  <si>
    <t>450</t>
  </si>
  <si>
    <t>Z ostatných finančných operácií</t>
  </si>
  <si>
    <t>453</t>
  </si>
  <si>
    <t>Zostatok prostriedkov z predchádzajúcich rokov</t>
  </si>
  <si>
    <t>456</t>
  </si>
  <si>
    <t>Iné príjmové finančné operácie</t>
  </si>
  <si>
    <t>500</t>
  </si>
  <si>
    <t>Prijaté úvery, pôžičky a NFV</t>
  </si>
  <si>
    <t>510</t>
  </si>
  <si>
    <t>Tuzemské úvery, pôžičky a NFV</t>
  </si>
  <si>
    <t>520</t>
  </si>
  <si>
    <t>Zahraničné úvery, pôžičky a NFV</t>
  </si>
  <si>
    <t>Kód
programu /
medzirezort.
Podprogramu</t>
  </si>
  <si>
    <t>Výdavky podľa</t>
  </si>
  <si>
    <t>2006
návrh</t>
  </si>
  <si>
    <t>funkčnej klasifikácie
triedy / podtriedy
Kód</t>
  </si>
  <si>
    <t>ekonomickej klasifikácie
položky/podpoložky
Kód</t>
  </si>
  <si>
    <t>investičná akcia
Kód</t>
  </si>
  <si>
    <t>nealok</t>
  </si>
  <si>
    <t>B.+C.</t>
  </si>
  <si>
    <t>Z D R A V O T N Í C T V O</t>
  </si>
  <si>
    <t>B.</t>
  </si>
  <si>
    <t>V Ý D A V K Y</t>
  </si>
  <si>
    <t>07</t>
  </si>
  <si>
    <t>600</t>
  </si>
  <si>
    <t xml:space="preserve">B e ž n é  v ý d a v k y </t>
  </si>
  <si>
    <t>610</t>
  </si>
  <si>
    <t>Mzdy, platy, služ. príjmy a ostatné osobné  vyrovnania</t>
  </si>
  <si>
    <t>620</t>
  </si>
  <si>
    <t>Poistné a príspevok do poisťovní</t>
  </si>
  <si>
    <t>630</t>
  </si>
  <si>
    <t xml:space="preserve">Tovary a služby </t>
  </si>
  <si>
    <t>631</t>
  </si>
  <si>
    <t>Cestovné náhrady</t>
  </si>
  <si>
    <t>632</t>
  </si>
  <si>
    <t>Energie, voda a komunikácie</t>
  </si>
  <si>
    <t>633</t>
  </si>
  <si>
    <t>Materiál</t>
  </si>
  <si>
    <t>Interiérové vybavenie</t>
  </si>
  <si>
    <t>Výpočtová technika</t>
  </si>
  <si>
    <t>Telekomunikačná technika</t>
  </si>
  <si>
    <t>Prevádzkové stroje, prístroje, zariadenie, technika a náradie</t>
  </si>
  <si>
    <t>Všeobecný materiál</t>
  </si>
  <si>
    <t>Pracovné odevy, obuv a pracovné pomôcky</t>
  </si>
  <si>
    <t>Softvér a licencie</t>
  </si>
  <si>
    <t>Reprezentačné</t>
  </si>
  <si>
    <t>634</t>
  </si>
  <si>
    <t>Poistenie</t>
  </si>
  <si>
    <t>635</t>
  </si>
  <si>
    <t>Rutinná a štandardná údržba</t>
  </si>
  <si>
    <t>636</t>
  </si>
  <si>
    <t>Nájomné za nájom</t>
  </si>
  <si>
    <t>637</t>
  </si>
  <si>
    <t>Služby</t>
  </si>
  <si>
    <t>xxx</t>
  </si>
  <si>
    <t>Školenia, kurzy, semináre, porady, konferencie, sympóziá</t>
  </si>
  <si>
    <t>Všeobecné služby</t>
  </si>
  <si>
    <t>Špeciálne služby</t>
  </si>
  <si>
    <t>Náhrada mzdy a platu</t>
  </si>
  <si>
    <t>Štúdie, expertízy, posudky</t>
  </si>
  <si>
    <t>012</t>
  </si>
  <si>
    <t>Poplatky a odvody</t>
  </si>
  <si>
    <t>odvod na osobitný účet prerozdeľovania</t>
  </si>
  <si>
    <t>príspevok MZ SR na zabezpečenie ZS</t>
  </si>
  <si>
    <t>ostatné poplatky a odvody (poštovné, bankové poplatky a pod.)</t>
  </si>
  <si>
    <t>Prídel do sociálneho fondu</t>
  </si>
  <si>
    <t>Odmeny a príspevky</t>
  </si>
  <si>
    <t>Odmeny pracovníkom mimo pracovného pomeru</t>
  </si>
  <si>
    <t>Zdravotníckym zariadeniam</t>
  </si>
  <si>
    <t>640</t>
  </si>
  <si>
    <t xml:space="preserve">Bežné transfery </t>
  </si>
  <si>
    <t>641</t>
  </si>
  <si>
    <t>Príspevkovej organizácií</t>
  </si>
  <si>
    <t>Štátnemu účelovému fondu</t>
  </si>
  <si>
    <t>Sociálnej poisťovni a zdravotným poisťovniam</t>
  </si>
  <si>
    <t>Rozpočtovej organizácii</t>
  </si>
  <si>
    <t>Verejnej vysokej škole</t>
  </si>
  <si>
    <t>Obci</t>
  </si>
  <si>
    <t>Vyššiemu územnému celku</t>
  </si>
  <si>
    <t>Fondu národného majetku Slovenskej republiky</t>
  </si>
  <si>
    <t>Ostatným subjektom verejnej správy</t>
  </si>
  <si>
    <t>príspevok na činnosť Úradu</t>
  </si>
  <si>
    <t>642</t>
  </si>
  <si>
    <t>Transfery jednotl.a nezisk.právnickým osobám</t>
  </si>
  <si>
    <t>644</t>
  </si>
  <si>
    <t>Transfery nefin.subj.a transf.príspevk.org.nezarad vo ver.spr.</t>
  </si>
  <si>
    <t>Prísp.org.nezaradenej vo verej.spr.v registri organizácií ...</t>
  </si>
  <si>
    <t>645</t>
  </si>
  <si>
    <t>Náklady na likvidáciu štátnych podnikov a a.s.</t>
  </si>
  <si>
    <t>646</t>
  </si>
  <si>
    <t>Náklady spojené s ručením FNM SR za sprivat. Majetok</t>
  </si>
  <si>
    <t>647</t>
  </si>
  <si>
    <t>Transfery do tuzemských finančných inštitúcií</t>
  </si>
  <si>
    <t>649</t>
  </si>
  <si>
    <t>Transfery do zahraničia</t>
  </si>
  <si>
    <t>650</t>
  </si>
  <si>
    <t>Splácanie úrokov a ost.platby súvis.s úvermi,pôžič.a NFV</t>
  </si>
  <si>
    <t>651</t>
  </si>
  <si>
    <t>Splácanie úrokov v tuzemsku</t>
  </si>
  <si>
    <t>Subjektu verejnej správy</t>
  </si>
  <si>
    <t>652</t>
  </si>
  <si>
    <t>Splácanie úrokov do zahraničia</t>
  </si>
  <si>
    <t>700</t>
  </si>
  <si>
    <t>K a p i t á l o v é   v ý d a v k y</t>
  </si>
  <si>
    <t>710</t>
  </si>
  <si>
    <t>Obstarávanie kapitálových aktív</t>
  </si>
  <si>
    <t>711</t>
  </si>
  <si>
    <t>Nákup pozemkov a nehmotných aktív</t>
  </si>
  <si>
    <t>Pozemkov</t>
  </si>
  <si>
    <t>Softvéru</t>
  </si>
  <si>
    <t>Licencií</t>
  </si>
  <si>
    <t>712</t>
  </si>
  <si>
    <t>Nákup budov, objektov alebo ich častí</t>
  </si>
  <si>
    <t>Budov, objektov alebo ich častí</t>
  </si>
  <si>
    <t>713</t>
  </si>
  <si>
    <t>Nákup strojov, prístrojov, zariadení, techniky a náradia</t>
  </si>
  <si>
    <t>Interiérového vybavenia</t>
  </si>
  <si>
    <t>Výpočtovej techniky</t>
  </si>
  <si>
    <t>Telekomunikačnej techniky</t>
  </si>
  <si>
    <t>Prevádzkových strojov, prístrojov, zariadení, techniky a náradia</t>
  </si>
  <si>
    <t>714</t>
  </si>
  <si>
    <t>Nákup dopravných prostriedkov všetkých druhov</t>
  </si>
  <si>
    <t>Osobných automobilov</t>
  </si>
  <si>
    <t>716</t>
  </si>
  <si>
    <t>Prípravná a projektová dokumentácia</t>
  </si>
  <si>
    <t>717</t>
  </si>
  <si>
    <t>Realizácia stavieb a ich technického zhodnotenia</t>
  </si>
  <si>
    <t>Realizácia nových stavieb</t>
  </si>
  <si>
    <t>Rekonštrukcia a modernizácia</t>
  </si>
  <si>
    <t>Prístavby, nadstavby, stavebné úpravy</t>
  </si>
  <si>
    <t>718</t>
  </si>
  <si>
    <t>Rekonštrukcia a modernizácia strojov a zariadení</t>
  </si>
  <si>
    <t>720</t>
  </si>
  <si>
    <t>Kapitálové transfery</t>
  </si>
  <si>
    <t>721</t>
  </si>
  <si>
    <t>Slovenskému pozemkovému fondu</t>
  </si>
  <si>
    <t>722</t>
  </si>
  <si>
    <t>723</t>
  </si>
  <si>
    <t>2.</t>
  </si>
  <si>
    <t>VÝDAVKOVÉ OPERÁCIE</t>
  </si>
  <si>
    <t>800</t>
  </si>
  <si>
    <t>Výdavky z transakcií s fin.aktívami a fin.pasívami</t>
  </si>
  <si>
    <t>810</t>
  </si>
  <si>
    <t>Úvery,pôžičky,NFV,účasť na majetku a ostatné výd.operácie</t>
  </si>
  <si>
    <t>814</t>
  </si>
  <si>
    <t>Účasť na majetku</t>
  </si>
  <si>
    <t>815</t>
  </si>
  <si>
    <t>Odplata za postúpenú pohľadávku</t>
  </si>
  <si>
    <t>820</t>
  </si>
  <si>
    <t>Splácanie istín</t>
  </si>
  <si>
    <t>821</t>
  </si>
  <si>
    <t>Splácanie tuzemskej istiny</t>
  </si>
  <si>
    <t>822</t>
  </si>
  <si>
    <t>Splácanie istiny krátkodob.úveru,pôžičky,NFV do zahraničia</t>
  </si>
  <si>
    <t>823</t>
  </si>
  <si>
    <t>Splácanie istiny dlhodob.úveru,pôžičky,NFV do zahraničia</t>
  </si>
  <si>
    <t>824</t>
  </si>
  <si>
    <t>Splácanie finančného prenájmu</t>
  </si>
  <si>
    <t>621</t>
  </si>
  <si>
    <t>622</t>
  </si>
  <si>
    <t>623</t>
  </si>
  <si>
    <t>625</t>
  </si>
  <si>
    <t>Poistné do Všeobecnej zdravotnej poisťovne</t>
  </si>
  <si>
    <t>Poistné do Spoločnej zdravotnej poisťovne</t>
  </si>
  <si>
    <t>Poistné do ostatných zdravotných poisťovní</t>
  </si>
  <si>
    <t>Poistné do Sociálnej poisťovne</t>
  </si>
  <si>
    <t>625001</t>
  </si>
  <si>
    <t>625002</t>
  </si>
  <si>
    <t>625003</t>
  </si>
  <si>
    <t>625004</t>
  </si>
  <si>
    <t>625005</t>
  </si>
  <si>
    <t>625006</t>
  </si>
  <si>
    <t>625007</t>
  </si>
  <si>
    <t>Na nemocenské poistenie</t>
  </si>
  <si>
    <t>Na starobné poistenie</t>
  </si>
  <si>
    <t>Na úrazové poistenie</t>
  </si>
  <si>
    <t>Na individuálne poistenie</t>
  </si>
  <si>
    <t>Na poistenie v nezamestnanosti</t>
  </si>
  <si>
    <t>Na garančné poistenie</t>
  </si>
  <si>
    <t>Na poistenie do rezervného fondu solidarity</t>
  </si>
  <si>
    <t>627</t>
  </si>
  <si>
    <t>Príspevok do doplnkových dôchodkových poisťovní</t>
  </si>
  <si>
    <t>631001</t>
  </si>
  <si>
    <t>631002</t>
  </si>
  <si>
    <t>631003</t>
  </si>
  <si>
    <t>Energie</t>
  </si>
  <si>
    <t>Tuzemské</t>
  </si>
  <si>
    <t>Zahraničné</t>
  </si>
  <si>
    <t>Pri dočasnom pridelení na výkon práce</t>
  </si>
  <si>
    <t>632001</t>
  </si>
  <si>
    <t>632002</t>
  </si>
  <si>
    <t>632003</t>
  </si>
  <si>
    <t>Vodné, stočné</t>
  </si>
  <si>
    <t>Poštové služby a telekomunikačné služby</t>
  </si>
  <si>
    <t>633001</t>
  </si>
  <si>
    <t>633002</t>
  </si>
  <si>
    <t>633003</t>
  </si>
  <si>
    <t>633004</t>
  </si>
  <si>
    <t>633006</t>
  </si>
  <si>
    <t>633009</t>
  </si>
  <si>
    <t>633010</t>
  </si>
  <si>
    <t>633013</t>
  </si>
  <si>
    <t>633016</t>
  </si>
  <si>
    <t>633200</t>
  </si>
  <si>
    <t>Ostatný</t>
  </si>
  <si>
    <t>634003</t>
  </si>
  <si>
    <t>634002</t>
  </si>
  <si>
    <t>634005</t>
  </si>
  <si>
    <t>634006</t>
  </si>
  <si>
    <t>634001</t>
  </si>
  <si>
    <t>634004</t>
  </si>
  <si>
    <t>Palivo, mazivá, oleje, špeciálne kvapaliny</t>
  </si>
  <si>
    <t>Servis, údržba, opravya výdavky s tým spojené</t>
  </si>
  <si>
    <t>Karty, známky, poplatky</t>
  </si>
  <si>
    <t>635001</t>
  </si>
  <si>
    <t>635002</t>
  </si>
  <si>
    <t>635003</t>
  </si>
  <si>
    <t>635004</t>
  </si>
  <si>
    <t>635005</t>
  </si>
  <si>
    <t>635006</t>
  </si>
  <si>
    <t>Špeciálnych strojov, prístrojov, zariadení, techniky a náradia</t>
  </si>
  <si>
    <t>636001</t>
  </si>
  <si>
    <t>636002</t>
  </si>
  <si>
    <t>Prepravné a nájom dopravných prostriedkov</t>
  </si>
  <si>
    <t>637001</t>
  </si>
  <si>
    <t>637002</t>
  </si>
  <si>
    <t>637003</t>
  </si>
  <si>
    <t>637004</t>
  </si>
  <si>
    <t>637005</t>
  </si>
  <si>
    <t>637007</t>
  </si>
  <si>
    <t>637009</t>
  </si>
  <si>
    <t>637011</t>
  </si>
  <si>
    <t>637012</t>
  </si>
  <si>
    <t>637014</t>
  </si>
  <si>
    <t>637015</t>
  </si>
  <si>
    <t>637016</t>
  </si>
  <si>
    <t>637023</t>
  </si>
  <si>
    <t>637024</t>
  </si>
  <si>
    <t>637026</t>
  </si>
  <si>
    <t>637027</t>
  </si>
  <si>
    <t>637029</t>
  </si>
  <si>
    <t>637030</t>
  </si>
  <si>
    <t>637031</t>
  </si>
  <si>
    <t>637034</t>
  </si>
  <si>
    <t>637035</t>
  </si>
  <si>
    <t>637200</t>
  </si>
  <si>
    <t>Konkurzy a súťaže</t>
  </si>
  <si>
    <t>Propagácia, reklama a inzercia</t>
  </si>
  <si>
    <t>Stravovanie</t>
  </si>
  <si>
    <t>Kolkové známky</t>
  </si>
  <si>
    <t>Vyrovnanie kurzových rozdielov</t>
  </si>
  <si>
    <t>Manká a škody</t>
  </si>
  <si>
    <t>Preddavky</t>
  </si>
  <si>
    <t>Pokuty a penále</t>
  </si>
  <si>
    <t>Dane</t>
  </si>
  <si>
    <t>Ostatné</t>
  </si>
  <si>
    <t>642006</t>
  </si>
  <si>
    <t>642013</t>
  </si>
  <si>
    <t>Na členské príspevky</t>
  </si>
  <si>
    <t>Na odchodné</t>
  </si>
  <si>
    <t>644004</t>
  </si>
  <si>
    <t>651003</t>
  </si>
  <si>
    <t>711001</t>
  </si>
  <si>
    <t>711003</t>
  </si>
  <si>
    <t>711004</t>
  </si>
  <si>
    <t>712001</t>
  </si>
  <si>
    <t>713001</t>
  </si>
  <si>
    <t>713002</t>
  </si>
  <si>
    <t>713003</t>
  </si>
  <si>
    <t>713004</t>
  </si>
  <si>
    <t>714001</t>
  </si>
  <si>
    <t>718002</t>
  </si>
  <si>
    <t>718003</t>
  </si>
  <si>
    <t>718004</t>
  </si>
  <si>
    <t>718005</t>
  </si>
  <si>
    <t>721001</t>
  </si>
  <si>
    <t>721002</t>
  </si>
  <si>
    <t>721003</t>
  </si>
  <si>
    <t>721004</t>
  </si>
  <si>
    <t>721005</t>
  </si>
  <si>
    <t>721006</t>
  </si>
  <si>
    <t>721007</t>
  </si>
  <si>
    <t>723005</t>
  </si>
  <si>
    <t>Zdravotníckym zariadeniam - správa a činnosť</t>
  </si>
  <si>
    <t>Knihy, časopisy, noviny, učebnice, učebné pomôcky a kompenzačné pomôcky</t>
  </si>
  <si>
    <t>Úhrn príjmov</t>
  </si>
  <si>
    <t>Úhrn výdavkov</t>
  </si>
  <si>
    <t>231</t>
  </si>
  <si>
    <t>Príjem z predaja kapitálových aktív</t>
  </si>
  <si>
    <t>Dopravné, v tom: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</si>
</sst>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_-* #,##0.000\ _S_k_-;\-* #,##0.000\ _S_k_-;_-* &quot;-&quot;??\ _S_k_-;_-@_-"/>
    <numFmt numFmtId="166" formatCode="_-* #,##0.0\ _S_k_-;\-* #,##0.0\ _S_k_-;_-* &quot;-&quot;??\ _S_k_-;_-@_-"/>
    <numFmt numFmtId="167" formatCode="_-* #,##0\ _S_k_-;\-* #,##0\ _S_k_-;_-* &quot;-&quot;??\ _S_k_-;_-@_-"/>
  </numFmts>
  <fonts count="15">
    <font>
      <sz val="10"/>
      <name val="Arial"/>
      <family val="0"/>
    </font>
    <font>
      <sz val="11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 CE"/>
      <family val="0"/>
    </font>
    <font>
      <i/>
      <sz val="10"/>
      <name val="Arial CE"/>
      <family val="2"/>
    </font>
    <font>
      <i/>
      <sz val="10"/>
      <name val="Arial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49" fontId="5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shrinkToFit="1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9" fontId="5" fillId="0" borderId="8" xfId="0" applyNumberFormat="1" applyFont="1" applyFill="1" applyBorder="1" applyAlignment="1">
      <alignment/>
    </xf>
    <xf numFmtId="49" fontId="5" fillId="0" borderId="8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9" fontId="4" fillId="0" borderId="0" xfId="21" applyFont="1" applyFill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4" fillId="0" borderId="1" xfId="20" applyFont="1" applyBorder="1" applyAlignment="1">
      <alignment horizontal="left"/>
      <protection/>
    </xf>
    <xf numFmtId="49" fontId="14" fillId="0" borderId="1" xfId="20" applyNumberFormat="1" applyFont="1" applyBorder="1">
      <alignment/>
      <protection/>
    </xf>
    <xf numFmtId="0" fontId="14" fillId="0" borderId="1" xfId="20" applyFont="1" applyFill="1" applyBorder="1" applyAlignment="1">
      <alignment/>
      <protection/>
    </xf>
    <xf numFmtId="49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49" fontId="12" fillId="0" borderId="4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/>
    </xf>
    <xf numFmtId="49" fontId="12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12" fillId="0" borderId="1" xfId="0" applyNumberFormat="1" applyFont="1" applyFill="1" applyBorder="1" applyAlignment="1">
      <alignment horizontal="left" indent="2"/>
    </xf>
    <xf numFmtId="3" fontId="1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0" xfId="16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2" fillId="2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vykaz_Fin_OST_2003_200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workbookViewId="0" topLeftCell="A73">
      <selection activeCell="A1" sqref="A1:IV7"/>
    </sheetView>
  </sheetViews>
  <sheetFormatPr defaultColWidth="9.140625" defaultRowHeight="12.75"/>
  <cols>
    <col min="5" max="5" width="64.7109375" style="0" bestFit="1" customWidth="1"/>
    <col min="6" max="6" width="12.7109375" style="0" bestFit="1" customWidth="1"/>
    <col min="7" max="7" width="12.7109375" style="0" hidden="1" customWidth="1"/>
    <col min="8" max="8" width="12.7109375" style="0" bestFit="1" customWidth="1"/>
    <col min="9" max="9" width="14.421875" style="0" bestFit="1" customWidth="1"/>
  </cols>
  <sheetData>
    <row r="1" spans="1:9" ht="14.25" hidden="1">
      <c r="A1" s="1"/>
      <c r="B1" s="2"/>
      <c r="C1" s="3"/>
      <c r="D1" s="3"/>
      <c r="E1" s="1"/>
      <c r="F1" s="5"/>
      <c r="G1" s="5"/>
      <c r="H1" s="5"/>
      <c r="I1" s="4"/>
    </row>
    <row r="2" spans="1:9" ht="14.25" hidden="1">
      <c r="A2" s="1"/>
      <c r="B2" s="2"/>
      <c r="C2" s="3"/>
      <c r="D2" s="3"/>
      <c r="E2" s="1"/>
      <c r="F2" s="5"/>
      <c r="G2" s="5"/>
      <c r="H2" s="5"/>
      <c r="I2" s="4"/>
    </row>
    <row r="3" spans="1:9" ht="14.25" hidden="1">
      <c r="A3" s="1"/>
      <c r="B3" s="2"/>
      <c r="C3" s="3"/>
      <c r="D3" s="3"/>
      <c r="E3" s="1"/>
      <c r="F3" s="5"/>
      <c r="G3" s="5"/>
      <c r="H3" s="5"/>
      <c r="I3" s="4"/>
    </row>
    <row r="4" spans="1:9" ht="14.25" hidden="1">
      <c r="A4" s="1"/>
      <c r="B4" s="2"/>
      <c r="C4" s="3"/>
      <c r="D4" s="3"/>
      <c r="E4" s="1"/>
      <c r="F4" s="5"/>
      <c r="G4" s="5"/>
      <c r="H4" s="5"/>
      <c r="I4" s="4"/>
    </row>
    <row r="5" spans="1:9" ht="14.25" hidden="1">
      <c r="A5" s="1"/>
      <c r="B5" s="2"/>
      <c r="C5" s="3"/>
      <c r="D5" s="3"/>
      <c r="E5" s="1"/>
      <c r="F5" s="5"/>
      <c r="G5" s="5"/>
      <c r="H5" s="5"/>
      <c r="I5" s="4"/>
    </row>
    <row r="6" spans="1:9" ht="14.25" hidden="1">
      <c r="A6" s="1"/>
      <c r="B6" s="2"/>
      <c r="C6" s="3"/>
      <c r="D6" s="3"/>
      <c r="E6" s="1"/>
      <c r="F6" s="5"/>
      <c r="G6" s="5"/>
      <c r="H6" s="5"/>
      <c r="I6" s="4"/>
    </row>
    <row r="7" spans="1:9" ht="26.25" hidden="1">
      <c r="A7" s="7"/>
      <c r="B7" s="8"/>
      <c r="C7" s="9"/>
      <c r="D7" s="9"/>
      <c r="E7" s="8"/>
      <c r="F7" s="10"/>
      <c r="G7" s="10"/>
      <c r="H7" s="10"/>
      <c r="I7" s="10"/>
    </row>
    <row r="8" spans="1:9" ht="12.75" customHeight="1">
      <c r="A8" s="105" t="s">
        <v>0</v>
      </c>
      <c r="B8" s="106" t="s">
        <v>1</v>
      </c>
      <c r="C8" s="105"/>
      <c r="D8" s="105"/>
      <c r="E8" s="105"/>
      <c r="F8" s="109" t="s">
        <v>2</v>
      </c>
      <c r="G8" s="112" t="s">
        <v>3</v>
      </c>
      <c r="H8" s="107" t="s">
        <v>4</v>
      </c>
      <c r="I8" s="107" t="s">
        <v>7</v>
      </c>
    </row>
    <row r="9" spans="1:9" ht="12.75">
      <c r="A9" s="105"/>
      <c r="B9" s="105"/>
      <c r="C9" s="105"/>
      <c r="D9" s="105"/>
      <c r="E9" s="105"/>
      <c r="F9" s="110"/>
      <c r="G9" s="113"/>
      <c r="H9" s="108"/>
      <c r="I9" s="108"/>
    </row>
    <row r="10" spans="1:9" ht="12.75">
      <c r="A10" s="105"/>
      <c r="B10" s="105"/>
      <c r="C10" s="105"/>
      <c r="D10" s="105"/>
      <c r="E10" s="105"/>
      <c r="F10" s="111"/>
      <c r="G10" s="114"/>
      <c r="H10" s="108"/>
      <c r="I10" s="108"/>
    </row>
    <row r="11" spans="1:9" ht="15">
      <c r="A11" s="12"/>
      <c r="B11" s="13" t="s">
        <v>8</v>
      </c>
      <c r="C11" s="13"/>
      <c r="D11" s="13"/>
      <c r="E11" s="13" t="s">
        <v>9</v>
      </c>
      <c r="F11" s="14">
        <f>F12+F23</f>
        <v>12066147</v>
      </c>
      <c r="G11" s="14">
        <f>G12+G23</f>
        <v>12937424</v>
      </c>
      <c r="H11" s="14">
        <f>H12+H23</f>
        <v>12463510</v>
      </c>
      <c r="I11" s="14"/>
    </row>
    <row r="12" spans="1:9" ht="15">
      <c r="A12" s="12">
        <v>45</v>
      </c>
      <c r="B12" s="15">
        <v>100</v>
      </c>
      <c r="C12" s="15"/>
      <c r="D12" s="15"/>
      <c r="E12" s="12" t="s">
        <v>10</v>
      </c>
      <c r="F12" s="14">
        <f>SUM(F13,F22)</f>
        <v>11979017</v>
      </c>
      <c r="G12" s="14">
        <f>SUM(G13,G22)</f>
        <v>12829166</v>
      </c>
      <c r="H12" s="14">
        <f>SUM(H13,H22)</f>
        <v>12378490</v>
      </c>
      <c r="I12" s="14"/>
    </row>
    <row r="13" spans="1:9" ht="14.25">
      <c r="A13" s="16">
        <v>45</v>
      </c>
      <c r="B13" s="17">
        <v>150</v>
      </c>
      <c r="C13" s="17"/>
      <c r="D13" s="17"/>
      <c r="E13" s="16" t="s">
        <v>11</v>
      </c>
      <c r="F13" s="18">
        <f>F14</f>
        <v>11979017</v>
      </c>
      <c r="G13" s="18">
        <f>G14</f>
        <v>12829166</v>
      </c>
      <c r="H13" s="18">
        <f>H14</f>
        <v>12365290</v>
      </c>
      <c r="I13" s="18"/>
    </row>
    <row r="14" spans="1:9" ht="14.25">
      <c r="A14" s="16">
        <v>45</v>
      </c>
      <c r="B14" s="17"/>
      <c r="C14" s="17">
        <v>154</v>
      </c>
      <c r="D14" s="17"/>
      <c r="E14" s="16" t="s">
        <v>12</v>
      </c>
      <c r="F14" s="18">
        <f>SUM(F15:F21)</f>
        <v>11979017</v>
      </c>
      <c r="G14" s="18">
        <f>SUM(G15:G21)</f>
        <v>12829166</v>
      </c>
      <c r="H14" s="18">
        <f>SUM(H15:H21)</f>
        <v>12365290</v>
      </c>
      <c r="I14" s="18"/>
    </row>
    <row r="15" spans="1:9" ht="14.25" hidden="1">
      <c r="A15" s="16">
        <v>45</v>
      </c>
      <c r="B15" s="17"/>
      <c r="C15" s="17" t="s">
        <v>13</v>
      </c>
      <c r="D15" s="17" t="s">
        <v>14</v>
      </c>
      <c r="E15" s="16" t="s">
        <v>15</v>
      </c>
      <c r="F15" s="18">
        <v>2582932</v>
      </c>
      <c r="G15" s="18">
        <v>2878711</v>
      </c>
      <c r="H15" s="18">
        <v>2748387</v>
      </c>
      <c r="I15" s="18"/>
    </row>
    <row r="16" spans="1:9" ht="14.25" hidden="1">
      <c r="A16" s="16">
        <v>45</v>
      </c>
      <c r="B16" s="17"/>
      <c r="C16" s="17" t="s">
        <v>13</v>
      </c>
      <c r="D16" s="17" t="s">
        <v>16</v>
      </c>
      <c r="E16" s="16" t="s">
        <v>17</v>
      </c>
      <c r="F16" s="18">
        <v>282638</v>
      </c>
      <c r="G16" s="18">
        <v>401622</v>
      </c>
      <c r="H16" s="18">
        <v>373097</v>
      </c>
      <c r="I16" s="18"/>
    </row>
    <row r="17" spans="1:9" ht="14.25" hidden="1">
      <c r="A17" s="16">
        <v>45</v>
      </c>
      <c r="B17" s="17"/>
      <c r="C17" s="17" t="s">
        <v>13</v>
      </c>
      <c r="D17" s="17" t="s">
        <v>18</v>
      </c>
      <c r="E17" s="16" t="s">
        <v>19</v>
      </c>
      <c r="F17" s="18">
        <v>6694121</v>
      </c>
      <c r="G17" s="18">
        <v>7189779</v>
      </c>
      <c r="H17" s="18">
        <v>6858503</v>
      </c>
      <c r="I17" s="18"/>
    </row>
    <row r="18" spans="1:9" ht="14.25">
      <c r="A18" s="16">
        <v>45</v>
      </c>
      <c r="B18" s="17"/>
      <c r="C18" s="17" t="s">
        <v>13</v>
      </c>
      <c r="D18" s="17" t="s">
        <v>20</v>
      </c>
      <c r="E18" s="19" t="s">
        <v>21</v>
      </c>
      <c r="F18" s="18">
        <v>2419326</v>
      </c>
      <c r="G18" s="18">
        <v>2241798</v>
      </c>
      <c r="H18" s="18">
        <v>2276751</v>
      </c>
      <c r="I18" s="18"/>
    </row>
    <row r="19" spans="1:9" ht="14.25" hidden="1">
      <c r="A19" s="16">
        <v>45</v>
      </c>
      <c r="B19" s="17"/>
      <c r="C19" s="17" t="s">
        <v>13</v>
      </c>
      <c r="D19" s="17" t="s">
        <v>22</v>
      </c>
      <c r="E19" s="16" t="s">
        <v>23</v>
      </c>
      <c r="F19" s="20" t="s">
        <v>24</v>
      </c>
      <c r="G19" s="21">
        <v>117256</v>
      </c>
      <c r="H19" s="21">
        <v>108552</v>
      </c>
      <c r="I19" s="20"/>
    </row>
    <row r="20" spans="1:9" ht="14.25" hidden="1">
      <c r="A20" s="16">
        <v>45</v>
      </c>
      <c r="B20" s="17"/>
      <c r="C20" s="17" t="s">
        <v>13</v>
      </c>
      <c r="D20" s="17" t="s">
        <v>25</v>
      </c>
      <c r="E20" s="16" t="s">
        <v>26</v>
      </c>
      <c r="F20" s="20" t="s">
        <v>24</v>
      </c>
      <c r="G20" s="20" t="s">
        <v>24</v>
      </c>
      <c r="H20" s="20" t="s">
        <v>24</v>
      </c>
      <c r="I20" s="20"/>
    </row>
    <row r="21" spans="1:9" ht="14.25" hidden="1">
      <c r="A21" s="16">
        <v>45</v>
      </c>
      <c r="B21" s="17"/>
      <c r="C21" s="17" t="s">
        <v>13</v>
      </c>
      <c r="D21" s="17" t="s">
        <v>27</v>
      </c>
      <c r="E21" s="16" t="s">
        <v>28</v>
      </c>
      <c r="F21" s="20" t="s">
        <v>24</v>
      </c>
      <c r="G21" s="20" t="s">
        <v>24</v>
      </c>
      <c r="H21" s="20" t="s">
        <v>24</v>
      </c>
      <c r="I21" s="20"/>
    </row>
    <row r="22" spans="1:9" ht="14.25">
      <c r="A22" s="16">
        <v>45</v>
      </c>
      <c r="B22" s="17" t="s">
        <v>29</v>
      </c>
      <c r="C22" s="17"/>
      <c r="D22" s="17"/>
      <c r="E22" s="16" t="s">
        <v>30</v>
      </c>
      <c r="F22" s="20" t="s">
        <v>24</v>
      </c>
      <c r="G22" s="20" t="s">
        <v>24</v>
      </c>
      <c r="H22" s="21">
        <v>13200</v>
      </c>
      <c r="I22" s="20"/>
    </row>
    <row r="23" spans="1:9" ht="15">
      <c r="A23" s="16">
        <v>45</v>
      </c>
      <c r="B23" s="15" t="s">
        <v>31</v>
      </c>
      <c r="C23" s="15"/>
      <c r="D23" s="15"/>
      <c r="E23" s="12" t="s">
        <v>32</v>
      </c>
      <c r="F23" s="14">
        <f>SUM(F24,F28,F35,F37,F40)</f>
        <v>87130</v>
      </c>
      <c r="G23" s="14">
        <f>SUM(G24,G28,G35,G37,G40)</f>
        <v>108258</v>
      </c>
      <c r="H23" s="14">
        <f>SUM(H24,H28,H35,H37,H40)</f>
        <v>85020</v>
      </c>
      <c r="I23" s="14"/>
    </row>
    <row r="24" spans="1:9" ht="14.25" hidden="1">
      <c r="A24" s="16">
        <v>45</v>
      </c>
      <c r="B24" s="17" t="s">
        <v>33</v>
      </c>
      <c r="C24" s="17"/>
      <c r="D24" s="17"/>
      <c r="E24" s="16" t="s">
        <v>34</v>
      </c>
      <c r="F24" s="18">
        <f>F27</f>
        <v>0</v>
      </c>
      <c r="G24" s="18">
        <f>G27</f>
        <v>0</v>
      </c>
      <c r="H24" s="18">
        <f>H27</f>
        <v>0</v>
      </c>
      <c r="I24" s="18"/>
    </row>
    <row r="25" spans="1:9" ht="14.25" hidden="1">
      <c r="A25" s="16">
        <v>45</v>
      </c>
      <c r="B25" s="17"/>
      <c r="C25" s="17" t="s">
        <v>35</v>
      </c>
      <c r="D25" s="17"/>
      <c r="E25" s="16" t="s">
        <v>36</v>
      </c>
      <c r="F25" s="18">
        <v>0</v>
      </c>
      <c r="G25" s="18">
        <v>0</v>
      </c>
      <c r="H25" s="18">
        <v>0</v>
      </c>
      <c r="I25" s="18"/>
    </row>
    <row r="26" spans="1:9" ht="14.25" hidden="1">
      <c r="A26" s="16">
        <v>45</v>
      </c>
      <c r="B26" s="17"/>
      <c r="C26" s="17" t="s">
        <v>35</v>
      </c>
      <c r="D26" s="17" t="s">
        <v>37</v>
      </c>
      <c r="E26" s="16" t="s">
        <v>38</v>
      </c>
      <c r="F26" s="18">
        <v>0</v>
      </c>
      <c r="G26" s="18">
        <v>0</v>
      </c>
      <c r="H26" s="18">
        <v>0</v>
      </c>
      <c r="I26" s="18"/>
    </row>
    <row r="27" spans="1:9" ht="14.25" hidden="1">
      <c r="A27" s="16">
        <v>45</v>
      </c>
      <c r="B27" s="17"/>
      <c r="C27" s="17" t="s">
        <v>39</v>
      </c>
      <c r="D27" s="17"/>
      <c r="E27" s="16" t="s">
        <v>40</v>
      </c>
      <c r="F27" s="18">
        <v>0</v>
      </c>
      <c r="G27" s="18">
        <v>0</v>
      </c>
      <c r="H27" s="18">
        <v>0</v>
      </c>
      <c r="I27" s="18"/>
    </row>
    <row r="28" spans="1:9" ht="14.25">
      <c r="A28" s="16">
        <v>45</v>
      </c>
      <c r="B28" s="17" t="s">
        <v>41</v>
      </c>
      <c r="C28" s="17"/>
      <c r="D28" s="17"/>
      <c r="E28" s="16" t="s">
        <v>42</v>
      </c>
      <c r="F28" s="18">
        <f>SUM(F29,F31,F33)</f>
        <v>81200</v>
      </c>
      <c r="G28" s="18">
        <f>SUM(G29,G31,G33)</f>
        <v>101692</v>
      </c>
      <c r="H28" s="18">
        <f>SUM(H29,H31,H33)</f>
        <v>78000</v>
      </c>
      <c r="I28" s="18"/>
    </row>
    <row r="29" spans="1:9" ht="14.25" hidden="1">
      <c r="A29" s="16">
        <v>45</v>
      </c>
      <c r="B29" s="17"/>
      <c r="C29" s="17" t="s">
        <v>43</v>
      </c>
      <c r="D29" s="17"/>
      <c r="E29" s="16" t="s">
        <v>44</v>
      </c>
      <c r="F29" s="18">
        <f>F30</f>
        <v>0</v>
      </c>
      <c r="G29" s="18">
        <f>G30</f>
        <v>0</v>
      </c>
      <c r="H29" s="18">
        <f>H30</f>
        <v>0</v>
      </c>
      <c r="I29" s="18"/>
    </row>
    <row r="30" spans="1:9" ht="14.25" hidden="1">
      <c r="A30" s="16">
        <v>45</v>
      </c>
      <c r="B30" s="17"/>
      <c r="C30" s="17" t="s">
        <v>43</v>
      </c>
      <c r="D30" s="17" t="s">
        <v>20</v>
      </c>
      <c r="E30" s="16" t="s">
        <v>45</v>
      </c>
      <c r="F30" s="18">
        <v>0</v>
      </c>
      <c r="G30" s="18">
        <v>0</v>
      </c>
      <c r="H30" s="18">
        <v>0</v>
      </c>
      <c r="I30" s="18"/>
    </row>
    <row r="31" spans="1:9" ht="14.25">
      <c r="A31" s="16">
        <v>45</v>
      </c>
      <c r="B31" s="17"/>
      <c r="C31" s="17" t="s">
        <v>46</v>
      </c>
      <c r="D31" s="17"/>
      <c r="E31" s="16" t="s">
        <v>47</v>
      </c>
      <c r="F31" s="18">
        <f>F32</f>
        <v>5200</v>
      </c>
      <c r="G31" s="18">
        <f>G32</f>
        <v>17608</v>
      </c>
      <c r="H31" s="18">
        <f>H32</f>
        <v>0</v>
      </c>
      <c r="I31" s="18"/>
    </row>
    <row r="32" spans="1:9" ht="14.25" hidden="1">
      <c r="A32" s="16">
        <v>45</v>
      </c>
      <c r="B32" s="17"/>
      <c r="C32" s="17" t="s">
        <v>46</v>
      </c>
      <c r="D32" s="17" t="s">
        <v>37</v>
      </c>
      <c r="E32" s="16" t="s">
        <v>48</v>
      </c>
      <c r="F32" s="18">
        <v>5200</v>
      </c>
      <c r="G32" s="18">
        <v>17608</v>
      </c>
      <c r="H32" s="18">
        <v>0</v>
      </c>
      <c r="I32" s="18"/>
    </row>
    <row r="33" spans="1:9" ht="14.25">
      <c r="A33" s="16">
        <v>45</v>
      </c>
      <c r="B33" s="17"/>
      <c r="C33" s="17" t="s">
        <v>49</v>
      </c>
      <c r="D33" s="17"/>
      <c r="E33" s="16" t="s">
        <v>50</v>
      </c>
      <c r="F33" s="18">
        <f>F34</f>
        <v>76000</v>
      </c>
      <c r="G33" s="18">
        <f>G34</f>
        <v>84084</v>
      </c>
      <c r="H33" s="18">
        <f>H34</f>
        <v>78000</v>
      </c>
      <c r="I33" s="18"/>
    </row>
    <row r="34" spans="1:9" ht="14.25" hidden="1">
      <c r="A34" s="16">
        <v>45</v>
      </c>
      <c r="B34" s="17"/>
      <c r="C34" s="17" t="s">
        <v>49</v>
      </c>
      <c r="D34" s="17" t="s">
        <v>14</v>
      </c>
      <c r="E34" s="16" t="s">
        <v>51</v>
      </c>
      <c r="F34" s="18">
        <v>76000</v>
      </c>
      <c r="G34" s="18">
        <f>101692-17608</f>
        <v>84084</v>
      </c>
      <c r="H34" s="18">
        <v>78000</v>
      </c>
      <c r="I34" s="18"/>
    </row>
    <row r="35" spans="1:9" ht="14.25">
      <c r="A35" s="16">
        <v>45</v>
      </c>
      <c r="B35" s="17" t="s">
        <v>52</v>
      </c>
      <c r="C35" s="17"/>
      <c r="D35" s="17"/>
      <c r="E35" s="16" t="s">
        <v>53</v>
      </c>
      <c r="F35" s="18">
        <f>F36</f>
        <v>700</v>
      </c>
      <c r="G35" s="18">
        <f>G36</f>
        <v>700</v>
      </c>
      <c r="H35" s="18">
        <f>H36</f>
        <v>800</v>
      </c>
      <c r="I35" s="18"/>
    </row>
    <row r="36" spans="1:9" ht="14.25">
      <c r="A36" s="16"/>
      <c r="B36" s="17"/>
      <c r="C36" s="17" t="s">
        <v>400</v>
      </c>
      <c r="D36" s="17"/>
      <c r="E36" s="16" t="s">
        <v>401</v>
      </c>
      <c r="F36" s="18">
        <v>700</v>
      </c>
      <c r="G36" s="18">
        <v>700</v>
      </c>
      <c r="H36" s="18">
        <v>800</v>
      </c>
      <c r="I36" s="18"/>
    </row>
    <row r="37" spans="1:9" ht="14.25">
      <c r="A37" s="16">
        <v>45</v>
      </c>
      <c r="B37" s="17" t="s">
        <v>54</v>
      </c>
      <c r="C37" s="17"/>
      <c r="D37" s="17"/>
      <c r="E37" s="16" t="s">
        <v>55</v>
      </c>
      <c r="F37" s="18">
        <f>SUM(F38:F39)</f>
        <v>1200</v>
      </c>
      <c r="G37" s="18">
        <f>SUM(G38:G39)</f>
        <v>1836</v>
      </c>
      <c r="H37" s="18">
        <f>SUM(H38:H39)</f>
        <v>2000</v>
      </c>
      <c r="I37" s="18"/>
    </row>
    <row r="38" spans="1:9" ht="14.25" hidden="1">
      <c r="A38" s="16">
        <v>45</v>
      </c>
      <c r="B38" s="17"/>
      <c r="C38" s="17" t="s">
        <v>56</v>
      </c>
      <c r="D38" s="17"/>
      <c r="E38" s="16" t="s">
        <v>57</v>
      </c>
      <c r="F38" s="18">
        <v>0</v>
      </c>
      <c r="G38" s="18">
        <v>0</v>
      </c>
      <c r="H38" s="18">
        <v>0</v>
      </c>
      <c r="I38" s="18"/>
    </row>
    <row r="39" spans="1:9" ht="14.25" hidden="1">
      <c r="A39" s="16">
        <v>45</v>
      </c>
      <c r="B39" s="17"/>
      <c r="C39" s="17" t="s">
        <v>58</v>
      </c>
      <c r="D39" s="17"/>
      <c r="E39" s="16" t="s">
        <v>59</v>
      </c>
      <c r="F39" s="18">
        <v>1200</v>
      </c>
      <c r="G39" s="18">
        <v>1836</v>
      </c>
      <c r="H39" s="18">
        <v>2000</v>
      </c>
      <c r="I39" s="18"/>
    </row>
    <row r="40" spans="1:9" ht="14.25">
      <c r="A40" s="16">
        <v>45</v>
      </c>
      <c r="B40" s="17" t="s">
        <v>60</v>
      </c>
      <c r="C40" s="17"/>
      <c r="D40" s="17"/>
      <c r="E40" s="16" t="s">
        <v>61</v>
      </c>
      <c r="F40" s="18">
        <f>F41</f>
        <v>4030</v>
      </c>
      <c r="G40" s="18">
        <f>G41</f>
        <v>4030</v>
      </c>
      <c r="H40" s="18">
        <f>H41</f>
        <v>4220</v>
      </c>
      <c r="I40" s="18"/>
    </row>
    <row r="41" spans="1:9" ht="14.25">
      <c r="A41" s="16">
        <v>45</v>
      </c>
      <c r="B41" s="17"/>
      <c r="C41" s="17" t="s">
        <v>62</v>
      </c>
      <c r="D41" s="17"/>
      <c r="E41" s="16" t="s">
        <v>63</v>
      </c>
      <c r="F41" s="18">
        <f>SUM(F42:F43)</f>
        <v>4030</v>
      </c>
      <c r="G41" s="18">
        <f>SUM(G42:G43)</f>
        <v>4030</v>
      </c>
      <c r="H41" s="18">
        <f>SUM(H42:H43)</f>
        <v>4220</v>
      </c>
      <c r="I41" s="18"/>
    </row>
    <row r="42" spans="1:9" ht="14.25" hidden="1">
      <c r="A42" s="16">
        <v>45</v>
      </c>
      <c r="B42" s="17"/>
      <c r="C42" s="17" t="s">
        <v>62</v>
      </c>
      <c r="D42" s="17" t="s">
        <v>64</v>
      </c>
      <c r="E42" s="16" t="s">
        <v>65</v>
      </c>
      <c r="F42" s="18">
        <v>490</v>
      </c>
      <c r="G42" s="18">
        <v>490</v>
      </c>
      <c r="H42" s="18">
        <v>480</v>
      </c>
      <c r="I42" s="18"/>
    </row>
    <row r="43" spans="1:9" ht="14.25" hidden="1">
      <c r="A43" s="16">
        <v>45</v>
      </c>
      <c r="B43" s="17"/>
      <c r="C43" s="17" t="s">
        <v>62</v>
      </c>
      <c r="D43" s="17" t="s">
        <v>66</v>
      </c>
      <c r="E43" s="16" t="s">
        <v>67</v>
      </c>
      <c r="F43" s="18">
        <f>SUM(F44:F45)</f>
        <v>3540</v>
      </c>
      <c r="G43" s="18">
        <f>SUM(G44:G45)</f>
        <v>3540</v>
      </c>
      <c r="H43" s="18">
        <f>SUM(H44:H45)</f>
        <v>3740</v>
      </c>
      <c r="I43" s="18"/>
    </row>
    <row r="44" spans="1:9" ht="14.25" hidden="1">
      <c r="A44" s="16">
        <v>45</v>
      </c>
      <c r="B44" s="17"/>
      <c r="C44" s="17"/>
      <c r="D44" s="17"/>
      <c r="E44" s="16" t="s">
        <v>68</v>
      </c>
      <c r="F44" s="18">
        <v>3180</v>
      </c>
      <c r="G44" s="18">
        <v>3180</v>
      </c>
      <c r="H44" s="18">
        <v>3360</v>
      </c>
      <c r="I44" s="18"/>
    </row>
    <row r="45" spans="1:9" ht="14.25" hidden="1">
      <c r="A45" s="16">
        <v>45</v>
      </c>
      <c r="B45" s="17"/>
      <c r="C45" s="17"/>
      <c r="D45" s="17"/>
      <c r="E45" s="16" t="s">
        <v>69</v>
      </c>
      <c r="F45" s="18">
        <v>360</v>
      </c>
      <c r="G45" s="18">
        <v>360</v>
      </c>
      <c r="H45" s="18">
        <v>380</v>
      </c>
      <c r="I45" s="18"/>
    </row>
    <row r="46" spans="1:9" ht="15">
      <c r="A46" s="16">
        <v>45</v>
      </c>
      <c r="B46" s="15" t="s">
        <v>70</v>
      </c>
      <c r="C46" s="15"/>
      <c r="D46" s="15"/>
      <c r="E46" s="12" t="s">
        <v>71</v>
      </c>
      <c r="F46" s="14">
        <f>SUM(F47:F72)</f>
        <v>0</v>
      </c>
      <c r="G46" s="14">
        <f>SUM(G47:G72)</f>
        <v>0</v>
      </c>
      <c r="H46" s="14">
        <f>SUM(H47:H72)</f>
        <v>0</v>
      </c>
      <c r="I46" s="14"/>
    </row>
    <row r="47" spans="1:9" ht="14.25" hidden="1">
      <c r="A47" s="16">
        <v>45</v>
      </c>
      <c r="B47" s="17" t="s">
        <v>72</v>
      </c>
      <c r="C47" s="17"/>
      <c r="D47" s="17"/>
      <c r="E47" s="16" t="s">
        <v>73</v>
      </c>
      <c r="F47" s="18">
        <v>0</v>
      </c>
      <c r="G47" s="18">
        <v>0</v>
      </c>
      <c r="H47" s="18">
        <v>0</v>
      </c>
      <c r="I47" s="18"/>
    </row>
    <row r="48" spans="1:9" ht="14.25" hidden="1">
      <c r="A48" s="16">
        <v>45</v>
      </c>
      <c r="B48" s="17"/>
      <c r="C48" s="17" t="s">
        <v>74</v>
      </c>
      <c r="D48" s="17"/>
      <c r="E48" s="16" t="s">
        <v>75</v>
      </c>
      <c r="F48" s="18">
        <v>0</v>
      </c>
      <c r="G48" s="18">
        <v>0</v>
      </c>
      <c r="H48" s="18">
        <v>0</v>
      </c>
      <c r="I48" s="18"/>
    </row>
    <row r="49" spans="1:9" ht="14.25" hidden="1">
      <c r="A49" s="16">
        <v>45</v>
      </c>
      <c r="B49" s="17"/>
      <c r="C49" s="17" t="s">
        <v>74</v>
      </c>
      <c r="D49" s="17" t="s">
        <v>14</v>
      </c>
      <c r="E49" s="16" t="s">
        <v>76</v>
      </c>
      <c r="F49" s="18">
        <v>0</v>
      </c>
      <c r="G49" s="18">
        <v>0</v>
      </c>
      <c r="H49" s="18">
        <v>0</v>
      </c>
      <c r="I49" s="18"/>
    </row>
    <row r="50" spans="1:9" ht="14.25" hidden="1">
      <c r="A50" s="16">
        <v>45</v>
      </c>
      <c r="B50" s="17"/>
      <c r="C50" s="17" t="s">
        <v>74</v>
      </c>
      <c r="D50" s="17" t="s">
        <v>16</v>
      </c>
      <c r="E50" s="16" t="s">
        <v>77</v>
      </c>
      <c r="F50" s="18">
        <v>0</v>
      </c>
      <c r="G50" s="18">
        <v>0</v>
      </c>
      <c r="H50" s="18">
        <v>0</v>
      </c>
      <c r="I50" s="18"/>
    </row>
    <row r="51" spans="1:9" ht="14.25" hidden="1">
      <c r="A51" s="16">
        <v>45</v>
      </c>
      <c r="B51" s="17"/>
      <c r="C51" s="17" t="s">
        <v>74</v>
      </c>
      <c r="D51" s="17" t="s">
        <v>37</v>
      </c>
      <c r="E51" s="16" t="s">
        <v>78</v>
      </c>
      <c r="F51" s="18">
        <v>0</v>
      </c>
      <c r="G51" s="18">
        <v>0</v>
      </c>
      <c r="H51" s="18">
        <v>0</v>
      </c>
      <c r="I51" s="18"/>
    </row>
    <row r="52" spans="1:9" ht="14.25" hidden="1">
      <c r="A52" s="16">
        <v>45</v>
      </c>
      <c r="B52" s="17"/>
      <c r="C52" s="17" t="s">
        <v>74</v>
      </c>
      <c r="D52" s="17" t="s">
        <v>20</v>
      </c>
      <c r="E52" s="16" t="s">
        <v>79</v>
      </c>
      <c r="F52" s="18">
        <v>0</v>
      </c>
      <c r="G52" s="18">
        <v>0</v>
      </c>
      <c r="H52" s="18">
        <v>0</v>
      </c>
      <c r="I52" s="18"/>
    </row>
    <row r="53" spans="1:9" ht="14.25" hidden="1">
      <c r="A53" s="16">
        <v>45</v>
      </c>
      <c r="B53" s="17"/>
      <c r="C53" s="17" t="s">
        <v>74</v>
      </c>
      <c r="D53" s="17" t="s">
        <v>64</v>
      </c>
      <c r="E53" s="16" t="s">
        <v>80</v>
      </c>
      <c r="F53" s="18">
        <v>0</v>
      </c>
      <c r="G53" s="18">
        <v>0</v>
      </c>
      <c r="H53" s="18">
        <v>0</v>
      </c>
      <c r="I53" s="18"/>
    </row>
    <row r="54" spans="1:9" ht="14.25" hidden="1">
      <c r="A54" s="16">
        <v>45</v>
      </c>
      <c r="B54" s="17"/>
      <c r="C54" s="17" t="s">
        <v>74</v>
      </c>
      <c r="D54" s="17" t="s">
        <v>81</v>
      </c>
      <c r="E54" s="16" t="s">
        <v>82</v>
      </c>
      <c r="F54" s="18">
        <v>0</v>
      </c>
      <c r="G54" s="18">
        <v>0</v>
      </c>
      <c r="H54" s="18">
        <v>0</v>
      </c>
      <c r="I54" s="18"/>
    </row>
    <row r="55" spans="1:9" ht="14.25" hidden="1">
      <c r="A55" s="16">
        <v>45</v>
      </c>
      <c r="B55" s="17"/>
      <c r="C55" s="17" t="s">
        <v>74</v>
      </c>
      <c r="D55" s="17" t="s">
        <v>83</v>
      </c>
      <c r="E55" s="16" t="s">
        <v>84</v>
      </c>
      <c r="F55" s="18">
        <v>0</v>
      </c>
      <c r="G55" s="18">
        <v>0</v>
      </c>
      <c r="H55" s="18">
        <v>0</v>
      </c>
      <c r="I55" s="18"/>
    </row>
    <row r="56" spans="1:9" ht="14.25" hidden="1">
      <c r="A56" s="16">
        <v>45</v>
      </c>
      <c r="B56" s="17"/>
      <c r="C56" s="17" t="s">
        <v>74</v>
      </c>
      <c r="D56" s="17" t="s">
        <v>22</v>
      </c>
      <c r="E56" s="16" t="s">
        <v>85</v>
      </c>
      <c r="F56" s="18">
        <v>0</v>
      </c>
      <c r="G56" s="18">
        <v>0</v>
      </c>
      <c r="H56" s="18">
        <v>0</v>
      </c>
      <c r="I56" s="18"/>
    </row>
    <row r="57" spans="1:9" ht="14.25" hidden="1">
      <c r="A57" s="16">
        <v>45</v>
      </c>
      <c r="B57" s="17"/>
      <c r="C57" s="17" t="s">
        <v>74</v>
      </c>
      <c r="D57" s="17" t="s">
        <v>25</v>
      </c>
      <c r="E57" s="16" t="s">
        <v>86</v>
      </c>
      <c r="F57" s="18">
        <v>0</v>
      </c>
      <c r="G57" s="18">
        <v>0</v>
      </c>
      <c r="H57" s="18">
        <v>0</v>
      </c>
      <c r="I57" s="18"/>
    </row>
    <row r="58" spans="1:9" ht="14.25" hidden="1">
      <c r="A58" s="16">
        <v>45</v>
      </c>
      <c r="B58" s="17"/>
      <c r="C58" s="17" t="s">
        <v>74</v>
      </c>
      <c r="D58" s="17" t="s">
        <v>27</v>
      </c>
      <c r="E58" s="16" t="s">
        <v>87</v>
      </c>
      <c r="F58" s="18">
        <v>0</v>
      </c>
      <c r="G58" s="18">
        <v>0</v>
      </c>
      <c r="H58" s="18">
        <v>0</v>
      </c>
      <c r="I58" s="18"/>
    </row>
    <row r="59" spans="1:9" ht="14.25" hidden="1">
      <c r="A59" s="16">
        <v>45</v>
      </c>
      <c r="B59" s="17"/>
      <c r="C59" s="17" t="s">
        <v>88</v>
      </c>
      <c r="D59" s="17"/>
      <c r="E59" s="16" t="s">
        <v>89</v>
      </c>
      <c r="F59" s="18">
        <v>0</v>
      </c>
      <c r="G59" s="18">
        <v>0</v>
      </c>
      <c r="H59" s="18">
        <v>0</v>
      </c>
      <c r="I59" s="18"/>
    </row>
    <row r="60" spans="1:9" ht="14.25" hidden="1">
      <c r="A60" s="16">
        <v>45</v>
      </c>
      <c r="B60" s="17" t="s">
        <v>90</v>
      </c>
      <c r="C60" s="17"/>
      <c r="D60" s="17"/>
      <c r="E60" s="16" t="s">
        <v>91</v>
      </c>
      <c r="F60" s="18">
        <v>0</v>
      </c>
      <c r="G60" s="18">
        <v>0</v>
      </c>
      <c r="H60" s="18">
        <v>0</v>
      </c>
      <c r="I60" s="18"/>
    </row>
    <row r="61" spans="1:9" ht="14.25" hidden="1">
      <c r="A61" s="16">
        <v>45</v>
      </c>
      <c r="B61" s="17"/>
      <c r="C61" s="17" t="s">
        <v>92</v>
      </c>
      <c r="D61" s="17"/>
      <c r="E61" s="16" t="s">
        <v>75</v>
      </c>
      <c r="F61" s="18">
        <v>0</v>
      </c>
      <c r="G61" s="18">
        <v>0</v>
      </c>
      <c r="H61" s="18">
        <v>0</v>
      </c>
      <c r="I61" s="18"/>
    </row>
    <row r="62" spans="1:9" ht="14.25" hidden="1">
      <c r="A62" s="16">
        <v>45</v>
      </c>
      <c r="B62" s="17"/>
      <c r="C62" s="17" t="s">
        <v>92</v>
      </c>
      <c r="D62" s="17" t="s">
        <v>14</v>
      </c>
      <c r="E62" s="16" t="s">
        <v>76</v>
      </c>
      <c r="F62" s="18">
        <v>0</v>
      </c>
      <c r="G62" s="18">
        <v>0</v>
      </c>
      <c r="H62" s="18">
        <v>0</v>
      </c>
      <c r="I62" s="18"/>
    </row>
    <row r="63" spans="1:9" ht="14.25" hidden="1">
      <c r="A63" s="16">
        <v>45</v>
      </c>
      <c r="B63" s="17"/>
      <c r="C63" s="17" t="s">
        <v>92</v>
      </c>
      <c r="D63" s="17" t="s">
        <v>16</v>
      </c>
      <c r="E63" s="16" t="s">
        <v>77</v>
      </c>
      <c r="F63" s="18">
        <v>0</v>
      </c>
      <c r="G63" s="18">
        <v>0</v>
      </c>
      <c r="H63" s="18">
        <v>0</v>
      </c>
      <c r="I63" s="18"/>
    </row>
    <row r="64" spans="1:9" ht="14.25" hidden="1">
      <c r="A64" s="16">
        <v>45</v>
      </c>
      <c r="B64" s="17"/>
      <c r="C64" s="17" t="s">
        <v>92</v>
      </c>
      <c r="D64" s="17" t="s">
        <v>37</v>
      </c>
      <c r="E64" s="16" t="s">
        <v>78</v>
      </c>
      <c r="F64" s="18">
        <v>0</v>
      </c>
      <c r="G64" s="18">
        <v>0</v>
      </c>
      <c r="H64" s="18">
        <v>0</v>
      </c>
      <c r="I64" s="18"/>
    </row>
    <row r="65" spans="1:9" ht="14.25" hidden="1">
      <c r="A65" s="16">
        <v>45</v>
      </c>
      <c r="B65" s="17"/>
      <c r="C65" s="17" t="s">
        <v>92</v>
      </c>
      <c r="D65" s="17" t="s">
        <v>18</v>
      </c>
      <c r="E65" s="16" t="s">
        <v>79</v>
      </c>
      <c r="F65" s="18">
        <v>0</v>
      </c>
      <c r="G65" s="18">
        <v>0</v>
      </c>
      <c r="H65" s="18">
        <v>0</v>
      </c>
      <c r="I65" s="18"/>
    </row>
    <row r="66" spans="1:9" ht="14.25" hidden="1">
      <c r="A66" s="16">
        <v>45</v>
      </c>
      <c r="B66" s="17"/>
      <c r="C66" s="17" t="s">
        <v>92</v>
      </c>
      <c r="D66" s="17" t="s">
        <v>20</v>
      </c>
      <c r="E66" s="16" t="s">
        <v>93</v>
      </c>
      <c r="F66" s="18">
        <v>0</v>
      </c>
      <c r="G66" s="18">
        <v>0</v>
      </c>
      <c r="H66" s="18">
        <v>0</v>
      </c>
      <c r="I66" s="18"/>
    </row>
    <row r="67" spans="1:9" ht="14.25" hidden="1">
      <c r="A67" s="16">
        <v>45</v>
      </c>
      <c r="B67" s="17"/>
      <c r="C67" s="17" t="s">
        <v>92</v>
      </c>
      <c r="D67" s="17" t="s">
        <v>64</v>
      </c>
      <c r="E67" s="16" t="s">
        <v>84</v>
      </c>
      <c r="F67" s="18">
        <v>0</v>
      </c>
      <c r="G67" s="18">
        <v>0</v>
      </c>
      <c r="H67" s="18">
        <v>0</v>
      </c>
      <c r="I67" s="18"/>
    </row>
    <row r="68" spans="1:9" ht="14.25" hidden="1">
      <c r="A68" s="16">
        <v>45</v>
      </c>
      <c r="B68" s="17"/>
      <c r="C68" s="17" t="s">
        <v>92</v>
      </c>
      <c r="D68" s="17" t="s">
        <v>81</v>
      </c>
      <c r="E68" s="16" t="s">
        <v>86</v>
      </c>
      <c r="F68" s="18">
        <v>0</v>
      </c>
      <c r="G68" s="18">
        <v>0</v>
      </c>
      <c r="H68" s="18">
        <v>0</v>
      </c>
      <c r="I68" s="18"/>
    </row>
    <row r="69" spans="1:9" ht="14.25" hidden="1">
      <c r="A69" s="16">
        <v>45</v>
      </c>
      <c r="B69" s="17"/>
      <c r="C69" s="17" t="s">
        <v>92</v>
      </c>
      <c r="D69" s="17" t="s">
        <v>83</v>
      </c>
      <c r="E69" s="16" t="s">
        <v>87</v>
      </c>
      <c r="F69" s="18">
        <v>0</v>
      </c>
      <c r="G69" s="18">
        <v>0</v>
      </c>
      <c r="H69" s="18">
        <v>0</v>
      </c>
      <c r="I69" s="18"/>
    </row>
    <row r="70" spans="1:9" ht="14.25" hidden="1">
      <c r="A70" s="16">
        <v>45</v>
      </c>
      <c r="B70" s="17"/>
      <c r="C70" s="17" t="s">
        <v>94</v>
      </c>
      <c r="D70" s="17"/>
      <c r="E70" s="16" t="s">
        <v>89</v>
      </c>
      <c r="F70" s="18">
        <v>0</v>
      </c>
      <c r="G70" s="18">
        <v>0</v>
      </c>
      <c r="H70" s="18">
        <v>0</v>
      </c>
      <c r="I70" s="18"/>
    </row>
    <row r="71" spans="1:9" ht="14.25" hidden="1">
      <c r="A71" s="16">
        <v>45</v>
      </c>
      <c r="B71" s="17" t="s">
        <v>95</v>
      </c>
      <c r="C71" s="17"/>
      <c r="D71" s="17"/>
      <c r="E71" s="16" t="s">
        <v>96</v>
      </c>
      <c r="F71" s="18">
        <v>0</v>
      </c>
      <c r="G71" s="18">
        <v>0</v>
      </c>
      <c r="H71" s="18">
        <v>0</v>
      </c>
      <c r="I71" s="18"/>
    </row>
    <row r="72" spans="1:9" ht="14.25" hidden="1">
      <c r="A72" s="16">
        <v>45</v>
      </c>
      <c r="B72" s="17" t="s">
        <v>97</v>
      </c>
      <c r="C72" s="17"/>
      <c r="D72" s="17"/>
      <c r="E72" s="16" t="s">
        <v>98</v>
      </c>
      <c r="F72" s="18">
        <v>0</v>
      </c>
      <c r="G72" s="18">
        <v>0</v>
      </c>
      <c r="H72" s="18">
        <v>0</v>
      </c>
      <c r="I72" s="18"/>
    </row>
    <row r="73" spans="1:9" ht="15">
      <c r="A73" s="16">
        <v>45</v>
      </c>
      <c r="B73" s="22" t="s">
        <v>99</v>
      </c>
      <c r="C73" s="22"/>
      <c r="D73" s="22"/>
      <c r="E73" s="22" t="s">
        <v>100</v>
      </c>
      <c r="F73" s="23">
        <f aca="true" t="shared" si="0" ref="F73:H74">F74</f>
        <v>220000</v>
      </c>
      <c r="G73" s="23">
        <f t="shared" si="0"/>
        <v>897772</v>
      </c>
      <c r="H73" s="23">
        <f t="shared" si="0"/>
        <v>450000</v>
      </c>
      <c r="I73" s="23"/>
    </row>
    <row r="74" spans="1:9" ht="15">
      <c r="A74" s="16">
        <v>45</v>
      </c>
      <c r="B74" s="22"/>
      <c r="C74" s="24" t="s">
        <v>101</v>
      </c>
      <c r="D74" s="22"/>
      <c r="E74" s="22" t="s">
        <v>102</v>
      </c>
      <c r="F74" s="23">
        <f t="shared" si="0"/>
        <v>220000</v>
      </c>
      <c r="G74" s="23">
        <f t="shared" si="0"/>
        <v>897772</v>
      </c>
      <c r="H74" s="23">
        <f t="shared" si="0"/>
        <v>450000</v>
      </c>
      <c r="I74" s="23"/>
    </row>
    <row r="75" spans="1:9" ht="15">
      <c r="A75" s="16">
        <v>45</v>
      </c>
      <c r="B75" s="15" t="s">
        <v>103</v>
      </c>
      <c r="C75" s="15"/>
      <c r="D75" s="15"/>
      <c r="E75" s="25" t="s">
        <v>104</v>
      </c>
      <c r="F75" s="14">
        <f>SUM(F76:F80)</f>
        <v>220000</v>
      </c>
      <c r="G75" s="14">
        <f>SUM(G76:G80)</f>
        <v>897772</v>
      </c>
      <c r="H75" s="14">
        <f>SUM(H76:H80)</f>
        <v>450000</v>
      </c>
      <c r="I75" s="14"/>
    </row>
    <row r="76" spans="1:9" ht="14.25" hidden="1">
      <c r="A76" s="16">
        <v>45</v>
      </c>
      <c r="B76" s="26" t="s">
        <v>105</v>
      </c>
      <c r="C76" s="26"/>
      <c r="D76" s="26"/>
      <c r="E76" s="27" t="s">
        <v>106</v>
      </c>
      <c r="F76" s="28">
        <v>0</v>
      </c>
      <c r="G76" s="28">
        <v>0</v>
      </c>
      <c r="H76" s="28">
        <v>0</v>
      </c>
      <c r="I76" s="28"/>
    </row>
    <row r="77" spans="1:9" ht="14.25" hidden="1">
      <c r="A77" s="16">
        <v>45</v>
      </c>
      <c r="B77" s="26" t="s">
        <v>107</v>
      </c>
      <c r="C77" s="26"/>
      <c r="D77" s="26"/>
      <c r="E77" s="27" t="s">
        <v>108</v>
      </c>
      <c r="F77" s="28">
        <v>0</v>
      </c>
      <c r="G77" s="28">
        <v>0</v>
      </c>
      <c r="H77" s="28">
        <v>0</v>
      </c>
      <c r="I77" s="28"/>
    </row>
    <row r="78" spans="1:9" ht="14.25" hidden="1">
      <c r="A78" s="16">
        <v>45</v>
      </c>
      <c r="B78" s="26" t="s">
        <v>109</v>
      </c>
      <c r="C78" s="26"/>
      <c r="D78" s="26"/>
      <c r="E78" s="27" t="s">
        <v>110</v>
      </c>
      <c r="F78" s="28">
        <v>0</v>
      </c>
      <c r="G78" s="28">
        <v>0</v>
      </c>
      <c r="H78" s="28">
        <v>0</v>
      </c>
      <c r="I78" s="28"/>
    </row>
    <row r="79" spans="1:9" ht="14.25" hidden="1">
      <c r="A79" s="16">
        <v>45</v>
      </c>
      <c r="B79" s="26" t="s">
        <v>111</v>
      </c>
      <c r="C79" s="26"/>
      <c r="D79" s="26"/>
      <c r="E79" s="27" t="s">
        <v>112</v>
      </c>
      <c r="F79" s="28">
        <v>0</v>
      </c>
      <c r="G79" s="28">
        <v>0</v>
      </c>
      <c r="H79" s="28">
        <v>0</v>
      </c>
      <c r="I79" s="28"/>
    </row>
    <row r="80" spans="1:9" ht="14.25">
      <c r="A80" s="16">
        <v>45</v>
      </c>
      <c r="B80" s="17" t="s">
        <v>113</v>
      </c>
      <c r="C80" s="17"/>
      <c r="D80" s="17"/>
      <c r="E80" s="19" t="s">
        <v>114</v>
      </c>
      <c r="F80" s="18">
        <f>SUM(F81:F82)</f>
        <v>220000</v>
      </c>
      <c r="G80" s="18">
        <f>SUM(G81:G82)</f>
        <v>897772</v>
      </c>
      <c r="H80" s="18">
        <f>SUM(H81:H82)</f>
        <v>450000</v>
      </c>
      <c r="I80" s="18"/>
    </row>
    <row r="81" spans="1:9" ht="14.25">
      <c r="A81" s="16">
        <v>45</v>
      </c>
      <c r="B81" s="17"/>
      <c r="C81" s="17" t="s">
        <v>115</v>
      </c>
      <c r="D81" s="17"/>
      <c r="E81" s="16" t="s">
        <v>116</v>
      </c>
      <c r="F81" s="18">
        <v>220000</v>
      </c>
      <c r="G81" s="18">
        <f>446600+148500+1172</f>
        <v>596272</v>
      </c>
      <c r="H81" s="18">
        <v>450000</v>
      </c>
      <c r="I81" s="18"/>
    </row>
    <row r="82" spans="1:9" ht="14.25" hidden="1">
      <c r="A82" s="16">
        <v>45</v>
      </c>
      <c r="B82" s="17"/>
      <c r="C82" s="17" t="s">
        <v>117</v>
      </c>
      <c r="D82" s="17"/>
      <c r="E82" s="16" t="s">
        <v>118</v>
      </c>
      <c r="F82" s="18">
        <v>0</v>
      </c>
      <c r="G82" s="18">
        <f>450000-148500</f>
        <v>301500</v>
      </c>
      <c r="H82" s="18">
        <v>0</v>
      </c>
      <c r="I82" s="18"/>
    </row>
    <row r="83" spans="1:9" ht="15">
      <c r="A83" s="16">
        <v>45</v>
      </c>
      <c r="B83" s="15" t="s">
        <v>119</v>
      </c>
      <c r="C83" s="15"/>
      <c r="D83" s="15"/>
      <c r="E83" s="29" t="s">
        <v>120</v>
      </c>
      <c r="F83" s="14">
        <v>0</v>
      </c>
      <c r="G83" s="14">
        <v>0</v>
      </c>
      <c r="H83" s="14">
        <v>0</v>
      </c>
      <c r="I83" s="14"/>
    </row>
    <row r="84" spans="1:9" ht="14.25">
      <c r="A84" s="16">
        <v>45</v>
      </c>
      <c r="B84" s="17" t="s">
        <v>121</v>
      </c>
      <c r="C84" s="17"/>
      <c r="D84" s="17"/>
      <c r="E84" s="19" t="s">
        <v>122</v>
      </c>
      <c r="F84" s="18">
        <v>0</v>
      </c>
      <c r="G84" s="18">
        <v>0</v>
      </c>
      <c r="H84" s="18">
        <v>0</v>
      </c>
      <c r="I84" s="18"/>
    </row>
    <row r="85" spans="1:9" ht="14.25">
      <c r="A85" s="16">
        <v>45</v>
      </c>
      <c r="B85" s="17" t="s">
        <v>123</v>
      </c>
      <c r="C85" s="17"/>
      <c r="D85" s="17"/>
      <c r="E85" s="19" t="s">
        <v>124</v>
      </c>
      <c r="F85" s="18">
        <v>0</v>
      </c>
      <c r="G85" s="18">
        <v>0</v>
      </c>
      <c r="H85" s="18">
        <v>0</v>
      </c>
      <c r="I85" s="18"/>
    </row>
    <row r="86" spans="1:9" ht="15.75">
      <c r="A86" s="16">
        <v>45</v>
      </c>
      <c r="B86" s="12" t="s">
        <v>398</v>
      </c>
      <c r="C86" s="31"/>
      <c r="D86" s="31"/>
      <c r="E86" s="30"/>
      <c r="F86" s="32">
        <f>F11+F73</f>
        <v>12286147</v>
      </c>
      <c r="G86" s="32">
        <f>G11+G73</f>
        <v>13835196</v>
      </c>
      <c r="H86" s="32">
        <f>H11+H73</f>
        <v>12913510</v>
      </c>
      <c r="I86" s="32"/>
    </row>
  </sheetData>
  <mergeCells count="6">
    <mergeCell ref="A8:A10"/>
    <mergeCell ref="B8:E10"/>
    <mergeCell ref="I8:I10"/>
    <mergeCell ref="F8:F10"/>
    <mergeCell ref="G8:G10"/>
    <mergeCell ref="H8:H10"/>
  </mergeCells>
  <printOptions/>
  <pageMargins left="0.7874015748031497" right="0.7874015748031497" top="1.5748031496062993" bottom="0.984251968503937" header="0.5118110236220472" footer="0.5118110236220472"/>
  <pageSetup fitToHeight="2" fitToWidth="1" horizontalDpi="600" verticalDpi="600" orientation="landscape" paperSize="9" scale="91" r:id="rId1"/>
  <headerFooter alignWithMargins="0">
    <oddHeader>&amp;LČíslo kapitoly / štátneho fondu / subjektu verejnej správy : 404
Názov kapitoly / ŠF / subjektu verejnej správy : Spoločná zdravotná poisťovňa, a.s.&amp;RMF-P-2007-01
Strana :&amp;P / &amp;N
(v tis. Sk)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tabSelected="1" workbookViewId="0" topLeftCell="A4">
      <selection activeCell="A1" sqref="A1:IV7"/>
    </sheetView>
  </sheetViews>
  <sheetFormatPr defaultColWidth="9.140625" defaultRowHeight="12.75"/>
  <cols>
    <col min="4" max="4" width="24.00390625" style="0" bestFit="1" customWidth="1"/>
    <col min="8" max="8" width="63.57421875" style="0" bestFit="1" customWidth="1"/>
    <col min="10" max="10" width="12.7109375" style="101" bestFit="1" customWidth="1"/>
    <col min="11" max="11" width="12.7109375" style="101" hidden="1" customWidth="1"/>
    <col min="12" max="12" width="13.28125" style="101" bestFit="1" customWidth="1"/>
    <col min="13" max="13" width="17.421875" style="0" bestFit="1" customWidth="1"/>
  </cols>
  <sheetData>
    <row r="1" spans="1:13" ht="12.75" hidden="1">
      <c r="A1" s="33"/>
      <c r="B1" s="34"/>
      <c r="C1" s="34"/>
      <c r="D1" s="35"/>
      <c r="E1" s="36"/>
      <c r="F1" s="36"/>
      <c r="G1" s="36"/>
      <c r="H1" s="34"/>
      <c r="I1" s="34"/>
      <c r="J1" s="34"/>
      <c r="K1" s="34"/>
      <c r="L1" s="34"/>
      <c r="M1" s="37"/>
    </row>
    <row r="2" spans="1:13" ht="12.75" hidden="1">
      <c r="A2" s="33"/>
      <c r="B2" s="34"/>
      <c r="C2" s="34"/>
      <c r="D2" s="35"/>
      <c r="E2" s="36"/>
      <c r="F2" s="36"/>
      <c r="G2" s="36"/>
      <c r="H2" s="34"/>
      <c r="I2" s="34"/>
      <c r="J2" s="34"/>
      <c r="K2" s="34"/>
      <c r="L2" s="34"/>
      <c r="M2" s="34"/>
    </row>
    <row r="3" spans="1:13" ht="12.75" hidden="1">
      <c r="A3" s="34"/>
      <c r="B3" s="34"/>
      <c r="C3" s="38"/>
      <c r="D3" s="35"/>
      <c r="E3" s="36"/>
      <c r="F3" s="36"/>
      <c r="G3" s="36"/>
      <c r="H3" s="34"/>
      <c r="I3" s="34"/>
      <c r="J3" s="34"/>
      <c r="K3" s="34"/>
      <c r="L3" s="34"/>
      <c r="M3" s="39"/>
    </row>
    <row r="4" spans="1:13" ht="12.75" customHeight="1">
      <c r="A4" s="115" t="s">
        <v>0</v>
      </c>
      <c r="B4" s="118" t="s">
        <v>125</v>
      </c>
      <c r="C4" s="119" t="s">
        <v>126</v>
      </c>
      <c r="D4" s="120"/>
      <c r="E4" s="120"/>
      <c r="F4" s="120"/>
      <c r="G4" s="120"/>
      <c r="H4" s="120"/>
      <c r="I4" s="121"/>
      <c r="J4" s="109" t="s">
        <v>127</v>
      </c>
      <c r="K4" s="112" t="s">
        <v>3</v>
      </c>
      <c r="L4" s="109" t="s">
        <v>4</v>
      </c>
      <c r="M4" s="122" t="s">
        <v>7</v>
      </c>
    </row>
    <row r="5" spans="1:13" ht="12.75">
      <c r="A5" s="116"/>
      <c r="B5" s="110"/>
      <c r="C5" s="107" t="s">
        <v>128</v>
      </c>
      <c r="D5" s="107"/>
      <c r="E5" s="107" t="s">
        <v>129</v>
      </c>
      <c r="F5" s="107"/>
      <c r="G5" s="107"/>
      <c r="H5" s="107"/>
      <c r="I5" s="109" t="s">
        <v>130</v>
      </c>
      <c r="J5" s="125"/>
      <c r="K5" s="127"/>
      <c r="L5" s="125"/>
      <c r="M5" s="110"/>
    </row>
    <row r="6" spans="1:13" ht="12.75">
      <c r="A6" s="116"/>
      <c r="B6" s="110"/>
      <c r="C6" s="107"/>
      <c r="D6" s="107"/>
      <c r="E6" s="107"/>
      <c r="F6" s="107"/>
      <c r="G6" s="107"/>
      <c r="H6" s="107"/>
      <c r="I6" s="123"/>
      <c r="J6" s="125"/>
      <c r="K6" s="127"/>
      <c r="L6" s="125"/>
      <c r="M6" s="110"/>
    </row>
    <row r="7" spans="1:13" ht="12.75">
      <c r="A7" s="117"/>
      <c r="B7" s="111"/>
      <c r="C7" s="107"/>
      <c r="D7" s="107"/>
      <c r="E7" s="107"/>
      <c r="F7" s="107"/>
      <c r="G7" s="107"/>
      <c r="H7" s="107"/>
      <c r="I7" s="124"/>
      <c r="J7" s="126"/>
      <c r="K7" s="128"/>
      <c r="L7" s="126"/>
      <c r="M7" s="111"/>
    </row>
    <row r="8" spans="1:13" ht="12.75">
      <c r="A8" s="40"/>
      <c r="B8" s="40"/>
      <c r="C8" s="11"/>
      <c r="D8" s="11"/>
      <c r="E8" s="11"/>
      <c r="F8" s="11"/>
      <c r="G8" s="11"/>
      <c r="H8" s="11"/>
      <c r="I8" s="11"/>
      <c r="J8" s="41"/>
      <c r="K8" s="41"/>
      <c r="L8" s="41"/>
      <c r="M8" s="41"/>
    </row>
    <row r="9" spans="1:13" ht="15.75">
      <c r="A9" s="42">
        <v>45</v>
      </c>
      <c r="B9" s="42" t="s">
        <v>131</v>
      </c>
      <c r="C9" s="43" t="s">
        <v>132</v>
      </c>
      <c r="D9" s="44"/>
      <c r="E9" s="44"/>
      <c r="F9" s="44"/>
      <c r="G9" s="44"/>
      <c r="H9" s="44" t="s">
        <v>133</v>
      </c>
      <c r="I9" s="45"/>
      <c r="J9" s="46">
        <f>J10</f>
        <v>11668048</v>
      </c>
      <c r="K9" s="46">
        <f>K10</f>
        <v>13036903</v>
      </c>
      <c r="L9" s="46">
        <f>L10</f>
        <v>12463510</v>
      </c>
      <c r="M9" s="46"/>
    </row>
    <row r="10" spans="1:13" ht="15">
      <c r="A10" s="12">
        <v>45</v>
      </c>
      <c r="B10" s="12" t="s">
        <v>131</v>
      </c>
      <c r="C10" s="47" t="s">
        <v>134</v>
      </c>
      <c r="D10" s="47"/>
      <c r="E10" s="48"/>
      <c r="F10" s="48"/>
      <c r="G10" s="48"/>
      <c r="H10" s="49" t="s">
        <v>135</v>
      </c>
      <c r="I10" s="49"/>
      <c r="J10" s="50">
        <f>SUM(J11,J117,J156)</f>
        <v>11668048</v>
      </c>
      <c r="K10" s="50">
        <f>SUM(K11,K117,K156)</f>
        <v>13036903</v>
      </c>
      <c r="L10" s="50">
        <f>SUM(L11,L117,L156)</f>
        <v>12463510</v>
      </c>
      <c r="M10" s="50"/>
    </row>
    <row r="11" spans="1:13" ht="15">
      <c r="A11" s="12">
        <v>45</v>
      </c>
      <c r="B11" s="12" t="s">
        <v>131</v>
      </c>
      <c r="C11" s="43" t="s">
        <v>136</v>
      </c>
      <c r="D11" s="44" t="s">
        <v>133</v>
      </c>
      <c r="E11" s="44" t="s">
        <v>137</v>
      </c>
      <c r="F11" s="44"/>
      <c r="G11" s="44"/>
      <c r="H11" s="42" t="s">
        <v>138</v>
      </c>
      <c r="I11" s="42"/>
      <c r="J11" s="14">
        <f>SUM(J12,J13,J26,J91,J113)</f>
        <v>11582048</v>
      </c>
      <c r="K11" s="14">
        <f>SUM(K12,K13,K26,K91,K113)</f>
        <v>13005974</v>
      </c>
      <c r="L11" s="14">
        <f>SUM(L12,L13,L26,L91,L113)</f>
        <v>12418510</v>
      </c>
      <c r="M11" s="14"/>
    </row>
    <row r="12" spans="1:13" ht="12.75">
      <c r="A12" s="40">
        <v>45</v>
      </c>
      <c r="B12" s="40" t="s">
        <v>131</v>
      </c>
      <c r="C12" s="51" t="s">
        <v>136</v>
      </c>
      <c r="D12" s="52" t="s">
        <v>133</v>
      </c>
      <c r="E12" s="52" t="s">
        <v>139</v>
      </c>
      <c r="F12" s="52"/>
      <c r="G12" s="52"/>
      <c r="H12" s="53" t="s">
        <v>140</v>
      </c>
      <c r="I12" s="53"/>
      <c r="J12" s="54">
        <v>173000</v>
      </c>
      <c r="K12" s="54">
        <v>173000</v>
      </c>
      <c r="L12" s="54">
        <v>178000</v>
      </c>
      <c r="M12" s="54"/>
    </row>
    <row r="13" spans="1:13" ht="12.75">
      <c r="A13" s="40">
        <v>45</v>
      </c>
      <c r="B13" s="40" t="s">
        <v>131</v>
      </c>
      <c r="C13" s="51" t="s">
        <v>136</v>
      </c>
      <c r="D13" s="52" t="s">
        <v>133</v>
      </c>
      <c r="E13" s="52" t="s">
        <v>141</v>
      </c>
      <c r="F13" s="52"/>
      <c r="G13" s="52"/>
      <c r="H13" s="53" t="s">
        <v>142</v>
      </c>
      <c r="I13" s="53"/>
      <c r="J13" s="54">
        <v>65596</v>
      </c>
      <c r="K13" s="54">
        <v>67596</v>
      </c>
      <c r="L13" s="54">
        <f>SUM(L14:L17,L25)</f>
        <v>74246</v>
      </c>
      <c r="M13" s="54"/>
    </row>
    <row r="14" spans="1:13" ht="12.75" hidden="1">
      <c r="A14" s="40">
        <v>45</v>
      </c>
      <c r="B14" s="40" t="s">
        <v>131</v>
      </c>
      <c r="C14" s="51" t="s">
        <v>136</v>
      </c>
      <c r="D14" s="52" t="s">
        <v>133</v>
      </c>
      <c r="E14" s="52"/>
      <c r="F14" s="52" t="s">
        <v>271</v>
      </c>
      <c r="G14" s="52"/>
      <c r="H14" s="53" t="s">
        <v>275</v>
      </c>
      <c r="I14" s="53"/>
      <c r="J14" s="54"/>
      <c r="K14" s="54"/>
      <c r="L14" s="54">
        <v>0</v>
      </c>
      <c r="M14" s="54"/>
    </row>
    <row r="15" spans="1:13" ht="12.75" hidden="1">
      <c r="A15" s="40">
        <v>45</v>
      </c>
      <c r="B15" s="40" t="s">
        <v>131</v>
      </c>
      <c r="C15" s="51" t="s">
        <v>136</v>
      </c>
      <c r="D15" s="52" t="s">
        <v>133</v>
      </c>
      <c r="E15" s="52"/>
      <c r="F15" s="52" t="s">
        <v>272</v>
      </c>
      <c r="G15" s="52"/>
      <c r="H15" s="53" t="s">
        <v>276</v>
      </c>
      <c r="I15" s="53"/>
      <c r="J15" s="54"/>
      <c r="K15" s="54"/>
      <c r="L15" s="54">
        <v>18710</v>
      </c>
      <c r="M15" s="54"/>
    </row>
    <row r="16" spans="1:13" ht="12.75" hidden="1">
      <c r="A16" s="40">
        <v>45</v>
      </c>
      <c r="B16" s="40" t="s">
        <v>131</v>
      </c>
      <c r="C16" s="51" t="s">
        <v>136</v>
      </c>
      <c r="D16" s="52" t="s">
        <v>133</v>
      </c>
      <c r="E16" s="52"/>
      <c r="F16" s="52" t="s">
        <v>273</v>
      </c>
      <c r="G16" s="52"/>
      <c r="H16" s="53" t="s">
        <v>277</v>
      </c>
      <c r="I16" s="53"/>
      <c r="J16" s="54"/>
      <c r="K16" s="54"/>
      <c r="L16" s="54">
        <v>0</v>
      </c>
      <c r="M16" s="54"/>
    </row>
    <row r="17" spans="1:13" ht="12.75" hidden="1">
      <c r="A17" s="40">
        <v>45</v>
      </c>
      <c r="B17" s="40" t="s">
        <v>131</v>
      </c>
      <c r="C17" s="51" t="s">
        <v>136</v>
      </c>
      <c r="D17" s="52" t="s">
        <v>133</v>
      </c>
      <c r="E17" s="52"/>
      <c r="F17" s="52" t="s">
        <v>274</v>
      </c>
      <c r="G17" s="52"/>
      <c r="H17" s="53" t="s">
        <v>278</v>
      </c>
      <c r="I17" s="53"/>
      <c r="J17" s="54"/>
      <c r="K17" s="54"/>
      <c r="L17" s="54">
        <f>SUM(L18:L24)</f>
        <v>44856</v>
      </c>
      <c r="M17" s="54"/>
    </row>
    <row r="18" spans="1:13" s="86" customFormat="1" ht="12.75" hidden="1">
      <c r="A18" s="40">
        <v>45</v>
      </c>
      <c r="B18" s="40" t="s">
        <v>131</v>
      </c>
      <c r="C18" s="51" t="s">
        <v>136</v>
      </c>
      <c r="D18" s="52" t="s">
        <v>133</v>
      </c>
      <c r="E18" s="84"/>
      <c r="F18" s="84"/>
      <c r="G18" s="84" t="s">
        <v>279</v>
      </c>
      <c r="H18" s="80" t="s">
        <v>286</v>
      </c>
      <c r="I18" s="87"/>
      <c r="J18" s="85"/>
      <c r="K18" s="85"/>
      <c r="L18" s="85">
        <v>2492</v>
      </c>
      <c r="M18" s="85"/>
    </row>
    <row r="19" spans="1:13" s="86" customFormat="1" ht="12.75" hidden="1">
      <c r="A19" s="40">
        <v>45</v>
      </c>
      <c r="B19" s="40" t="s">
        <v>131</v>
      </c>
      <c r="C19" s="51" t="s">
        <v>136</v>
      </c>
      <c r="D19" s="52" t="s">
        <v>133</v>
      </c>
      <c r="E19" s="84"/>
      <c r="F19" s="84"/>
      <c r="G19" s="84" t="s">
        <v>280</v>
      </c>
      <c r="H19" s="80" t="s">
        <v>287</v>
      </c>
      <c r="I19" s="87"/>
      <c r="J19" s="85"/>
      <c r="K19" s="85"/>
      <c r="L19" s="85">
        <v>24920</v>
      </c>
      <c r="M19" s="85"/>
    </row>
    <row r="20" spans="1:13" s="86" customFormat="1" ht="12.75" hidden="1">
      <c r="A20" s="40">
        <v>45</v>
      </c>
      <c r="B20" s="40" t="s">
        <v>131</v>
      </c>
      <c r="C20" s="51" t="s">
        <v>136</v>
      </c>
      <c r="D20" s="52" t="s">
        <v>133</v>
      </c>
      <c r="E20" s="84"/>
      <c r="F20" s="84"/>
      <c r="G20" s="84" t="s">
        <v>281</v>
      </c>
      <c r="H20" s="80" t="s">
        <v>288</v>
      </c>
      <c r="I20" s="87"/>
      <c r="J20" s="85"/>
      <c r="K20" s="85"/>
      <c r="L20" s="85">
        <v>1424</v>
      </c>
      <c r="M20" s="85"/>
    </row>
    <row r="21" spans="1:13" s="86" customFormat="1" ht="12.75" hidden="1">
      <c r="A21" s="40">
        <v>45</v>
      </c>
      <c r="B21" s="40" t="s">
        <v>131</v>
      </c>
      <c r="C21" s="51" t="s">
        <v>136</v>
      </c>
      <c r="D21" s="52" t="s">
        <v>133</v>
      </c>
      <c r="E21" s="84"/>
      <c r="F21" s="84"/>
      <c r="G21" s="84" t="s">
        <v>282</v>
      </c>
      <c r="H21" s="80" t="s">
        <v>289</v>
      </c>
      <c r="I21" s="87"/>
      <c r="J21" s="85"/>
      <c r="K21" s="85"/>
      <c r="L21" s="85">
        <v>5340</v>
      </c>
      <c r="M21" s="85"/>
    </row>
    <row r="22" spans="1:13" s="86" customFormat="1" ht="12.75" hidden="1">
      <c r="A22" s="40">
        <v>45</v>
      </c>
      <c r="B22" s="40" t="s">
        <v>131</v>
      </c>
      <c r="C22" s="51" t="s">
        <v>136</v>
      </c>
      <c r="D22" s="52" t="s">
        <v>133</v>
      </c>
      <c r="E22" s="84"/>
      <c r="F22" s="84"/>
      <c r="G22" s="84" t="s">
        <v>283</v>
      </c>
      <c r="H22" s="80" t="s">
        <v>290</v>
      </c>
      <c r="I22" s="87"/>
      <c r="J22" s="85"/>
      <c r="K22" s="85"/>
      <c r="L22" s="85">
        <v>1780</v>
      </c>
      <c r="M22" s="85"/>
    </row>
    <row r="23" spans="1:13" s="86" customFormat="1" ht="12.75" hidden="1">
      <c r="A23" s="40">
        <v>45</v>
      </c>
      <c r="B23" s="40" t="s">
        <v>131</v>
      </c>
      <c r="C23" s="51" t="s">
        <v>136</v>
      </c>
      <c r="D23" s="52" t="s">
        <v>133</v>
      </c>
      <c r="E23" s="84"/>
      <c r="F23" s="84"/>
      <c r="G23" s="84" t="s">
        <v>284</v>
      </c>
      <c r="H23" s="80" t="s">
        <v>291</v>
      </c>
      <c r="I23" s="87"/>
      <c r="J23" s="85"/>
      <c r="K23" s="85"/>
      <c r="L23" s="85">
        <v>445</v>
      </c>
      <c r="M23" s="85"/>
    </row>
    <row r="24" spans="1:13" s="86" customFormat="1" ht="12.75" hidden="1">
      <c r="A24" s="40">
        <v>45</v>
      </c>
      <c r="B24" s="40" t="s">
        <v>131</v>
      </c>
      <c r="C24" s="51" t="s">
        <v>136</v>
      </c>
      <c r="D24" s="52" t="s">
        <v>133</v>
      </c>
      <c r="E24" s="84"/>
      <c r="F24" s="84"/>
      <c r="G24" s="84" t="s">
        <v>285</v>
      </c>
      <c r="H24" s="80" t="s">
        <v>292</v>
      </c>
      <c r="I24" s="87"/>
      <c r="J24" s="85"/>
      <c r="K24" s="85"/>
      <c r="L24" s="85">
        <v>8455</v>
      </c>
      <c r="M24" s="85"/>
    </row>
    <row r="25" spans="1:13" ht="12.75" hidden="1">
      <c r="A25" s="40">
        <v>45</v>
      </c>
      <c r="B25" s="40" t="s">
        <v>131</v>
      </c>
      <c r="C25" s="51" t="s">
        <v>136</v>
      </c>
      <c r="D25" s="52" t="s">
        <v>133</v>
      </c>
      <c r="E25" s="52"/>
      <c r="F25" s="52" t="s">
        <v>293</v>
      </c>
      <c r="G25" s="52"/>
      <c r="H25" s="81" t="s">
        <v>294</v>
      </c>
      <c r="I25" s="53"/>
      <c r="J25" s="54"/>
      <c r="K25" s="54"/>
      <c r="L25" s="54">
        <v>10680</v>
      </c>
      <c r="M25" s="54"/>
    </row>
    <row r="26" spans="1:13" ht="12.75">
      <c r="A26" s="40">
        <v>45</v>
      </c>
      <c r="B26" s="40" t="s">
        <v>131</v>
      </c>
      <c r="C26" s="51" t="s">
        <v>136</v>
      </c>
      <c r="D26" s="52" t="s">
        <v>133</v>
      </c>
      <c r="E26" s="52" t="s">
        <v>143</v>
      </c>
      <c r="F26" s="52"/>
      <c r="G26" s="52"/>
      <c r="H26" s="40" t="s">
        <v>144</v>
      </c>
      <c r="I26" s="40"/>
      <c r="J26" s="54">
        <f>SUM(J27:J63)</f>
        <v>11340952</v>
      </c>
      <c r="K26" s="54">
        <f>SUM(K27:K63)</f>
        <v>12694356</v>
      </c>
      <c r="L26" s="54">
        <f>SUM(L27,L31,L35,L46,L53,L60,L63)</f>
        <v>12093500</v>
      </c>
      <c r="M26" s="54"/>
    </row>
    <row r="27" spans="1:13" ht="12.75">
      <c r="A27" s="40">
        <v>45</v>
      </c>
      <c r="B27" s="40" t="s">
        <v>131</v>
      </c>
      <c r="C27" s="51" t="s">
        <v>136</v>
      </c>
      <c r="D27" s="52" t="s">
        <v>133</v>
      </c>
      <c r="E27" s="52"/>
      <c r="F27" s="52" t="s">
        <v>145</v>
      </c>
      <c r="G27" s="52"/>
      <c r="H27" s="40" t="s">
        <v>146</v>
      </c>
      <c r="I27" s="40"/>
      <c r="J27" s="54">
        <v>2000</v>
      </c>
      <c r="K27" s="54">
        <v>1000</v>
      </c>
      <c r="L27" s="54">
        <f>SUM(L28:L30)</f>
        <v>1663</v>
      </c>
      <c r="M27" s="54"/>
    </row>
    <row r="28" spans="1:13" s="86" customFormat="1" ht="12.75" hidden="1">
      <c r="A28" s="40">
        <v>45</v>
      </c>
      <c r="B28" s="40" t="s">
        <v>131</v>
      </c>
      <c r="C28" s="51" t="s">
        <v>136</v>
      </c>
      <c r="D28" s="52" t="s">
        <v>133</v>
      </c>
      <c r="E28" s="84"/>
      <c r="F28" s="84"/>
      <c r="G28" s="84" t="s">
        <v>295</v>
      </c>
      <c r="H28" s="82" t="s">
        <v>299</v>
      </c>
      <c r="I28" s="82"/>
      <c r="J28" s="85"/>
      <c r="K28" s="85"/>
      <c r="L28" s="85">
        <v>1000</v>
      </c>
      <c r="M28" s="85"/>
    </row>
    <row r="29" spans="1:13" s="86" customFormat="1" ht="12.75" hidden="1">
      <c r="A29" s="40">
        <v>45</v>
      </c>
      <c r="B29" s="40" t="s">
        <v>131</v>
      </c>
      <c r="C29" s="51" t="s">
        <v>136</v>
      </c>
      <c r="D29" s="52" t="s">
        <v>133</v>
      </c>
      <c r="E29" s="84"/>
      <c r="F29" s="84"/>
      <c r="G29" s="84" t="s">
        <v>296</v>
      </c>
      <c r="H29" s="82" t="s">
        <v>300</v>
      </c>
      <c r="I29" s="82"/>
      <c r="J29" s="85"/>
      <c r="K29" s="85"/>
      <c r="L29" s="85">
        <v>663</v>
      </c>
      <c r="M29" s="85"/>
    </row>
    <row r="30" spans="1:13" s="86" customFormat="1" ht="12.75" hidden="1">
      <c r="A30" s="40">
        <v>45</v>
      </c>
      <c r="B30" s="40" t="s">
        <v>131</v>
      </c>
      <c r="C30" s="51" t="s">
        <v>136</v>
      </c>
      <c r="D30" s="52" t="s">
        <v>133</v>
      </c>
      <c r="E30" s="84"/>
      <c r="F30" s="84"/>
      <c r="G30" s="84" t="s">
        <v>297</v>
      </c>
      <c r="H30" s="82" t="s">
        <v>301</v>
      </c>
      <c r="I30" s="82"/>
      <c r="J30" s="85"/>
      <c r="K30" s="85"/>
      <c r="L30" s="85">
        <v>0</v>
      </c>
      <c r="M30" s="85"/>
    </row>
    <row r="31" spans="1:13" ht="12.75">
      <c r="A31" s="40">
        <v>45</v>
      </c>
      <c r="B31" s="40" t="s">
        <v>131</v>
      </c>
      <c r="C31" s="51" t="s">
        <v>136</v>
      </c>
      <c r="D31" s="52" t="s">
        <v>133</v>
      </c>
      <c r="E31" s="52"/>
      <c r="F31" s="52" t="s">
        <v>147</v>
      </c>
      <c r="G31" s="52"/>
      <c r="H31" s="40" t="s">
        <v>148</v>
      </c>
      <c r="I31" s="40"/>
      <c r="J31" s="54">
        <v>40000</v>
      </c>
      <c r="K31" s="54">
        <v>28900</v>
      </c>
      <c r="L31" s="54">
        <f>SUM(L32:L34)</f>
        <v>36000</v>
      </c>
      <c r="M31" s="54"/>
    </row>
    <row r="32" spans="1:13" s="86" customFormat="1" ht="12.75" hidden="1">
      <c r="A32" s="40">
        <v>45</v>
      </c>
      <c r="B32" s="40" t="s">
        <v>131</v>
      </c>
      <c r="C32" s="51" t="s">
        <v>136</v>
      </c>
      <c r="D32" s="52" t="s">
        <v>133</v>
      </c>
      <c r="E32" s="84"/>
      <c r="F32" s="84"/>
      <c r="G32" s="84" t="s">
        <v>302</v>
      </c>
      <c r="H32" s="82" t="s">
        <v>298</v>
      </c>
      <c r="I32" s="82"/>
      <c r="J32" s="85"/>
      <c r="K32" s="85"/>
      <c r="L32" s="85">
        <v>8000</v>
      </c>
      <c r="M32" s="85"/>
    </row>
    <row r="33" spans="1:13" s="86" customFormat="1" ht="12.75" hidden="1">
      <c r="A33" s="40">
        <v>45</v>
      </c>
      <c r="B33" s="40" t="s">
        <v>131</v>
      </c>
      <c r="C33" s="51" t="s">
        <v>136</v>
      </c>
      <c r="D33" s="52" t="s">
        <v>133</v>
      </c>
      <c r="E33" s="84"/>
      <c r="F33" s="84"/>
      <c r="G33" s="84" t="s">
        <v>303</v>
      </c>
      <c r="H33" s="82" t="s">
        <v>305</v>
      </c>
      <c r="I33" s="82"/>
      <c r="J33" s="85"/>
      <c r="K33" s="85"/>
      <c r="L33" s="85">
        <v>1000</v>
      </c>
      <c r="M33" s="85"/>
    </row>
    <row r="34" spans="1:13" s="86" customFormat="1" ht="12.75" hidden="1">
      <c r="A34" s="40">
        <v>45</v>
      </c>
      <c r="B34" s="40" t="s">
        <v>131</v>
      </c>
      <c r="C34" s="51" t="s">
        <v>136</v>
      </c>
      <c r="D34" s="52" t="s">
        <v>133</v>
      </c>
      <c r="E34" s="84"/>
      <c r="F34" s="84"/>
      <c r="G34" s="84" t="s">
        <v>304</v>
      </c>
      <c r="H34" s="82" t="s">
        <v>306</v>
      </c>
      <c r="I34" s="82"/>
      <c r="J34" s="85"/>
      <c r="K34" s="85"/>
      <c r="L34" s="85">
        <v>27000</v>
      </c>
      <c r="M34" s="85"/>
    </row>
    <row r="35" spans="1:13" ht="12.75">
      <c r="A35" s="40">
        <v>45</v>
      </c>
      <c r="B35" s="40" t="s">
        <v>131</v>
      </c>
      <c r="C35" s="51" t="s">
        <v>136</v>
      </c>
      <c r="D35" s="52" t="s">
        <v>133</v>
      </c>
      <c r="E35" s="52"/>
      <c r="F35" s="52" t="s">
        <v>149</v>
      </c>
      <c r="G35" s="52"/>
      <c r="H35" s="40" t="s">
        <v>150</v>
      </c>
      <c r="I35" s="40"/>
      <c r="J35" s="54">
        <v>25000</v>
      </c>
      <c r="K35" s="54">
        <v>12000</v>
      </c>
      <c r="L35" s="54">
        <f>SUM(L36:L45)</f>
        <v>15000</v>
      </c>
      <c r="M35" s="54"/>
    </row>
    <row r="36" spans="1:13" s="86" customFormat="1" ht="12.75">
      <c r="A36" s="40">
        <v>45</v>
      </c>
      <c r="B36" s="40" t="s">
        <v>131</v>
      </c>
      <c r="C36" s="51" t="s">
        <v>136</v>
      </c>
      <c r="D36" s="52" t="s">
        <v>133</v>
      </c>
      <c r="E36" s="84"/>
      <c r="F36" s="88"/>
      <c r="G36" s="89" t="s">
        <v>307</v>
      </c>
      <c r="H36" s="90" t="s">
        <v>151</v>
      </c>
      <c r="I36" s="82"/>
      <c r="J36" s="85"/>
      <c r="K36" s="85"/>
      <c r="L36" s="85">
        <v>500</v>
      </c>
      <c r="M36" s="85"/>
    </row>
    <row r="37" spans="1:13" s="86" customFormat="1" ht="12.75">
      <c r="A37" s="40">
        <v>45</v>
      </c>
      <c r="B37" s="40" t="s">
        <v>131</v>
      </c>
      <c r="C37" s="51" t="s">
        <v>136</v>
      </c>
      <c r="D37" s="52" t="s">
        <v>133</v>
      </c>
      <c r="E37" s="84"/>
      <c r="F37" s="88"/>
      <c r="G37" s="89" t="s">
        <v>308</v>
      </c>
      <c r="H37" s="90" t="s">
        <v>152</v>
      </c>
      <c r="I37" s="82"/>
      <c r="J37" s="85"/>
      <c r="K37" s="85"/>
      <c r="L37" s="85">
        <v>300</v>
      </c>
      <c r="M37" s="85"/>
    </row>
    <row r="38" spans="1:13" s="86" customFormat="1" ht="12.75">
      <c r="A38" s="40">
        <v>45</v>
      </c>
      <c r="B38" s="40" t="s">
        <v>131</v>
      </c>
      <c r="C38" s="51" t="s">
        <v>136</v>
      </c>
      <c r="D38" s="52" t="s">
        <v>133</v>
      </c>
      <c r="E38" s="84"/>
      <c r="F38" s="88"/>
      <c r="G38" s="89" t="s">
        <v>309</v>
      </c>
      <c r="H38" s="90" t="s">
        <v>153</v>
      </c>
      <c r="I38" s="82"/>
      <c r="J38" s="85"/>
      <c r="K38" s="85"/>
      <c r="L38" s="85">
        <v>200</v>
      </c>
      <c r="M38" s="85"/>
    </row>
    <row r="39" spans="1:13" s="86" customFormat="1" ht="12.75">
      <c r="A39" s="40">
        <v>45</v>
      </c>
      <c r="B39" s="40" t="s">
        <v>131</v>
      </c>
      <c r="C39" s="51" t="s">
        <v>136</v>
      </c>
      <c r="D39" s="52" t="s">
        <v>133</v>
      </c>
      <c r="E39" s="84"/>
      <c r="F39" s="88"/>
      <c r="G39" s="89" t="s">
        <v>310</v>
      </c>
      <c r="H39" s="90" t="s">
        <v>154</v>
      </c>
      <c r="I39" s="82"/>
      <c r="J39" s="85"/>
      <c r="K39" s="85"/>
      <c r="L39" s="85">
        <v>300</v>
      </c>
      <c r="M39" s="85"/>
    </row>
    <row r="40" spans="1:13" s="86" customFormat="1" ht="12.75">
      <c r="A40" s="40">
        <v>45</v>
      </c>
      <c r="B40" s="40" t="s">
        <v>131</v>
      </c>
      <c r="C40" s="51" t="s">
        <v>136</v>
      </c>
      <c r="D40" s="52" t="s">
        <v>133</v>
      </c>
      <c r="E40" s="84"/>
      <c r="F40" s="88"/>
      <c r="G40" s="89" t="s">
        <v>311</v>
      </c>
      <c r="H40" s="90" t="s">
        <v>155</v>
      </c>
      <c r="I40" s="82"/>
      <c r="J40" s="85"/>
      <c r="K40" s="85"/>
      <c r="L40" s="85">
        <v>12390</v>
      </c>
      <c r="M40" s="85"/>
    </row>
    <row r="41" spans="1:13" s="86" customFormat="1" ht="12.75">
      <c r="A41" s="40">
        <v>45</v>
      </c>
      <c r="B41" s="40" t="s">
        <v>131</v>
      </c>
      <c r="C41" s="51" t="s">
        <v>136</v>
      </c>
      <c r="D41" s="52" t="s">
        <v>133</v>
      </c>
      <c r="E41" s="84"/>
      <c r="F41" s="88"/>
      <c r="G41" s="89" t="s">
        <v>312</v>
      </c>
      <c r="H41" s="90" t="s">
        <v>397</v>
      </c>
      <c r="I41" s="82"/>
      <c r="J41" s="85"/>
      <c r="K41" s="85"/>
      <c r="L41" s="85">
        <v>700</v>
      </c>
      <c r="M41" s="85"/>
    </row>
    <row r="42" spans="1:13" s="86" customFormat="1" ht="12.75">
      <c r="A42" s="40">
        <v>45</v>
      </c>
      <c r="B42" s="40" t="s">
        <v>131</v>
      </c>
      <c r="C42" s="51" t="s">
        <v>136</v>
      </c>
      <c r="D42" s="52" t="s">
        <v>133</v>
      </c>
      <c r="E42" s="84"/>
      <c r="F42" s="88"/>
      <c r="G42" s="89" t="s">
        <v>313</v>
      </c>
      <c r="H42" s="90" t="s">
        <v>156</v>
      </c>
      <c r="I42" s="82"/>
      <c r="J42" s="85"/>
      <c r="K42" s="85"/>
      <c r="L42" s="85">
        <v>10</v>
      </c>
      <c r="M42" s="85"/>
    </row>
    <row r="43" spans="1:13" s="86" customFormat="1" ht="12.75">
      <c r="A43" s="40">
        <v>45</v>
      </c>
      <c r="B43" s="40" t="s">
        <v>131</v>
      </c>
      <c r="C43" s="51" t="s">
        <v>136</v>
      </c>
      <c r="D43" s="52" t="s">
        <v>133</v>
      </c>
      <c r="E43" s="84"/>
      <c r="F43" s="88"/>
      <c r="G43" s="89" t="s">
        <v>314</v>
      </c>
      <c r="H43" s="90" t="s">
        <v>157</v>
      </c>
      <c r="I43" s="82"/>
      <c r="J43" s="85"/>
      <c r="K43" s="85"/>
      <c r="L43" s="85">
        <v>50</v>
      </c>
      <c r="M43" s="85"/>
    </row>
    <row r="44" spans="1:13" s="86" customFormat="1" ht="12.75">
      <c r="A44" s="40">
        <v>45</v>
      </c>
      <c r="B44" s="40" t="s">
        <v>131</v>
      </c>
      <c r="C44" s="51" t="s">
        <v>136</v>
      </c>
      <c r="D44" s="52" t="s">
        <v>133</v>
      </c>
      <c r="E44" s="84"/>
      <c r="F44" s="88"/>
      <c r="G44" s="89" t="s">
        <v>315</v>
      </c>
      <c r="H44" s="90" t="s">
        <v>158</v>
      </c>
      <c r="I44" s="82"/>
      <c r="J44" s="85"/>
      <c r="K44" s="85"/>
      <c r="L44" s="85">
        <v>550</v>
      </c>
      <c r="M44" s="85"/>
    </row>
    <row r="45" spans="1:13" s="86" customFormat="1" ht="12.75" hidden="1">
      <c r="A45" s="40">
        <v>45</v>
      </c>
      <c r="B45" s="40" t="s">
        <v>131</v>
      </c>
      <c r="C45" s="51" t="s">
        <v>136</v>
      </c>
      <c r="D45" s="52" t="s">
        <v>133</v>
      </c>
      <c r="E45" s="84"/>
      <c r="F45" s="88"/>
      <c r="G45" s="89" t="s">
        <v>316</v>
      </c>
      <c r="H45" s="90" t="s">
        <v>317</v>
      </c>
      <c r="I45" s="82"/>
      <c r="J45" s="85"/>
      <c r="K45" s="85"/>
      <c r="L45" s="85">
        <v>0</v>
      </c>
      <c r="M45" s="85"/>
    </row>
    <row r="46" spans="1:13" ht="12.75">
      <c r="A46" s="40">
        <v>45</v>
      </c>
      <c r="B46" s="40" t="s">
        <v>131</v>
      </c>
      <c r="C46" s="51" t="s">
        <v>136</v>
      </c>
      <c r="D46" s="52" t="s">
        <v>133</v>
      </c>
      <c r="E46" s="52"/>
      <c r="F46" s="52" t="s">
        <v>159</v>
      </c>
      <c r="G46" s="52"/>
      <c r="H46" s="40" t="s">
        <v>402</v>
      </c>
      <c r="I46" s="40"/>
      <c r="J46" s="54">
        <v>7000</v>
      </c>
      <c r="K46" s="54">
        <v>3711</v>
      </c>
      <c r="L46" s="54">
        <f>SUM(L47:L52)</f>
        <v>5000</v>
      </c>
      <c r="M46" s="54"/>
    </row>
    <row r="47" spans="1:13" s="86" customFormat="1" ht="12.75" hidden="1">
      <c r="A47" s="40">
        <v>45</v>
      </c>
      <c r="B47" s="40" t="s">
        <v>131</v>
      </c>
      <c r="C47" s="51" t="s">
        <v>136</v>
      </c>
      <c r="D47" s="52" t="s">
        <v>133</v>
      </c>
      <c r="E47" s="84"/>
      <c r="F47" s="84"/>
      <c r="G47" s="84" t="s">
        <v>322</v>
      </c>
      <c r="H47" s="90" t="s">
        <v>324</v>
      </c>
      <c r="I47" s="82"/>
      <c r="J47" s="85"/>
      <c r="K47" s="85"/>
      <c r="L47" s="85">
        <v>2200</v>
      </c>
      <c r="M47" s="85"/>
    </row>
    <row r="48" spans="1:13" s="86" customFormat="1" ht="12.75" hidden="1">
      <c r="A48" s="40">
        <v>45</v>
      </c>
      <c r="B48" s="40" t="s">
        <v>131</v>
      </c>
      <c r="C48" s="51" t="s">
        <v>136</v>
      </c>
      <c r="D48" s="52" t="s">
        <v>133</v>
      </c>
      <c r="E48" s="84"/>
      <c r="F48" s="84"/>
      <c r="G48" s="84" t="s">
        <v>319</v>
      </c>
      <c r="H48" s="90" t="s">
        <v>325</v>
      </c>
      <c r="I48" s="82"/>
      <c r="J48" s="85"/>
      <c r="K48" s="85"/>
      <c r="L48" s="85">
        <v>1390</v>
      </c>
      <c r="M48" s="85"/>
    </row>
    <row r="49" spans="1:13" s="86" customFormat="1" ht="12.75">
      <c r="A49" s="40">
        <v>45</v>
      </c>
      <c r="B49" s="40" t="s">
        <v>131</v>
      </c>
      <c r="C49" s="51" t="s">
        <v>136</v>
      </c>
      <c r="D49" s="52" t="s">
        <v>133</v>
      </c>
      <c r="E49" s="84"/>
      <c r="F49" s="84"/>
      <c r="G49" s="84" t="s">
        <v>318</v>
      </c>
      <c r="H49" s="90" t="s">
        <v>160</v>
      </c>
      <c r="I49" s="82"/>
      <c r="J49" s="85"/>
      <c r="K49" s="85"/>
      <c r="L49" s="85">
        <v>1000</v>
      </c>
      <c r="M49" s="85"/>
    </row>
    <row r="50" spans="1:13" s="86" customFormat="1" ht="12.75" hidden="1">
      <c r="A50" s="40">
        <v>45</v>
      </c>
      <c r="B50" s="40" t="s">
        <v>131</v>
      </c>
      <c r="C50" s="51" t="s">
        <v>136</v>
      </c>
      <c r="D50" s="52" t="s">
        <v>133</v>
      </c>
      <c r="E50" s="84"/>
      <c r="F50" s="84"/>
      <c r="G50" s="84" t="s">
        <v>323</v>
      </c>
      <c r="H50" s="90" t="s">
        <v>336</v>
      </c>
      <c r="I50" s="82"/>
      <c r="J50" s="85"/>
      <c r="K50" s="85"/>
      <c r="L50" s="85">
        <v>0</v>
      </c>
      <c r="M50" s="85"/>
    </row>
    <row r="51" spans="1:13" s="86" customFormat="1" ht="12.75" hidden="1">
      <c r="A51" s="40">
        <v>45</v>
      </c>
      <c r="B51" s="40" t="s">
        <v>131</v>
      </c>
      <c r="C51" s="51" t="s">
        <v>136</v>
      </c>
      <c r="D51" s="52" t="s">
        <v>133</v>
      </c>
      <c r="E51" s="84"/>
      <c r="F51" s="84"/>
      <c r="G51" s="84" t="s">
        <v>320</v>
      </c>
      <c r="H51" s="90" t="s">
        <v>326</v>
      </c>
      <c r="I51" s="82"/>
      <c r="J51" s="85"/>
      <c r="K51" s="85"/>
      <c r="L51" s="85">
        <v>400</v>
      </c>
      <c r="M51" s="85"/>
    </row>
    <row r="52" spans="1:13" s="86" customFormat="1" ht="12.75" hidden="1">
      <c r="A52" s="40">
        <v>45</v>
      </c>
      <c r="B52" s="40" t="s">
        <v>131</v>
      </c>
      <c r="C52" s="51" t="s">
        <v>136</v>
      </c>
      <c r="D52" s="52" t="s">
        <v>133</v>
      </c>
      <c r="E52" s="84"/>
      <c r="F52" s="84"/>
      <c r="G52" s="84" t="s">
        <v>321</v>
      </c>
      <c r="H52" s="90" t="s">
        <v>156</v>
      </c>
      <c r="I52" s="82"/>
      <c r="J52" s="85"/>
      <c r="K52" s="85"/>
      <c r="L52" s="85">
        <v>10</v>
      </c>
      <c r="M52" s="85"/>
    </row>
    <row r="53" spans="1:13" ht="12.75">
      <c r="A53" s="40">
        <v>45</v>
      </c>
      <c r="B53" s="40" t="s">
        <v>131</v>
      </c>
      <c r="C53" s="51" t="s">
        <v>136</v>
      </c>
      <c r="D53" s="52" t="s">
        <v>133</v>
      </c>
      <c r="E53" s="52"/>
      <c r="F53" s="52" t="s">
        <v>161</v>
      </c>
      <c r="G53" s="52"/>
      <c r="H53" s="40" t="s">
        <v>162</v>
      </c>
      <c r="I53" s="40"/>
      <c r="J53" s="54">
        <v>58000</v>
      </c>
      <c r="K53" s="54">
        <v>51610</v>
      </c>
      <c r="L53" s="54">
        <f>SUM(L54:L59)</f>
        <v>52000</v>
      </c>
      <c r="M53" s="54"/>
    </row>
    <row r="54" spans="1:13" s="86" customFormat="1" ht="12.75" hidden="1">
      <c r="A54" s="40">
        <v>45</v>
      </c>
      <c r="B54" s="40" t="s">
        <v>131</v>
      </c>
      <c r="C54" s="51" t="s">
        <v>136</v>
      </c>
      <c r="D54" s="52" t="s">
        <v>133</v>
      </c>
      <c r="E54" s="84"/>
      <c r="F54" s="84"/>
      <c r="G54" s="84" t="s">
        <v>327</v>
      </c>
      <c r="H54" s="82" t="s">
        <v>229</v>
      </c>
      <c r="I54" s="82"/>
      <c r="J54" s="85"/>
      <c r="K54" s="85"/>
      <c r="L54" s="85">
        <v>100</v>
      </c>
      <c r="M54" s="85"/>
    </row>
    <row r="55" spans="1:13" s="86" customFormat="1" ht="12.75" hidden="1">
      <c r="A55" s="40">
        <v>45</v>
      </c>
      <c r="B55" s="40" t="s">
        <v>131</v>
      </c>
      <c r="C55" s="51" t="s">
        <v>136</v>
      </c>
      <c r="D55" s="52" t="s">
        <v>133</v>
      </c>
      <c r="E55" s="84"/>
      <c r="F55" s="84"/>
      <c r="G55" s="84" t="s">
        <v>328</v>
      </c>
      <c r="H55" s="82" t="s">
        <v>230</v>
      </c>
      <c r="I55" s="82"/>
      <c r="J55" s="85"/>
      <c r="K55" s="85"/>
      <c r="L55" s="104">
        <f>58000-13000</f>
        <v>45000</v>
      </c>
      <c r="M55" s="85"/>
    </row>
    <row r="56" spans="1:13" s="86" customFormat="1" ht="12.75" hidden="1">
      <c r="A56" s="40">
        <v>45</v>
      </c>
      <c r="B56" s="40" t="s">
        <v>131</v>
      </c>
      <c r="C56" s="51" t="s">
        <v>136</v>
      </c>
      <c r="D56" s="52" t="s">
        <v>133</v>
      </c>
      <c r="E56" s="84"/>
      <c r="F56" s="84"/>
      <c r="G56" s="84" t="s">
        <v>329</v>
      </c>
      <c r="H56" s="82" t="s">
        <v>231</v>
      </c>
      <c r="I56" s="82"/>
      <c r="J56" s="85"/>
      <c r="K56" s="85"/>
      <c r="L56" s="85">
        <v>1800</v>
      </c>
      <c r="M56" s="85"/>
    </row>
    <row r="57" spans="1:13" s="86" customFormat="1" ht="12.75" hidden="1">
      <c r="A57" s="40">
        <v>45</v>
      </c>
      <c r="B57" s="40" t="s">
        <v>131</v>
      </c>
      <c r="C57" s="51" t="s">
        <v>136</v>
      </c>
      <c r="D57" s="52" t="s">
        <v>133</v>
      </c>
      <c r="E57" s="84"/>
      <c r="F57" s="84"/>
      <c r="G57" s="84" t="s">
        <v>330</v>
      </c>
      <c r="H57" s="82" t="s">
        <v>232</v>
      </c>
      <c r="I57" s="82"/>
      <c r="J57" s="85"/>
      <c r="K57" s="85"/>
      <c r="L57" s="85">
        <v>1600</v>
      </c>
      <c r="M57" s="85"/>
    </row>
    <row r="58" spans="1:13" s="86" customFormat="1" ht="12.75" hidden="1">
      <c r="A58" s="40">
        <v>45</v>
      </c>
      <c r="B58" s="40" t="s">
        <v>131</v>
      </c>
      <c r="C58" s="51" t="s">
        <v>136</v>
      </c>
      <c r="D58" s="52" t="s">
        <v>133</v>
      </c>
      <c r="E58" s="84"/>
      <c r="F58" s="84"/>
      <c r="G58" s="84" t="s">
        <v>331</v>
      </c>
      <c r="H58" s="82" t="s">
        <v>333</v>
      </c>
      <c r="I58" s="82"/>
      <c r="J58" s="85"/>
      <c r="K58" s="85"/>
      <c r="L58" s="85">
        <v>500</v>
      </c>
      <c r="M58" s="85"/>
    </row>
    <row r="59" spans="1:13" s="86" customFormat="1" ht="12.75" hidden="1">
      <c r="A59" s="40">
        <v>45</v>
      </c>
      <c r="B59" s="40" t="s">
        <v>131</v>
      </c>
      <c r="C59" s="51" t="s">
        <v>136</v>
      </c>
      <c r="D59" s="52" t="s">
        <v>133</v>
      </c>
      <c r="E59" s="84"/>
      <c r="F59" s="84"/>
      <c r="G59" s="84" t="s">
        <v>332</v>
      </c>
      <c r="H59" s="82" t="s">
        <v>226</v>
      </c>
      <c r="I59" s="82"/>
      <c r="J59" s="85"/>
      <c r="K59" s="85"/>
      <c r="L59" s="85">
        <v>3000</v>
      </c>
      <c r="M59" s="85"/>
    </row>
    <row r="60" spans="1:13" ht="12.75">
      <c r="A60" s="40">
        <v>45</v>
      </c>
      <c r="B60" s="40" t="s">
        <v>131</v>
      </c>
      <c r="C60" s="51" t="s">
        <v>136</v>
      </c>
      <c r="D60" s="52" t="s">
        <v>133</v>
      </c>
      <c r="E60" s="52"/>
      <c r="F60" s="52" t="s">
        <v>163</v>
      </c>
      <c r="G60" s="52"/>
      <c r="H60" s="40" t="s">
        <v>164</v>
      </c>
      <c r="I60" s="40"/>
      <c r="J60" s="54">
        <v>17000</v>
      </c>
      <c r="K60" s="54">
        <v>17000</v>
      </c>
      <c r="L60" s="54">
        <f>SUM(L61:L62)</f>
        <v>19131</v>
      </c>
      <c r="M60" s="54"/>
    </row>
    <row r="61" spans="1:13" s="86" customFormat="1" ht="12.75" hidden="1">
      <c r="A61" s="40">
        <v>45</v>
      </c>
      <c r="B61" s="40" t="s">
        <v>131</v>
      </c>
      <c r="C61" s="51" t="s">
        <v>136</v>
      </c>
      <c r="D61" s="52" t="s">
        <v>133</v>
      </c>
      <c r="E61" s="84"/>
      <c r="F61" s="84"/>
      <c r="G61" s="84" t="s">
        <v>334</v>
      </c>
      <c r="H61" s="82" t="s">
        <v>226</v>
      </c>
      <c r="I61" s="82"/>
      <c r="J61" s="85"/>
      <c r="K61" s="85"/>
      <c r="L61" s="104">
        <f>20000-2869</f>
        <v>17131</v>
      </c>
      <c r="M61" s="85"/>
    </row>
    <row r="62" spans="1:13" s="86" customFormat="1" ht="12.75" hidden="1">
      <c r="A62" s="40">
        <v>45</v>
      </c>
      <c r="B62" s="40" t="s">
        <v>131</v>
      </c>
      <c r="C62" s="51" t="s">
        <v>136</v>
      </c>
      <c r="D62" s="52" t="s">
        <v>133</v>
      </c>
      <c r="E62" s="84"/>
      <c r="F62" s="84"/>
      <c r="G62" s="84" t="s">
        <v>335</v>
      </c>
      <c r="H62" s="82" t="s">
        <v>232</v>
      </c>
      <c r="I62" s="82"/>
      <c r="J62" s="85"/>
      <c r="K62" s="85"/>
      <c r="L62" s="85">
        <v>2000</v>
      </c>
      <c r="M62" s="85"/>
    </row>
    <row r="63" spans="1:13" ht="12.75">
      <c r="A63" s="40">
        <v>45</v>
      </c>
      <c r="B63" s="40" t="s">
        <v>131</v>
      </c>
      <c r="C63" s="51" t="s">
        <v>136</v>
      </c>
      <c r="D63" s="52" t="s">
        <v>133</v>
      </c>
      <c r="E63" s="52"/>
      <c r="F63" s="52" t="s">
        <v>165</v>
      </c>
      <c r="G63" s="52"/>
      <c r="H63" s="40" t="s">
        <v>166</v>
      </c>
      <c r="I63" s="40"/>
      <c r="J63" s="54">
        <f>SUM(J64,J73,J78,J81,J82,J86)</f>
        <v>11191952</v>
      </c>
      <c r="K63" s="54">
        <f>SUM(K64,K73,K78,K81,K82,K86)</f>
        <v>12580135</v>
      </c>
      <c r="L63" s="54">
        <f>SUM(L65:L73,L76:L86,L89:L90)</f>
        <v>11964706</v>
      </c>
      <c r="M63" s="54"/>
    </row>
    <row r="64" spans="1:13" s="86" customFormat="1" ht="12.75">
      <c r="A64" s="40">
        <v>45</v>
      </c>
      <c r="B64" s="40" t="s">
        <v>131</v>
      </c>
      <c r="C64" s="51" t="s">
        <v>136</v>
      </c>
      <c r="D64" s="52" t="s">
        <v>133</v>
      </c>
      <c r="E64" s="84"/>
      <c r="F64" s="84"/>
      <c r="G64" s="84" t="s">
        <v>167</v>
      </c>
      <c r="H64" s="82" t="s">
        <v>166</v>
      </c>
      <c r="I64" s="82"/>
      <c r="J64" s="85">
        <f>59000-J78-J81-J82</f>
        <v>50950</v>
      </c>
      <c r="K64" s="85">
        <v>29231</v>
      </c>
      <c r="L64" s="100" t="s">
        <v>24</v>
      </c>
      <c r="M64" s="85"/>
    </row>
    <row r="65" spans="1:13" s="86" customFormat="1" ht="12.75">
      <c r="A65" s="40">
        <v>45</v>
      </c>
      <c r="B65" s="40" t="s">
        <v>131</v>
      </c>
      <c r="C65" s="51" t="s">
        <v>136</v>
      </c>
      <c r="D65" s="52" t="s">
        <v>133</v>
      </c>
      <c r="E65" s="84"/>
      <c r="F65" s="84"/>
      <c r="G65" s="84" t="s">
        <v>337</v>
      </c>
      <c r="H65" s="90" t="s">
        <v>168</v>
      </c>
      <c r="I65" s="82"/>
      <c r="J65" s="85"/>
      <c r="K65" s="85"/>
      <c r="L65" s="85">
        <v>1100</v>
      </c>
      <c r="M65" s="85"/>
    </row>
    <row r="66" spans="1:13" s="86" customFormat="1" ht="12.75" hidden="1">
      <c r="A66" s="40">
        <v>45</v>
      </c>
      <c r="B66" s="40" t="s">
        <v>131</v>
      </c>
      <c r="C66" s="51" t="s">
        <v>136</v>
      </c>
      <c r="D66" s="52" t="s">
        <v>133</v>
      </c>
      <c r="E66" s="84"/>
      <c r="F66" s="84"/>
      <c r="G66" s="84" t="s">
        <v>338</v>
      </c>
      <c r="H66" s="90" t="s">
        <v>359</v>
      </c>
      <c r="I66" s="82"/>
      <c r="J66" s="85"/>
      <c r="K66" s="85"/>
      <c r="L66" s="85">
        <v>0</v>
      </c>
      <c r="M66" s="85"/>
    </row>
    <row r="67" spans="1:13" s="86" customFormat="1" ht="12.75">
      <c r="A67" s="40">
        <v>45</v>
      </c>
      <c r="B67" s="40" t="s">
        <v>131</v>
      </c>
      <c r="C67" s="51" t="s">
        <v>136</v>
      </c>
      <c r="D67" s="52" t="s">
        <v>133</v>
      </c>
      <c r="E67" s="84"/>
      <c r="F67" s="84"/>
      <c r="G67" s="84" t="s">
        <v>339</v>
      </c>
      <c r="H67" s="90" t="s">
        <v>360</v>
      </c>
      <c r="I67" s="82"/>
      <c r="J67" s="85"/>
      <c r="K67" s="85"/>
      <c r="L67" s="85">
        <v>400</v>
      </c>
      <c r="M67" s="85"/>
    </row>
    <row r="68" spans="1:13" s="86" customFormat="1" ht="12.75">
      <c r="A68" s="40">
        <v>45</v>
      </c>
      <c r="B68" s="40" t="s">
        <v>131</v>
      </c>
      <c r="C68" s="51" t="s">
        <v>136</v>
      </c>
      <c r="D68" s="52" t="s">
        <v>133</v>
      </c>
      <c r="E68" s="84"/>
      <c r="F68" s="84"/>
      <c r="G68" s="84" t="s">
        <v>340</v>
      </c>
      <c r="H68" s="90" t="s">
        <v>169</v>
      </c>
      <c r="I68" s="82"/>
      <c r="J68" s="85"/>
      <c r="K68" s="85"/>
      <c r="L68" s="104">
        <f>17000-2000</f>
        <v>15000</v>
      </c>
      <c r="M68" s="85"/>
    </row>
    <row r="69" spans="1:13" s="86" customFormat="1" ht="12.75">
      <c r="A69" s="40">
        <v>45</v>
      </c>
      <c r="B69" s="40" t="s">
        <v>131</v>
      </c>
      <c r="C69" s="51" t="s">
        <v>136</v>
      </c>
      <c r="D69" s="52" t="s">
        <v>133</v>
      </c>
      <c r="E69" s="84"/>
      <c r="F69" s="84"/>
      <c r="G69" s="84" t="s">
        <v>341</v>
      </c>
      <c r="H69" s="90" t="s">
        <v>170</v>
      </c>
      <c r="I69" s="82"/>
      <c r="J69" s="85"/>
      <c r="K69" s="85"/>
      <c r="L69" s="85">
        <v>12000</v>
      </c>
      <c r="M69" s="85"/>
    </row>
    <row r="70" spans="1:13" s="86" customFormat="1" ht="12.75">
      <c r="A70" s="40">
        <v>45</v>
      </c>
      <c r="B70" s="40" t="s">
        <v>131</v>
      </c>
      <c r="C70" s="51" t="s">
        <v>136</v>
      </c>
      <c r="D70" s="52" t="s">
        <v>133</v>
      </c>
      <c r="E70" s="84"/>
      <c r="F70" s="84"/>
      <c r="G70" s="84" t="s">
        <v>342</v>
      </c>
      <c r="H70" s="90" t="s">
        <v>146</v>
      </c>
      <c r="I70" s="82"/>
      <c r="J70" s="85"/>
      <c r="K70" s="85"/>
      <c r="L70" s="85">
        <v>100</v>
      </c>
      <c r="M70" s="85"/>
    </row>
    <row r="71" spans="1:13" s="86" customFormat="1" ht="12.75" hidden="1">
      <c r="A71" s="40">
        <v>45</v>
      </c>
      <c r="B71" s="40" t="s">
        <v>131</v>
      </c>
      <c r="C71" s="51" t="s">
        <v>136</v>
      </c>
      <c r="D71" s="52" t="s">
        <v>133</v>
      </c>
      <c r="E71" s="84"/>
      <c r="F71" s="84"/>
      <c r="G71" s="84" t="s">
        <v>343</v>
      </c>
      <c r="H71" s="90" t="s">
        <v>171</v>
      </c>
      <c r="I71" s="82"/>
      <c r="J71" s="85"/>
      <c r="K71" s="85"/>
      <c r="L71" s="85">
        <v>0</v>
      </c>
      <c r="M71" s="85"/>
    </row>
    <row r="72" spans="1:13" s="86" customFormat="1" ht="12.75" hidden="1">
      <c r="A72" s="40">
        <v>45</v>
      </c>
      <c r="B72" s="40" t="s">
        <v>131</v>
      </c>
      <c r="C72" s="51" t="s">
        <v>136</v>
      </c>
      <c r="D72" s="52" t="s">
        <v>133</v>
      </c>
      <c r="E72" s="84"/>
      <c r="F72" s="84"/>
      <c r="G72" s="84" t="s">
        <v>344</v>
      </c>
      <c r="H72" s="90" t="s">
        <v>172</v>
      </c>
      <c r="I72" s="82"/>
      <c r="J72" s="85"/>
      <c r="K72" s="85"/>
      <c r="L72" s="85">
        <v>0</v>
      </c>
      <c r="M72" s="85"/>
    </row>
    <row r="73" spans="1:13" s="86" customFormat="1" ht="12.75">
      <c r="A73" s="40">
        <v>45</v>
      </c>
      <c r="B73" s="40" t="s">
        <v>131</v>
      </c>
      <c r="C73" s="51" t="s">
        <v>136</v>
      </c>
      <c r="D73" s="52" t="s">
        <v>133</v>
      </c>
      <c r="E73" s="84"/>
      <c r="F73" s="84"/>
      <c r="G73" s="84" t="s">
        <v>345</v>
      </c>
      <c r="H73" s="82" t="s">
        <v>174</v>
      </c>
      <c r="I73" s="82"/>
      <c r="J73" s="85">
        <f>SUM(J74:J75)</f>
        <v>3302818</v>
      </c>
      <c r="K73" s="85">
        <f>SUM(K74:K75)</f>
        <v>4164997</v>
      </c>
      <c r="L73" s="85">
        <f>SUM(L74:L75)</f>
        <v>4102965</v>
      </c>
      <c r="M73" s="85"/>
    </row>
    <row r="74" spans="1:13" s="86" customFormat="1" ht="12.75" hidden="1">
      <c r="A74" s="40">
        <v>45</v>
      </c>
      <c r="B74" s="40" t="s">
        <v>131</v>
      </c>
      <c r="C74" s="51" t="s">
        <v>136</v>
      </c>
      <c r="D74" s="52" t="s">
        <v>133</v>
      </c>
      <c r="E74" s="84"/>
      <c r="F74" s="84"/>
      <c r="G74" s="84"/>
      <c r="H74" s="82" t="s">
        <v>175</v>
      </c>
      <c r="I74" s="82"/>
      <c r="J74" s="85">
        <v>3287818</v>
      </c>
      <c r="K74" s="85">
        <v>4159997</v>
      </c>
      <c r="L74" s="85">
        <v>4087965</v>
      </c>
      <c r="M74" s="85"/>
    </row>
    <row r="75" spans="1:13" s="86" customFormat="1" ht="12.75" hidden="1">
      <c r="A75" s="40">
        <v>45</v>
      </c>
      <c r="B75" s="40" t="s">
        <v>131</v>
      </c>
      <c r="C75" s="51" t="s">
        <v>136</v>
      </c>
      <c r="D75" s="52" t="s">
        <v>133</v>
      </c>
      <c r="E75" s="84"/>
      <c r="F75" s="84"/>
      <c r="G75" s="84"/>
      <c r="H75" s="82" t="s">
        <v>177</v>
      </c>
      <c r="I75" s="82"/>
      <c r="J75" s="85">
        <v>15000</v>
      </c>
      <c r="K75" s="85">
        <v>5000</v>
      </c>
      <c r="L75" s="85">
        <v>15000</v>
      </c>
      <c r="M75" s="85"/>
    </row>
    <row r="76" spans="1:13" s="86" customFormat="1" ht="12.75">
      <c r="A76" s="40">
        <v>45</v>
      </c>
      <c r="B76" s="40" t="s">
        <v>131</v>
      </c>
      <c r="C76" s="51" t="s">
        <v>136</v>
      </c>
      <c r="D76" s="52" t="s">
        <v>133</v>
      </c>
      <c r="E76" s="84"/>
      <c r="F76" s="84"/>
      <c r="G76" s="84" t="s">
        <v>346</v>
      </c>
      <c r="H76" s="82" t="s">
        <v>361</v>
      </c>
      <c r="I76" s="82"/>
      <c r="J76" s="85"/>
      <c r="K76" s="85"/>
      <c r="L76" s="85">
        <v>9775</v>
      </c>
      <c r="M76" s="85"/>
    </row>
    <row r="77" spans="1:13" s="86" customFormat="1" ht="12.75">
      <c r="A77" s="40">
        <v>45</v>
      </c>
      <c r="B77" s="40" t="s">
        <v>131</v>
      </c>
      <c r="C77" s="51" t="s">
        <v>136</v>
      </c>
      <c r="D77" s="52" t="s">
        <v>133</v>
      </c>
      <c r="E77" s="84"/>
      <c r="F77" s="84"/>
      <c r="G77" s="84" t="s">
        <v>347</v>
      </c>
      <c r="H77" s="82" t="s">
        <v>11</v>
      </c>
      <c r="I77" s="82"/>
      <c r="J77" s="85"/>
      <c r="K77" s="85"/>
      <c r="L77" s="85">
        <v>800</v>
      </c>
      <c r="M77" s="85"/>
    </row>
    <row r="78" spans="1:13" s="86" customFormat="1" ht="12.75">
      <c r="A78" s="40">
        <v>45</v>
      </c>
      <c r="B78" s="40" t="s">
        <v>131</v>
      </c>
      <c r="C78" s="51" t="s">
        <v>136</v>
      </c>
      <c r="D78" s="52" t="s">
        <v>133</v>
      </c>
      <c r="E78" s="84"/>
      <c r="F78" s="84"/>
      <c r="G78" s="84" t="s">
        <v>348</v>
      </c>
      <c r="H78" s="82" t="s">
        <v>178</v>
      </c>
      <c r="I78" s="82"/>
      <c r="J78" s="85">
        <v>1000</v>
      </c>
      <c r="K78" s="85">
        <v>1000</v>
      </c>
      <c r="L78" s="85">
        <v>1000</v>
      </c>
      <c r="M78" s="85"/>
    </row>
    <row r="79" spans="1:13" s="86" customFormat="1" ht="12.75">
      <c r="A79" s="40">
        <v>45</v>
      </c>
      <c r="B79" s="40" t="s">
        <v>131</v>
      </c>
      <c r="C79" s="51" t="s">
        <v>136</v>
      </c>
      <c r="D79" s="52" t="s">
        <v>133</v>
      </c>
      <c r="E79" s="84"/>
      <c r="F79" s="84"/>
      <c r="G79" s="84" t="s">
        <v>349</v>
      </c>
      <c r="H79" s="82" t="s">
        <v>362</v>
      </c>
      <c r="I79" s="82"/>
      <c r="J79" s="85"/>
      <c r="K79" s="85"/>
      <c r="L79" s="85">
        <v>25</v>
      </c>
      <c r="M79" s="85"/>
    </row>
    <row r="80" spans="1:13" s="86" customFormat="1" ht="12.75" hidden="1">
      <c r="A80" s="40">
        <v>45</v>
      </c>
      <c r="B80" s="40" t="s">
        <v>131</v>
      </c>
      <c r="C80" s="51" t="s">
        <v>136</v>
      </c>
      <c r="D80" s="52" t="s">
        <v>133</v>
      </c>
      <c r="E80" s="84"/>
      <c r="F80" s="84"/>
      <c r="G80" s="84" t="s">
        <v>350</v>
      </c>
      <c r="H80" s="82" t="s">
        <v>363</v>
      </c>
      <c r="I80" s="82"/>
      <c r="J80" s="85"/>
      <c r="K80" s="85"/>
      <c r="L80" s="85">
        <v>0</v>
      </c>
      <c r="M80" s="85"/>
    </row>
    <row r="81" spans="1:13" s="86" customFormat="1" ht="12.75">
      <c r="A81" s="40">
        <v>45</v>
      </c>
      <c r="B81" s="40" t="s">
        <v>131</v>
      </c>
      <c r="C81" s="51" t="s">
        <v>136</v>
      </c>
      <c r="D81" s="52" t="s">
        <v>133</v>
      </c>
      <c r="E81" s="84"/>
      <c r="F81" s="84"/>
      <c r="G81" s="84" t="s">
        <v>351</v>
      </c>
      <c r="H81" s="82" t="s">
        <v>179</v>
      </c>
      <c r="I81" s="82"/>
      <c r="J81" s="85">
        <v>7000</v>
      </c>
      <c r="K81" s="85">
        <v>7000</v>
      </c>
      <c r="L81" s="85">
        <v>9100</v>
      </c>
      <c r="M81" s="85"/>
    </row>
    <row r="82" spans="1:13" s="86" customFormat="1" ht="12.75">
      <c r="A82" s="40">
        <v>45</v>
      </c>
      <c r="B82" s="40" t="s">
        <v>131</v>
      </c>
      <c r="C82" s="51" t="s">
        <v>136</v>
      </c>
      <c r="D82" s="52" t="s">
        <v>133</v>
      </c>
      <c r="E82" s="84"/>
      <c r="F82" s="84"/>
      <c r="G82" s="84" t="s">
        <v>352</v>
      </c>
      <c r="H82" s="82" t="s">
        <v>180</v>
      </c>
      <c r="I82" s="82"/>
      <c r="J82" s="85">
        <v>50</v>
      </c>
      <c r="K82" s="85">
        <v>50</v>
      </c>
      <c r="L82" s="85">
        <v>250</v>
      </c>
      <c r="M82" s="85"/>
    </row>
    <row r="83" spans="1:13" s="86" customFormat="1" ht="12.75" hidden="1">
      <c r="A83" s="40">
        <v>45</v>
      </c>
      <c r="B83" s="40" t="s">
        <v>131</v>
      </c>
      <c r="C83" s="51" t="s">
        <v>136</v>
      </c>
      <c r="D83" s="52" t="s">
        <v>133</v>
      </c>
      <c r="E83" s="84"/>
      <c r="F83" s="84"/>
      <c r="G83" s="84" t="s">
        <v>353</v>
      </c>
      <c r="H83" s="82" t="s">
        <v>364</v>
      </c>
      <c r="I83" s="82"/>
      <c r="J83" s="85"/>
      <c r="K83" s="85"/>
      <c r="L83" s="85">
        <v>0</v>
      </c>
      <c r="M83" s="85"/>
    </row>
    <row r="84" spans="1:13" s="86" customFormat="1" ht="12.75" hidden="1">
      <c r="A84" s="40">
        <v>45</v>
      </c>
      <c r="B84" s="40" t="s">
        <v>131</v>
      </c>
      <c r="C84" s="51" t="s">
        <v>136</v>
      </c>
      <c r="D84" s="52" t="s">
        <v>133</v>
      </c>
      <c r="E84" s="84"/>
      <c r="F84" s="84"/>
      <c r="G84" s="84" t="s">
        <v>354</v>
      </c>
      <c r="H84" s="82" t="s">
        <v>365</v>
      </c>
      <c r="I84" s="82"/>
      <c r="J84" s="85"/>
      <c r="K84" s="85"/>
      <c r="L84" s="85">
        <v>0</v>
      </c>
      <c r="M84" s="85"/>
    </row>
    <row r="85" spans="1:13" s="86" customFormat="1" ht="12.75">
      <c r="A85" s="40">
        <v>45</v>
      </c>
      <c r="B85" s="40" t="s">
        <v>131</v>
      </c>
      <c r="C85" s="51" t="s">
        <v>136</v>
      </c>
      <c r="D85" s="52" t="s">
        <v>133</v>
      </c>
      <c r="E85" s="84"/>
      <c r="F85" s="84"/>
      <c r="G85" s="84" t="s">
        <v>355</v>
      </c>
      <c r="H85" s="82" t="s">
        <v>366</v>
      </c>
      <c r="I85" s="82"/>
      <c r="J85" s="85"/>
      <c r="K85" s="85"/>
      <c r="L85" s="85">
        <v>500</v>
      </c>
      <c r="M85" s="85"/>
    </row>
    <row r="86" spans="1:13" s="86" customFormat="1" ht="12.75">
      <c r="A86" s="40">
        <v>45</v>
      </c>
      <c r="B86" s="40" t="s">
        <v>131</v>
      </c>
      <c r="C86" s="51" t="s">
        <v>136</v>
      </c>
      <c r="D86" s="52" t="s">
        <v>133</v>
      </c>
      <c r="E86" s="84"/>
      <c r="F86" s="84"/>
      <c r="G86" s="84" t="s">
        <v>356</v>
      </c>
      <c r="H86" s="82" t="s">
        <v>181</v>
      </c>
      <c r="I86" s="82"/>
      <c r="J86" s="85">
        <v>7830134</v>
      </c>
      <c r="K86" s="85">
        <v>8377857</v>
      </c>
      <c r="L86" s="85">
        <f>SUM(L87:L88)</f>
        <v>7810741</v>
      </c>
      <c r="M86" s="85"/>
    </row>
    <row r="87" spans="1:13" s="86" customFormat="1" ht="12.75">
      <c r="A87" s="40">
        <v>45</v>
      </c>
      <c r="B87" s="40" t="s">
        <v>131</v>
      </c>
      <c r="C87" s="51" t="s">
        <v>136</v>
      </c>
      <c r="D87" s="52" t="s">
        <v>133</v>
      </c>
      <c r="E87" s="84"/>
      <c r="F87" s="84"/>
      <c r="G87" s="84"/>
      <c r="H87" s="99" t="s">
        <v>181</v>
      </c>
      <c r="I87" s="82"/>
      <c r="J87" s="85"/>
      <c r="K87" s="85"/>
      <c r="L87" s="85">
        <v>7807741</v>
      </c>
      <c r="M87" s="85"/>
    </row>
    <row r="88" spans="1:13" s="86" customFormat="1" ht="12.75">
      <c r="A88" s="40">
        <v>45</v>
      </c>
      <c r="B88" s="40" t="s">
        <v>131</v>
      </c>
      <c r="C88" s="51" t="s">
        <v>136</v>
      </c>
      <c r="D88" s="52" t="s">
        <v>133</v>
      </c>
      <c r="E88" s="84"/>
      <c r="F88" s="84"/>
      <c r="G88" s="84"/>
      <c r="H88" s="99" t="s">
        <v>396</v>
      </c>
      <c r="I88" s="82"/>
      <c r="J88" s="85"/>
      <c r="K88" s="85"/>
      <c r="L88" s="85">
        <v>3000</v>
      </c>
      <c r="M88" s="85"/>
    </row>
    <row r="89" spans="1:13" s="86" customFormat="1" ht="12.75">
      <c r="A89" s="40">
        <v>45</v>
      </c>
      <c r="B89" s="40" t="s">
        <v>131</v>
      </c>
      <c r="C89" s="51" t="s">
        <v>136</v>
      </c>
      <c r="D89" s="52" t="s">
        <v>133</v>
      </c>
      <c r="E89" s="84"/>
      <c r="F89" s="84"/>
      <c r="G89" s="84" t="s">
        <v>357</v>
      </c>
      <c r="H89" s="82" t="s">
        <v>367</v>
      </c>
      <c r="I89" s="82"/>
      <c r="J89" s="85"/>
      <c r="K89" s="85"/>
      <c r="L89" s="85">
        <v>800</v>
      </c>
      <c r="M89" s="85"/>
    </row>
    <row r="90" spans="1:13" s="86" customFormat="1" ht="12.75">
      <c r="A90" s="40">
        <v>45</v>
      </c>
      <c r="B90" s="40" t="s">
        <v>131</v>
      </c>
      <c r="C90" s="51" t="s">
        <v>136</v>
      </c>
      <c r="D90" s="52" t="s">
        <v>133</v>
      </c>
      <c r="E90" s="84"/>
      <c r="F90" s="84"/>
      <c r="G90" s="84" t="s">
        <v>358</v>
      </c>
      <c r="H90" s="82" t="s">
        <v>368</v>
      </c>
      <c r="I90" s="82"/>
      <c r="J90" s="85"/>
      <c r="K90" s="85"/>
      <c r="L90" s="85">
        <v>150</v>
      </c>
      <c r="M90" s="85"/>
    </row>
    <row r="91" spans="1:13" ht="12.75">
      <c r="A91" s="40">
        <v>45</v>
      </c>
      <c r="B91" s="40" t="s">
        <v>131</v>
      </c>
      <c r="C91" s="51" t="s">
        <v>136</v>
      </c>
      <c r="D91" s="52" t="s">
        <v>133</v>
      </c>
      <c r="E91" s="52" t="s">
        <v>182</v>
      </c>
      <c r="F91" s="52"/>
      <c r="G91" s="52"/>
      <c r="H91" s="40" t="s">
        <v>183</v>
      </c>
      <c r="I91" s="40"/>
      <c r="J91" s="54">
        <f>SUM(J92,J104,J107,J109,J110,J111,J112)</f>
        <v>2500</v>
      </c>
      <c r="K91" s="54">
        <f>SUM(K92,K104,K107,K109,K110,K111,K112)</f>
        <v>71022</v>
      </c>
      <c r="L91" s="54">
        <f>SUM(L92,L104,L107,L109,L110,L111,L112)</f>
        <v>72764</v>
      </c>
      <c r="M91" s="54"/>
    </row>
    <row r="92" spans="1:13" ht="12.75">
      <c r="A92" s="40">
        <v>45</v>
      </c>
      <c r="B92" s="40" t="s">
        <v>131</v>
      </c>
      <c r="C92" s="51" t="s">
        <v>136</v>
      </c>
      <c r="D92" s="52" t="s">
        <v>133</v>
      </c>
      <c r="E92" s="52"/>
      <c r="F92" s="52" t="s">
        <v>184</v>
      </c>
      <c r="G92" s="52"/>
      <c r="H92" s="40" t="s">
        <v>75</v>
      </c>
      <c r="I92" s="40"/>
      <c r="J92" s="54">
        <f>SUM(J93:J101)</f>
        <v>0</v>
      </c>
      <c r="K92" s="54">
        <f>SUM(K93:K101)</f>
        <v>70451</v>
      </c>
      <c r="L92" s="54">
        <f>SUM(L93:L101)</f>
        <v>72214</v>
      </c>
      <c r="M92" s="54"/>
    </row>
    <row r="93" spans="1:13" s="86" customFormat="1" ht="12.75">
      <c r="A93" s="82">
        <v>45</v>
      </c>
      <c r="B93" s="82" t="s">
        <v>131</v>
      </c>
      <c r="C93" s="83" t="s">
        <v>136</v>
      </c>
      <c r="D93" s="84" t="s">
        <v>133</v>
      </c>
      <c r="E93" s="84"/>
      <c r="F93" s="84" t="s">
        <v>184</v>
      </c>
      <c r="G93" s="84" t="s">
        <v>14</v>
      </c>
      <c r="H93" s="82" t="s">
        <v>185</v>
      </c>
      <c r="I93" s="82"/>
      <c r="J93" s="85">
        <v>0</v>
      </c>
      <c r="K93" s="85">
        <v>0</v>
      </c>
      <c r="L93" s="85">
        <v>2950</v>
      </c>
      <c r="M93" s="85"/>
    </row>
    <row r="94" spans="1:13" s="86" customFormat="1" ht="12.75" hidden="1">
      <c r="A94" s="82">
        <v>45</v>
      </c>
      <c r="B94" s="82" t="s">
        <v>131</v>
      </c>
      <c r="C94" s="83" t="s">
        <v>136</v>
      </c>
      <c r="D94" s="84" t="s">
        <v>133</v>
      </c>
      <c r="E94" s="84"/>
      <c r="F94" s="84" t="s">
        <v>184</v>
      </c>
      <c r="G94" s="84" t="s">
        <v>16</v>
      </c>
      <c r="H94" s="82" t="s">
        <v>186</v>
      </c>
      <c r="I94" s="82"/>
      <c r="J94" s="85">
        <v>0</v>
      </c>
      <c r="K94" s="85">
        <v>0</v>
      </c>
      <c r="L94" s="85"/>
      <c r="M94" s="85"/>
    </row>
    <row r="95" spans="1:13" s="86" customFormat="1" ht="12.75" hidden="1">
      <c r="A95" s="82">
        <v>45</v>
      </c>
      <c r="B95" s="82" t="s">
        <v>131</v>
      </c>
      <c r="C95" s="83" t="s">
        <v>136</v>
      </c>
      <c r="D95" s="84" t="s">
        <v>133</v>
      </c>
      <c r="E95" s="84"/>
      <c r="F95" s="84" t="s">
        <v>184</v>
      </c>
      <c r="G95" s="84" t="s">
        <v>37</v>
      </c>
      <c r="H95" s="82" t="s">
        <v>187</v>
      </c>
      <c r="I95" s="82"/>
      <c r="J95" s="85">
        <v>0</v>
      </c>
      <c r="K95" s="85">
        <v>0</v>
      </c>
      <c r="L95" s="85"/>
      <c r="M95" s="85"/>
    </row>
    <row r="96" spans="1:13" s="86" customFormat="1" ht="12.75" hidden="1">
      <c r="A96" s="82">
        <v>45</v>
      </c>
      <c r="B96" s="82" t="s">
        <v>131</v>
      </c>
      <c r="C96" s="83" t="s">
        <v>136</v>
      </c>
      <c r="D96" s="84" t="s">
        <v>133</v>
      </c>
      <c r="E96" s="84"/>
      <c r="F96" s="84" t="s">
        <v>184</v>
      </c>
      <c r="G96" s="84" t="s">
        <v>64</v>
      </c>
      <c r="H96" s="82" t="s">
        <v>188</v>
      </c>
      <c r="I96" s="82"/>
      <c r="J96" s="85">
        <v>0</v>
      </c>
      <c r="K96" s="85">
        <v>0</v>
      </c>
      <c r="L96" s="85"/>
      <c r="M96" s="85"/>
    </row>
    <row r="97" spans="1:13" s="86" customFormat="1" ht="12.75" hidden="1">
      <c r="A97" s="82">
        <v>45</v>
      </c>
      <c r="B97" s="82" t="s">
        <v>131</v>
      </c>
      <c r="C97" s="83" t="s">
        <v>136</v>
      </c>
      <c r="D97" s="84" t="s">
        <v>133</v>
      </c>
      <c r="E97" s="84"/>
      <c r="F97" s="84" t="s">
        <v>184</v>
      </c>
      <c r="G97" s="84" t="s">
        <v>83</v>
      </c>
      <c r="H97" s="82" t="s">
        <v>189</v>
      </c>
      <c r="I97" s="82"/>
      <c r="J97" s="85">
        <v>0</v>
      </c>
      <c r="K97" s="85">
        <v>0</v>
      </c>
      <c r="L97" s="85"/>
      <c r="M97" s="85"/>
    </row>
    <row r="98" spans="1:13" s="86" customFormat="1" ht="12.75" hidden="1">
      <c r="A98" s="82">
        <v>45</v>
      </c>
      <c r="B98" s="82" t="s">
        <v>131</v>
      </c>
      <c r="C98" s="83" t="s">
        <v>136</v>
      </c>
      <c r="D98" s="84" t="s">
        <v>133</v>
      </c>
      <c r="E98" s="84"/>
      <c r="F98" s="84" t="s">
        <v>184</v>
      </c>
      <c r="G98" s="84" t="s">
        <v>22</v>
      </c>
      <c r="H98" s="82" t="s">
        <v>190</v>
      </c>
      <c r="I98" s="82"/>
      <c r="J98" s="85">
        <v>0</v>
      </c>
      <c r="K98" s="85">
        <v>0</v>
      </c>
      <c r="L98" s="85"/>
      <c r="M98" s="85"/>
    </row>
    <row r="99" spans="1:13" s="86" customFormat="1" ht="12.75" hidden="1">
      <c r="A99" s="82">
        <v>45</v>
      </c>
      <c r="B99" s="82" t="s">
        <v>131</v>
      </c>
      <c r="C99" s="83" t="s">
        <v>136</v>
      </c>
      <c r="D99" s="84" t="s">
        <v>133</v>
      </c>
      <c r="E99" s="84"/>
      <c r="F99" s="84" t="s">
        <v>184</v>
      </c>
      <c r="G99" s="84" t="s">
        <v>25</v>
      </c>
      <c r="H99" s="82" t="s">
        <v>191</v>
      </c>
      <c r="I99" s="82"/>
      <c r="J99" s="85">
        <v>0</v>
      </c>
      <c r="K99" s="85">
        <v>0</v>
      </c>
      <c r="L99" s="85"/>
      <c r="M99" s="85"/>
    </row>
    <row r="100" spans="1:13" s="86" customFormat="1" ht="12.75" hidden="1">
      <c r="A100" s="82">
        <v>45</v>
      </c>
      <c r="B100" s="82" t="s">
        <v>131</v>
      </c>
      <c r="C100" s="83" t="s">
        <v>136</v>
      </c>
      <c r="D100" s="84" t="s">
        <v>133</v>
      </c>
      <c r="E100" s="84"/>
      <c r="F100" s="84" t="s">
        <v>184</v>
      </c>
      <c r="G100" s="84" t="s">
        <v>27</v>
      </c>
      <c r="H100" s="82" t="s">
        <v>192</v>
      </c>
      <c r="I100" s="82"/>
      <c r="J100" s="85">
        <v>0</v>
      </c>
      <c r="K100" s="85">
        <v>0</v>
      </c>
      <c r="L100" s="85"/>
      <c r="M100" s="85"/>
    </row>
    <row r="101" spans="1:13" s="86" customFormat="1" ht="12.75">
      <c r="A101" s="82">
        <v>45</v>
      </c>
      <c r="B101" s="82" t="s">
        <v>131</v>
      </c>
      <c r="C101" s="83" t="s">
        <v>136</v>
      </c>
      <c r="D101" s="84" t="s">
        <v>133</v>
      </c>
      <c r="E101" s="84"/>
      <c r="F101" s="84" t="s">
        <v>184</v>
      </c>
      <c r="G101" s="84" t="s">
        <v>173</v>
      </c>
      <c r="H101" s="82" t="s">
        <v>193</v>
      </c>
      <c r="I101" s="82"/>
      <c r="J101" s="85">
        <f>SUM(J102:J103)</f>
        <v>0</v>
      </c>
      <c r="K101" s="85">
        <f>SUM(K102:K103)</f>
        <v>70451</v>
      </c>
      <c r="L101" s="85">
        <f>SUM(L102:L103)</f>
        <v>69264</v>
      </c>
      <c r="M101" s="85"/>
    </row>
    <row r="102" spans="1:13" s="86" customFormat="1" ht="12.75" hidden="1">
      <c r="A102" s="82">
        <v>45</v>
      </c>
      <c r="B102" s="40" t="s">
        <v>131</v>
      </c>
      <c r="C102" s="83" t="s">
        <v>136</v>
      </c>
      <c r="D102" s="52" t="s">
        <v>133</v>
      </c>
      <c r="E102" s="84"/>
      <c r="F102" s="84"/>
      <c r="G102" s="84"/>
      <c r="H102" s="82" t="s">
        <v>194</v>
      </c>
      <c r="I102" s="82"/>
      <c r="J102" s="85">
        <v>0</v>
      </c>
      <c r="K102" s="85">
        <v>44032</v>
      </c>
      <c r="L102" s="85">
        <v>43290</v>
      </c>
      <c r="M102" s="85"/>
    </row>
    <row r="103" spans="1:13" s="86" customFormat="1" ht="12.75" hidden="1">
      <c r="A103" s="82">
        <v>45</v>
      </c>
      <c r="B103" s="40" t="s">
        <v>131</v>
      </c>
      <c r="C103" s="83" t="s">
        <v>136</v>
      </c>
      <c r="D103" s="52" t="s">
        <v>133</v>
      </c>
      <c r="E103" s="84"/>
      <c r="F103" s="84"/>
      <c r="G103" s="84"/>
      <c r="H103" s="82" t="s">
        <v>176</v>
      </c>
      <c r="I103" s="82"/>
      <c r="J103" s="85">
        <v>0</v>
      </c>
      <c r="K103" s="85">
        <v>26419</v>
      </c>
      <c r="L103" s="85">
        <v>25974</v>
      </c>
      <c r="M103" s="85"/>
    </row>
    <row r="104" spans="1:13" ht="12.75">
      <c r="A104" s="82">
        <v>45</v>
      </c>
      <c r="B104" s="40" t="s">
        <v>131</v>
      </c>
      <c r="C104" s="83" t="s">
        <v>136</v>
      </c>
      <c r="D104" s="52" t="s">
        <v>133</v>
      </c>
      <c r="E104" s="52"/>
      <c r="F104" s="52" t="s">
        <v>195</v>
      </c>
      <c r="G104" s="52"/>
      <c r="H104" s="40" t="s">
        <v>196</v>
      </c>
      <c r="I104" s="40"/>
      <c r="J104" s="54">
        <v>2500</v>
      </c>
      <c r="K104" s="54">
        <v>571</v>
      </c>
      <c r="L104" s="54">
        <f>SUM(L105:L106)</f>
        <v>550</v>
      </c>
      <c r="M104" s="54"/>
    </row>
    <row r="105" spans="1:13" s="86" customFormat="1" ht="12.75">
      <c r="A105" s="82">
        <v>45</v>
      </c>
      <c r="B105" s="40" t="s">
        <v>131</v>
      </c>
      <c r="C105" s="83" t="s">
        <v>136</v>
      </c>
      <c r="D105" s="52" t="s">
        <v>133</v>
      </c>
      <c r="E105" s="84"/>
      <c r="F105" s="84"/>
      <c r="G105" s="84" t="s">
        <v>369</v>
      </c>
      <c r="H105" s="82" t="s">
        <v>371</v>
      </c>
      <c r="I105" s="82"/>
      <c r="J105" s="85"/>
      <c r="K105" s="85"/>
      <c r="L105" s="85">
        <v>300</v>
      </c>
      <c r="M105" s="85"/>
    </row>
    <row r="106" spans="1:13" s="86" customFormat="1" ht="12.75">
      <c r="A106" s="82">
        <v>45</v>
      </c>
      <c r="B106" s="40" t="s">
        <v>131</v>
      </c>
      <c r="C106" s="83" t="s">
        <v>136</v>
      </c>
      <c r="D106" s="52" t="s">
        <v>133</v>
      </c>
      <c r="E106" s="84"/>
      <c r="F106" s="84"/>
      <c r="G106" s="84" t="s">
        <v>370</v>
      </c>
      <c r="H106" s="82" t="s">
        <v>372</v>
      </c>
      <c r="I106" s="82"/>
      <c r="J106" s="85"/>
      <c r="K106" s="85"/>
      <c r="L106" s="85">
        <v>250</v>
      </c>
      <c r="M106" s="85"/>
    </row>
    <row r="107" spans="1:13" ht="12.75" hidden="1">
      <c r="A107" s="40">
        <v>45</v>
      </c>
      <c r="B107" s="40" t="s">
        <v>131</v>
      </c>
      <c r="C107" s="83" t="s">
        <v>136</v>
      </c>
      <c r="D107" s="52" t="s">
        <v>133</v>
      </c>
      <c r="E107" s="52"/>
      <c r="F107" s="52" t="s">
        <v>197</v>
      </c>
      <c r="G107" s="52"/>
      <c r="H107" s="40" t="s">
        <v>198</v>
      </c>
      <c r="I107" s="40"/>
      <c r="J107" s="54">
        <f>J108</f>
        <v>0</v>
      </c>
      <c r="K107" s="54">
        <f>K108</f>
        <v>0</v>
      </c>
      <c r="L107" s="54">
        <f>SUM(L108)</f>
        <v>0</v>
      </c>
      <c r="M107" s="54"/>
    </row>
    <row r="108" spans="1:13" s="86" customFormat="1" ht="12.75" hidden="1">
      <c r="A108" s="82">
        <v>45</v>
      </c>
      <c r="B108" s="82" t="s">
        <v>131</v>
      </c>
      <c r="C108" s="83" t="s">
        <v>136</v>
      </c>
      <c r="D108" s="84" t="s">
        <v>133</v>
      </c>
      <c r="E108" s="84"/>
      <c r="F108" s="84" t="s">
        <v>197</v>
      </c>
      <c r="G108" s="84" t="s">
        <v>373</v>
      </c>
      <c r="H108" s="82" t="s">
        <v>199</v>
      </c>
      <c r="I108" s="82"/>
      <c r="J108" s="85">
        <v>0</v>
      </c>
      <c r="K108" s="85">
        <v>0</v>
      </c>
      <c r="L108" s="85">
        <v>0</v>
      </c>
      <c r="M108" s="85"/>
    </row>
    <row r="109" spans="1:13" ht="12.75" hidden="1">
      <c r="A109" s="40">
        <v>45</v>
      </c>
      <c r="B109" s="40" t="s">
        <v>131</v>
      </c>
      <c r="C109" s="51" t="s">
        <v>136</v>
      </c>
      <c r="D109" s="52" t="s">
        <v>133</v>
      </c>
      <c r="E109" s="52"/>
      <c r="F109" s="52" t="s">
        <v>200</v>
      </c>
      <c r="G109" s="52"/>
      <c r="H109" s="40" t="s">
        <v>201</v>
      </c>
      <c r="I109" s="40"/>
      <c r="J109" s="54">
        <v>0</v>
      </c>
      <c r="K109" s="54">
        <v>0</v>
      </c>
      <c r="L109" s="54">
        <v>0</v>
      </c>
      <c r="M109" s="54"/>
    </row>
    <row r="110" spans="1:13" ht="12.75" hidden="1">
      <c r="A110" s="40">
        <v>45</v>
      </c>
      <c r="B110" s="40" t="s">
        <v>131</v>
      </c>
      <c r="C110" s="51" t="s">
        <v>136</v>
      </c>
      <c r="D110" s="52" t="s">
        <v>133</v>
      </c>
      <c r="E110" s="52"/>
      <c r="F110" s="52" t="s">
        <v>202</v>
      </c>
      <c r="G110" s="52"/>
      <c r="H110" s="40" t="s">
        <v>203</v>
      </c>
      <c r="I110" s="40"/>
      <c r="J110" s="54">
        <v>0</v>
      </c>
      <c r="K110" s="54">
        <v>0</v>
      </c>
      <c r="L110" s="54">
        <v>0</v>
      </c>
      <c r="M110" s="54"/>
    </row>
    <row r="111" spans="1:13" ht="12.75" hidden="1">
      <c r="A111" s="40">
        <v>45</v>
      </c>
      <c r="B111" s="40" t="s">
        <v>131</v>
      </c>
      <c r="C111" s="51" t="s">
        <v>136</v>
      </c>
      <c r="D111" s="52" t="s">
        <v>133</v>
      </c>
      <c r="E111" s="52"/>
      <c r="F111" s="52" t="s">
        <v>204</v>
      </c>
      <c r="G111" s="52"/>
      <c r="H111" s="40" t="s">
        <v>205</v>
      </c>
      <c r="I111" s="40"/>
      <c r="J111" s="54">
        <v>0</v>
      </c>
      <c r="K111" s="54">
        <v>0</v>
      </c>
      <c r="L111" s="54">
        <v>0</v>
      </c>
      <c r="M111" s="54"/>
    </row>
    <row r="112" spans="1:13" ht="12.75" hidden="1">
      <c r="A112" s="40">
        <v>45</v>
      </c>
      <c r="B112" s="40" t="s">
        <v>131</v>
      </c>
      <c r="C112" s="51" t="s">
        <v>136</v>
      </c>
      <c r="D112" s="52" t="s">
        <v>133</v>
      </c>
      <c r="E112" s="52"/>
      <c r="F112" s="52" t="s">
        <v>206</v>
      </c>
      <c r="G112" s="52"/>
      <c r="H112" s="40" t="s">
        <v>207</v>
      </c>
      <c r="I112" s="40"/>
      <c r="J112" s="54">
        <v>0</v>
      </c>
      <c r="K112" s="54">
        <v>0</v>
      </c>
      <c r="L112" s="54">
        <v>0</v>
      </c>
      <c r="M112" s="54"/>
    </row>
    <row r="113" spans="1:13" ht="12.75" hidden="1">
      <c r="A113" s="40">
        <v>45</v>
      </c>
      <c r="B113" s="40" t="s">
        <v>131</v>
      </c>
      <c r="C113" s="51" t="s">
        <v>136</v>
      </c>
      <c r="D113" s="52" t="s">
        <v>133</v>
      </c>
      <c r="E113" s="55" t="s">
        <v>208</v>
      </c>
      <c r="F113" s="55"/>
      <c r="G113" s="55"/>
      <c r="H113" s="56" t="s">
        <v>209</v>
      </c>
      <c r="I113" s="56"/>
      <c r="J113" s="54">
        <f>SUM(J114,J116)</f>
        <v>0</v>
      </c>
      <c r="K113" s="54">
        <f>SUM(K114,K116)</f>
        <v>0</v>
      </c>
      <c r="L113" s="54">
        <f>SUM(L114,L116)</f>
        <v>0</v>
      </c>
      <c r="M113" s="57"/>
    </row>
    <row r="114" spans="1:13" ht="12.75" hidden="1">
      <c r="A114" s="40">
        <v>45</v>
      </c>
      <c r="B114" s="40" t="s">
        <v>131</v>
      </c>
      <c r="C114" s="51" t="s">
        <v>136</v>
      </c>
      <c r="D114" s="52" t="s">
        <v>133</v>
      </c>
      <c r="E114" s="55"/>
      <c r="F114" s="55" t="s">
        <v>210</v>
      </c>
      <c r="G114" s="55"/>
      <c r="H114" s="56" t="s">
        <v>211</v>
      </c>
      <c r="I114" s="56"/>
      <c r="J114" s="54">
        <f>J115</f>
        <v>0</v>
      </c>
      <c r="K114" s="54">
        <f>K115</f>
        <v>0</v>
      </c>
      <c r="L114" s="54">
        <f>L115</f>
        <v>0</v>
      </c>
      <c r="M114" s="57"/>
    </row>
    <row r="115" spans="1:13" s="86" customFormat="1" ht="12.75" hidden="1">
      <c r="A115" s="82">
        <v>45</v>
      </c>
      <c r="B115" s="82" t="s">
        <v>131</v>
      </c>
      <c r="C115" s="83" t="s">
        <v>136</v>
      </c>
      <c r="D115" s="84" t="s">
        <v>133</v>
      </c>
      <c r="E115" s="91"/>
      <c r="F115" s="91"/>
      <c r="G115" s="91" t="s">
        <v>374</v>
      </c>
      <c r="H115" s="92" t="s">
        <v>212</v>
      </c>
      <c r="I115" s="92"/>
      <c r="J115" s="85">
        <v>0</v>
      </c>
      <c r="K115" s="85">
        <v>0</v>
      </c>
      <c r="L115" s="85">
        <v>0</v>
      </c>
      <c r="M115" s="93"/>
    </row>
    <row r="116" spans="1:13" ht="12.75" hidden="1">
      <c r="A116" s="40">
        <v>45</v>
      </c>
      <c r="B116" s="40" t="s">
        <v>131</v>
      </c>
      <c r="C116" s="51" t="s">
        <v>136</v>
      </c>
      <c r="D116" s="52" t="s">
        <v>133</v>
      </c>
      <c r="E116" s="55"/>
      <c r="F116" s="55" t="s">
        <v>213</v>
      </c>
      <c r="G116" s="55"/>
      <c r="H116" s="56" t="s">
        <v>214</v>
      </c>
      <c r="I116" s="56"/>
      <c r="J116" s="54">
        <v>0</v>
      </c>
      <c r="K116" s="54">
        <v>0</v>
      </c>
      <c r="L116" s="54">
        <v>0</v>
      </c>
      <c r="M116" s="57"/>
    </row>
    <row r="117" spans="1:13" ht="15">
      <c r="A117" s="12">
        <v>45</v>
      </c>
      <c r="B117" s="12" t="s">
        <v>131</v>
      </c>
      <c r="C117" s="43" t="s">
        <v>136</v>
      </c>
      <c r="D117" s="44" t="s">
        <v>133</v>
      </c>
      <c r="E117" s="44" t="s">
        <v>215</v>
      </c>
      <c r="F117" s="44"/>
      <c r="G117" s="44"/>
      <c r="H117" s="42" t="s">
        <v>216</v>
      </c>
      <c r="I117" s="42"/>
      <c r="J117" s="14">
        <f>SUM(J118,J142)</f>
        <v>86000</v>
      </c>
      <c r="K117" s="14">
        <f>SUM(K118,K142)</f>
        <v>30929</v>
      </c>
      <c r="L117" s="14">
        <f>SUM(L118,L142)</f>
        <v>45000</v>
      </c>
      <c r="M117" s="14"/>
    </row>
    <row r="118" spans="1:13" ht="12.75">
      <c r="A118" s="40">
        <v>45</v>
      </c>
      <c r="B118" s="40" t="s">
        <v>131</v>
      </c>
      <c r="C118" s="51" t="s">
        <v>136</v>
      </c>
      <c r="D118" s="52" t="s">
        <v>133</v>
      </c>
      <c r="E118" s="52" t="s">
        <v>217</v>
      </c>
      <c r="F118" s="52"/>
      <c r="G118" s="52"/>
      <c r="H118" s="40" t="s">
        <v>218</v>
      </c>
      <c r="I118" s="40"/>
      <c r="J118" s="54">
        <f>SUM(J119,J123,J125,J130,J132,J133,J137)</f>
        <v>86000</v>
      </c>
      <c r="K118" s="54">
        <f>SUM(K119,K123,K125,K130,K132,K133,K137)</f>
        <v>30929</v>
      </c>
      <c r="L118" s="54">
        <f>SUM(L119,L123,L125,L130,L132,L133,L137)</f>
        <v>45000</v>
      </c>
      <c r="M118" s="54"/>
    </row>
    <row r="119" spans="1:13" ht="12.75">
      <c r="A119" s="40">
        <v>45</v>
      </c>
      <c r="B119" s="40" t="s">
        <v>131</v>
      </c>
      <c r="C119" s="51" t="s">
        <v>136</v>
      </c>
      <c r="D119" s="52" t="s">
        <v>133</v>
      </c>
      <c r="E119" s="58"/>
      <c r="F119" s="58" t="s">
        <v>219</v>
      </c>
      <c r="G119" s="58"/>
      <c r="H119" s="59" t="s">
        <v>220</v>
      </c>
      <c r="I119" s="59"/>
      <c r="J119" s="54">
        <f>SUM(J120:J122)</f>
        <v>4000</v>
      </c>
      <c r="K119" s="54">
        <f>SUM(K120:K122)</f>
        <v>1000</v>
      </c>
      <c r="L119" s="54">
        <f>SUM(L120:L122)</f>
        <v>6000</v>
      </c>
      <c r="M119" s="54"/>
    </row>
    <row r="120" spans="1:13" s="86" customFormat="1" ht="12.75">
      <c r="A120" s="82">
        <v>45</v>
      </c>
      <c r="B120" s="82" t="s">
        <v>131</v>
      </c>
      <c r="C120" s="83" t="s">
        <v>136</v>
      </c>
      <c r="D120" s="84" t="s">
        <v>133</v>
      </c>
      <c r="E120" s="94"/>
      <c r="F120" s="94"/>
      <c r="G120" s="94" t="s">
        <v>375</v>
      </c>
      <c r="H120" s="95" t="s">
        <v>221</v>
      </c>
      <c r="I120" s="95"/>
      <c r="J120" s="85">
        <v>1000</v>
      </c>
      <c r="K120" s="85">
        <v>0</v>
      </c>
      <c r="L120" s="85">
        <v>0</v>
      </c>
      <c r="M120" s="85"/>
    </row>
    <row r="121" spans="1:13" s="86" customFormat="1" ht="12.75">
      <c r="A121" s="82">
        <v>45</v>
      </c>
      <c r="B121" s="82" t="s">
        <v>131</v>
      </c>
      <c r="C121" s="83" t="s">
        <v>136</v>
      </c>
      <c r="D121" s="84" t="s">
        <v>133</v>
      </c>
      <c r="E121" s="94"/>
      <c r="F121" s="94"/>
      <c r="G121" s="94" t="s">
        <v>376</v>
      </c>
      <c r="H121" s="95" t="s">
        <v>222</v>
      </c>
      <c r="I121" s="95"/>
      <c r="J121" s="85">
        <v>1500</v>
      </c>
      <c r="K121" s="85">
        <v>1000</v>
      </c>
      <c r="L121" s="85">
        <v>3000</v>
      </c>
      <c r="M121" s="85"/>
    </row>
    <row r="122" spans="1:13" s="86" customFormat="1" ht="12.75">
      <c r="A122" s="82">
        <v>45</v>
      </c>
      <c r="B122" s="82" t="s">
        <v>131</v>
      </c>
      <c r="C122" s="83" t="s">
        <v>136</v>
      </c>
      <c r="D122" s="84" t="s">
        <v>133</v>
      </c>
      <c r="E122" s="94"/>
      <c r="F122" s="94"/>
      <c r="G122" s="94" t="s">
        <v>377</v>
      </c>
      <c r="H122" s="95" t="s">
        <v>223</v>
      </c>
      <c r="I122" s="95"/>
      <c r="J122" s="85">
        <v>1500</v>
      </c>
      <c r="K122" s="85">
        <v>0</v>
      </c>
      <c r="L122" s="85">
        <v>3000</v>
      </c>
      <c r="M122" s="85"/>
    </row>
    <row r="123" spans="1:13" ht="12.75" hidden="1">
      <c r="A123" s="40">
        <v>45</v>
      </c>
      <c r="B123" s="40" t="s">
        <v>131</v>
      </c>
      <c r="C123" s="51" t="s">
        <v>136</v>
      </c>
      <c r="D123" s="52" t="s">
        <v>133</v>
      </c>
      <c r="E123" s="58"/>
      <c r="F123" s="58" t="s">
        <v>224</v>
      </c>
      <c r="G123" s="58"/>
      <c r="H123" s="59" t="s">
        <v>225</v>
      </c>
      <c r="I123" s="59"/>
      <c r="J123" s="54">
        <f>J124</f>
        <v>0</v>
      </c>
      <c r="K123" s="54">
        <f>K124</f>
        <v>0</v>
      </c>
      <c r="L123" s="54">
        <f>L124</f>
        <v>0</v>
      </c>
      <c r="M123" s="54"/>
    </row>
    <row r="124" spans="1:13" s="86" customFormat="1" ht="12.75" hidden="1">
      <c r="A124" s="82">
        <v>45</v>
      </c>
      <c r="B124" s="82" t="s">
        <v>131</v>
      </c>
      <c r="C124" s="83" t="s">
        <v>136</v>
      </c>
      <c r="D124" s="84" t="s">
        <v>133</v>
      </c>
      <c r="E124" s="94"/>
      <c r="F124" s="94"/>
      <c r="G124" s="94" t="s">
        <v>378</v>
      </c>
      <c r="H124" s="95" t="s">
        <v>226</v>
      </c>
      <c r="I124" s="95"/>
      <c r="J124" s="85">
        <v>0</v>
      </c>
      <c r="K124" s="85">
        <v>0</v>
      </c>
      <c r="L124" s="85">
        <v>0</v>
      </c>
      <c r="M124" s="85"/>
    </row>
    <row r="125" spans="1:13" ht="12.75">
      <c r="A125" s="40">
        <v>45</v>
      </c>
      <c r="B125" s="40" t="s">
        <v>131</v>
      </c>
      <c r="C125" s="51" t="s">
        <v>136</v>
      </c>
      <c r="D125" s="52" t="s">
        <v>133</v>
      </c>
      <c r="E125" s="58"/>
      <c r="F125" s="58" t="s">
        <v>227</v>
      </c>
      <c r="G125" s="58"/>
      <c r="H125" s="59" t="s">
        <v>228</v>
      </c>
      <c r="I125" s="59"/>
      <c r="J125" s="54">
        <f>SUM(J126:J129)</f>
        <v>49500</v>
      </c>
      <c r="K125" s="54">
        <f>SUM(K126:K129)</f>
        <v>6400</v>
      </c>
      <c r="L125" s="54">
        <f>SUM(L126:L129)</f>
        <v>27000</v>
      </c>
      <c r="M125" s="54"/>
    </row>
    <row r="126" spans="1:13" s="86" customFormat="1" ht="12.75" hidden="1">
      <c r="A126" s="82">
        <v>45</v>
      </c>
      <c r="B126" s="82" t="s">
        <v>131</v>
      </c>
      <c r="C126" s="83" t="s">
        <v>136</v>
      </c>
      <c r="D126" s="84" t="s">
        <v>133</v>
      </c>
      <c r="E126" s="94"/>
      <c r="F126" s="94"/>
      <c r="G126" s="94" t="s">
        <v>379</v>
      </c>
      <c r="H126" s="95" t="s">
        <v>229</v>
      </c>
      <c r="I126" s="95"/>
      <c r="J126" s="85">
        <f>16000+3500</f>
        <v>19500</v>
      </c>
      <c r="K126" s="85">
        <v>2900</v>
      </c>
      <c r="L126" s="104">
        <f>10000-3000</f>
        <v>7000</v>
      </c>
      <c r="M126" s="85"/>
    </row>
    <row r="127" spans="1:13" s="86" customFormat="1" ht="12.75" hidden="1">
      <c r="A127" s="82">
        <v>45</v>
      </c>
      <c r="B127" s="82" t="s">
        <v>131</v>
      </c>
      <c r="C127" s="83" t="s">
        <v>136</v>
      </c>
      <c r="D127" s="84" t="s">
        <v>133</v>
      </c>
      <c r="E127" s="94"/>
      <c r="F127" s="94"/>
      <c r="G127" s="94" t="s">
        <v>380</v>
      </c>
      <c r="H127" s="95" t="s">
        <v>230</v>
      </c>
      <c r="I127" s="95"/>
      <c r="J127" s="85">
        <v>20000</v>
      </c>
      <c r="K127" s="85">
        <v>3500</v>
      </c>
      <c r="L127" s="104">
        <f>20000-10000</f>
        <v>10000</v>
      </c>
      <c r="M127" s="85"/>
    </row>
    <row r="128" spans="1:13" s="86" customFormat="1" ht="12.75" hidden="1">
      <c r="A128" s="82">
        <v>45</v>
      </c>
      <c r="B128" s="82" t="s">
        <v>131</v>
      </c>
      <c r="C128" s="83" t="s">
        <v>136</v>
      </c>
      <c r="D128" s="84" t="s">
        <v>133</v>
      </c>
      <c r="E128" s="94"/>
      <c r="F128" s="94"/>
      <c r="G128" s="94" t="s">
        <v>381</v>
      </c>
      <c r="H128" s="95" t="s">
        <v>231</v>
      </c>
      <c r="I128" s="95"/>
      <c r="J128" s="85">
        <v>5000</v>
      </c>
      <c r="K128" s="85">
        <v>0</v>
      </c>
      <c r="L128" s="85">
        <v>5000</v>
      </c>
      <c r="M128" s="85"/>
    </row>
    <row r="129" spans="1:13" s="86" customFormat="1" ht="12.75" hidden="1">
      <c r="A129" s="82">
        <v>45</v>
      </c>
      <c r="B129" s="82" t="s">
        <v>131</v>
      </c>
      <c r="C129" s="83" t="s">
        <v>136</v>
      </c>
      <c r="D129" s="84" t="s">
        <v>133</v>
      </c>
      <c r="E129" s="94"/>
      <c r="F129" s="94"/>
      <c r="G129" s="94" t="s">
        <v>382</v>
      </c>
      <c r="H129" s="95" t="s">
        <v>232</v>
      </c>
      <c r="I129" s="95"/>
      <c r="J129" s="85">
        <v>5000</v>
      </c>
      <c r="K129" s="85">
        <v>0</v>
      </c>
      <c r="L129" s="85">
        <v>5000</v>
      </c>
      <c r="M129" s="85"/>
    </row>
    <row r="130" spans="1:13" ht="12.75">
      <c r="A130" s="40">
        <v>45</v>
      </c>
      <c r="B130" s="40" t="s">
        <v>131</v>
      </c>
      <c r="C130" s="51" t="s">
        <v>136</v>
      </c>
      <c r="D130" s="52" t="s">
        <v>133</v>
      </c>
      <c r="E130" s="58"/>
      <c r="F130" s="58" t="s">
        <v>233</v>
      </c>
      <c r="G130" s="58"/>
      <c r="H130" s="59" t="s">
        <v>234</v>
      </c>
      <c r="I130" s="59"/>
      <c r="J130" s="54">
        <f>J131</f>
        <v>3000</v>
      </c>
      <c r="K130" s="54">
        <f>K131</f>
        <v>0</v>
      </c>
      <c r="L130" s="54">
        <f>L131</f>
        <v>3000</v>
      </c>
      <c r="M130" s="54"/>
    </row>
    <row r="131" spans="1:13" s="86" customFormat="1" ht="12.75" hidden="1">
      <c r="A131" s="82">
        <v>45</v>
      </c>
      <c r="B131" s="82" t="s">
        <v>131</v>
      </c>
      <c r="C131" s="83" t="s">
        <v>136</v>
      </c>
      <c r="D131" s="84" t="s">
        <v>133</v>
      </c>
      <c r="E131" s="94"/>
      <c r="F131" s="94"/>
      <c r="G131" s="94" t="s">
        <v>383</v>
      </c>
      <c r="H131" s="95" t="s">
        <v>235</v>
      </c>
      <c r="I131" s="95"/>
      <c r="J131" s="85">
        <f>4000-1000</f>
        <v>3000</v>
      </c>
      <c r="K131" s="85">
        <v>0</v>
      </c>
      <c r="L131" s="85">
        <v>3000</v>
      </c>
      <c r="M131" s="85"/>
    </row>
    <row r="132" spans="1:13" ht="12.75" hidden="1">
      <c r="A132" s="40">
        <v>45</v>
      </c>
      <c r="B132" s="40" t="s">
        <v>131</v>
      </c>
      <c r="C132" s="51" t="s">
        <v>136</v>
      </c>
      <c r="D132" s="52" t="s">
        <v>133</v>
      </c>
      <c r="E132" s="58"/>
      <c r="F132" s="58" t="s">
        <v>236</v>
      </c>
      <c r="G132" s="58"/>
      <c r="H132" s="59" t="s">
        <v>237</v>
      </c>
      <c r="I132" s="59"/>
      <c r="J132" s="54">
        <f>1000-1000</f>
        <v>0</v>
      </c>
      <c r="K132" s="54">
        <f>1000-1000</f>
        <v>0</v>
      </c>
      <c r="L132" s="54">
        <v>0</v>
      </c>
      <c r="M132" s="54"/>
    </row>
    <row r="133" spans="1:13" ht="12.75">
      <c r="A133" s="40">
        <v>45</v>
      </c>
      <c r="B133" s="40" t="s">
        <v>131</v>
      </c>
      <c r="C133" s="51" t="s">
        <v>136</v>
      </c>
      <c r="D133" s="52" t="s">
        <v>133</v>
      </c>
      <c r="E133" s="58"/>
      <c r="F133" s="58" t="s">
        <v>238</v>
      </c>
      <c r="G133" s="58"/>
      <c r="H133" s="59" t="s">
        <v>239</v>
      </c>
      <c r="I133" s="59"/>
      <c r="J133" s="54">
        <f>SUM(J134:J136)</f>
        <v>29000</v>
      </c>
      <c r="K133" s="54">
        <f>SUM(K134:K136)</f>
        <v>23329</v>
      </c>
      <c r="L133" s="54">
        <f>SUM(L134:L136)</f>
        <v>8000</v>
      </c>
      <c r="M133" s="54"/>
    </row>
    <row r="134" spans="1:13" s="86" customFormat="1" ht="12.75" hidden="1">
      <c r="A134" s="82">
        <v>45</v>
      </c>
      <c r="B134" s="82" t="s">
        <v>131</v>
      </c>
      <c r="C134" s="83" t="s">
        <v>136</v>
      </c>
      <c r="D134" s="84" t="s">
        <v>133</v>
      </c>
      <c r="E134" s="94"/>
      <c r="F134" s="94"/>
      <c r="G134" s="94" t="s">
        <v>14</v>
      </c>
      <c r="H134" s="95" t="s">
        <v>240</v>
      </c>
      <c r="I134" s="95"/>
      <c r="J134" s="85">
        <v>20000</v>
      </c>
      <c r="K134" s="85">
        <v>22000</v>
      </c>
      <c r="L134" s="85">
        <v>0</v>
      </c>
      <c r="M134" s="85"/>
    </row>
    <row r="135" spans="1:13" s="86" customFormat="1" ht="12.75" hidden="1">
      <c r="A135" s="82">
        <v>45</v>
      </c>
      <c r="B135" s="82" t="s">
        <v>131</v>
      </c>
      <c r="C135" s="83" t="s">
        <v>136</v>
      </c>
      <c r="D135" s="84" t="s">
        <v>133</v>
      </c>
      <c r="E135" s="94"/>
      <c r="F135" s="94"/>
      <c r="G135" s="94" t="s">
        <v>16</v>
      </c>
      <c r="H135" s="95" t="s">
        <v>241</v>
      </c>
      <c r="I135" s="95"/>
      <c r="J135" s="85">
        <f>4000+1000</f>
        <v>5000</v>
      </c>
      <c r="K135" s="85">
        <v>0</v>
      </c>
      <c r="L135" s="85">
        <v>4000</v>
      </c>
      <c r="M135" s="85"/>
    </row>
    <row r="136" spans="1:13" s="86" customFormat="1" ht="12.75" hidden="1">
      <c r="A136" s="82">
        <v>45</v>
      </c>
      <c r="B136" s="82" t="s">
        <v>131</v>
      </c>
      <c r="C136" s="83" t="s">
        <v>136</v>
      </c>
      <c r="D136" s="84" t="s">
        <v>133</v>
      </c>
      <c r="E136" s="94"/>
      <c r="F136" s="94"/>
      <c r="G136" s="94" t="s">
        <v>37</v>
      </c>
      <c r="H136" s="95" t="s">
        <v>242</v>
      </c>
      <c r="I136" s="95"/>
      <c r="J136" s="85">
        <v>4000</v>
      </c>
      <c r="K136" s="85">
        <v>1329</v>
      </c>
      <c r="L136" s="85">
        <v>4000</v>
      </c>
      <c r="M136" s="85"/>
    </row>
    <row r="137" spans="1:13" ht="12.75">
      <c r="A137" s="40">
        <v>45</v>
      </c>
      <c r="B137" s="40" t="s">
        <v>131</v>
      </c>
      <c r="C137" s="51" t="s">
        <v>136</v>
      </c>
      <c r="D137" s="52" t="s">
        <v>133</v>
      </c>
      <c r="E137" s="58"/>
      <c r="F137" s="58" t="s">
        <v>243</v>
      </c>
      <c r="G137" s="58"/>
      <c r="H137" s="59" t="s">
        <v>244</v>
      </c>
      <c r="I137" s="59"/>
      <c r="J137" s="54">
        <f>3000-2500</f>
        <v>500</v>
      </c>
      <c r="K137" s="54">
        <v>200</v>
      </c>
      <c r="L137" s="54">
        <f>SUM(L138:L141)</f>
        <v>1000</v>
      </c>
      <c r="M137" s="54"/>
    </row>
    <row r="138" spans="1:13" s="86" customFormat="1" ht="12.75" hidden="1">
      <c r="A138" s="40">
        <v>45</v>
      </c>
      <c r="B138" s="40" t="s">
        <v>131</v>
      </c>
      <c r="C138" s="83" t="s">
        <v>136</v>
      </c>
      <c r="D138" s="52" t="s">
        <v>133</v>
      </c>
      <c r="E138" s="94"/>
      <c r="F138" s="94"/>
      <c r="G138" s="94" t="s">
        <v>384</v>
      </c>
      <c r="H138" s="95" t="s">
        <v>230</v>
      </c>
      <c r="I138" s="95"/>
      <c r="J138" s="85"/>
      <c r="K138" s="85"/>
      <c r="L138" s="85">
        <v>250</v>
      </c>
      <c r="M138" s="85"/>
    </row>
    <row r="139" spans="1:13" s="86" customFormat="1" ht="12.75" hidden="1">
      <c r="A139" s="40">
        <v>45</v>
      </c>
      <c r="B139" s="40" t="s">
        <v>131</v>
      </c>
      <c r="C139" s="83" t="s">
        <v>136</v>
      </c>
      <c r="D139" s="52" t="s">
        <v>133</v>
      </c>
      <c r="E139" s="94"/>
      <c r="F139" s="94"/>
      <c r="G139" s="94" t="s">
        <v>385</v>
      </c>
      <c r="H139" s="95" t="s">
        <v>231</v>
      </c>
      <c r="I139" s="95"/>
      <c r="J139" s="85"/>
      <c r="K139" s="85"/>
      <c r="L139" s="85">
        <v>250</v>
      </c>
      <c r="M139" s="85"/>
    </row>
    <row r="140" spans="1:13" s="86" customFormat="1" ht="12.75" hidden="1">
      <c r="A140" s="40">
        <v>45</v>
      </c>
      <c r="B140" s="40" t="s">
        <v>131</v>
      </c>
      <c r="C140" s="51" t="s">
        <v>136</v>
      </c>
      <c r="D140" s="52" t="s">
        <v>133</v>
      </c>
      <c r="E140" s="94"/>
      <c r="F140" s="94"/>
      <c r="G140" s="94" t="s">
        <v>386</v>
      </c>
      <c r="H140" s="95" t="s">
        <v>232</v>
      </c>
      <c r="I140" s="95"/>
      <c r="J140" s="85"/>
      <c r="K140" s="85"/>
      <c r="L140" s="85">
        <v>250</v>
      </c>
      <c r="M140" s="85"/>
    </row>
    <row r="141" spans="1:13" s="86" customFormat="1" ht="12.75" hidden="1">
      <c r="A141" s="40">
        <v>45</v>
      </c>
      <c r="B141" s="40" t="s">
        <v>131</v>
      </c>
      <c r="C141" s="83" t="s">
        <v>136</v>
      </c>
      <c r="D141" s="52" t="s">
        <v>133</v>
      </c>
      <c r="E141" s="94"/>
      <c r="F141" s="94"/>
      <c r="G141" s="94" t="s">
        <v>387</v>
      </c>
      <c r="H141" s="95" t="s">
        <v>333</v>
      </c>
      <c r="I141" s="95"/>
      <c r="J141" s="85"/>
      <c r="K141" s="85"/>
      <c r="L141" s="85">
        <v>250</v>
      </c>
      <c r="M141" s="85"/>
    </row>
    <row r="142" spans="1:13" ht="12.75">
      <c r="A142" s="40">
        <v>45</v>
      </c>
      <c r="B142" s="40" t="s">
        <v>131</v>
      </c>
      <c r="C142" s="51" t="s">
        <v>136</v>
      </c>
      <c r="D142" s="52" t="s">
        <v>133</v>
      </c>
      <c r="E142" s="58" t="s">
        <v>245</v>
      </c>
      <c r="F142" s="58"/>
      <c r="G142" s="58"/>
      <c r="H142" s="59" t="s">
        <v>246</v>
      </c>
      <c r="I142" s="59"/>
      <c r="J142" s="54">
        <f>SUM(J143,J151,J152)</f>
        <v>0</v>
      </c>
      <c r="K142" s="54">
        <f>SUM(K143,K151,K152)</f>
        <v>0</v>
      </c>
      <c r="L142" s="54">
        <f>SUM(L143,L151,L152)</f>
        <v>0</v>
      </c>
      <c r="M142" s="54"/>
    </row>
    <row r="143" spans="1:13" ht="12.75" hidden="1">
      <c r="A143" s="40">
        <v>45</v>
      </c>
      <c r="B143" s="40" t="s">
        <v>131</v>
      </c>
      <c r="C143" s="51" t="s">
        <v>136</v>
      </c>
      <c r="D143" s="52" t="s">
        <v>133</v>
      </c>
      <c r="E143" s="58"/>
      <c r="F143" s="60" t="s">
        <v>247</v>
      </c>
      <c r="G143" s="60"/>
      <c r="H143" s="61" t="s">
        <v>75</v>
      </c>
      <c r="I143" s="61"/>
      <c r="J143" s="54">
        <f>SUM(J144:J150)</f>
        <v>0</v>
      </c>
      <c r="K143" s="54">
        <f>SUM(K144:K150)</f>
        <v>0</v>
      </c>
      <c r="L143" s="54">
        <f>SUM(L144:L150)</f>
        <v>0</v>
      </c>
      <c r="M143" s="62"/>
    </row>
    <row r="144" spans="1:13" s="86" customFormat="1" ht="12.75" hidden="1">
      <c r="A144" s="82">
        <v>45</v>
      </c>
      <c r="B144" s="82" t="s">
        <v>131</v>
      </c>
      <c r="C144" s="83" t="s">
        <v>136</v>
      </c>
      <c r="D144" s="52" t="s">
        <v>133</v>
      </c>
      <c r="E144" s="94"/>
      <c r="F144" s="96"/>
      <c r="G144" s="96" t="s">
        <v>388</v>
      </c>
      <c r="H144" s="97" t="s">
        <v>185</v>
      </c>
      <c r="I144" s="97"/>
      <c r="J144" s="85"/>
      <c r="K144" s="85"/>
      <c r="L144" s="98">
        <v>0</v>
      </c>
      <c r="M144" s="98"/>
    </row>
    <row r="145" spans="1:13" s="86" customFormat="1" ht="12.75" hidden="1">
      <c r="A145" s="82">
        <v>45</v>
      </c>
      <c r="B145" s="82" t="s">
        <v>131</v>
      </c>
      <c r="C145" s="83" t="s">
        <v>136</v>
      </c>
      <c r="D145" s="52" t="s">
        <v>133</v>
      </c>
      <c r="E145" s="94"/>
      <c r="F145" s="96"/>
      <c r="G145" s="96" t="s">
        <v>389</v>
      </c>
      <c r="H145" s="97" t="s">
        <v>188</v>
      </c>
      <c r="I145" s="97"/>
      <c r="J145" s="85"/>
      <c r="K145" s="85"/>
      <c r="L145" s="98">
        <v>0</v>
      </c>
      <c r="M145" s="98"/>
    </row>
    <row r="146" spans="1:13" s="86" customFormat="1" ht="12.75" hidden="1">
      <c r="A146" s="82">
        <v>45</v>
      </c>
      <c r="B146" s="82" t="s">
        <v>131</v>
      </c>
      <c r="C146" s="83" t="s">
        <v>136</v>
      </c>
      <c r="D146" s="52" t="s">
        <v>133</v>
      </c>
      <c r="E146" s="94"/>
      <c r="F146" s="96"/>
      <c r="G146" s="96" t="s">
        <v>390</v>
      </c>
      <c r="H146" s="97" t="s">
        <v>189</v>
      </c>
      <c r="I146" s="97"/>
      <c r="J146" s="85"/>
      <c r="K146" s="85"/>
      <c r="L146" s="98">
        <v>0</v>
      </c>
      <c r="M146" s="98"/>
    </row>
    <row r="147" spans="1:13" s="86" customFormat="1" ht="12.75" hidden="1">
      <c r="A147" s="82">
        <v>45</v>
      </c>
      <c r="B147" s="82" t="s">
        <v>131</v>
      </c>
      <c r="C147" s="83" t="s">
        <v>136</v>
      </c>
      <c r="D147" s="52" t="s">
        <v>133</v>
      </c>
      <c r="E147" s="94"/>
      <c r="F147" s="96"/>
      <c r="G147" s="96" t="s">
        <v>391</v>
      </c>
      <c r="H147" s="97" t="s">
        <v>248</v>
      </c>
      <c r="I147" s="97"/>
      <c r="J147" s="85"/>
      <c r="K147" s="85"/>
      <c r="L147" s="98">
        <v>0</v>
      </c>
      <c r="M147" s="98"/>
    </row>
    <row r="148" spans="1:13" s="86" customFormat="1" ht="12.75" hidden="1">
      <c r="A148" s="82">
        <v>45</v>
      </c>
      <c r="B148" s="82" t="s">
        <v>131</v>
      </c>
      <c r="C148" s="83" t="s">
        <v>136</v>
      </c>
      <c r="D148" s="52" t="s">
        <v>133</v>
      </c>
      <c r="E148" s="94"/>
      <c r="F148" s="96"/>
      <c r="G148" s="96" t="s">
        <v>392</v>
      </c>
      <c r="H148" s="97" t="s">
        <v>186</v>
      </c>
      <c r="I148" s="97"/>
      <c r="J148" s="85"/>
      <c r="K148" s="85"/>
      <c r="L148" s="98">
        <v>0</v>
      </c>
      <c r="M148" s="98"/>
    </row>
    <row r="149" spans="1:13" s="86" customFormat="1" ht="12.75" hidden="1">
      <c r="A149" s="82">
        <v>45</v>
      </c>
      <c r="B149" s="82" t="s">
        <v>131</v>
      </c>
      <c r="C149" s="83" t="s">
        <v>136</v>
      </c>
      <c r="D149" s="52" t="s">
        <v>133</v>
      </c>
      <c r="E149" s="94"/>
      <c r="F149" s="96"/>
      <c r="G149" s="96" t="s">
        <v>393</v>
      </c>
      <c r="H149" s="97" t="s">
        <v>190</v>
      </c>
      <c r="I149" s="97"/>
      <c r="J149" s="85"/>
      <c r="K149" s="85"/>
      <c r="L149" s="98">
        <v>0</v>
      </c>
      <c r="M149" s="98"/>
    </row>
    <row r="150" spans="1:13" s="86" customFormat="1" ht="12.75" hidden="1">
      <c r="A150" s="82">
        <v>45</v>
      </c>
      <c r="B150" s="82" t="s">
        <v>131</v>
      </c>
      <c r="C150" s="83" t="s">
        <v>136</v>
      </c>
      <c r="D150" s="52" t="s">
        <v>133</v>
      </c>
      <c r="E150" s="94"/>
      <c r="F150" s="96"/>
      <c r="G150" s="96" t="s">
        <v>394</v>
      </c>
      <c r="H150" s="97" t="s">
        <v>191</v>
      </c>
      <c r="I150" s="97"/>
      <c r="J150" s="85"/>
      <c r="K150" s="85"/>
      <c r="L150" s="98">
        <v>0</v>
      </c>
      <c r="M150" s="98"/>
    </row>
    <row r="151" spans="1:13" ht="12.75" hidden="1">
      <c r="A151" s="40">
        <v>45</v>
      </c>
      <c r="B151" s="40" t="s">
        <v>131</v>
      </c>
      <c r="C151" s="51" t="s">
        <v>136</v>
      </c>
      <c r="D151" s="52" t="s">
        <v>133</v>
      </c>
      <c r="E151" s="58"/>
      <c r="F151" s="60" t="s">
        <v>249</v>
      </c>
      <c r="G151" s="60"/>
      <c r="H151" s="61" t="s">
        <v>196</v>
      </c>
      <c r="I151" s="61"/>
      <c r="J151" s="54">
        <v>0</v>
      </c>
      <c r="K151" s="54">
        <v>0</v>
      </c>
      <c r="L151" s="98">
        <v>0</v>
      </c>
      <c r="M151" s="62"/>
    </row>
    <row r="152" spans="1:13" ht="12.75" hidden="1">
      <c r="A152" s="40">
        <v>45</v>
      </c>
      <c r="B152" s="40" t="s">
        <v>131</v>
      </c>
      <c r="C152" s="51" t="s">
        <v>136</v>
      </c>
      <c r="D152" s="52" t="s">
        <v>133</v>
      </c>
      <c r="E152" s="58"/>
      <c r="F152" s="60" t="s">
        <v>250</v>
      </c>
      <c r="G152" s="60"/>
      <c r="H152" s="61" t="s">
        <v>198</v>
      </c>
      <c r="I152" s="61"/>
      <c r="J152" s="54">
        <f>J153</f>
        <v>0</v>
      </c>
      <c r="K152" s="54">
        <f>K153</f>
        <v>0</v>
      </c>
      <c r="L152" s="54">
        <f>L153</f>
        <v>0</v>
      </c>
      <c r="M152" s="62"/>
    </row>
    <row r="153" spans="1:13" s="86" customFormat="1" ht="12.75" hidden="1">
      <c r="A153" s="82">
        <v>45</v>
      </c>
      <c r="B153" s="82" t="s">
        <v>131</v>
      </c>
      <c r="C153" s="83" t="s">
        <v>136</v>
      </c>
      <c r="D153" s="52" t="s">
        <v>133</v>
      </c>
      <c r="E153" s="94"/>
      <c r="F153" s="96"/>
      <c r="G153" s="96" t="s">
        <v>395</v>
      </c>
      <c r="H153" s="82" t="s">
        <v>199</v>
      </c>
      <c r="I153" s="97"/>
      <c r="J153" s="85"/>
      <c r="K153" s="85"/>
      <c r="L153" s="98"/>
      <c r="M153" s="98"/>
    </row>
    <row r="154" spans="1:13" ht="12.75" hidden="1">
      <c r="A154" s="42">
        <v>45</v>
      </c>
      <c r="B154" s="42" t="s">
        <v>131</v>
      </c>
      <c r="C154" s="63" t="s">
        <v>99</v>
      </c>
      <c r="D154" s="52" t="s">
        <v>133</v>
      </c>
      <c r="E154" s="44"/>
      <c r="F154" s="45"/>
      <c r="G154" s="45"/>
      <c r="H154" s="64" t="s">
        <v>100</v>
      </c>
      <c r="I154" s="64"/>
      <c r="J154" s="65">
        <f aca="true" t="shared" si="0" ref="J154:L155">J155</f>
        <v>0</v>
      </c>
      <c r="K154" s="65">
        <f t="shared" si="0"/>
        <v>0</v>
      </c>
      <c r="L154" s="65">
        <f t="shared" si="0"/>
        <v>0</v>
      </c>
      <c r="M154" s="65"/>
    </row>
    <row r="155" spans="1:13" ht="12.75" hidden="1">
      <c r="A155" s="40">
        <v>45</v>
      </c>
      <c r="B155" s="40" t="s">
        <v>131</v>
      </c>
      <c r="C155" s="41" t="s">
        <v>251</v>
      </c>
      <c r="D155" s="52" t="s">
        <v>133</v>
      </c>
      <c r="E155" s="66"/>
      <c r="F155" s="66"/>
      <c r="G155" s="66"/>
      <c r="H155" s="67" t="s">
        <v>252</v>
      </c>
      <c r="I155" s="67"/>
      <c r="J155" s="54">
        <f t="shared" si="0"/>
        <v>0</v>
      </c>
      <c r="K155" s="54">
        <f t="shared" si="0"/>
        <v>0</v>
      </c>
      <c r="L155" s="54">
        <f t="shared" si="0"/>
        <v>0</v>
      </c>
      <c r="M155" s="54"/>
    </row>
    <row r="156" spans="1:13" ht="15">
      <c r="A156" s="12">
        <v>45</v>
      </c>
      <c r="B156" s="12" t="s">
        <v>131</v>
      </c>
      <c r="C156" s="43" t="s">
        <v>136</v>
      </c>
      <c r="D156" s="44" t="s">
        <v>133</v>
      </c>
      <c r="E156" s="68" t="s">
        <v>253</v>
      </c>
      <c r="F156" s="68"/>
      <c r="G156" s="68"/>
      <c r="H156" s="69" t="s">
        <v>254</v>
      </c>
      <c r="I156" s="69"/>
      <c r="J156" s="14">
        <f>SUM(J157,J160)</f>
        <v>0</v>
      </c>
      <c r="K156" s="14">
        <f>SUM(K157,K160)</f>
        <v>0</v>
      </c>
      <c r="L156" s="14">
        <f>SUM(L157,L160)</f>
        <v>0</v>
      </c>
      <c r="M156" s="14"/>
    </row>
    <row r="157" spans="1:13" ht="12.75">
      <c r="A157" s="40">
        <v>45</v>
      </c>
      <c r="B157" s="40" t="s">
        <v>131</v>
      </c>
      <c r="C157" s="51" t="s">
        <v>136</v>
      </c>
      <c r="D157" s="52" t="s">
        <v>133</v>
      </c>
      <c r="E157" s="52" t="s">
        <v>255</v>
      </c>
      <c r="F157" s="52"/>
      <c r="G157" s="52"/>
      <c r="H157" s="40" t="s">
        <v>256</v>
      </c>
      <c r="I157" s="40"/>
      <c r="J157" s="54">
        <f>SUM(J158:J159)</f>
        <v>0</v>
      </c>
      <c r="K157" s="54">
        <f>SUM(K158:K159)</f>
        <v>0</v>
      </c>
      <c r="L157" s="54">
        <f>SUM(L158:L159)</f>
        <v>0</v>
      </c>
      <c r="M157" s="54"/>
    </row>
    <row r="158" spans="1:13" ht="12.75" hidden="1">
      <c r="A158" s="40">
        <v>45</v>
      </c>
      <c r="B158" s="40" t="s">
        <v>131</v>
      </c>
      <c r="C158" s="51" t="s">
        <v>136</v>
      </c>
      <c r="D158" s="52" t="s">
        <v>133</v>
      </c>
      <c r="E158" s="52"/>
      <c r="F158" s="52" t="s">
        <v>257</v>
      </c>
      <c r="G158" s="52"/>
      <c r="H158" s="40" t="s">
        <v>258</v>
      </c>
      <c r="I158" s="40"/>
      <c r="J158" s="54">
        <v>0</v>
      </c>
      <c r="K158" s="54">
        <v>0</v>
      </c>
      <c r="L158" s="54"/>
      <c r="M158" s="54"/>
    </row>
    <row r="159" spans="1:13" ht="12.75" hidden="1">
      <c r="A159" s="40">
        <v>45</v>
      </c>
      <c r="B159" s="40" t="s">
        <v>131</v>
      </c>
      <c r="C159" s="51" t="s">
        <v>136</v>
      </c>
      <c r="D159" s="52" t="s">
        <v>133</v>
      </c>
      <c r="E159" s="52"/>
      <c r="F159" s="52" t="s">
        <v>259</v>
      </c>
      <c r="G159" s="52"/>
      <c r="H159" s="40" t="s">
        <v>260</v>
      </c>
      <c r="I159" s="40"/>
      <c r="J159" s="54">
        <v>0</v>
      </c>
      <c r="K159" s="54">
        <v>0</v>
      </c>
      <c r="L159" s="54"/>
      <c r="M159" s="54"/>
    </row>
    <row r="160" spans="1:13" ht="12.75">
      <c r="A160" s="40">
        <v>45</v>
      </c>
      <c r="B160" s="40" t="s">
        <v>131</v>
      </c>
      <c r="C160" s="51" t="s">
        <v>136</v>
      </c>
      <c r="D160" s="52" t="s">
        <v>133</v>
      </c>
      <c r="E160" s="52" t="s">
        <v>261</v>
      </c>
      <c r="F160" s="52"/>
      <c r="G160" s="52"/>
      <c r="H160" s="40" t="s">
        <v>262</v>
      </c>
      <c r="I160" s="40"/>
      <c r="J160" s="54">
        <f>SUM(J161:J164)</f>
        <v>0</v>
      </c>
      <c r="K160" s="54">
        <f>SUM(K161:K164)</f>
        <v>0</v>
      </c>
      <c r="L160" s="54">
        <f>SUM(L161:L164)</f>
        <v>0</v>
      </c>
      <c r="M160" s="54"/>
    </row>
    <row r="161" spans="1:13" ht="12.75" hidden="1">
      <c r="A161" s="40">
        <v>45</v>
      </c>
      <c r="B161" s="40" t="s">
        <v>131</v>
      </c>
      <c r="C161" s="51" t="s">
        <v>136</v>
      </c>
      <c r="D161" s="52" t="s">
        <v>133</v>
      </c>
      <c r="E161" s="52"/>
      <c r="F161" s="52" t="s">
        <v>263</v>
      </c>
      <c r="G161" s="52"/>
      <c r="H161" s="40" t="s">
        <v>264</v>
      </c>
      <c r="I161" s="70"/>
      <c r="J161" s="54">
        <v>0</v>
      </c>
      <c r="K161" s="54">
        <v>0</v>
      </c>
      <c r="L161" s="62"/>
      <c r="M161" s="62"/>
    </row>
    <row r="162" spans="1:13" ht="12.75" hidden="1">
      <c r="A162" s="40">
        <v>45</v>
      </c>
      <c r="B162" s="40" t="s">
        <v>131</v>
      </c>
      <c r="C162" s="51" t="s">
        <v>136</v>
      </c>
      <c r="D162" s="52" t="s">
        <v>133</v>
      </c>
      <c r="E162" s="52"/>
      <c r="F162" s="52" t="s">
        <v>265</v>
      </c>
      <c r="G162" s="52"/>
      <c r="H162" s="40" t="s">
        <v>266</v>
      </c>
      <c r="I162" s="70"/>
      <c r="J162" s="54">
        <v>0</v>
      </c>
      <c r="K162" s="54">
        <v>0</v>
      </c>
      <c r="L162" s="62"/>
      <c r="M162" s="62"/>
    </row>
    <row r="163" spans="1:13" ht="12.75" hidden="1">
      <c r="A163" s="40">
        <v>45</v>
      </c>
      <c r="B163" s="40" t="s">
        <v>131</v>
      </c>
      <c r="C163" s="51" t="s">
        <v>136</v>
      </c>
      <c r="D163" s="52" t="s">
        <v>133</v>
      </c>
      <c r="E163" s="52"/>
      <c r="F163" s="52" t="s">
        <v>267</v>
      </c>
      <c r="G163" s="52"/>
      <c r="H163" s="40" t="s">
        <v>268</v>
      </c>
      <c r="I163" s="70"/>
      <c r="J163" s="54">
        <v>0</v>
      </c>
      <c r="K163" s="54">
        <v>0</v>
      </c>
      <c r="L163" s="62"/>
      <c r="M163" s="62"/>
    </row>
    <row r="164" spans="1:13" ht="12.75" hidden="1">
      <c r="A164" s="40">
        <v>45</v>
      </c>
      <c r="B164" s="40" t="s">
        <v>131</v>
      </c>
      <c r="C164" s="51" t="s">
        <v>136</v>
      </c>
      <c r="D164" s="52" t="s">
        <v>133</v>
      </c>
      <c r="E164" s="52"/>
      <c r="F164" s="52" t="s">
        <v>269</v>
      </c>
      <c r="G164" s="52"/>
      <c r="H164" s="40" t="s">
        <v>270</v>
      </c>
      <c r="I164" s="70"/>
      <c r="J164" s="54">
        <v>0</v>
      </c>
      <c r="K164" s="54">
        <v>0</v>
      </c>
      <c r="L164" s="62"/>
      <c r="M164" s="62"/>
    </row>
    <row r="165" spans="1:13" ht="15.75">
      <c r="A165" s="30">
        <v>45</v>
      </c>
      <c r="B165" s="30" t="s">
        <v>131</v>
      </c>
      <c r="C165" s="71" t="s">
        <v>399</v>
      </c>
      <c r="D165" s="72"/>
      <c r="E165" s="73"/>
      <c r="F165" s="73"/>
      <c r="G165" s="73"/>
      <c r="H165" s="74"/>
      <c r="I165" s="74"/>
      <c r="J165" s="46">
        <f>SUM(J11,J117,J156)</f>
        <v>11668048</v>
      </c>
      <c r="K165" s="46">
        <f>SUM(K11,K117,K156)</f>
        <v>13036903</v>
      </c>
      <c r="L165" s="46">
        <f>SUM(L11,L117,L156)</f>
        <v>12463510</v>
      </c>
      <c r="M165" s="46"/>
    </row>
    <row r="166" spans="1:13" ht="12.75">
      <c r="A166" s="75"/>
      <c r="B166" s="75"/>
      <c r="C166" s="76"/>
      <c r="D166" s="77"/>
      <c r="E166" s="78"/>
      <c r="F166" s="78"/>
      <c r="G166" s="78"/>
      <c r="H166" s="75"/>
      <c r="I166" s="75"/>
      <c r="J166" s="79"/>
      <c r="K166" s="79"/>
      <c r="L166" s="102"/>
      <c r="M166" s="75"/>
    </row>
    <row r="167" ht="12.75">
      <c r="L167" s="103"/>
    </row>
  </sheetData>
  <mergeCells count="10">
    <mergeCell ref="A4:A7"/>
    <mergeCell ref="B4:B7"/>
    <mergeCell ref="C4:I4"/>
    <mergeCell ref="M4:M7"/>
    <mergeCell ref="C5:D7"/>
    <mergeCell ref="E5:H7"/>
    <mergeCell ref="I5:I7"/>
    <mergeCell ref="J4:J7"/>
    <mergeCell ref="K4:K7"/>
    <mergeCell ref="L4:L7"/>
  </mergeCells>
  <printOptions/>
  <pageMargins left="0.7874015748031497" right="0.7874015748031497" top="1.5748031496062993" bottom="0.984251968503937" header="0.5118110236220472" footer="0.5118110236220472"/>
  <pageSetup fitToHeight="3" fitToWidth="1" horizontalDpi="600" verticalDpi="600" orientation="landscape" paperSize="9" scale="66" r:id="rId1"/>
  <headerFooter alignWithMargins="0">
    <oddHeader>&amp;LČíslo kapitoly / štátneho fondu / subjektu verejnej správy : 404
Názov kapitoly / ŠF / subjektu verejnej správy : Spoločná zdravotná poisťovňa, a.s.
Druh rozpočtu : 4&amp;RMF-VP-2007-02
Strana :&amp;P / &amp;N
(v tis. Sk)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workbookViewId="0" topLeftCell="A5">
      <selection activeCell="A1" sqref="A1:IV7"/>
    </sheetView>
  </sheetViews>
  <sheetFormatPr defaultColWidth="9.140625" defaultRowHeight="12.75"/>
  <cols>
    <col min="5" max="5" width="64.7109375" style="0" bestFit="1" customWidth="1"/>
    <col min="6" max="7" width="12.7109375" style="0" bestFit="1" customWidth="1"/>
    <col min="8" max="8" width="14.421875" style="0" bestFit="1" customWidth="1"/>
  </cols>
  <sheetData>
    <row r="1" spans="1:8" ht="14.25" hidden="1">
      <c r="A1" s="1"/>
      <c r="B1" s="2"/>
      <c r="C1" s="3"/>
      <c r="D1" s="3"/>
      <c r="E1" s="1"/>
      <c r="F1" s="5"/>
      <c r="G1" s="5"/>
      <c r="H1" s="4"/>
    </row>
    <row r="2" spans="1:8" ht="14.25" hidden="1">
      <c r="A2" s="1"/>
      <c r="B2" s="2"/>
      <c r="C2" s="3"/>
      <c r="D2" s="3"/>
      <c r="E2" s="1"/>
      <c r="F2" s="5"/>
      <c r="G2" s="5"/>
      <c r="H2" s="6"/>
    </row>
    <row r="3" spans="1:8" ht="14.25" hidden="1">
      <c r="A3" s="1"/>
      <c r="B3" s="2"/>
      <c r="C3" s="3"/>
      <c r="D3" s="3"/>
      <c r="E3" s="1"/>
      <c r="F3" s="5"/>
      <c r="G3" s="5"/>
      <c r="H3" s="6"/>
    </row>
    <row r="4" spans="1:8" ht="26.25" hidden="1">
      <c r="A4" s="7"/>
      <c r="B4" s="8"/>
      <c r="C4" s="9"/>
      <c r="D4" s="9"/>
      <c r="E4" s="8"/>
      <c r="F4" s="10"/>
      <c r="G4" s="10"/>
      <c r="H4" s="10"/>
    </row>
    <row r="5" spans="1:8" ht="12.75" customHeight="1">
      <c r="A5" s="105" t="s">
        <v>0</v>
      </c>
      <c r="B5" s="106" t="s">
        <v>1</v>
      </c>
      <c r="C5" s="105"/>
      <c r="D5" s="105"/>
      <c r="E5" s="105"/>
      <c r="F5" s="107" t="s">
        <v>5</v>
      </c>
      <c r="G5" s="107" t="s">
        <v>6</v>
      </c>
      <c r="H5" s="107" t="s">
        <v>7</v>
      </c>
    </row>
    <row r="6" spans="1:8" ht="12.75">
      <c r="A6" s="105"/>
      <c r="B6" s="105"/>
      <c r="C6" s="105"/>
      <c r="D6" s="105"/>
      <c r="E6" s="105"/>
      <c r="F6" s="108"/>
      <c r="G6" s="108"/>
      <c r="H6" s="108"/>
    </row>
    <row r="7" spans="1:8" ht="12.75">
      <c r="A7" s="105"/>
      <c r="B7" s="105"/>
      <c r="C7" s="105"/>
      <c r="D7" s="105"/>
      <c r="E7" s="105"/>
      <c r="F7" s="108"/>
      <c r="G7" s="108"/>
      <c r="H7" s="108"/>
    </row>
    <row r="8" spans="1:8" ht="15">
      <c r="A8" s="12"/>
      <c r="B8" s="13" t="s">
        <v>8</v>
      </c>
      <c r="C8" s="13"/>
      <c r="D8" s="13"/>
      <c r="E8" s="13" t="s">
        <v>9</v>
      </c>
      <c r="F8" s="14">
        <f>F9+F20</f>
        <v>12798884</v>
      </c>
      <c r="G8" s="14">
        <f>G9+G20</f>
        <v>13552146</v>
      </c>
      <c r="H8" s="14"/>
    </row>
    <row r="9" spans="1:8" ht="15">
      <c r="A9" s="12">
        <v>45</v>
      </c>
      <c r="B9" s="15">
        <v>100</v>
      </c>
      <c r="C9" s="15"/>
      <c r="D9" s="15"/>
      <c r="E9" s="12" t="s">
        <v>10</v>
      </c>
      <c r="F9" s="14">
        <f>F10+F19</f>
        <v>12706409</v>
      </c>
      <c r="G9" s="14">
        <f>G10+G19</f>
        <v>13454136</v>
      </c>
      <c r="H9" s="14"/>
    </row>
    <row r="10" spans="1:8" ht="14.25">
      <c r="A10" s="16">
        <v>45</v>
      </c>
      <c r="B10" s="17">
        <v>150</v>
      </c>
      <c r="C10" s="17"/>
      <c r="D10" s="17"/>
      <c r="E10" s="16" t="s">
        <v>11</v>
      </c>
      <c r="F10" s="18">
        <f>F11</f>
        <v>12692009</v>
      </c>
      <c r="G10" s="18">
        <f>G11</f>
        <v>13438536</v>
      </c>
      <c r="H10" s="18"/>
    </row>
    <row r="11" spans="1:8" ht="14.25">
      <c r="A11" s="16">
        <v>45</v>
      </c>
      <c r="B11" s="17"/>
      <c r="C11" s="17">
        <v>154</v>
      </c>
      <c r="D11" s="17"/>
      <c r="E11" s="16" t="s">
        <v>12</v>
      </c>
      <c r="F11" s="18">
        <f>SUM(F12:F18)</f>
        <v>12692009</v>
      </c>
      <c r="G11" s="18">
        <f>SUM(G12:G18)</f>
        <v>13438536</v>
      </c>
      <c r="H11" s="18"/>
    </row>
    <row r="12" spans="1:8" ht="14.25" hidden="1">
      <c r="A12" s="16">
        <v>45</v>
      </c>
      <c r="B12" s="17"/>
      <c r="C12" s="17" t="s">
        <v>13</v>
      </c>
      <c r="D12" s="17" t="s">
        <v>14</v>
      </c>
      <c r="E12" s="16" t="s">
        <v>15</v>
      </c>
      <c r="F12" s="18">
        <v>2799015</v>
      </c>
      <c r="G12" s="18">
        <v>2967823</v>
      </c>
      <c r="H12" s="18"/>
    </row>
    <row r="13" spans="1:8" ht="14.25" hidden="1">
      <c r="A13" s="16">
        <v>45</v>
      </c>
      <c r="B13" s="17"/>
      <c r="C13" s="17" t="s">
        <v>13</v>
      </c>
      <c r="D13" s="17" t="s">
        <v>16</v>
      </c>
      <c r="E13" s="16" t="s">
        <v>17</v>
      </c>
      <c r="F13" s="18">
        <v>375762</v>
      </c>
      <c r="G13" s="18">
        <v>383758</v>
      </c>
      <c r="H13" s="18"/>
    </row>
    <row r="14" spans="1:8" ht="14.25" hidden="1">
      <c r="A14" s="16">
        <v>45</v>
      </c>
      <c r="B14" s="17"/>
      <c r="C14" s="17" t="s">
        <v>13</v>
      </c>
      <c r="D14" s="17" t="s">
        <v>18</v>
      </c>
      <c r="E14" s="16" t="s">
        <v>19</v>
      </c>
      <c r="F14" s="18">
        <v>6983937</v>
      </c>
      <c r="G14" s="18">
        <v>7404825</v>
      </c>
      <c r="H14" s="18"/>
    </row>
    <row r="15" spans="1:8" ht="14.25">
      <c r="A15" s="16">
        <v>45</v>
      </c>
      <c r="B15" s="17"/>
      <c r="C15" s="17" t="s">
        <v>13</v>
      </c>
      <c r="D15" s="17" t="s">
        <v>20</v>
      </c>
      <c r="E15" s="19" t="s">
        <v>21</v>
      </c>
      <c r="F15" s="18">
        <v>2441494</v>
      </c>
      <c r="G15" s="18">
        <v>2589763</v>
      </c>
      <c r="H15" s="18"/>
    </row>
    <row r="16" spans="1:8" ht="14.25" hidden="1">
      <c r="A16" s="16">
        <v>45</v>
      </c>
      <c r="B16" s="17"/>
      <c r="C16" s="17" t="s">
        <v>13</v>
      </c>
      <c r="D16" s="17" t="s">
        <v>22</v>
      </c>
      <c r="E16" s="16" t="s">
        <v>23</v>
      </c>
      <c r="F16" s="21">
        <v>91801</v>
      </c>
      <c r="G16" s="21">
        <v>92367</v>
      </c>
      <c r="H16" s="20"/>
    </row>
    <row r="17" spans="1:8" ht="14.25" hidden="1">
      <c r="A17" s="16">
        <v>45</v>
      </c>
      <c r="B17" s="17"/>
      <c r="C17" s="17" t="s">
        <v>13</v>
      </c>
      <c r="D17" s="17" t="s">
        <v>25</v>
      </c>
      <c r="E17" s="16" t="s">
        <v>26</v>
      </c>
      <c r="F17" s="20" t="s">
        <v>24</v>
      </c>
      <c r="G17" s="20" t="s">
        <v>24</v>
      </c>
      <c r="H17" s="20"/>
    </row>
    <row r="18" spans="1:8" ht="14.25" hidden="1">
      <c r="A18" s="16">
        <v>45</v>
      </c>
      <c r="B18" s="17"/>
      <c r="C18" s="17" t="s">
        <v>13</v>
      </c>
      <c r="D18" s="17" t="s">
        <v>27</v>
      </c>
      <c r="E18" s="16" t="s">
        <v>28</v>
      </c>
      <c r="F18" s="20" t="s">
        <v>24</v>
      </c>
      <c r="G18" s="20" t="s">
        <v>24</v>
      </c>
      <c r="H18" s="20"/>
    </row>
    <row r="19" spans="1:8" ht="14.25">
      <c r="A19" s="16">
        <v>45</v>
      </c>
      <c r="B19" s="17"/>
      <c r="C19" s="17" t="s">
        <v>29</v>
      </c>
      <c r="D19" s="17"/>
      <c r="E19" s="16" t="s">
        <v>30</v>
      </c>
      <c r="F19" s="21">
        <v>14400</v>
      </c>
      <c r="G19" s="21">
        <v>15600</v>
      </c>
      <c r="H19" s="20"/>
    </row>
    <row r="20" spans="1:8" ht="15">
      <c r="A20" s="16">
        <v>45</v>
      </c>
      <c r="B20" s="15" t="s">
        <v>31</v>
      </c>
      <c r="C20" s="15"/>
      <c r="D20" s="15"/>
      <c r="E20" s="12" t="s">
        <v>32</v>
      </c>
      <c r="F20" s="14">
        <f>SUM(F21,F25,F32,F34,F37)</f>
        <v>92475</v>
      </c>
      <c r="G20" s="14">
        <f>SUM(G21,G25,G32,G34,G37)</f>
        <v>98010</v>
      </c>
      <c r="H20" s="14"/>
    </row>
    <row r="21" spans="1:8" ht="14.25" hidden="1">
      <c r="A21" s="16">
        <v>45</v>
      </c>
      <c r="B21" s="17" t="s">
        <v>33</v>
      </c>
      <c r="C21" s="17"/>
      <c r="D21" s="17"/>
      <c r="E21" s="16" t="s">
        <v>34</v>
      </c>
      <c r="F21" s="18">
        <f>F24</f>
        <v>0</v>
      </c>
      <c r="G21" s="18">
        <f>G24</f>
        <v>0</v>
      </c>
      <c r="H21" s="18"/>
    </row>
    <row r="22" spans="1:8" ht="14.25" hidden="1">
      <c r="A22" s="16">
        <v>45</v>
      </c>
      <c r="B22" s="17"/>
      <c r="C22" s="17" t="s">
        <v>35</v>
      </c>
      <c r="D22" s="17"/>
      <c r="E22" s="16" t="s">
        <v>36</v>
      </c>
      <c r="F22" s="18"/>
      <c r="G22" s="18"/>
      <c r="H22" s="18"/>
    </row>
    <row r="23" spans="1:8" ht="14.25" hidden="1">
      <c r="A23" s="16">
        <v>45</v>
      </c>
      <c r="B23" s="17"/>
      <c r="C23" s="17" t="s">
        <v>35</v>
      </c>
      <c r="D23" s="17" t="s">
        <v>37</v>
      </c>
      <c r="E23" s="16" t="s">
        <v>38</v>
      </c>
      <c r="F23" s="18"/>
      <c r="G23" s="18"/>
      <c r="H23" s="18"/>
    </row>
    <row r="24" spans="1:8" ht="14.25" hidden="1">
      <c r="A24" s="16">
        <v>45</v>
      </c>
      <c r="B24" s="17"/>
      <c r="C24" s="17" t="s">
        <v>39</v>
      </c>
      <c r="D24" s="17"/>
      <c r="E24" s="16" t="s">
        <v>40</v>
      </c>
      <c r="F24" s="18">
        <v>0</v>
      </c>
      <c r="G24" s="18">
        <v>0</v>
      </c>
      <c r="H24" s="18"/>
    </row>
    <row r="25" spans="1:8" ht="14.25">
      <c r="A25" s="16">
        <v>45</v>
      </c>
      <c r="B25" s="17" t="s">
        <v>41</v>
      </c>
      <c r="C25" s="17"/>
      <c r="D25" s="17"/>
      <c r="E25" s="16" t="s">
        <v>42</v>
      </c>
      <c r="F25" s="18">
        <f>SUM(F26,F28,F30)</f>
        <v>85000</v>
      </c>
      <c r="G25" s="18">
        <f>SUM(G26,G28,G30)</f>
        <v>90000</v>
      </c>
      <c r="H25" s="18"/>
    </row>
    <row r="26" spans="1:8" ht="14.25" hidden="1">
      <c r="A26" s="16">
        <v>45</v>
      </c>
      <c r="B26" s="17"/>
      <c r="C26" s="17" t="s">
        <v>43</v>
      </c>
      <c r="D26" s="17"/>
      <c r="E26" s="16" t="s">
        <v>44</v>
      </c>
      <c r="F26" s="18">
        <f>F27</f>
        <v>0</v>
      </c>
      <c r="G26" s="18">
        <f>G27</f>
        <v>0</v>
      </c>
      <c r="H26" s="18"/>
    </row>
    <row r="27" spans="1:8" ht="14.25" hidden="1">
      <c r="A27" s="16">
        <v>45</v>
      </c>
      <c r="B27" s="17"/>
      <c r="C27" s="17" t="s">
        <v>43</v>
      </c>
      <c r="D27" s="17" t="s">
        <v>20</v>
      </c>
      <c r="E27" s="16" t="s">
        <v>45</v>
      </c>
      <c r="F27" s="18"/>
      <c r="G27" s="18"/>
      <c r="H27" s="18"/>
    </row>
    <row r="28" spans="1:8" ht="14.25">
      <c r="A28" s="16">
        <v>45</v>
      </c>
      <c r="B28" s="17"/>
      <c r="C28" s="17" t="s">
        <v>46</v>
      </c>
      <c r="D28" s="17"/>
      <c r="E28" s="16" t="s">
        <v>47</v>
      </c>
      <c r="F28" s="18">
        <f>F29</f>
        <v>0</v>
      </c>
      <c r="G28" s="18">
        <f>G29</f>
        <v>0</v>
      </c>
      <c r="H28" s="18"/>
    </row>
    <row r="29" spans="1:8" ht="14.25" hidden="1">
      <c r="A29" s="16">
        <v>45</v>
      </c>
      <c r="B29" s="17"/>
      <c r="C29" s="17" t="s">
        <v>46</v>
      </c>
      <c r="D29" s="17" t="s">
        <v>37</v>
      </c>
      <c r="E29" s="16" t="s">
        <v>48</v>
      </c>
      <c r="F29" s="18"/>
      <c r="G29" s="18"/>
      <c r="H29" s="18"/>
    </row>
    <row r="30" spans="1:8" ht="14.25">
      <c r="A30" s="16">
        <v>45</v>
      </c>
      <c r="B30" s="17"/>
      <c r="C30" s="17" t="s">
        <v>49</v>
      </c>
      <c r="D30" s="17"/>
      <c r="E30" s="16" t="s">
        <v>50</v>
      </c>
      <c r="F30" s="18">
        <f>F31</f>
        <v>85000</v>
      </c>
      <c r="G30" s="18">
        <f>G31</f>
        <v>90000</v>
      </c>
      <c r="H30" s="18"/>
    </row>
    <row r="31" spans="1:8" ht="14.25" hidden="1">
      <c r="A31" s="16">
        <v>45</v>
      </c>
      <c r="B31" s="17"/>
      <c r="C31" s="17" t="s">
        <v>49</v>
      </c>
      <c r="D31" s="17" t="s">
        <v>14</v>
      </c>
      <c r="E31" s="16" t="s">
        <v>51</v>
      </c>
      <c r="F31" s="18">
        <v>85000</v>
      </c>
      <c r="G31" s="18">
        <v>90000</v>
      </c>
      <c r="H31" s="18"/>
    </row>
    <row r="32" spans="1:8" ht="14.25">
      <c r="A32" s="16">
        <v>45</v>
      </c>
      <c r="B32" s="17" t="s">
        <v>52</v>
      </c>
      <c r="C32" s="17"/>
      <c r="D32" s="17"/>
      <c r="E32" s="16" t="s">
        <v>53</v>
      </c>
      <c r="F32" s="18">
        <f>F33</f>
        <v>890</v>
      </c>
      <c r="G32" s="18">
        <f>G33</f>
        <v>990</v>
      </c>
      <c r="H32" s="18"/>
    </row>
    <row r="33" spans="1:8" ht="14.25">
      <c r="A33" s="16">
        <v>45</v>
      </c>
      <c r="B33" s="17"/>
      <c r="C33" s="17" t="s">
        <v>400</v>
      </c>
      <c r="D33" s="17"/>
      <c r="E33" s="16" t="s">
        <v>401</v>
      </c>
      <c r="F33" s="18">
        <v>890</v>
      </c>
      <c r="G33" s="18">
        <v>990</v>
      </c>
      <c r="H33" s="18"/>
    </row>
    <row r="34" spans="1:8" ht="14.25">
      <c r="A34" s="16">
        <v>45</v>
      </c>
      <c r="B34" s="17" t="s">
        <v>54</v>
      </c>
      <c r="C34" s="17"/>
      <c r="D34" s="17"/>
      <c r="E34" s="16" t="s">
        <v>55</v>
      </c>
      <c r="F34" s="18">
        <f>SUM(F35:F36)</f>
        <v>2250</v>
      </c>
      <c r="G34" s="18">
        <f>SUM(G35:G36)</f>
        <v>2500</v>
      </c>
      <c r="H34" s="18"/>
    </row>
    <row r="35" spans="1:8" ht="14.25" hidden="1">
      <c r="A35" s="16">
        <v>45</v>
      </c>
      <c r="B35" s="17"/>
      <c r="C35" s="17" t="s">
        <v>56</v>
      </c>
      <c r="D35" s="17"/>
      <c r="E35" s="16" t="s">
        <v>57</v>
      </c>
      <c r="F35" s="18"/>
      <c r="G35" s="18"/>
      <c r="H35" s="18"/>
    </row>
    <row r="36" spans="1:8" ht="14.25" hidden="1">
      <c r="A36" s="16">
        <v>45</v>
      </c>
      <c r="B36" s="17"/>
      <c r="C36" s="17" t="s">
        <v>58</v>
      </c>
      <c r="D36" s="17"/>
      <c r="E36" s="16" t="s">
        <v>59</v>
      </c>
      <c r="F36" s="18">
        <v>2250</v>
      </c>
      <c r="G36" s="18">
        <v>2500</v>
      </c>
      <c r="H36" s="18"/>
    </row>
    <row r="37" spans="1:8" ht="14.25">
      <c r="A37" s="16">
        <v>45</v>
      </c>
      <c r="B37" s="17" t="s">
        <v>60</v>
      </c>
      <c r="C37" s="17"/>
      <c r="D37" s="17"/>
      <c r="E37" s="16" t="s">
        <v>61</v>
      </c>
      <c r="F37" s="18">
        <f>F38</f>
        <v>4335</v>
      </c>
      <c r="G37" s="18">
        <f>G38</f>
        <v>4520</v>
      </c>
      <c r="H37" s="18"/>
    </row>
    <row r="38" spans="1:8" ht="14.25">
      <c r="A38" s="16">
        <v>45</v>
      </c>
      <c r="B38" s="17"/>
      <c r="C38" s="17" t="s">
        <v>62</v>
      </c>
      <c r="D38" s="17"/>
      <c r="E38" s="16" t="s">
        <v>63</v>
      </c>
      <c r="F38" s="18">
        <f>SUM(F39:F40)</f>
        <v>4335</v>
      </c>
      <c r="G38" s="18">
        <f>SUM(G39:G40)</f>
        <v>4520</v>
      </c>
      <c r="H38" s="18"/>
    </row>
    <row r="39" spans="1:8" ht="14.25" hidden="1">
      <c r="A39" s="16">
        <v>45</v>
      </c>
      <c r="B39" s="17"/>
      <c r="C39" s="17" t="s">
        <v>62</v>
      </c>
      <c r="D39" s="17" t="s">
        <v>64</v>
      </c>
      <c r="E39" s="16" t="s">
        <v>65</v>
      </c>
      <c r="F39" s="18">
        <v>475</v>
      </c>
      <c r="G39" s="18">
        <v>500</v>
      </c>
      <c r="H39" s="18"/>
    </row>
    <row r="40" spans="1:8" ht="14.25" hidden="1">
      <c r="A40" s="16">
        <v>45</v>
      </c>
      <c r="B40" s="17"/>
      <c r="C40" s="17" t="s">
        <v>62</v>
      </c>
      <c r="D40" s="17" t="s">
        <v>66</v>
      </c>
      <c r="E40" s="16" t="s">
        <v>67</v>
      </c>
      <c r="F40" s="18">
        <f>SUM(F41:F42)</f>
        <v>3860</v>
      </c>
      <c r="G40" s="18">
        <f>SUM(G41:G42)</f>
        <v>4020</v>
      </c>
      <c r="H40" s="18"/>
    </row>
    <row r="41" spans="1:8" ht="14.25" hidden="1">
      <c r="A41" s="16">
        <v>45</v>
      </c>
      <c r="B41" s="17"/>
      <c r="C41" s="17"/>
      <c r="D41" s="17"/>
      <c r="E41" s="16" t="s">
        <v>68</v>
      </c>
      <c r="F41" s="18">
        <v>3460</v>
      </c>
      <c r="G41" s="18">
        <v>3600</v>
      </c>
      <c r="H41" s="18"/>
    </row>
    <row r="42" spans="1:8" ht="14.25" hidden="1">
      <c r="A42" s="16">
        <v>45</v>
      </c>
      <c r="B42" s="17"/>
      <c r="C42" s="17"/>
      <c r="D42" s="17"/>
      <c r="E42" s="16" t="s">
        <v>69</v>
      </c>
      <c r="F42" s="18">
        <v>400</v>
      </c>
      <c r="G42" s="18">
        <v>420</v>
      </c>
      <c r="H42" s="18"/>
    </row>
    <row r="43" spans="1:8" ht="15">
      <c r="A43" s="16">
        <v>45</v>
      </c>
      <c r="B43" s="15" t="s">
        <v>70</v>
      </c>
      <c r="C43" s="15"/>
      <c r="D43" s="15"/>
      <c r="E43" s="12" t="s">
        <v>71</v>
      </c>
      <c r="F43" s="14">
        <f>SUM(F44:F69)</f>
        <v>0</v>
      </c>
      <c r="G43" s="14">
        <f>SUM(G44:G69)</f>
        <v>0</v>
      </c>
      <c r="H43" s="14"/>
    </row>
    <row r="44" spans="1:8" ht="14.25" hidden="1">
      <c r="A44" s="16">
        <v>45</v>
      </c>
      <c r="B44" s="17" t="s">
        <v>72</v>
      </c>
      <c r="C44" s="17"/>
      <c r="D44" s="17"/>
      <c r="E44" s="16" t="s">
        <v>73</v>
      </c>
      <c r="F44" s="18">
        <f>SUM(F45,F56)</f>
        <v>0</v>
      </c>
      <c r="G44" s="18">
        <f>SUM(G45,G56)</f>
        <v>0</v>
      </c>
      <c r="H44" s="18"/>
    </row>
    <row r="45" spans="1:8" ht="14.25" hidden="1">
      <c r="A45" s="16">
        <v>45</v>
      </c>
      <c r="B45" s="17"/>
      <c r="C45" s="17" t="s">
        <v>74</v>
      </c>
      <c r="D45" s="17"/>
      <c r="E45" s="16" t="s">
        <v>75</v>
      </c>
      <c r="F45" s="18">
        <f>SUM(F46:F55)</f>
        <v>0</v>
      </c>
      <c r="G45" s="18">
        <f>SUM(G46:G55)</f>
        <v>0</v>
      </c>
      <c r="H45" s="18"/>
    </row>
    <row r="46" spans="1:8" ht="14.25" hidden="1">
      <c r="A46" s="16">
        <v>45</v>
      </c>
      <c r="B46" s="17"/>
      <c r="C46" s="17" t="s">
        <v>74</v>
      </c>
      <c r="D46" s="17" t="s">
        <v>14</v>
      </c>
      <c r="E46" s="16" t="s">
        <v>76</v>
      </c>
      <c r="F46" s="18"/>
      <c r="G46" s="18"/>
      <c r="H46" s="18"/>
    </row>
    <row r="47" spans="1:8" ht="14.25" hidden="1">
      <c r="A47" s="16">
        <v>45</v>
      </c>
      <c r="B47" s="17"/>
      <c r="C47" s="17" t="s">
        <v>74</v>
      </c>
      <c r="D47" s="17" t="s">
        <v>16</v>
      </c>
      <c r="E47" s="16" t="s">
        <v>77</v>
      </c>
      <c r="F47" s="18"/>
      <c r="G47" s="18"/>
      <c r="H47" s="18"/>
    </row>
    <row r="48" spans="1:8" ht="14.25" hidden="1">
      <c r="A48" s="16">
        <v>45</v>
      </c>
      <c r="B48" s="17"/>
      <c r="C48" s="17" t="s">
        <v>74</v>
      </c>
      <c r="D48" s="17" t="s">
        <v>37</v>
      </c>
      <c r="E48" s="16" t="s">
        <v>78</v>
      </c>
      <c r="F48" s="18"/>
      <c r="G48" s="18"/>
      <c r="H48" s="18"/>
    </row>
    <row r="49" spans="1:8" ht="14.25" hidden="1">
      <c r="A49" s="16">
        <v>45</v>
      </c>
      <c r="B49" s="17"/>
      <c r="C49" s="17" t="s">
        <v>74</v>
      </c>
      <c r="D49" s="17" t="s">
        <v>20</v>
      </c>
      <c r="E49" s="16" t="s">
        <v>79</v>
      </c>
      <c r="F49" s="18"/>
      <c r="G49" s="18"/>
      <c r="H49" s="18"/>
    </row>
    <row r="50" spans="1:8" ht="14.25" hidden="1">
      <c r="A50" s="16">
        <v>45</v>
      </c>
      <c r="B50" s="17"/>
      <c r="C50" s="17" t="s">
        <v>74</v>
      </c>
      <c r="D50" s="17" t="s">
        <v>64</v>
      </c>
      <c r="E50" s="16" t="s">
        <v>80</v>
      </c>
      <c r="F50" s="18"/>
      <c r="G50" s="18"/>
      <c r="H50" s="18"/>
    </row>
    <row r="51" spans="1:8" ht="14.25" hidden="1">
      <c r="A51" s="16">
        <v>45</v>
      </c>
      <c r="B51" s="17"/>
      <c r="C51" s="17" t="s">
        <v>74</v>
      </c>
      <c r="D51" s="17" t="s">
        <v>81</v>
      </c>
      <c r="E51" s="16" t="s">
        <v>82</v>
      </c>
      <c r="F51" s="18"/>
      <c r="G51" s="18"/>
      <c r="H51" s="18"/>
    </row>
    <row r="52" spans="1:8" ht="14.25" hidden="1">
      <c r="A52" s="16">
        <v>45</v>
      </c>
      <c r="B52" s="17"/>
      <c r="C52" s="17" t="s">
        <v>74</v>
      </c>
      <c r="D52" s="17" t="s">
        <v>83</v>
      </c>
      <c r="E52" s="16" t="s">
        <v>84</v>
      </c>
      <c r="F52" s="18"/>
      <c r="G52" s="18"/>
      <c r="H52" s="18"/>
    </row>
    <row r="53" spans="1:8" ht="14.25" hidden="1">
      <c r="A53" s="16">
        <v>45</v>
      </c>
      <c r="B53" s="17"/>
      <c r="C53" s="17" t="s">
        <v>74</v>
      </c>
      <c r="D53" s="17" t="s">
        <v>22</v>
      </c>
      <c r="E53" s="16" t="s">
        <v>85</v>
      </c>
      <c r="F53" s="18"/>
      <c r="G53" s="18"/>
      <c r="H53" s="18"/>
    </row>
    <row r="54" spans="1:8" ht="14.25" hidden="1">
      <c r="A54" s="16">
        <v>45</v>
      </c>
      <c r="B54" s="17"/>
      <c r="C54" s="17" t="s">
        <v>74</v>
      </c>
      <c r="D54" s="17" t="s">
        <v>25</v>
      </c>
      <c r="E54" s="16" t="s">
        <v>86</v>
      </c>
      <c r="F54" s="18"/>
      <c r="G54" s="18"/>
      <c r="H54" s="18"/>
    </row>
    <row r="55" spans="1:8" ht="14.25" hidden="1">
      <c r="A55" s="16">
        <v>45</v>
      </c>
      <c r="B55" s="17"/>
      <c r="C55" s="17" t="s">
        <v>74</v>
      </c>
      <c r="D55" s="17" t="s">
        <v>27</v>
      </c>
      <c r="E55" s="16" t="s">
        <v>87</v>
      </c>
      <c r="F55" s="18"/>
      <c r="G55" s="18"/>
      <c r="H55" s="18"/>
    </row>
    <row r="56" spans="1:8" ht="14.25" hidden="1">
      <c r="A56" s="16">
        <v>45</v>
      </c>
      <c r="B56" s="17"/>
      <c r="C56" s="17" t="s">
        <v>88</v>
      </c>
      <c r="D56" s="17"/>
      <c r="E56" s="16" t="s">
        <v>89</v>
      </c>
      <c r="F56" s="18"/>
      <c r="G56" s="18"/>
      <c r="H56" s="18"/>
    </row>
    <row r="57" spans="1:8" ht="14.25" hidden="1">
      <c r="A57" s="16">
        <v>45</v>
      </c>
      <c r="B57" s="17" t="s">
        <v>90</v>
      </c>
      <c r="C57" s="17"/>
      <c r="D57" s="17"/>
      <c r="E57" s="16" t="s">
        <v>91</v>
      </c>
      <c r="F57" s="18">
        <f>SUM(F58,F67)</f>
        <v>0</v>
      </c>
      <c r="G57" s="18">
        <f>SUM(G58,G67)</f>
        <v>0</v>
      </c>
      <c r="H57" s="18"/>
    </row>
    <row r="58" spans="1:8" ht="14.25" hidden="1">
      <c r="A58" s="16">
        <v>45</v>
      </c>
      <c r="B58" s="17"/>
      <c r="C58" s="17" t="s">
        <v>92</v>
      </c>
      <c r="D58" s="17"/>
      <c r="E58" s="16" t="s">
        <v>75</v>
      </c>
      <c r="F58" s="18">
        <f>SUM(F59:F66)</f>
        <v>0</v>
      </c>
      <c r="G58" s="18">
        <f>SUM(G59:G66)</f>
        <v>0</v>
      </c>
      <c r="H58" s="18"/>
    </row>
    <row r="59" spans="1:8" ht="14.25" hidden="1">
      <c r="A59" s="16">
        <v>45</v>
      </c>
      <c r="B59" s="17"/>
      <c r="C59" s="17" t="s">
        <v>92</v>
      </c>
      <c r="D59" s="17" t="s">
        <v>14</v>
      </c>
      <c r="E59" s="16" t="s">
        <v>76</v>
      </c>
      <c r="F59" s="18"/>
      <c r="G59" s="18"/>
      <c r="H59" s="18"/>
    </row>
    <row r="60" spans="1:8" ht="14.25" hidden="1">
      <c r="A60" s="16">
        <v>45</v>
      </c>
      <c r="B60" s="17"/>
      <c r="C60" s="17" t="s">
        <v>92</v>
      </c>
      <c r="D60" s="17" t="s">
        <v>16</v>
      </c>
      <c r="E60" s="16" t="s">
        <v>77</v>
      </c>
      <c r="F60" s="18"/>
      <c r="G60" s="18"/>
      <c r="H60" s="18"/>
    </row>
    <row r="61" spans="1:8" ht="14.25" hidden="1">
      <c r="A61" s="16">
        <v>45</v>
      </c>
      <c r="B61" s="17"/>
      <c r="C61" s="17" t="s">
        <v>92</v>
      </c>
      <c r="D61" s="17" t="s">
        <v>37</v>
      </c>
      <c r="E61" s="16" t="s">
        <v>78</v>
      </c>
      <c r="F61" s="18"/>
      <c r="G61" s="18"/>
      <c r="H61" s="18"/>
    </row>
    <row r="62" spans="1:8" ht="14.25" hidden="1">
      <c r="A62" s="16">
        <v>45</v>
      </c>
      <c r="B62" s="17"/>
      <c r="C62" s="17" t="s">
        <v>92</v>
      </c>
      <c r="D62" s="17" t="s">
        <v>18</v>
      </c>
      <c r="E62" s="16" t="s">
        <v>79</v>
      </c>
      <c r="F62" s="18"/>
      <c r="G62" s="18"/>
      <c r="H62" s="18"/>
    </row>
    <row r="63" spans="1:8" ht="14.25" hidden="1">
      <c r="A63" s="16">
        <v>45</v>
      </c>
      <c r="B63" s="17"/>
      <c r="C63" s="17" t="s">
        <v>92</v>
      </c>
      <c r="D63" s="17" t="s">
        <v>20</v>
      </c>
      <c r="E63" s="16" t="s">
        <v>93</v>
      </c>
      <c r="F63" s="18"/>
      <c r="G63" s="18"/>
      <c r="H63" s="18"/>
    </row>
    <row r="64" spans="1:8" ht="14.25" hidden="1">
      <c r="A64" s="16">
        <v>45</v>
      </c>
      <c r="B64" s="17"/>
      <c r="C64" s="17" t="s">
        <v>92</v>
      </c>
      <c r="D64" s="17" t="s">
        <v>64</v>
      </c>
      <c r="E64" s="16" t="s">
        <v>84</v>
      </c>
      <c r="F64" s="18"/>
      <c r="G64" s="18"/>
      <c r="H64" s="18"/>
    </row>
    <row r="65" spans="1:8" ht="14.25" hidden="1">
      <c r="A65" s="16">
        <v>45</v>
      </c>
      <c r="B65" s="17"/>
      <c r="C65" s="17" t="s">
        <v>92</v>
      </c>
      <c r="D65" s="17" t="s">
        <v>81</v>
      </c>
      <c r="E65" s="16" t="s">
        <v>86</v>
      </c>
      <c r="F65" s="18"/>
      <c r="G65" s="18"/>
      <c r="H65" s="18"/>
    </row>
    <row r="66" spans="1:8" ht="14.25" hidden="1">
      <c r="A66" s="16">
        <v>45</v>
      </c>
      <c r="B66" s="17"/>
      <c r="C66" s="17" t="s">
        <v>92</v>
      </c>
      <c r="D66" s="17" t="s">
        <v>83</v>
      </c>
      <c r="E66" s="16" t="s">
        <v>87</v>
      </c>
      <c r="F66" s="18"/>
      <c r="G66" s="18"/>
      <c r="H66" s="18"/>
    </row>
    <row r="67" spans="1:8" ht="14.25" hidden="1">
      <c r="A67" s="16">
        <v>45</v>
      </c>
      <c r="B67" s="17"/>
      <c r="C67" s="17" t="s">
        <v>94</v>
      </c>
      <c r="D67" s="17"/>
      <c r="E67" s="16" t="s">
        <v>89</v>
      </c>
      <c r="F67" s="18"/>
      <c r="G67" s="18"/>
      <c r="H67" s="18"/>
    </row>
    <row r="68" spans="1:8" ht="14.25" hidden="1">
      <c r="A68" s="16">
        <v>45</v>
      </c>
      <c r="B68" s="17" t="s">
        <v>95</v>
      </c>
      <c r="C68" s="17"/>
      <c r="D68" s="17"/>
      <c r="E68" s="16" t="s">
        <v>96</v>
      </c>
      <c r="F68" s="18">
        <v>0</v>
      </c>
      <c r="G68" s="18">
        <v>0</v>
      </c>
      <c r="H68" s="18"/>
    </row>
    <row r="69" spans="1:8" ht="14.25" hidden="1">
      <c r="A69" s="16">
        <v>45</v>
      </c>
      <c r="B69" s="17" t="s">
        <v>97</v>
      </c>
      <c r="C69" s="17"/>
      <c r="D69" s="17"/>
      <c r="E69" s="16" t="s">
        <v>98</v>
      </c>
      <c r="F69" s="18">
        <v>0</v>
      </c>
      <c r="G69" s="18">
        <v>0</v>
      </c>
      <c r="H69" s="18"/>
    </row>
    <row r="70" spans="1:8" ht="15">
      <c r="A70" s="16">
        <v>45</v>
      </c>
      <c r="B70" s="22" t="s">
        <v>99</v>
      </c>
      <c r="C70" s="22"/>
      <c r="D70" s="22"/>
      <c r="E70" s="22" t="s">
        <v>100</v>
      </c>
      <c r="F70" s="23">
        <f>F71</f>
        <v>450000</v>
      </c>
      <c r="G70" s="23">
        <f>G71</f>
        <v>450000</v>
      </c>
      <c r="H70" s="23"/>
    </row>
    <row r="71" spans="1:8" ht="15">
      <c r="A71" s="16">
        <v>45</v>
      </c>
      <c r="B71" s="22"/>
      <c r="C71" s="24" t="s">
        <v>101</v>
      </c>
      <c r="D71" s="22"/>
      <c r="E71" s="22" t="s">
        <v>102</v>
      </c>
      <c r="F71" s="23">
        <f>F72</f>
        <v>450000</v>
      </c>
      <c r="G71" s="23">
        <f>G72</f>
        <v>450000</v>
      </c>
      <c r="H71" s="23"/>
    </row>
    <row r="72" spans="1:8" ht="15">
      <c r="A72" s="16">
        <v>45</v>
      </c>
      <c r="B72" s="15" t="s">
        <v>103</v>
      </c>
      <c r="C72" s="15"/>
      <c r="D72" s="15"/>
      <c r="E72" s="25" t="s">
        <v>104</v>
      </c>
      <c r="F72" s="14">
        <f>SUM(F73:F77)</f>
        <v>450000</v>
      </c>
      <c r="G72" s="14">
        <f>SUM(G73:G77)</f>
        <v>450000</v>
      </c>
      <c r="H72" s="14"/>
    </row>
    <row r="73" spans="1:8" ht="14.25" hidden="1">
      <c r="A73" s="16">
        <v>45</v>
      </c>
      <c r="B73" s="26" t="s">
        <v>105</v>
      </c>
      <c r="C73" s="26"/>
      <c r="D73" s="26"/>
      <c r="E73" s="27" t="s">
        <v>106</v>
      </c>
      <c r="F73" s="28"/>
      <c r="G73" s="28"/>
      <c r="H73" s="28"/>
    </row>
    <row r="74" spans="1:8" ht="14.25" hidden="1">
      <c r="A74" s="16">
        <v>45</v>
      </c>
      <c r="B74" s="26" t="s">
        <v>107</v>
      </c>
      <c r="C74" s="26"/>
      <c r="D74" s="26"/>
      <c r="E74" s="27" t="s">
        <v>108</v>
      </c>
      <c r="F74" s="28"/>
      <c r="G74" s="28"/>
      <c r="H74" s="28"/>
    </row>
    <row r="75" spans="1:8" ht="14.25" hidden="1">
      <c r="A75" s="16">
        <v>45</v>
      </c>
      <c r="B75" s="26" t="s">
        <v>109</v>
      </c>
      <c r="C75" s="26"/>
      <c r="D75" s="26"/>
      <c r="E75" s="27" t="s">
        <v>110</v>
      </c>
      <c r="F75" s="28"/>
      <c r="G75" s="28"/>
      <c r="H75" s="28"/>
    </row>
    <row r="76" spans="1:8" ht="14.25" hidden="1">
      <c r="A76" s="16">
        <v>45</v>
      </c>
      <c r="B76" s="26" t="s">
        <v>111</v>
      </c>
      <c r="C76" s="26"/>
      <c r="D76" s="26"/>
      <c r="E76" s="27" t="s">
        <v>112</v>
      </c>
      <c r="F76" s="28"/>
      <c r="G76" s="28"/>
      <c r="H76" s="28"/>
    </row>
    <row r="77" spans="1:8" ht="14.25">
      <c r="A77" s="16">
        <v>45</v>
      </c>
      <c r="B77" s="17" t="s">
        <v>113</v>
      </c>
      <c r="C77" s="17"/>
      <c r="D77" s="17"/>
      <c r="E77" s="19" t="s">
        <v>114</v>
      </c>
      <c r="F77" s="18">
        <f>SUM(F78:F79)</f>
        <v>450000</v>
      </c>
      <c r="G77" s="18">
        <f>SUM(G78:G79)</f>
        <v>450000</v>
      </c>
      <c r="H77" s="18"/>
    </row>
    <row r="78" spans="1:8" ht="14.25">
      <c r="A78" s="16">
        <v>45</v>
      </c>
      <c r="B78" s="17"/>
      <c r="C78" s="17" t="s">
        <v>115</v>
      </c>
      <c r="D78" s="17"/>
      <c r="E78" s="16" t="s">
        <v>116</v>
      </c>
      <c r="F78" s="18">
        <v>450000</v>
      </c>
      <c r="G78" s="18">
        <v>450000</v>
      </c>
      <c r="H78" s="18"/>
    </row>
    <row r="79" spans="1:8" ht="14.25" hidden="1">
      <c r="A79" s="16">
        <v>45</v>
      </c>
      <c r="B79" s="17"/>
      <c r="C79" s="17" t="s">
        <v>117</v>
      </c>
      <c r="D79" s="17"/>
      <c r="E79" s="16" t="s">
        <v>118</v>
      </c>
      <c r="F79" s="18"/>
      <c r="G79" s="18"/>
      <c r="H79" s="18"/>
    </row>
    <row r="80" spans="1:8" ht="15">
      <c r="A80" s="16">
        <v>45</v>
      </c>
      <c r="B80" s="15" t="s">
        <v>119</v>
      </c>
      <c r="C80" s="15"/>
      <c r="D80" s="15"/>
      <c r="E80" s="29" t="s">
        <v>120</v>
      </c>
      <c r="F80" s="14">
        <v>0</v>
      </c>
      <c r="G80" s="14">
        <v>0</v>
      </c>
      <c r="H80" s="14"/>
    </row>
    <row r="81" spans="1:8" ht="14.25">
      <c r="A81" s="16">
        <v>45</v>
      </c>
      <c r="B81" s="17" t="s">
        <v>121</v>
      </c>
      <c r="C81" s="17"/>
      <c r="D81" s="17"/>
      <c r="E81" s="19" t="s">
        <v>122</v>
      </c>
      <c r="F81" s="18">
        <v>0</v>
      </c>
      <c r="G81" s="18">
        <v>0</v>
      </c>
      <c r="H81" s="18"/>
    </row>
    <row r="82" spans="1:8" ht="14.25">
      <c r="A82" s="16">
        <v>45</v>
      </c>
      <c r="B82" s="17" t="s">
        <v>123</v>
      </c>
      <c r="C82" s="17"/>
      <c r="D82" s="17"/>
      <c r="E82" s="19" t="s">
        <v>124</v>
      </c>
      <c r="F82" s="18">
        <v>0</v>
      </c>
      <c r="G82" s="18">
        <v>0</v>
      </c>
      <c r="H82" s="18"/>
    </row>
    <row r="83" spans="1:8" ht="15.75">
      <c r="A83" s="16">
        <v>45</v>
      </c>
      <c r="B83" s="12" t="s">
        <v>398</v>
      </c>
      <c r="C83" s="31"/>
      <c r="D83" s="31"/>
      <c r="E83" s="30"/>
      <c r="F83" s="32">
        <f>F8+F70</f>
        <v>13248884</v>
      </c>
      <c r="G83" s="32">
        <f>G8+G70</f>
        <v>14002146</v>
      </c>
      <c r="H83" s="32"/>
    </row>
  </sheetData>
  <mergeCells count="5">
    <mergeCell ref="G5:G7"/>
    <mergeCell ref="H5:H7"/>
    <mergeCell ref="F5:F7"/>
    <mergeCell ref="A5:A7"/>
    <mergeCell ref="B5:E7"/>
  </mergeCells>
  <printOptions/>
  <pageMargins left="0.7874015748031497" right="0.7874015748031497" top="1.5748031496062993" bottom="0.984251968503937" header="0.5118110236220472" footer="0.5118110236220472"/>
  <pageSetup fitToHeight="4" fitToWidth="1" horizontalDpi="600" verticalDpi="600" orientation="landscape" paperSize="9" scale="91" r:id="rId1"/>
  <headerFooter alignWithMargins="0">
    <oddHeader>&amp;LČíslo kapitoly / štátneho fondu / subjektu verejnej správy : 404
Názov kapitoly / ŠF / subjektu verejnej správy : Spoločná zdravotná poisťovňa, a.s.&amp;RMF-P-2008-2009-03
Strana :&amp;P / &amp;N
(v tis. Sk)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tabSelected="1" workbookViewId="0" topLeftCell="A4">
      <selection activeCell="A1" sqref="A1:IV7"/>
    </sheetView>
  </sheetViews>
  <sheetFormatPr defaultColWidth="9.140625" defaultRowHeight="12.75"/>
  <cols>
    <col min="4" max="4" width="24.00390625" style="0" bestFit="1" customWidth="1"/>
    <col min="8" max="8" width="63.57421875" style="0" bestFit="1" customWidth="1"/>
    <col min="10" max="10" width="12.7109375" style="101" bestFit="1" customWidth="1"/>
    <col min="11" max="11" width="12.7109375" style="101" customWidth="1"/>
    <col min="12" max="12" width="17.421875" style="0" bestFit="1" customWidth="1"/>
  </cols>
  <sheetData>
    <row r="1" spans="1:12" ht="12.75" hidden="1">
      <c r="A1" s="33"/>
      <c r="B1" s="34"/>
      <c r="C1" s="34"/>
      <c r="D1" s="35"/>
      <c r="E1" s="36"/>
      <c r="F1" s="36"/>
      <c r="G1" s="36"/>
      <c r="H1" s="34"/>
      <c r="I1" s="34"/>
      <c r="J1" s="34"/>
      <c r="K1" s="34"/>
      <c r="L1" s="37"/>
    </row>
    <row r="2" spans="1:12" ht="12.75" hidden="1">
      <c r="A2" s="33"/>
      <c r="B2" s="34"/>
      <c r="C2" s="34"/>
      <c r="D2" s="35"/>
      <c r="E2" s="36"/>
      <c r="F2" s="36"/>
      <c r="G2" s="36"/>
      <c r="H2" s="34"/>
      <c r="I2" s="34"/>
      <c r="J2" s="34"/>
      <c r="K2" s="34"/>
      <c r="L2" s="34"/>
    </row>
    <row r="3" spans="1:12" ht="12.75" hidden="1">
      <c r="A3" s="34"/>
      <c r="B3" s="34"/>
      <c r="C3" s="38"/>
      <c r="D3" s="35"/>
      <c r="E3" s="36"/>
      <c r="F3" s="36"/>
      <c r="G3" s="36"/>
      <c r="H3" s="34"/>
      <c r="I3" s="34"/>
      <c r="J3" s="34"/>
      <c r="K3" s="34"/>
      <c r="L3" s="39"/>
    </row>
    <row r="4" spans="1:12" ht="12.75" customHeight="1">
      <c r="A4" s="115" t="s">
        <v>0</v>
      </c>
      <c r="B4" s="118" t="s">
        <v>125</v>
      </c>
      <c r="C4" s="119" t="s">
        <v>126</v>
      </c>
      <c r="D4" s="120"/>
      <c r="E4" s="120"/>
      <c r="F4" s="120"/>
      <c r="G4" s="120"/>
      <c r="H4" s="120"/>
      <c r="I4" s="121"/>
      <c r="J4" s="109" t="s">
        <v>5</v>
      </c>
      <c r="K4" s="109" t="s">
        <v>6</v>
      </c>
      <c r="L4" s="122" t="s">
        <v>7</v>
      </c>
    </row>
    <row r="5" spans="1:12" ht="12.75">
      <c r="A5" s="116"/>
      <c r="B5" s="110"/>
      <c r="C5" s="107" t="s">
        <v>128</v>
      </c>
      <c r="D5" s="107"/>
      <c r="E5" s="107" t="s">
        <v>129</v>
      </c>
      <c r="F5" s="107"/>
      <c r="G5" s="107"/>
      <c r="H5" s="107"/>
      <c r="I5" s="109" t="s">
        <v>130</v>
      </c>
      <c r="J5" s="125"/>
      <c r="K5" s="125"/>
      <c r="L5" s="110"/>
    </row>
    <row r="6" spans="1:12" ht="12.75">
      <c r="A6" s="116"/>
      <c r="B6" s="110"/>
      <c r="C6" s="107"/>
      <c r="D6" s="107"/>
      <c r="E6" s="107"/>
      <c r="F6" s="107"/>
      <c r="G6" s="107"/>
      <c r="H6" s="107"/>
      <c r="I6" s="123"/>
      <c r="J6" s="125"/>
      <c r="K6" s="125"/>
      <c r="L6" s="110"/>
    </row>
    <row r="7" spans="1:12" ht="12.75">
      <c r="A7" s="117"/>
      <c r="B7" s="111"/>
      <c r="C7" s="107"/>
      <c r="D7" s="107"/>
      <c r="E7" s="107"/>
      <c r="F7" s="107"/>
      <c r="G7" s="107"/>
      <c r="H7" s="107"/>
      <c r="I7" s="124"/>
      <c r="J7" s="126"/>
      <c r="K7" s="126"/>
      <c r="L7" s="111"/>
    </row>
    <row r="8" spans="1:12" ht="12.75">
      <c r="A8" s="40"/>
      <c r="B8" s="40"/>
      <c r="C8" s="11"/>
      <c r="D8" s="11"/>
      <c r="E8" s="11"/>
      <c r="F8" s="11"/>
      <c r="G8" s="11"/>
      <c r="H8" s="11"/>
      <c r="I8" s="11"/>
      <c r="J8" s="41"/>
      <c r="K8" s="41"/>
      <c r="L8" s="41"/>
    </row>
    <row r="9" spans="1:12" ht="15.75">
      <c r="A9" s="42">
        <v>45</v>
      </c>
      <c r="B9" s="42" t="s">
        <v>131</v>
      </c>
      <c r="C9" s="43" t="s">
        <v>132</v>
      </c>
      <c r="D9" s="44"/>
      <c r="E9" s="44"/>
      <c r="F9" s="44"/>
      <c r="G9" s="44"/>
      <c r="H9" s="44" t="s">
        <v>133</v>
      </c>
      <c r="I9" s="45"/>
      <c r="J9" s="46">
        <f>J10</f>
        <v>13593039</v>
      </c>
      <c r="K9" s="46">
        <f>K10</f>
        <v>14377505</v>
      </c>
      <c r="L9" s="46"/>
    </row>
    <row r="10" spans="1:12" ht="15">
      <c r="A10" s="12">
        <v>45</v>
      </c>
      <c r="B10" s="12" t="s">
        <v>131</v>
      </c>
      <c r="C10" s="47" t="s">
        <v>134</v>
      </c>
      <c r="D10" s="47"/>
      <c r="E10" s="48"/>
      <c r="F10" s="48"/>
      <c r="G10" s="48"/>
      <c r="H10" s="49" t="s">
        <v>135</v>
      </c>
      <c r="I10" s="49"/>
      <c r="J10" s="50">
        <f>SUM(J11,J117,J156)</f>
        <v>13593039</v>
      </c>
      <c r="K10" s="50">
        <f>SUM(K11,K117,K156)</f>
        <v>14377505</v>
      </c>
      <c r="L10" s="50"/>
    </row>
    <row r="11" spans="1:12" ht="15">
      <c r="A11" s="12">
        <v>45</v>
      </c>
      <c r="B11" s="12" t="s">
        <v>131</v>
      </c>
      <c r="C11" s="43" t="s">
        <v>136</v>
      </c>
      <c r="D11" s="44" t="s">
        <v>133</v>
      </c>
      <c r="E11" s="44" t="s">
        <v>137</v>
      </c>
      <c r="F11" s="44"/>
      <c r="G11" s="44"/>
      <c r="H11" s="42" t="s">
        <v>138</v>
      </c>
      <c r="I11" s="42"/>
      <c r="J11" s="14">
        <f>SUM(J12,J13,J26,J91,J113)</f>
        <v>13537539</v>
      </c>
      <c r="K11" s="14">
        <f>SUM(K12,K13,K26,K91,K113)</f>
        <v>14320505</v>
      </c>
      <c r="L11" s="14"/>
    </row>
    <row r="12" spans="1:12" ht="12.75">
      <c r="A12" s="40">
        <v>45</v>
      </c>
      <c r="B12" s="40" t="s">
        <v>131</v>
      </c>
      <c r="C12" s="51" t="s">
        <v>136</v>
      </c>
      <c r="D12" s="52" t="s">
        <v>133</v>
      </c>
      <c r="E12" s="52" t="s">
        <v>139</v>
      </c>
      <c r="F12" s="52"/>
      <c r="G12" s="52"/>
      <c r="H12" s="53" t="s">
        <v>140</v>
      </c>
      <c r="I12" s="53"/>
      <c r="J12" s="54">
        <v>192000</v>
      </c>
      <c r="K12" s="54">
        <v>207000</v>
      </c>
      <c r="L12" s="54"/>
    </row>
    <row r="13" spans="1:12" ht="12.75">
      <c r="A13" s="40">
        <v>45</v>
      </c>
      <c r="B13" s="40" t="s">
        <v>131</v>
      </c>
      <c r="C13" s="51" t="s">
        <v>136</v>
      </c>
      <c r="D13" s="52" t="s">
        <v>133</v>
      </c>
      <c r="E13" s="52" t="s">
        <v>141</v>
      </c>
      <c r="F13" s="52"/>
      <c r="G13" s="52"/>
      <c r="H13" s="53" t="s">
        <v>142</v>
      </c>
      <c r="I13" s="53"/>
      <c r="J13" s="54">
        <f>SUM(J14:J17,J25)</f>
        <v>73354</v>
      </c>
      <c r="K13" s="54">
        <f>SUM(K14:K17,K25)</f>
        <v>78714</v>
      </c>
      <c r="L13" s="54"/>
    </row>
    <row r="14" spans="1:12" ht="12.75" hidden="1">
      <c r="A14" s="40">
        <v>45</v>
      </c>
      <c r="B14" s="40" t="s">
        <v>131</v>
      </c>
      <c r="C14" s="51" t="s">
        <v>136</v>
      </c>
      <c r="D14" s="52" t="s">
        <v>133</v>
      </c>
      <c r="E14" s="52"/>
      <c r="F14" s="52" t="s">
        <v>271</v>
      </c>
      <c r="G14" s="52"/>
      <c r="H14" s="53" t="s">
        <v>275</v>
      </c>
      <c r="I14" s="53"/>
      <c r="J14" s="54">
        <v>0</v>
      </c>
      <c r="K14" s="54">
        <v>0</v>
      </c>
      <c r="L14" s="54"/>
    </row>
    <row r="15" spans="1:12" ht="12.75" hidden="1">
      <c r="A15" s="40">
        <v>45</v>
      </c>
      <c r="B15" s="40" t="s">
        <v>131</v>
      </c>
      <c r="C15" s="51" t="s">
        <v>136</v>
      </c>
      <c r="D15" s="52" t="s">
        <v>133</v>
      </c>
      <c r="E15" s="52"/>
      <c r="F15" s="52" t="s">
        <v>272</v>
      </c>
      <c r="G15" s="52"/>
      <c r="H15" s="53" t="s">
        <v>276</v>
      </c>
      <c r="I15" s="53"/>
      <c r="J15" s="54">
        <v>20170</v>
      </c>
      <c r="K15" s="54">
        <v>21750</v>
      </c>
      <c r="L15" s="54"/>
    </row>
    <row r="16" spans="1:12" ht="12.75" hidden="1">
      <c r="A16" s="40">
        <v>45</v>
      </c>
      <c r="B16" s="40" t="s">
        <v>131</v>
      </c>
      <c r="C16" s="51" t="s">
        <v>136</v>
      </c>
      <c r="D16" s="52" t="s">
        <v>133</v>
      </c>
      <c r="E16" s="52"/>
      <c r="F16" s="52" t="s">
        <v>273</v>
      </c>
      <c r="G16" s="52"/>
      <c r="H16" s="53" t="s">
        <v>277</v>
      </c>
      <c r="I16" s="53"/>
      <c r="J16" s="54">
        <v>0</v>
      </c>
      <c r="K16" s="54">
        <v>0</v>
      </c>
      <c r="L16" s="54"/>
    </row>
    <row r="17" spans="1:12" ht="12.75" hidden="1">
      <c r="A17" s="40">
        <v>45</v>
      </c>
      <c r="B17" s="40" t="s">
        <v>131</v>
      </c>
      <c r="C17" s="51" t="s">
        <v>136</v>
      </c>
      <c r="D17" s="52" t="s">
        <v>133</v>
      </c>
      <c r="E17" s="52"/>
      <c r="F17" s="52" t="s">
        <v>274</v>
      </c>
      <c r="G17" s="52"/>
      <c r="H17" s="53" t="s">
        <v>278</v>
      </c>
      <c r="I17" s="53"/>
      <c r="J17" s="54">
        <f>SUM(J18:J24)</f>
        <v>48384</v>
      </c>
      <c r="K17" s="54">
        <f>SUM(K18:K24)</f>
        <v>52164</v>
      </c>
      <c r="L17" s="54"/>
    </row>
    <row r="18" spans="1:12" s="86" customFormat="1" ht="12.75" hidden="1">
      <c r="A18" s="40">
        <v>45</v>
      </c>
      <c r="B18" s="40" t="s">
        <v>131</v>
      </c>
      <c r="C18" s="51" t="s">
        <v>136</v>
      </c>
      <c r="D18" s="52" t="s">
        <v>133</v>
      </c>
      <c r="E18" s="84"/>
      <c r="F18" s="84"/>
      <c r="G18" s="84" t="s">
        <v>279</v>
      </c>
      <c r="H18" s="80" t="s">
        <v>286</v>
      </c>
      <c r="I18" s="87"/>
      <c r="J18" s="85">
        <v>2688</v>
      </c>
      <c r="K18" s="85">
        <v>2898</v>
      </c>
      <c r="L18" s="85"/>
    </row>
    <row r="19" spans="1:12" s="86" customFormat="1" ht="12.75" hidden="1">
      <c r="A19" s="40">
        <v>45</v>
      </c>
      <c r="B19" s="40" t="s">
        <v>131</v>
      </c>
      <c r="C19" s="51" t="s">
        <v>136</v>
      </c>
      <c r="D19" s="52" t="s">
        <v>133</v>
      </c>
      <c r="E19" s="84"/>
      <c r="F19" s="84"/>
      <c r="G19" s="84" t="s">
        <v>280</v>
      </c>
      <c r="H19" s="80" t="s">
        <v>287</v>
      </c>
      <c r="I19" s="87"/>
      <c r="J19" s="85">
        <v>30720</v>
      </c>
      <c r="K19" s="85">
        <v>33120</v>
      </c>
      <c r="L19" s="85"/>
    </row>
    <row r="20" spans="1:12" s="86" customFormat="1" ht="12.75" hidden="1">
      <c r="A20" s="40">
        <v>45</v>
      </c>
      <c r="B20" s="40" t="s">
        <v>131</v>
      </c>
      <c r="C20" s="51" t="s">
        <v>136</v>
      </c>
      <c r="D20" s="52" t="s">
        <v>133</v>
      </c>
      <c r="E20" s="84"/>
      <c r="F20" s="84"/>
      <c r="G20" s="84" t="s">
        <v>281</v>
      </c>
      <c r="H20" s="80" t="s">
        <v>288</v>
      </c>
      <c r="I20" s="87"/>
      <c r="J20" s="85">
        <v>1536</v>
      </c>
      <c r="K20" s="85">
        <v>1656</v>
      </c>
      <c r="L20" s="85"/>
    </row>
    <row r="21" spans="1:12" s="86" customFormat="1" ht="12.75" hidden="1">
      <c r="A21" s="40">
        <v>45</v>
      </c>
      <c r="B21" s="40" t="s">
        <v>131</v>
      </c>
      <c r="C21" s="51" t="s">
        <v>136</v>
      </c>
      <c r="D21" s="52" t="s">
        <v>133</v>
      </c>
      <c r="E21" s="84"/>
      <c r="F21" s="84"/>
      <c r="G21" s="84" t="s">
        <v>282</v>
      </c>
      <c r="H21" s="80" t="s">
        <v>289</v>
      </c>
      <c r="I21" s="87"/>
      <c r="J21" s="85">
        <v>5760</v>
      </c>
      <c r="K21" s="85">
        <v>6210</v>
      </c>
      <c r="L21" s="85"/>
    </row>
    <row r="22" spans="1:12" s="86" customFormat="1" ht="12.75" hidden="1">
      <c r="A22" s="40">
        <v>45</v>
      </c>
      <c r="B22" s="40" t="s">
        <v>131</v>
      </c>
      <c r="C22" s="51" t="s">
        <v>136</v>
      </c>
      <c r="D22" s="52" t="s">
        <v>133</v>
      </c>
      <c r="E22" s="84"/>
      <c r="F22" s="84"/>
      <c r="G22" s="84" t="s">
        <v>283</v>
      </c>
      <c r="H22" s="80" t="s">
        <v>290</v>
      </c>
      <c r="I22" s="87"/>
      <c r="J22" s="85">
        <v>1920</v>
      </c>
      <c r="K22" s="85">
        <v>2070</v>
      </c>
      <c r="L22" s="85"/>
    </row>
    <row r="23" spans="1:12" s="86" customFormat="1" ht="12.75" hidden="1">
      <c r="A23" s="40">
        <v>45</v>
      </c>
      <c r="B23" s="40" t="s">
        <v>131</v>
      </c>
      <c r="C23" s="51" t="s">
        <v>136</v>
      </c>
      <c r="D23" s="52" t="s">
        <v>133</v>
      </c>
      <c r="E23" s="84"/>
      <c r="F23" s="84"/>
      <c r="G23" s="84" t="s">
        <v>284</v>
      </c>
      <c r="H23" s="80" t="s">
        <v>291</v>
      </c>
      <c r="I23" s="87"/>
      <c r="J23" s="85">
        <v>480</v>
      </c>
      <c r="K23" s="85">
        <v>517</v>
      </c>
      <c r="L23" s="85"/>
    </row>
    <row r="24" spans="1:12" s="86" customFormat="1" ht="12.75" hidden="1">
      <c r="A24" s="40">
        <v>45</v>
      </c>
      <c r="B24" s="40" t="s">
        <v>131</v>
      </c>
      <c r="C24" s="51" t="s">
        <v>136</v>
      </c>
      <c r="D24" s="52" t="s">
        <v>133</v>
      </c>
      <c r="E24" s="84"/>
      <c r="F24" s="84"/>
      <c r="G24" s="84" t="s">
        <v>285</v>
      </c>
      <c r="H24" s="80" t="s">
        <v>292</v>
      </c>
      <c r="I24" s="87"/>
      <c r="J24" s="85">
        <v>5280</v>
      </c>
      <c r="K24" s="85">
        <v>5693</v>
      </c>
      <c r="L24" s="85"/>
    </row>
    <row r="25" spans="1:12" ht="12.75" hidden="1">
      <c r="A25" s="40">
        <v>45</v>
      </c>
      <c r="B25" s="40" t="s">
        <v>131</v>
      </c>
      <c r="C25" s="51" t="s">
        <v>136</v>
      </c>
      <c r="D25" s="52" t="s">
        <v>133</v>
      </c>
      <c r="E25" s="52"/>
      <c r="F25" s="52" t="s">
        <v>293</v>
      </c>
      <c r="G25" s="52"/>
      <c r="H25" s="81" t="s">
        <v>294</v>
      </c>
      <c r="I25" s="53"/>
      <c r="J25" s="54">
        <v>4800</v>
      </c>
      <c r="K25" s="54">
        <v>4800</v>
      </c>
      <c r="L25" s="54"/>
    </row>
    <row r="26" spans="1:12" ht="12.75">
      <c r="A26" s="40">
        <v>45</v>
      </c>
      <c r="B26" s="40" t="s">
        <v>131</v>
      </c>
      <c r="C26" s="51" t="s">
        <v>136</v>
      </c>
      <c r="D26" s="52" t="s">
        <v>133</v>
      </c>
      <c r="E26" s="52" t="s">
        <v>143</v>
      </c>
      <c r="F26" s="52"/>
      <c r="G26" s="52"/>
      <c r="H26" s="40" t="s">
        <v>144</v>
      </c>
      <c r="I26" s="40"/>
      <c r="J26" s="54">
        <f>SUM(J27,J31,J35,J46,J53,J60,J63)</f>
        <v>13200232</v>
      </c>
      <c r="K26" s="54">
        <f>SUM(K27,K31,K35,K46,K53,K60,K63)</f>
        <v>13960675</v>
      </c>
      <c r="L26" s="54"/>
    </row>
    <row r="27" spans="1:12" ht="12.75">
      <c r="A27" s="40">
        <v>45</v>
      </c>
      <c r="B27" s="40" t="s">
        <v>131</v>
      </c>
      <c r="C27" s="51" t="s">
        <v>136</v>
      </c>
      <c r="D27" s="52" t="s">
        <v>133</v>
      </c>
      <c r="E27" s="52"/>
      <c r="F27" s="52" t="s">
        <v>145</v>
      </c>
      <c r="G27" s="52"/>
      <c r="H27" s="40" t="s">
        <v>146</v>
      </c>
      <c r="I27" s="40"/>
      <c r="J27" s="54">
        <f>SUM(J28:J30)</f>
        <v>1868</v>
      </c>
      <c r="K27" s="54">
        <f>SUM(K28:K30)</f>
        <v>1886</v>
      </c>
      <c r="L27" s="54"/>
    </row>
    <row r="28" spans="1:12" s="86" customFormat="1" ht="12.75" hidden="1">
      <c r="A28" s="40">
        <v>45</v>
      </c>
      <c r="B28" s="40" t="s">
        <v>131</v>
      </c>
      <c r="C28" s="51" t="s">
        <v>136</v>
      </c>
      <c r="D28" s="52" t="s">
        <v>133</v>
      </c>
      <c r="E28" s="84"/>
      <c r="F28" s="84"/>
      <c r="G28" s="84" t="s">
        <v>295</v>
      </c>
      <c r="H28" s="82" t="s">
        <v>299</v>
      </c>
      <c r="I28" s="82"/>
      <c r="J28" s="85">
        <v>1000</v>
      </c>
      <c r="K28" s="85">
        <v>1000</v>
      </c>
      <c r="L28" s="85"/>
    </row>
    <row r="29" spans="1:12" s="86" customFormat="1" ht="12.75" hidden="1">
      <c r="A29" s="40">
        <v>45</v>
      </c>
      <c r="B29" s="40" t="s">
        <v>131</v>
      </c>
      <c r="C29" s="51" t="s">
        <v>136</v>
      </c>
      <c r="D29" s="52" t="s">
        <v>133</v>
      </c>
      <c r="E29" s="84"/>
      <c r="F29" s="84"/>
      <c r="G29" s="84" t="s">
        <v>296</v>
      </c>
      <c r="H29" s="82" t="s">
        <v>300</v>
      </c>
      <c r="I29" s="82"/>
      <c r="J29" s="85">
        <v>868</v>
      </c>
      <c r="K29" s="85">
        <v>886</v>
      </c>
      <c r="L29" s="85"/>
    </row>
    <row r="30" spans="1:12" s="86" customFormat="1" ht="12.75" hidden="1">
      <c r="A30" s="40">
        <v>45</v>
      </c>
      <c r="B30" s="40" t="s">
        <v>131</v>
      </c>
      <c r="C30" s="51" t="s">
        <v>136</v>
      </c>
      <c r="D30" s="52" t="s">
        <v>133</v>
      </c>
      <c r="E30" s="84"/>
      <c r="F30" s="84"/>
      <c r="G30" s="84" t="s">
        <v>297</v>
      </c>
      <c r="H30" s="82" t="s">
        <v>301</v>
      </c>
      <c r="I30" s="82"/>
      <c r="J30" s="85">
        <v>0</v>
      </c>
      <c r="K30" s="85">
        <v>0</v>
      </c>
      <c r="L30" s="85"/>
    </row>
    <row r="31" spans="1:12" ht="12.75">
      <c r="A31" s="40">
        <v>45</v>
      </c>
      <c r="B31" s="40" t="s">
        <v>131</v>
      </c>
      <c r="C31" s="51" t="s">
        <v>136</v>
      </c>
      <c r="D31" s="52" t="s">
        <v>133</v>
      </c>
      <c r="E31" s="52"/>
      <c r="F31" s="52" t="s">
        <v>147</v>
      </c>
      <c r="G31" s="52"/>
      <c r="H31" s="40" t="s">
        <v>148</v>
      </c>
      <c r="I31" s="40"/>
      <c r="J31" s="54">
        <f>SUM(J32:J34)</f>
        <v>37000</v>
      </c>
      <c r="K31" s="54">
        <f>SUM(K32:K34)</f>
        <v>39000</v>
      </c>
      <c r="L31" s="54"/>
    </row>
    <row r="32" spans="1:12" s="86" customFormat="1" ht="12.75" hidden="1">
      <c r="A32" s="40">
        <v>45</v>
      </c>
      <c r="B32" s="40" t="s">
        <v>131</v>
      </c>
      <c r="C32" s="51" t="s">
        <v>136</v>
      </c>
      <c r="D32" s="52" t="s">
        <v>133</v>
      </c>
      <c r="E32" s="84"/>
      <c r="F32" s="84"/>
      <c r="G32" s="84" t="s">
        <v>302</v>
      </c>
      <c r="H32" s="82" t="s">
        <v>298</v>
      </c>
      <c r="I32" s="82"/>
      <c r="J32" s="85">
        <v>8500</v>
      </c>
      <c r="K32" s="85">
        <v>9500</v>
      </c>
      <c r="L32" s="85"/>
    </row>
    <row r="33" spans="1:12" s="86" customFormat="1" ht="12.75" hidden="1">
      <c r="A33" s="40">
        <v>45</v>
      </c>
      <c r="B33" s="40" t="s">
        <v>131</v>
      </c>
      <c r="C33" s="51" t="s">
        <v>136</v>
      </c>
      <c r="D33" s="52" t="s">
        <v>133</v>
      </c>
      <c r="E33" s="84"/>
      <c r="F33" s="84"/>
      <c r="G33" s="84" t="s">
        <v>303</v>
      </c>
      <c r="H33" s="82" t="s">
        <v>305</v>
      </c>
      <c r="I33" s="82"/>
      <c r="J33" s="85">
        <v>1000</v>
      </c>
      <c r="K33" s="85">
        <v>1000</v>
      </c>
      <c r="L33" s="85"/>
    </row>
    <row r="34" spans="1:12" s="86" customFormat="1" ht="12.75" hidden="1">
      <c r="A34" s="40">
        <v>45</v>
      </c>
      <c r="B34" s="40" t="s">
        <v>131</v>
      </c>
      <c r="C34" s="51" t="s">
        <v>136</v>
      </c>
      <c r="D34" s="52" t="s">
        <v>133</v>
      </c>
      <c r="E34" s="84"/>
      <c r="F34" s="84"/>
      <c r="G34" s="84" t="s">
        <v>304</v>
      </c>
      <c r="H34" s="82" t="s">
        <v>306</v>
      </c>
      <c r="I34" s="82"/>
      <c r="J34" s="85">
        <v>27500</v>
      </c>
      <c r="K34" s="85">
        <v>28500</v>
      </c>
      <c r="L34" s="85"/>
    </row>
    <row r="35" spans="1:12" ht="12.75">
      <c r="A35" s="40">
        <v>45</v>
      </c>
      <c r="B35" s="40" t="s">
        <v>131</v>
      </c>
      <c r="C35" s="51" t="s">
        <v>136</v>
      </c>
      <c r="D35" s="52" t="s">
        <v>133</v>
      </c>
      <c r="E35" s="52"/>
      <c r="F35" s="52" t="s">
        <v>149</v>
      </c>
      <c r="G35" s="52"/>
      <c r="H35" s="40" t="s">
        <v>150</v>
      </c>
      <c r="I35" s="40"/>
      <c r="J35" s="54">
        <f>SUM(J36:J45)</f>
        <v>16000</v>
      </c>
      <c r="K35" s="54">
        <f>SUM(K36:K45)</f>
        <v>18000</v>
      </c>
      <c r="L35" s="54"/>
    </row>
    <row r="36" spans="1:12" s="86" customFormat="1" ht="12.75">
      <c r="A36" s="40">
        <v>45</v>
      </c>
      <c r="B36" s="40" t="s">
        <v>131</v>
      </c>
      <c r="C36" s="51" t="s">
        <v>136</v>
      </c>
      <c r="D36" s="52" t="s">
        <v>133</v>
      </c>
      <c r="E36" s="84"/>
      <c r="F36" s="88"/>
      <c r="G36" s="89" t="s">
        <v>307</v>
      </c>
      <c r="H36" s="90" t="s">
        <v>151</v>
      </c>
      <c r="I36" s="82"/>
      <c r="J36" s="85">
        <v>550</v>
      </c>
      <c r="K36" s="85">
        <v>700</v>
      </c>
      <c r="L36" s="85"/>
    </row>
    <row r="37" spans="1:12" s="86" customFormat="1" ht="12.75">
      <c r="A37" s="40">
        <v>45</v>
      </c>
      <c r="B37" s="40" t="s">
        <v>131</v>
      </c>
      <c r="C37" s="51" t="s">
        <v>136</v>
      </c>
      <c r="D37" s="52" t="s">
        <v>133</v>
      </c>
      <c r="E37" s="84"/>
      <c r="F37" s="88"/>
      <c r="G37" s="89" t="s">
        <v>308</v>
      </c>
      <c r="H37" s="90" t="s">
        <v>152</v>
      </c>
      <c r="I37" s="82"/>
      <c r="J37" s="85">
        <v>300</v>
      </c>
      <c r="K37" s="85">
        <v>500</v>
      </c>
      <c r="L37" s="85"/>
    </row>
    <row r="38" spans="1:12" s="86" customFormat="1" ht="12.75">
      <c r="A38" s="40">
        <v>45</v>
      </c>
      <c r="B38" s="40" t="s">
        <v>131</v>
      </c>
      <c r="C38" s="51" t="s">
        <v>136</v>
      </c>
      <c r="D38" s="52" t="s">
        <v>133</v>
      </c>
      <c r="E38" s="84"/>
      <c r="F38" s="88"/>
      <c r="G38" s="89" t="s">
        <v>309</v>
      </c>
      <c r="H38" s="90" t="s">
        <v>153</v>
      </c>
      <c r="I38" s="82"/>
      <c r="J38" s="85">
        <v>200</v>
      </c>
      <c r="K38" s="85">
        <v>350</v>
      </c>
      <c r="L38" s="85"/>
    </row>
    <row r="39" spans="1:12" s="86" customFormat="1" ht="12.75">
      <c r="A39" s="40">
        <v>45</v>
      </c>
      <c r="B39" s="40" t="s">
        <v>131</v>
      </c>
      <c r="C39" s="51" t="s">
        <v>136</v>
      </c>
      <c r="D39" s="52" t="s">
        <v>133</v>
      </c>
      <c r="E39" s="84"/>
      <c r="F39" s="88"/>
      <c r="G39" s="89" t="s">
        <v>310</v>
      </c>
      <c r="H39" s="90" t="s">
        <v>154</v>
      </c>
      <c r="I39" s="82"/>
      <c r="J39" s="85">
        <v>350</v>
      </c>
      <c r="K39" s="85">
        <v>450</v>
      </c>
      <c r="L39" s="85"/>
    </row>
    <row r="40" spans="1:12" s="86" customFormat="1" ht="12.75">
      <c r="A40" s="40">
        <v>45</v>
      </c>
      <c r="B40" s="40" t="s">
        <v>131</v>
      </c>
      <c r="C40" s="51" t="s">
        <v>136</v>
      </c>
      <c r="D40" s="52" t="s">
        <v>133</v>
      </c>
      <c r="E40" s="84"/>
      <c r="F40" s="88"/>
      <c r="G40" s="89" t="s">
        <v>311</v>
      </c>
      <c r="H40" s="90" t="s">
        <v>155</v>
      </c>
      <c r="I40" s="82"/>
      <c r="J40" s="85">
        <v>13000</v>
      </c>
      <c r="K40" s="85">
        <v>14000</v>
      </c>
      <c r="L40" s="85"/>
    </row>
    <row r="41" spans="1:12" s="86" customFormat="1" ht="12.75">
      <c r="A41" s="40">
        <v>45</v>
      </c>
      <c r="B41" s="40" t="s">
        <v>131</v>
      </c>
      <c r="C41" s="51" t="s">
        <v>136</v>
      </c>
      <c r="D41" s="52" t="s">
        <v>133</v>
      </c>
      <c r="E41" s="84"/>
      <c r="F41" s="88"/>
      <c r="G41" s="89" t="s">
        <v>312</v>
      </c>
      <c r="H41" s="90" t="s">
        <v>397</v>
      </c>
      <c r="I41" s="82"/>
      <c r="J41" s="85">
        <v>700</v>
      </c>
      <c r="K41" s="85">
        <v>750</v>
      </c>
      <c r="L41" s="85"/>
    </row>
    <row r="42" spans="1:12" s="86" customFormat="1" ht="12.75">
      <c r="A42" s="40">
        <v>45</v>
      </c>
      <c r="B42" s="40" t="s">
        <v>131</v>
      </c>
      <c r="C42" s="51" t="s">
        <v>136</v>
      </c>
      <c r="D42" s="52" t="s">
        <v>133</v>
      </c>
      <c r="E42" s="84"/>
      <c r="F42" s="88"/>
      <c r="G42" s="89" t="s">
        <v>313</v>
      </c>
      <c r="H42" s="90" t="s">
        <v>156</v>
      </c>
      <c r="I42" s="82"/>
      <c r="J42" s="85">
        <v>20</v>
      </c>
      <c r="K42" s="85">
        <v>60</v>
      </c>
      <c r="L42" s="85"/>
    </row>
    <row r="43" spans="1:12" s="86" customFormat="1" ht="12.75">
      <c r="A43" s="40">
        <v>45</v>
      </c>
      <c r="B43" s="40" t="s">
        <v>131</v>
      </c>
      <c r="C43" s="51" t="s">
        <v>136</v>
      </c>
      <c r="D43" s="52" t="s">
        <v>133</v>
      </c>
      <c r="E43" s="84"/>
      <c r="F43" s="88"/>
      <c r="G43" s="89" t="s">
        <v>314</v>
      </c>
      <c r="H43" s="90" t="s">
        <v>157</v>
      </c>
      <c r="I43" s="82"/>
      <c r="J43" s="85">
        <v>100</v>
      </c>
      <c r="K43" s="85">
        <v>200</v>
      </c>
      <c r="L43" s="85"/>
    </row>
    <row r="44" spans="1:12" s="86" customFormat="1" ht="12.75">
      <c r="A44" s="40">
        <v>45</v>
      </c>
      <c r="B44" s="40" t="s">
        <v>131</v>
      </c>
      <c r="C44" s="51" t="s">
        <v>136</v>
      </c>
      <c r="D44" s="52" t="s">
        <v>133</v>
      </c>
      <c r="E44" s="84"/>
      <c r="F44" s="88"/>
      <c r="G44" s="89" t="s">
        <v>315</v>
      </c>
      <c r="H44" s="90" t="s">
        <v>158</v>
      </c>
      <c r="I44" s="82"/>
      <c r="J44" s="85">
        <v>780</v>
      </c>
      <c r="K44" s="85">
        <v>990</v>
      </c>
      <c r="L44" s="85"/>
    </row>
    <row r="45" spans="1:12" s="86" customFormat="1" ht="12.75">
      <c r="A45" s="40">
        <v>45</v>
      </c>
      <c r="B45" s="40" t="s">
        <v>131</v>
      </c>
      <c r="C45" s="51" t="s">
        <v>136</v>
      </c>
      <c r="D45" s="52" t="s">
        <v>133</v>
      </c>
      <c r="E45" s="84"/>
      <c r="F45" s="88"/>
      <c r="G45" s="89" t="s">
        <v>316</v>
      </c>
      <c r="H45" s="90" t="s">
        <v>317</v>
      </c>
      <c r="I45" s="82"/>
      <c r="J45" s="85">
        <v>0</v>
      </c>
      <c r="K45" s="85">
        <v>0</v>
      </c>
      <c r="L45" s="85"/>
    </row>
    <row r="46" spans="1:12" ht="12.75">
      <c r="A46" s="40">
        <v>45</v>
      </c>
      <c r="B46" s="40" t="s">
        <v>131</v>
      </c>
      <c r="C46" s="51" t="s">
        <v>136</v>
      </c>
      <c r="D46" s="52" t="s">
        <v>133</v>
      </c>
      <c r="E46" s="52"/>
      <c r="F46" s="52" t="s">
        <v>159</v>
      </c>
      <c r="G46" s="52"/>
      <c r="H46" s="40" t="s">
        <v>402</v>
      </c>
      <c r="I46" s="40"/>
      <c r="J46" s="54">
        <f>SUM(J47:J52)</f>
        <v>5500</v>
      </c>
      <c r="K46" s="54">
        <f>SUM(K47:K52)</f>
        <v>6000</v>
      </c>
      <c r="L46" s="54"/>
    </row>
    <row r="47" spans="1:12" s="86" customFormat="1" ht="12.75" hidden="1">
      <c r="A47" s="40">
        <v>45</v>
      </c>
      <c r="B47" s="40" t="s">
        <v>131</v>
      </c>
      <c r="C47" s="51" t="s">
        <v>136</v>
      </c>
      <c r="D47" s="52" t="s">
        <v>133</v>
      </c>
      <c r="E47" s="84"/>
      <c r="F47" s="84"/>
      <c r="G47" s="84" t="s">
        <v>322</v>
      </c>
      <c r="H47" s="90" t="s">
        <v>324</v>
      </c>
      <c r="I47" s="82"/>
      <c r="J47" s="85">
        <v>2400</v>
      </c>
      <c r="K47" s="85">
        <v>2800</v>
      </c>
      <c r="L47" s="85"/>
    </row>
    <row r="48" spans="1:12" s="86" customFormat="1" ht="12.75" hidden="1">
      <c r="A48" s="40">
        <v>45</v>
      </c>
      <c r="B48" s="40" t="s">
        <v>131</v>
      </c>
      <c r="C48" s="51" t="s">
        <v>136</v>
      </c>
      <c r="D48" s="52" t="s">
        <v>133</v>
      </c>
      <c r="E48" s="84"/>
      <c r="F48" s="84"/>
      <c r="G48" s="84" t="s">
        <v>319</v>
      </c>
      <c r="H48" s="90" t="s">
        <v>325</v>
      </c>
      <c r="I48" s="82"/>
      <c r="J48" s="85">
        <v>1500</v>
      </c>
      <c r="K48" s="85">
        <v>1500</v>
      </c>
      <c r="L48" s="85"/>
    </row>
    <row r="49" spans="1:12" s="86" customFormat="1" ht="12.75">
      <c r="A49" s="40">
        <v>45</v>
      </c>
      <c r="B49" s="40" t="s">
        <v>131</v>
      </c>
      <c r="C49" s="51" t="s">
        <v>136</v>
      </c>
      <c r="D49" s="52" t="s">
        <v>133</v>
      </c>
      <c r="E49" s="84"/>
      <c r="F49" s="84"/>
      <c r="G49" s="84" t="s">
        <v>318</v>
      </c>
      <c r="H49" s="90" t="s">
        <v>160</v>
      </c>
      <c r="I49" s="82"/>
      <c r="J49" s="85">
        <v>1180</v>
      </c>
      <c r="K49" s="85">
        <v>1290</v>
      </c>
      <c r="L49" s="85"/>
    </row>
    <row r="50" spans="1:12" s="86" customFormat="1" ht="12.75" hidden="1">
      <c r="A50" s="40">
        <v>45</v>
      </c>
      <c r="B50" s="40" t="s">
        <v>131</v>
      </c>
      <c r="C50" s="51" t="s">
        <v>136</v>
      </c>
      <c r="D50" s="52" t="s">
        <v>133</v>
      </c>
      <c r="E50" s="84"/>
      <c r="F50" s="84"/>
      <c r="G50" s="84" t="s">
        <v>323</v>
      </c>
      <c r="H50" s="90" t="s">
        <v>336</v>
      </c>
      <c r="I50" s="82"/>
      <c r="J50" s="85">
        <v>0</v>
      </c>
      <c r="K50" s="85">
        <v>0</v>
      </c>
      <c r="L50" s="85"/>
    </row>
    <row r="51" spans="1:12" s="86" customFormat="1" ht="12.75" hidden="1">
      <c r="A51" s="40">
        <v>45</v>
      </c>
      <c r="B51" s="40" t="s">
        <v>131</v>
      </c>
      <c r="C51" s="51" t="s">
        <v>136</v>
      </c>
      <c r="D51" s="52" t="s">
        <v>133</v>
      </c>
      <c r="E51" s="84"/>
      <c r="F51" s="84"/>
      <c r="G51" s="84" t="s">
        <v>320</v>
      </c>
      <c r="H51" s="90" t="s">
        <v>326</v>
      </c>
      <c r="I51" s="82"/>
      <c r="J51" s="85">
        <v>400</v>
      </c>
      <c r="K51" s="85">
        <v>400</v>
      </c>
      <c r="L51" s="85"/>
    </row>
    <row r="52" spans="1:12" s="86" customFormat="1" ht="12.75" hidden="1">
      <c r="A52" s="40">
        <v>45</v>
      </c>
      <c r="B52" s="40" t="s">
        <v>131</v>
      </c>
      <c r="C52" s="51" t="s">
        <v>136</v>
      </c>
      <c r="D52" s="52" t="s">
        <v>133</v>
      </c>
      <c r="E52" s="84"/>
      <c r="F52" s="84"/>
      <c r="G52" s="84" t="s">
        <v>321</v>
      </c>
      <c r="H52" s="90" t="s">
        <v>156</v>
      </c>
      <c r="I52" s="82"/>
      <c r="J52" s="85">
        <v>20</v>
      </c>
      <c r="K52" s="85">
        <v>10</v>
      </c>
      <c r="L52" s="85"/>
    </row>
    <row r="53" spans="1:12" ht="12.75">
      <c r="A53" s="40">
        <v>45</v>
      </c>
      <c r="B53" s="40" t="s">
        <v>131</v>
      </c>
      <c r="C53" s="51" t="s">
        <v>136</v>
      </c>
      <c r="D53" s="52" t="s">
        <v>133</v>
      </c>
      <c r="E53" s="52"/>
      <c r="F53" s="52" t="s">
        <v>161</v>
      </c>
      <c r="G53" s="52"/>
      <c r="H53" s="40" t="s">
        <v>162</v>
      </c>
      <c r="I53" s="40"/>
      <c r="J53" s="54">
        <f>SUM(J54:J59)</f>
        <v>66000</v>
      </c>
      <c r="K53" s="54">
        <f>SUM(K54:K59)</f>
        <v>67000</v>
      </c>
      <c r="L53" s="54"/>
    </row>
    <row r="54" spans="1:12" s="86" customFormat="1" ht="12.75" hidden="1">
      <c r="A54" s="40">
        <v>45</v>
      </c>
      <c r="B54" s="40" t="s">
        <v>131</v>
      </c>
      <c r="C54" s="51" t="s">
        <v>136</v>
      </c>
      <c r="D54" s="52" t="s">
        <v>133</v>
      </c>
      <c r="E54" s="84"/>
      <c r="F54" s="84"/>
      <c r="G54" s="84" t="s">
        <v>327</v>
      </c>
      <c r="H54" s="82" t="s">
        <v>229</v>
      </c>
      <c r="I54" s="82"/>
      <c r="J54" s="85">
        <v>200</v>
      </c>
      <c r="K54" s="85">
        <v>200</v>
      </c>
      <c r="L54" s="85"/>
    </row>
    <row r="55" spans="1:12" s="86" customFormat="1" ht="12.75" hidden="1">
      <c r="A55" s="40">
        <v>45</v>
      </c>
      <c r="B55" s="40" t="s">
        <v>131</v>
      </c>
      <c r="C55" s="51" t="s">
        <v>136</v>
      </c>
      <c r="D55" s="52" t="s">
        <v>133</v>
      </c>
      <c r="E55" s="84"/>
      <c r="F55" s="84"/>
      <c r="G55" s="84" t="s">
        <v>328</v>
      </c>
      <c r="H55" s="82" t="s">
        <v>230</v>
      </c>
      <c r="I55" s="82"/>
      <c r="J55" s="85">
        <v>58000</v>
      </c>
      <c r="K55" s="85">
        <v>59000</v>
      </c>
      <c r="L55" s="85"/>
    </row>
    <row r="56" spans="1:12" s="86" customFormat="1" ht="12.75" hidden="1">
      <c r="A56" s="40">
        <v>45</v>
      </c>
      <c r="B56" s="40" t="s">
        <v>131</v>
      </c>
      <c r="C56" s="51" t="s">
        <v>136</v>
      </c>
      <c r="D56" s="52" t="s">
        <v>133</v>
      </c>
      <c r="E56" s="84"/>
      <c r="F56" s="84"/>
      <c r="G56" s="84" t="s">
        <v>329</v>
      </c>
      <c r="H56" s="82" t="s">
        <v>231</v>
      </c>
      <c r="I56" s="82"/>
      <c r="J56" s="85">
        <v>2000</v>
      </c>
      <c r="K56" s="85">
        <v>2200</v>
      </c>
      <c r="L56" s="85"/>
    </row>
    <row r="57" spans="1:12" s="86" customFormat="1" ht="12.75" hidden="1">
      <c r="A57" s="40">
        <v>45</v>
      </c>
      <c r="B57" s="40" t="s">
        <v>131</v>
      </c>
      <c r="C57" s="51" t="s">
        <v>136</v>
      </c>
      <c r="D57" s="52" t="s">
        <v>133</v>
      </c>
      <c r="E57" s="84"/>
      <c r="F57" s="84"/>
      <c r="G57" s="84" t="s">
        <v>330</v>
      </c>
      <c r="H57" s="82" t="s">
        <v>232</v>
      </c>
      <c r="I57" s="82"/>
      <c r="J57" s="85">
        <v>1800</v>
      </c>
      <c r="K57" s="85">
        <v>1500</v>
      </c>
      <c r="L57" s="85"/>
    </row>
    <row r="58" spans="1:12" s="86" customFormat="1" ht="12.75" hidden="1">
      <c r="A58" s="40">
        <v>45</v>
      </c>
      <c r="B58" s="40" t="s">
        <v>131</v>
      </c>
      <c r="C58" s="51" t="s">
        <v>136</v>
      </c>
      <c r="D58" s="52" t="s">
        <v>133</v>
      </c>
      <c r="E58" s="84"/>
      <c r="F58" s="84"/>
      <c r="G58" s="84" t="s">
        <v>331</v>
      </c>
      <c r="H58" s="82" t="s">
        <v>333</v>
      </c>
      <c r="I58" s="82"/>
      <c r="J58" s="85">
        <v>650</v>
      </c>
      <c r="K58" s="85">
        <v>700</v>
      </c>
      <c r="L58" s="85"/>
    </row>
    <row r="59" spans="1:12" s="86" customFormat="1" ht="12.75" hidden="1">
      <c r="A59" s="40">
        <v>45</v>
      </c>
      <c r="B59" s="40" t="s">
        <v>131</v>
      </c>
      <c r="C59" s="51" t="s">
        <v>136</v>
      </c>
      <c r="D59" s="52" t="s">
        <v>133</v>
      </c>
      <c r="E59" s="84"/>
      <c r="F59" s="84"/>
      <c r="G59" s="84" t="s">
        <v>332</v>
      </c>
      <c r="H59" s="82" t="s">
        <v>226</v>
      </c>
      <c r="I59" s="82"/>
      <c r="J59" s="85">
        <v>3350</v>
      </c>
      <c r="K59" s="85">
        <v>3400</v>
      </c>
      <c r="L59" s="85"/>
    </row>
    <row r="60" spans="1:12" ht="12.75">
      <c r="A60" s="40">
        <v>45</v>
      </c>
      <c r="B60" s="40" t="s">
        <v>131</v>
      </c>
      <c r="C60" s="51" t="s">
        <v>136</v>
      </c>
      <c r="D60" s="52" t="s">
        <v>133</v>
      </c>
      <c r="E60" s="52"/>
      <c r="F60" s="52" t="s">
        <v>163</v>
      </c>
      <c r="G60" s="52"/>
      <c r="H60" s="40" t="s">
        <v>164</v>
      </c>
      <c r="I60" s="40"/>
      <c r="J60" s="54">
        <f>SUM(J61:J62)</f>
        <v>23000</v>
      </c>
      <c r="K60" s="54">
        <f>SUM(K61:K62)</f>
        <v>25000</v>
      </c>
      <c r="L60" s="54"/>
    </row>
    <row r="61" spans="1:12" s="86" customFormat="1" ht="12.75" hidden="1">
      <c r="A61" s="40">
        <v>45</v>
      </c>
      <c r="B61" s="40" t="s">
        <v>131</v>
      </c>
      <c r="C61" s="51" t="s">
        <v>136</v>
      </c>
      <c r="D61" s="52" t="s">
        <v>133</v>
      </c>
      <c r="E61" s="84"/>
      <c r="F61" s="84"/>
      <c r="G61" s="84" t="s">
        <v>334</v>
      </c>
      <c r="H61" s="82" t="s">
        <v>226</v>
      </c>
      <c r="I61" s="82"/>
      <c r="J61" s="85">
        <v>20500</v>
      </c>
      <c r="K61" s="85">
        <v>22000</v>
      </c>
      <c r="L61" s="85"/>
    </row>
    <row r="62" spans="1:12" s="86" customFormat="1" ht="12.75" hidden="1">
      <c r="A62" s="40">
        <v>45</v>
      </c>
      <c r="B62" s="40" t="s">
        <v>131</v>
      </c>
      <c r="C62" s="51" t="s">
        <v>136</v>
      </c>
      <c r="D62" s="52" t="s">
        <v>133</v>
      </c>
      <c r="E62" s="84"/>
      <c r="F62" s="84"/>
      <c r="G62" s="84" t="s">
        <v>335</v>
      </c>
      <c r="H62" s="82" t="s">
        <v>232</v>
      </c>
      <c r="I62" s="82"/>
      <c r="J62" s="85">
        <v>2500</v>
      </c>
      <c r="K62" s="85">
        <v>3000</v>
      </c>
      <c r="L62" s="85"/>
    </row>
    <row r="63" spans="1:12" ht="12.75">
      <c r="A63" s="40">
        <v>45</v>
      </c>
      <c r="B63" s="40" t="s">
        <v>131</v>
      </c>
      <c r="C63" s="51" t="s">
        <v>136</v>
      </c>
      <c r="D63" s="52" t="s">
        <v>133</v>
      </c>
      <c r="E63" s="52"/>
      <c r="F63" s="52" t="s">
        <v>165</v>
      </c>
      <c r="G63" s="52"/>
      <c r="H63" s="40" t="s">
        <v>166</v>
      </c>
      <c r="I63" s="40"/>
      <c r="J63" s="54">
        <f>SUM(J65:J73,J76:J86,J89:J90)</f>
        <v>13050864</v>
      </c>
      <c r="K63" s="54">
        <f>SUM(K65:K73,K76:K86,K89:K90)</f>
        <v>13803789</v>
      </c>
      <c r="L63" s="54"/>
    </row>
    <row r="64" spans="1:12" s="86" customFormat="1" ht="12.75" hidden="1">
      <c r="A64" s="40">
        <v>45</v>
      </c>
      <c r="B64" s="40" t="s">
        <v>131</v>
      </c>
      <c r="C64" s="51" t="s">
        <v>136</v>
      </c>
      <c r="D64" s="52" t="s">
        <v>133</v>
      </c>
      <c r="E64" s="84"/>
      <c r="F64" s="84"/>
      <c r="G64" s="84" t="s">
        <v>167</v>
      </c>
      <c r="H64" s="82" t="s">
        <v>166</v>
      </c>
      <c r="I64" s="82"/>
      <c r="J64" s="100" t="s">
        <v>24</v>
      </c>
      <c r="K64" s="100" t="s">
        <v>24</v>
      </c>
      <c r="L64" s="85"/>
    </row>
    <row r="65" spans="1:12" s="86" customFormat="1" ht="12.75">
      <c r="A65" s="40">
        <v>45</v>
      </c>
      <c r="B65" s="40" t="s">
        <v>131</v>
      </c>
      <c r="C65" s="51" t="s">
        <v>136</v>
      </c>
      <c r="D65" s="52" t="s">
        <v>133</v>
      </c>
      <c r="E65" s="84"/>
      <c r="F65" s="84"/>
      <c r="G65" s="84" t="s">
        <v>337</v>
      </c>
      <c r="H65" s="90" t="s">
        <v>168</v>
      </c>
      <c r="I65" s="82"/>
      <c r="J65" s="85">
        <v>1175</v>
      </c>
      <c r="K65" s="85">
        <v>1325</v>
      </c>
      <c r="L65" s="85"/>
    </row>
    <row r="66" spans="1:12" s="86" customFormat="1" ht="12.75" hidden="1">
      <c r="A66" s="40">
        <v>45</v>
      </c>
      <c r="B66" s="40" t="s">
        <v>131</v>
      </c>
      <c r="C66" s="51" t="s">
        <v>136</v>
      </c>
      <c r="D66" s="52" t="s">
        <v>133</v>
      </c>
      <c r="E66" s="84"/>
      <c r="F66" s="84"/>
      <c r="G66" s="84" t="s">
        <v>338</v>
      </c>
      <c r="H66" s="90" t="s">
        <v>359</v>
      </c>
      <c r="I66" s="82"/>
      <c r="J66" s="85">
        <v>0</v>
      </c>
      <c r="K66" s="85">
        <v>0</v>
      </c>
      <c r="L66" s="85"/>
    </row>
    <row r="67" spans="1:12" s="86" customFormat="1" ht="12.75">
      <c r="A67" s="40">
        <v>45</v>
      </c>
      <c r="B67" s="40" t="s">
        <v>131</v>
      </c>
      <c r="C67" s="51" t="s">
        <v>136</v>
      </c>
      <c r="D67" s="52" t="s">
        <v>133</v>
      </c>
      <c r="E67" s="84"/>
      <c r="F67" s="84"/>
      <c r="G67" s="84" t="s">
        <v>339</v>
      </c>
      <c r="H67" s="90" t="s">
        <v>360</v>
      </c>
      <c r="I67" s="82"/>
      <c r="J67" s="85">
        <v>400</v>
      </c>
      <c r="K67" s="85">
        <v>400</v>
      </c>
      <c r="L67" s="85"/>
    </row>
    <row r="68" spans="1:12" s="86" customFormat="1" ht="12.75">
      <c r="A68" s="40">
        <v>45</v>
      </c>
      <c r="B68" s="40" t="s">
        <v>131</v>
      </c>
      <c r="C68" s="51" t="s">
        <v>136</v>
      </c>
      <c r="D68" s="52" t="s">
        <v>133</v>
      </c>
      <c r="E68" s="84"/>
      <c r="F68" s="84"/>
      <c r="G68" s="84" t="s">
        <v>340</v>
      </c>
      <c r="H68" s="90" t="s">
        <v>169</v>
      </c>
      <c r="I68" s="82"/>
      <c r="J68" s="85">
        <v>17000</v>
      </c>
      <c r="K68" s="85">
        <v>17000</v>
      </c>
      <c r="L68" s="85"/>
    </row>
    <row r="69" spans="1:12" s="86" customFormat="1" ht="12.75">
      <c r="A69" s="40">
        <v>45</v>
      </c>
      <c r="B69" s="40" t="s">
        <v>131</v>
      </c>
      <c r="C69" s="51" t="s">
        <v>136</v>
      </c>
      <c r="D69" s="52" t="s">
        <v>133</v>
      </c>
      <c r="E69" s="84"/>
      <c r="F69" s="84"/>
      <c r="G69" s="84" t="s">
        <v>341</v>
      </c>
      <c r="H69" s="90" t="s">
        <v>170</v>
      </c>
      <c r="I69" s="82"/>
      <c r="J69" s="85">
        <v>12000</v>
      </c>
      <c r="K69" s="85">
        <v>12500</v>
      </c>
      <c r="L69" s="85"/>
    </row>
    <row r="70" spans="1:12" s="86" customFormat="1" ht="12.75">
      <c r="A70" s="40">
        <v>45</v>
      </c>
      <c r="B70" s="40" t="s">
        <v>131</v>
      </c>
      <c r="C70" s="51" t="s">
        <v>136</v>
      </c>
      <c r="D70" s="52" t="s">
        <v>133</v>
      </c>
      <c r="E70" s="84"/>
      <c r="F70" s="84"/>
      <c r="G70" s="84" t="s">
        <v>342</v>
      </c>
      <c r="H70" s="90" t="s">
        <v>146</v>
      </c>
      <c r="I70" s="82"/>
      <c r="J70" s="85">
        <v>100</v>
      </c>
      <c r="K70" s="85">
        <v>150</v>
      </c>
      <c r="L70" s="85"/>
    </row>
    <row r="71" spans="1:12" s="86" customFormat="1" ht="12.75" hidden="1">
      <c r="A71" s="40">
        <v>45</v>
      </c>
      <c r="B71" s="40" t="s">
        <v>131</v>
      </c>
      <c r="C71" s="51" t="s">
        <v>136</v>
      </c>
      <c r="D71" s="52" t="s">
        <v>133</v>
      </c>
      <c r="E71" s="84"/>
      <c r="F71" s="84"/>
      <c r="G71" s="84" t="s">
        <v>343</v>
      </c>
      <c r="H71" s="90" t="s">
        <v>171</v>
      </c>
      <c r="I71" s="82"/>
      <c r="J71" s="85">
        <v>0</v>
      </c>
      <c r="K71" s="85">
        <v>0</v>
      </c>
      <c r="L71" s="85"/>
    </row>
    <row r="72" spans="1:12" s="86" customFormat="1" ht="12.75" hidden="1">
      <c r="A72" s="40">
        <v>45</v>
      </c>
      <c r="B72" s="40" t="s">
        <v>131</v>
      </c>
      <c r="C72" s="51" t="s">
        <v>136</v>
      </c>
      <c r="D72" s="52" t="s">
        <v>133</v>
      </c>
      <c r="E72" s="84"/>
      <c r="F72" s="84"/>
      <c r="G72" s="84" t="s">
        <v>344</v>
      </c>
      <c r="H72" s="90" t="s">
        <v>172</v>
      </c>
      <c r="I72" s="82"/>
      <c r="J72" s="85">
        <v>0</v>
      </c>
      <c r="K72" s="85">
        <v>0</v>
      </c>
      <c r="L72" s="85"/>
    </row>
    <row r="73" spans="1:12" s="86" customFormat="1" ht="12.75">
      <c r="A73" s="40">
        <v>45</v>
      </c>
      <c r="B73" s="40" t="s">
        <v>131</v>
      </c>
      <c r="C73" s="51" t="s">
        <v>136</v>
      </c>
      <c r="D73" s="52" t="s">
        <v>133</v>
      </c>
      <c r="E73" s="84"/>
      <c r="F73" s="84"/>
      <c r="G73" s="84" t="s">
        <v>345</v>
      </c>
      <c r="H73" s="82" t="s">
        <v>174</v>
      </c>
      <c r="I73" s="82"/>
      <c r="J73" s="85">
        <f>SUM(J74:J75)</f>
        <v>4438460</v>
      </c>
      <c r="K73" s="85">
        <f>SUM(K74:K75)</f>
        <v>4705238</v>
      </c>
      <c r="L73" s="85"/>
    </row>
    <row r="74" spans="1:12" s="86" customFormat="1" ht="12.75" hidden="1">
      <c r="A74" s="40">
        <v>45</v>
      </c>
      <c r="B74" s="40" t="s">
        <v>131</v>
      </c>
      <c r="C74" s="51" t="s">
        <v>136</v>
      </c>
      <c r="D74" s="52" t="s">
        <v>133</v>
      </c>
      <c r="E74" s="84"/>
      <c r="F74" s="84"/>
      <c r="G74" s="84"/>
      <c r="H74" s="82" t="s">
        <v>175</v>
      </c>
      <c r="I74" s="82"/>
      <c r="J74" s="85">
        <v>4423460</v>
      </c>
      <c r="K74" s="85">
        <v>4690238</v>
      </c>
      <c r="L74" s="85"/>
    </row>
    <row r="75" spans="1:12" s="86" customFormat="1" ht="12.75" hidden="1">
      <c r="A75" s="40">
        <v>45</v>
      </c>
      <c r="B75" s="40" t="s">
        <v>131</v>
      </c>
      <c r="C75" s="51" t="s">
        <v>136</v>
      </c>
      <c r="D75" s="52" t="s">
        <v>133</v>
      </c>
      <c r="E75" s="84"/>
      <c r="F75" s="84"/>
      <c r="G75" s="84"/>
      <c r="H75" s="82" t="s">
        <v>177</v>
      </c>
      <c r="I75" s="82"/>
      <c r="J75" s="85">
        <v>15000</v>
      </c>
      <c r="K75" s="85">
        <v>15000</v>
      </c>
      <c r="L75" s="85"/>
    </row>
    <row r="76" spans="1:12" s="86" customFormat="1" ht="12.75">
      <c r="A76" s="40">
        <v>45</v>
      </c>
      <c r="B76" s="40" t="s">
        <v>131</v>
      </c>
      <c r="C76" s="51" t="s">
        <v>136</v>
      </c>
      <c r="D76" s="52" t="s">
        <v>133</v>
      </c>
      <c r="E76" s="84"/>
      <c r="F76" s="84"/>
      <c r="G76" s="84" t="s">
        <v>346</v>
      </c>
      <c r="H76" s="82" t="s">
        <v>361</v>
      </c>
      <c r="I76" s="82"/>
      <c r="J76" s="85">
        <v>9900</v>
      </c>
      <c r="K76" s="85">
        <v>10300</v>
      </c>
      <c r="L76" s="85"/>
    </row>
    <row r="77" spans="1:12" s="86" customFormat="1" ht="12.75">
      <c r="A77" s="40">
        <v>45</v>
      </c>
      <c r="B77" s="40" t="s">
        <v>131</v>
      </c>
      <c r="C77" s="51" t="s">
        <v>136</v>
      </c>
      <c r="D77" s="52" t="s">
        <v>133</v>
      </c>
      <c r="E77" s="84"/>
      <c r="F77" s="84"/>
      <c r="G77" s="84" t="s">
        <v>347</v>
      </c>
      <c r="H77" s="82" t="s">
        <v>11</v>
      </c>
      <c r="I77" s="82"/>
      <c r="J77" s="85">
        <v>800</v>
      </c>
      <c r="K77" s="85">
        <v>800</v>
      </c>
      <c r="L77" s="85"/>
    </row>
    <row r="78" spans="1:12" s="86" customFormat="1" ht="12.75">
      <c r="A78" s="40">
        <v>45</v>
      </c>
      <c r="B78" s="40" t="s">
        <v>131</v>
      </c>
      <c r="C78" s="51" t="s">
        <v>136</v>
      </c>
      <c r="D78" s="52" t="s">
        <v>133</v>
      </c>
      <c r="E78" s="84"/>
      <c r="F78" s="84"/>
      <c r="G78" s="84" t="s">
        <v>348</v>
      </c>
      <c r="H78" s="82" t="s">
        <v>178</v>
      </c>
      <c r="I78" s="82"/>
      <c r="J78" s="85">
        <v>1200</v>
      </c>
      <c r="K78" s="85">
        <v>1300</v>
      </c>
      <c r="L78" s="85"/>
    </row>
    <row r="79" spans="1:12" s="86" customFormat="1" ht="12.75">
      <c r="A79" s="40">
        <v>45</v>
      </c>
      <c r="B79" s="40" t="s">
        <v>131</v>
      </c>
      <c r="C79" s="51" t="s">
        <v>136</v>
      </c>
      <c r="D79" s="52" t="s">
        <v>133</v>
      </c>
      <c r="E79" s="84"/>
      <c r="F79" s="84"/>
      <c r="G79" s="84" t="s">
        <v>349</v>
      </c>
      <c r="H79" s="82" t="s">
        <v>362</v>
      </c>
      <c r="I79" s="82"/>
      <c r="J79" s="85">
        <v>25</v>
      </c>
      <c r="K79" s="85">
        <v>25</v>
      </c>
      <c r="L79" s="85"/>
    </row>
    <row r="80" spans="1:12" s="86" customFormat="1" ht="12.75" hidden="1">
      <c r="A80" s="40">
        <v>45</v>
      </c>
      <c r="B80" s="40" t="s">
        <v>131</v>
      </c>
      <c r="C80" s="51" t="s">
        <v>136</v>
      </c>
      <c r="D80" s="52" t="s">
        <v>133</v>
      </c>
      <c r="E80" s="84"/>
      <c r="F80" s="84"/>
      <c r="G80" s="84" t="s">
        <v>350</v>
      </c>
      <c r="H80" s="82" t="s">
        <v>363</v>
      </c>
      <c r="I80" s="82"/>
      <c r="J80" s="85">
        <v>0</v>
      </c>
      <c r="K80" s="85">
        <v>0</v>
      </c>
      <c r="L80" s="85"/>
    </row>
    <row r="81" spans="1:12" s="86" customFormat="1" ht="12.75">
      <c r="A81" s="40">
        <v>45</v>
      </c>
      <c r="B81" s="40" t="s">
        <v>131</v>
      </c>
      <c r="C81" s="51" t="s">
        <v>136</v>
      </c>
      <c r="D81" s="52" t="s">
        <v>133</v>
      </c>
      <c r="E81" s="84"/>
      <c r="F81" s="84"/>
      <c r="G81" s="84" t="s">
        <v>351</v>
      </c>
      <c r="H81" s="82" t="s">
        <v>179</v>
      </c>
      <c r="I81" s="82"/>
      <c r="J81" s="85">
        <v>9700</v>
      </c>
      <c r="K81" s="85">
        <v>10500</v>
      </c>
      <c r="L81" s="85"/>
    </row>
    <row r="82" spans="1:12" s="86" customFormat="1" ht="12.75">
      <c r="A82" s="40">
        <v>45</v>
      </c>
      <c r="B82" s="40" t="s">
        <v>131</v>
      </c>
      <c r="C82" s="51" t="s">
        <v>136</v>
      </c>
      <c r="D82" s="52" t="s">
        <v>133</v>
      </c>
      <c r="E82" s="84"/>
      <c r="F82" s="84"/>
      <c r="G82" s="84" t="s">
        <v>352</v>
      </c>
      <c r="H82" s="82" t="s">
        <v>180</v>
      </c>
      <c r="I82" s="82"/>
      <c r="J82" s="85">
        <v>250</v>
      </c>
      <c r="K82" s="85">
        <v>250</v>
      </c>
      <c r="L82" s="85"/>
    </row>
    <row r="83" spans="1:12" s="86" customFormat="1" ht="12.75" hidden="1">
      <c r="A83" s="40">
        <v>45</v>
      </c>
      <c r="B83" s="40" t="s">
        <v>131</v>
      </c>
      <c r="C83" s="51" t="s">
        <v>136</v>
      </c>
      <c r="D83" s="52" t="s">
        <v>133</v>
      </c>
      <c r="E83" s="84"/>
      <c r="F83" s="84"/>
      <c r="G83" s="84" t="s">
        <v>353</v>
      </c>
      <c r="H83" s="82" t="s">
        <v>364</v>
      </c>
      <c r="I83" s="82"/>
      <c r="J83" s="85">
        <v>0</v>
      </c>
      <c r="K83" s="85">
        <v>0</v>
      </c>
      <c r="L83" s="85"/>
    </row>
    <row r="84" spans="1:12" s="86" customFormat="1" ht="12.75" hidden="1">
      <c r="A84" s="40">
        <v>45</v>
      </c>
      <c r="B84" s="40" t="s">
        <v>131</v>
      </c>
      <c r="C84" s="51" t="s">
        <v>136</v>
      </c>
      <c r="D84" s="52" t="s">
        <v>133</v>
      </c>
      <c r="E84" s="84"/>
      <c r="F84" s="84"/>
      <c r="G84" s="84" t="s">
        <v>354</v>
      </c>
      <c r="H84" s="82" t="s">
        <v>365</v>
      </c>
      <c r="I84" s="82"/>
      <c r="J84" s="85">
        <v>0</v>
      </c>
      <c r="K84" s="85">
        <v>0</v>
      </c>
      <c r="L84" s="85"/>
    </row>
    <row r="85" spans="1:12" s="86" customFormat="1" ht="12.75">
      <c r="A85" s="40">
        <v>45</v>
      </c>
      <c r="B85" s="40" t="s">
        <v>131</v>
      </c>
      <c r="C85" s="51" t="s">
        <v>136</v>
      </c>
      <c r="D85" s="52" t="s">
        <v>133</v>
      </c>
      <c r="E85" s="84"/>
      <c r="F85" s="84"/>
      <c r="G85" s="84" t="s">
        <v>355</v>
      </c>
      <c r="H85" s="82" t="s">
        <v>366</v>
      </c>
      <c r="I85" s="82"/>
      <c r="J85" s="85">
        <v>500</v>
      </c>
      <c r="K85" s="85">
        <v>500</v>
      </c>
      <c r="L85" s="85"/>
    </row>
    <row r="86" spans="1:12" s="86" customFormat="1" ht="12.75">
      <c r="A86" s="40">
        <v>45</v>
      </c>
      <c r="B86" s="40" t="s">
        <v>131</v>
      </c>
      <c r="C86" s="51" t="s">
        <v>136</v>
      </c>
      <c r="D86" s="52" t="s">
        <v>133</v>
      </c>
      <c r="E86" s="84"/>
      <c r="F86" s="84"/>
      <c r="G86" s="84" t="s">
        <v>356</v>
      </c>
      <c r="H86" s="82" t="s">
        <v>181</v>
      </c>
      <c r="I86" s="82"/>
      <c r="J86" s="85">
        <f>SUM(J87:J88)</f>
        <v>8558404</v>
      </c>
      <c r="K86" s="85">
        <f>SUM(K87:K88)</f>
        <v>9042551</v>
      </c>
      <c r="L86" s="85"/>
    </row>
    <row r="87" spans="1:12" s="86" customFormat="1" ht="12.75" hidden="1">
      <c r="A87" s="40">
        <v>45</v>
      </c>
      <c r="B87" s="40" t="s">
        <v>131</v>
      </c>
      <c r="C87" s="51" t="s">
        <v>136</v>
      </c>
      <c r="D87" s="52" t="s">
        <v>133</v>
      </c>
      <c r="E87" s="84"/>
      <c r="F87" s="84"/>
      <c r="G87" s="84"/>
      <c r="H87" s="99" t="s">
        <v>181</v>
      </c>
      <c r="I87" s="82"/>
      <c r="J87" s="85">
        <v>8555404</v>
      </c>
      <c r="K87" s="85">
        <v>9039551</v>
      </c>
      <c r="L87" s="85"/>
    </row>
    <row r="88" spans="1:12" s="86" customFormat="1" ht="12.75" hidden="1">
      <c r="A88" s="40">
        <v>45</v>
      </c>
      <c r="B88" s="40" t="s">
        <v>131</v>
      </c>
      <c r="C88" s="51" t="s">
        <v>136</v>
      </c>
      <c r="D88" s="52" t="s">
        <v>133</v>
      </c>
      <c r="E88" s="84"/>
      <c r="F88" s="84"/>
      <c r="G88" s="84"/>
      <c r="H88" s="99" t="s">
        <v>396</v>
      </c>
      <c r="I88" s="82"/>
      <c r="J88" s="85">
        <v>3000</v>
      </c>
      <c r="K88" s="85">
        <v>3000</v>
      </c>
      <c r="L88" s="85"/>
    </row>
    <row r="89" spans="1:12" s="86" customFormat="1" ht="12.75">
      <c r="A89" s="40">
        <v>45</v>
      </c>
      <c r="B89" s="40" t="s">
        <v>131</v>
      </c>
      <c r="C89" s="51" t="s">
        <v>136</v>
      </c>
      <c r="D89" s="52" t="s">
        <v>133</v>
      </c>
      <c r="E89" s="84"/>
      <c r="F89" s="84"/>
      <c r="G89" s="84" t="s">
        <v>357</v>
      </c>
      <c r="H89" s="82" t="s">
        <v>367</v>
      </c>
      <c r="I89" s="82"/>
      <c r="J89" s="85">
        <v>800</v>
      </c>
      <c r="K89" s="85">
        <v>800</v>
      </c>
      <c r="L89" s="85"/>
    </row>
    <row r="90" spans="1:12" s="86" customFormat="1" ht="12.75">
      <c r="A90" s="40">
        <v>45</v>
      </c>
      <c r="B90" s="40" t="s">
        <v>131</v>
      </c>
      <c r="C90" s="51" t="s">
        <v>136</v>
      </c>
      <c r="D90" s="52" t="s">
        <v>133</v>
      </c>
      <c r="E90" s="84"/>
      <c r="F90" s="84"/>
      <c r="G90" s="84" t="s">
        <v>358</v>
      </c>
      <c r="H90" s="82" t="s">
        <v>368</v>
      </c>
      <c r="I90" s="82"/>
      <c r="J90" s="85">
        <v>150</v>
      </c>
      <c r="K90" s="85">
        <v>150</v>
      </c>
      <c r="L90" s="85"/>
    </row>
    <row r="91" spans="1:12" ht="12.75">
      <c r="A91" s="40">
        <v>45</v>
      </c>
      <c r="B91" s="40" t="s">
        <v>131</v>
      </c>
      <c r="C91" s="51" t="s">
        <v>136</v>
      </c>
      <c r="D91" s="52" t="s">
        <v>133</v>
      </c>
      <c r="E91" s="52" t="s">
        <v>182</v>
      </c>
      <c r="F91" s="52"/>
      <c r="G91" s="52"/>
      <c r="H91" s="40" t="s">
        <v>183</v>
      </c>
      <c r="I91" s="40"/>
      <c r="J91" s="54">
        <f>SUM(J92,J104,J107,J109,J110,J111,J112)</f>
        <v>71953</v>
      </c>
      <c r="K91" s="54">
        <f>SUM(K92,K104,K107,K109,K110,K111,K112)</f>
        <v>74116</v>
      </c>
      <c r="L91" s="54"/>
    </row>
    <row r="92" spans="1:12" ht="12.75">
      <c r="A92" s="40">
        <v>45</v>
      </c>
      <c r="B92" s="40" t="s">
        <v>131</v>
      </c>
      <c r="C92" s="51" t="s">
        <v>136</v>
      </c>
      <c r="D92" s="52" t="s">
        <v>133</v>
      </c>
      <c r="E92" s="52"/>
      <c r="F92" s="52" t="s">
        <v>184</v>
      </c>
      <c r="G92" s="52"/>
      <c r="H92" s="40" t="s">
        <v>75</v>
      </c>
      <c r="I92" s="40"/>
      <c r="J92" s="54">
        <f>SUM(J93:J101)</f>
        <v>71453</v>
      </c>
      <c r="K92" s="54">
        <f>SUM(K93:K101)</f>
        <v>73616</v>
      </c>
      <c r="L92" s="54"/>
    </row>
    <row r="93" spans="1:12" s="86" customFormat="1" ht="12.75">
      <c r="A93" s="82">
        <v>45</v>
      </c>
      <c r="B93" s="82" t="s">
        <v>131</v>
      </c>
      <c r="C93" s="83" t="s">
        <v>136</v>
      </c>
      <c r="D93" s="84" t="s">
        <v>133</v>
      </c>
      <c r="E93" s="84"/>
      <c r="F93" s="84" t="s">
        <v>184</v>
      </c>
      <c r="G93" s="84" t="s">
        <v>14</v>
      </c>
      <c r="H93" s="82" t="s">
        <v>185</v>
      </c>
      <c r="I93" s="82"/>
      <c r="J93" s="85">
        <v>1000</v>
      </c>
      <c r="K93" s="85">
        <v>1000</v>
      </c>
      <c r="L93" s="85"/>
    </row>
    <row r="94" spans="1:12" s="86" customFormat="1" ht="12.75" hidden="1">
      <c r="A94" s="82">
        <v>45</v>
      </c>
      <c r="B94" s="82" t="s">
        <v>131</v>
      </c>
      <c r="C94" s="83" t="s">
        <v>136</v>
      </c>
      <c r="D94" s="84" t="s">
        <v>133</v>
      </c>
      <c r="E94" s="84"/>
      <c r="F94" s="84" t="s">
        <v>184</v>
      </c>
      <c r="G94" s="84" t="s">
        <v>16</v>
      </c>
      <c r="H94" s="82" t="s">
        <v>186</v>
      </c>
      <c r="I94" s="82"/>
      <c r="J94" s="85"/>
      <c r="K94" s="85"/>
      <c r="L94" s="85"/>
    </row>
    <row r="95" spans="1:12" s="86" customFormat="1" ht="12.75" hidden="1">
      <c r="A95" s="82">
        <v>45</v>
      </c>
      <c r="B95" s="82" t="s">
        <v>131</v>
      </c>
      <c r="C95" s="83" t="s">
        <v>136</v>
      </c>
      <c r="D95" s="84" t="s">
        <v>133</v>
      </c>
      <c r="E95" s="84"/>
      <c r="F95" s="84" t="s">
        <v>184</v>
      </c>
      <c r="G95" s="84" t="s">
        <v>37</v>
      </c>
      <c r="H95" s="82" t="s">
        <v>187</v>
      </c>
      <c r="I95" s="82"/>
      <c r="J95" s="85"/>
      <c r="K95" s="85"/>
      <c r="L95" s="85"/>
    </row>
    <row r="96" spans="1:12" s="86" customFormat="1" ht="12.75" hidden="1">
      <c r="A96" s="82">
        <v>45</v>
      </c>
      <c r="B96" s="82" t="s">
        <v>131</v>
      </c>
      <c r="C96" s="83" t="s">
        <v>136</v>
      </c>
      <c r="D96" s="84" t="s">
        <v>133</v>
      </c>
      <c r="E96" s="84"/>
      <c r="F96" s="84" t="s">
        <v>184</v>
      </c>
      <c r="G96" s="84" t="s">
        <v>64</v>
      </c>
      <c r="H96" s="82" t="s">
        <v>188</v>
      </c>
      <c r="I96" s="82"/>
      <c r="J96" s="85"/>
      <c r="K96" s="85"/>
      <c r="L96" s="85"/>
    </row>
    <row r="97" spans="1:12" s="86" customFormat="1" ht="12.75" hidden="1">
      <c r="A97" s="82">
        <v>45</v>
      </c>
      <c r="B97" s="82" t="s">
        <v>131</v>
      </c>
      <c r="C97" s="83" t="s">
        <v>136</v>
      </c>
      <c r="D97" s="84" t="s">
        <v>133</v>
      </c>
      <c r="E97" s="84"/>
      <c r="F97" s="84" t="s">
        <v>184</v>
      </c>
      <c r="G97" s="84" t="s">
        <v>83</v>
      </c>
      <c r="H97" s="82" t="s">
        <v>189</v>
      </c>
      <c r="I97" s="82"/>
      <c r="J97" s="85"/>
      <c r="K97" s="85"/>
      <c r="L97" s="85"/>
    </row>
    <row r="98" spans="1:12" s="86" customFormat="1" ht="12.75" hidden="1">
      <c r="A98" s="82">
        <v>45</v>
      </c>
      <c r="B98" s="82" t="s">
        <v>131</v>
      </c>
      <c r="C98" s="83" t="s">
        <v>136</v>
      </c>
      <c r="D98" s="84" t="s">
        <v>133</v>
      </c>
      <c r="E98" s="84"/>
      <c r="F98" s="84" t="s">
        <v>184</v>
      </c>
      <c r="G98" s="84" t="s">
        <v>22</v>
      </c>
      <c r="H98" s="82" t="s">
        <v>190</v>
      </c>
      <c r="I98" s="82"/>
      <c r="J98" s="85"/>
      <c r="K98" s="85"/>
      <c r="L98" s="85"/>
    </row>
    <row r="99" spans="1:12" s="86" customFormat="1" ht="12.75" hidden="1">
      <c r="A99" s="82">
        <v>45</v>
      </c>
      <c r="B99" s="82" t="s">
        <v>131</v>
      </c>
      <c r="C99" s="83" t="s">
        <v>136</v>
      </c>
      <c r="D99" s="84" t="s">
        <v>133</v>
      </c>
      <c r="E99" s="84"/>
      <c r="F99" s="84" t="s">
        <v>184</v>
      </c>
      <c r="G99" s="84" t="s">
        <v>25</v>
      </c>
      <c r="H99" s="82" t="s">
        <v>191</v>
      </c>
      <c r="I99" s="82"/>
      <c r="J99" s="85"/>
      <c r="K99" s="85"/>
      <c r="L99" s="85"/>
    </row>
    <row r="100" spans="1:12" s="86" customFormat="1" ht="12.75" hidden="1">
      <c r="A100" s="82">
        <v>45</v>
      </c>
      <c r="B100" s="82" t="s">
        <v>131</v>
      </c>
      <c r="C100" s="83" t="s">
        <v>136</v>
      </c>
      <c r="D100" s="84" t="s">
        <v>133</v>
      </c>
      <c r="E100" s="84"/>
      <c r="F100" s="84" t="s">
        <v>184</v>
      </c>
      <c r="G100" s="84" t="s">
        <v>27</v>
      </c>
      <c r="H100" s="82" t="s">
        <v>192</v>
      </c>
      <c r="I100" s="82"/>
      <c r="J100" s="85"/>
      <c r="K100" s="85"/>
      <c r="L100" s="85"/>
    </row>
    <row r="101" spans="1:12" s="86" customFormat="1" ht="12.75">
      <c r="A101" s="82">
        <v>45</v>
      </c>
      <c r="B101" s="82" t="s">
        <v>131</v>
      </c>
      <c r="C101" s="83" t="s">
        <v>136</v>
      </c>
      <c r="D101" s="84" t="s">
        <v>133</v>
      </c>
      <c r="E101" s="84"/>
      <c r="F101" s="84" t="s">
        <v>184</v>
      </c>
      <c r="G101" s="84" t="s">
        <v>173</v>
      </c>
      <c r="H101" s="82" t="s">
        <v>193</v>
      </c>
      <c r="I101" s="82"/>
      <c r="J101" s="85">
        <f>SUM(J102:J103)</f>
        <v>70453</v>
      </c>
      <c r="K101" s="85">
        <f>SUM(K102:K103)</f>
        <v>72616</v>
      </c>
      <c r="L101" s="85"/>
    </row>
    <row r="102" spans="1:12" s="86" customFormat="1" ht="12.75" hidden="1">
      <c r="A102" s="82">
        <v>45</v>
      </c>
      <c r="B102" s="40" t="s">
        <v>131</v>
      </c>
      <c r="C102" s="83" t="s">
        <v>136</v>
      </c>
      <c r="D102" s="52" t="s">
        <v>133</v>
      </c>
      <c r="E102" s="84"/>
      <c r="F102" s="84"/>
      <c r="G102" s="84"/>
      <c r="H102" s="82" t="s">
        <v>194</v>
      </c>
      <c r="I102" s="82"/>
      <c r="J102" s="85">
        <v>44033</v>
      </c>
      <c r="K102" s="85">
        <v>45385</v>
      </c>
      <c r="L102" s="85"/>
    </row>
    <row r="103" spans="1:12" s="86" customFormat="1" ht="12.75" hidden="1">
      <c r="A103" s="82">
        <v>45</v>
      </c>
      <c r="B103" s="40" t="s">
        <v>131</v>
      </c>
      <c r="C103" s="83" t="s">
        <v>136</v>
      </c>
      <c r="D103" s="52" t="s">
        <v>133</v>
      </c>
      <c r="E103" s="84"/>
      <c r="F103" s="84"/>
      <c r="G103" s="84"/>
      <c r="H103" s="82" t="s">
        <v>176</v>
      </c>
      <c r="I103" s="82"/>
      <c r="J103" s="85">
        <v>26420</v>
      </c>
      <c r="K103" s="85">
        <v>27231</v>
      </c>
      <c r="L103" s="85"/>
    </row>
    <row r="104" spans="1:12" ht="12.75">
      <c r="A104" s="82">
        <v>45</v>
      </c>
      <c r="B104" s="40" t="s">
        <v>131</v>
      </c>
      <c r="C104" s="83" t="s">
        <v>136</v>
      </c>
      <c r="D104" s="52" t="s">
        <v>133</v>
      </c>
      <c r="E104" s="52"/>
      <c r="F104" s="52" t="s">
        <v>195</v>
      </c>
      <c r="G104" s="52"/>
      <c r="H104" s="40" t="s">
        <v>196</v>
      </c>
      <c r="I104" s="40"/>
      <c r="J104" s="54">
        <f>SUM(J105:J106)</f>
        <v>500</v>
      </c>
      <c r="K104" s="54">
        <f>SUM(K105:K106)</f>
        <v>500</v>
      </c>
      <c r="L104" s="54"/>
    </row>
    <row r="105" spans="1:12" s="86" customFormat="1" ht="12.75" hidden="1">
      <c r="A105" s="82">
        <v>45</v>
      </c>
      <c r="B105" s="40" t="s">
        <v>131</v>
      </c>
      <c r="C105" s="83" t="s">
        <v>136</v>
      </c>
      <c r="D105" s="52" t="s">
        <v>133</v>
      </c>
      <c r="E105" s="84"/>
      <c r="F105" s="84"/>
      <c r="G105" s="84" t="s">
        <v>369</v>
      </c>
      <c r="H105" s="82" t="s">
        <v>371</v>
      </c>
      <c r="I105" s="82"/>
      <c r="J105" s="85">
        <v>250</v>
      </c>
      <c r="K105" s="85">
        <v>250</v>
      </c>
      <c r="L105" s="85"/>
    </row>
    <row r="106" spans="1:12" s="86" customFormat="1" ht="12.75" hidden="1">
      <c r="A106" s="82">
        <v>45</v>
      </c>
      <c r="B106" s="40" t="s">
        <v>131</v>
      </c>
      <c r="C106" s="83" t="s">
        <v>136</v>
      </c>
      <c r="D106" s="52" t="s">
        <v>133</v>
      </c>
      <c r="E106" s="84"/>
      <c r="F106" s="84"/>
      <c r="G106" s="84" t="s">
        <v>370</v>
      </c>
      <c r="H106" s="82" t="s">
        <v>372</v>
      </c>
      <c r="I106" s="82"/>
      <c r="J106" s="85">
        <v>250</v>
      </c>
      <c r="K106" s="85">
        <v>250</v>
      </c>
      <c r="L106" s="85"/>
    </row>
    <row r="107" spans="1:12" ht="12.75" hidden="1">
      <c r="A107" s="40">
        <v>45</v>
      </c>
      <c r="B107" s="40" t="s">
        <v>131</v>
      </c>
      <c r="C107" s="83" t="s">
        <v>136</v>
      </c>
      <c r="D107" s="52" t="s">
        <v>133</v>
      </c>
      <c r="E107" s="52"/>
      <c r="F107" s="52" t="s">
        <v>197</v>
      </c>
      <c r="G107" s="52"/>
      <c r="H107" s="40" t="s">
        <v>198</v>
      </c>
      <c r="I107" s="40"/>
      <c r="J107" s="54">
        <f>SUM(J108)</f>
        <v>0</v>
      </c>
      <c r="K107" s="54">
        <f>SUM(K108)</f>
        <v>0</v>
      </c>
      <c r="L107" s="54"/>
    </row>
    <row r="108" spans="1:12" s="86" customFormat="1" ht="12.75" hidden="1">
      <c r="A108" s="82">
        <v>45</v>
      </c>
      <c r="B108" s="82" t="s">
        <v>131</v>
      </c>
      <c r="C108" s="83" t="s">
        <v>136</v>
      </c>
      <c r="D108" s="84" t="s">
        <v>133</v>
      </c>
      <c r="E108" s="84"/>
      <c r="F108" s="84" t="s">
        <v>197</v>
      </c>
      <c r="G108" s="84" t="s">
        <v>373</v>
      </c>
      <c r="H108" s="82" t="s">
        <v>199</v>
      </c>
      <c r="I108" s="82"/>
      <c r="J108" s="85"/>
      <c r="K108" s="85"/>
      <c r="L108" s="85"/>
    </row>
    <row r="109" spans="1:12" ht="12.75" hidden="1">
      <c r="A109" s="40">
        <v>45</v>
      </c>
      <c r="B109" s="40" t="s">
        <v>131</v>
      </c>
      <c r="C109" s="51" t="s">
        <v>136</v>
      </c>
      <c r="D109" s="52" t="s">
        <v>133</v>
      </c>
      <c r="E109" s="52"/>
      <c r="F109" s="52" t="s">
        <v>200</v>
      </c>
      <c r="G109" s="52"/>
      <c r="H109" s="40" t="s">
        <v>201</v>
      </c>
      <c r="I109" s="40"/>
      <c r="J109" s="54"/>
      <c r="K109" s="54"/>
      <c r="L109" s="54"/>
    </row>
    <row r="110" spans="1:12" ht="12.75" hidden="1">
      <c r="A110" s="40">
        <v>45</v>
      </c>
      <c r="B110" s="40" t="s">
        <v>131</v>
      </c>
      <c r="C110" s="51" t="s">
        <v>136</v>
      </c>
      <c r="D110" s="52" t="s">
        <v>133</v>
      </c>
      <c r="E110" s="52"/>
      <c r="F110" s="52" t="s">
        <v>202</v>
      </c>
      <c r="G110" s="52"/>
      <c r="H110" s="40" t="s">
        <v>203</v>
      </c>
      <c r="I110" s="40"/>
      <c r="J110" s="54"/>
      <c r="K110" s="54"/>
      <c r="L110" s="54"/>
    </row>
    <row r="111" spans="1:12" ht="12.75" hidden="1">
      <c r="A111" s="40">
        <v>45</v>
      </c>
      <c r="B111" s="40" t="s">
        <v>131</v>
      </c>
      <c r="C111" s="51" t="s">
        <v>136</v>
      </c>
      <c r="D111" s="52" t="s">
        <v>133</v>
      </c>
      <c r="E111" s="52"/>
      <c r="F111" s="52" t="s">
        <v>204</v>
      </c>
      <c r="G111" s="52"/>
      <c r="H111" s="40" t="s">
        <v>205</v>
      </c>
      <c r="I111" s="40"/>
      <c r="J111" s="54"/>
      <c r="K111" s="54"/>
      <c r="L111" s="54"/>
    </row>
    <row r="112" spans="1:12" ht="12.75" hidden="1">
      <c r="A112" s="40">
        <v>45</v>
      </c>
      <c r="B112" s="40" t="s">
        <v>131</v>
      </c>
      <c r="C112" s="51" t="s">
        <v>136</v>
      </c>
      <c r="D112" s="52" t="s">
        <v>133</v>
      </c>
      <c r="E112" s="52"/>
      <c r="F112" s="52" t="s">
        <v>206</v>
      </c>
      <c r="G112" s="52"/>
      <c r="H112" s="40" t="s">
        <v>207</v>
      </c>
      <c r="I112" s="40"/>
      <c r="J112" s="54"/>
      <c r="K112" s="54"/>
      <c r="L112" s="54"/>
    </row>
    <row r="113" spans="1:12" ht="12.75">
      <c r="A113" s="40">
        <v>45</v>
      </c>
      <c r="B113" s="40" t="s">
        <v>131</v>
      </c>
      <c r="C113" s="51" t="s">
        <v>136</v>
      </c>
      <c r="D113" s="52" t="s">
        <v>133</v>
      </c>
      <c r="E113" s="55" t="s">
        <v>208</v>
      </c>
      <c r="F113" s="55"/>
      <c r="G113" s="55"/>
      <c r="H113" s="56" t="s">
        <v>209</v>
      </c>
      <c r="I113" s="56"/>
      <c r="J113" s="54">
        <f>SUM(J114,J116)</f>
        <v>0</v>
      </c>
      <c r="K113" s="54">
        <f>SUM(K114,K116)</f>
        <v>0</v>
      </c>
      <c r="L113" s="57"/>
    </row>
    <row r="114" spans="1:12" ht="12.75" hidden="1">
      <c r="A114" s="40">
        <v>45</v>
      </c>
      <c r="B114" s="40" t="s">
        <v>131</v>
      </c>
      <c r="C114" s="51" t="s">
        <v>136</v>
      </c>
      <c r="D114" s="52" t="s">
        <v>133</v>
      </c>
      <c r="E114" s="55"/>
      <c r="F114" s="55" t="s">
        <v>210</v>
      </c>
      <c r="G114" s="55"/>
      <c r="H114" s="56" t="s">
        <v>211</v>
      </c>
      <c r="I114" s="56"/>
      <c r="J114" s="54">
        <f>J115</f>
        <v>0</v>
      </c>
      <c r="K114" s="54">
        <f>K115</f>
        <v>0</v>
      </c>
      <c r="L114" s="57"/>
    </row>
    <row r="115" spans="1:12" s="86" customFormat="1" ht="12.75" hidden="1">
      <c r="A115" s="82">
        <v>45</v>
      </c>
      <c r="B115" s="82" t="s">
        <v>131</v>
      </c>
      <c r="C115" s="83" t="s">
        <v>136</v>
      </c>
      <c r="D115" s="84" t="s">
        <v>133</v>
      </c>
      <c r="E115" s="91"/>
      <c r="F115" s="91"/>
      <c r="G115" s="91" t="s">
        <v>374</v>
      </c>
      <c r="H115" s="92" t="s">
        <v>212</v>
      </c>
      <c r="I115" s="92"/>
      <c r="J115" s="85"/>
      <c r="K115" s="85"/>
      <c r="L115" s="93"/>
    </row>
    <row r="116" spans="1:12" ht="12.75" hidden="1">
      <c r="A116" s="40">
        <v>45</v>
      </c>
      <c r="B116" s="40" t="s">
        <v>131</v>
      </c>
      <c r="C116" s="51" t="s">
        <v>136</v>
      </c>
      <c r="D116" s="52" t="s">
        <v>133</v>
      </c>
      <c r="E116" s="55"/>
      <c r="F116" s="55" t="s">
        <v>213</v>
      </c>
      <c r="G116" s="55"/>
      <c r="H116" s="56" t="s">
        <v>214</v>
      </c>
      <c r="I116" s="56"/>
      <c r="J116" s="54"/>
      <c r="K116" s="54"/>
      <c r="L116" s="57"/>
    </row>
    <row r="117" spans="1:12" ht="15">
      <c r="A117" s="12">
        <v>45</v>
      </c>
      <c r="B117" s="12" t="s">
        <v>131</v>
      </c>
      <c r="C117" s="43" t="s">
        <v>136</v>
      </c>
      <c r="D117" s="44" t="s">
        <v>133</v>
      </c>
      <c r="E117" s="44" t="s">
        <v>215</v>
      </c>
      <c r="F117" s="44"/>
      <c r="G117" s="44"/>
      <c r="H117" s="42" t="s">
        <v>216</v>
      </c>
      <c r="I117" s="42"/>
      <c r="J117" s="14">
        <f>SUM(J118,J142)</f>
        <v>55500</v>
      </c>
      <c r="K117" s="14">
        <f>SUM(K118,K142)</f>
        <v>57000</v>
      </c>
      <c r="L117" s="14"/>
    </row>
    <row r="118" spans="1:12" ht="12.75">
      <c r="A118" s="40">
        <v>45</v>
      </c>
      <c r="B118" s="40" t="s">
        <v>131</v>
      </c>
      <c r="C118" s="51" t="s">
        <v>136</v>
      </c>
      <c r="D118" s="52" t="s">
        <v>133</v>
      </c>
      <c r="E118" s="52" t="s">
        <v>217</v>
      </c>
      <c r="F118" s="52"/>
      <c r="G118" s="52"/>
      <c r="H118" s="40" t="s">
        <v>218</v>
      </c>
      <c r="I118" s="40"/>
      <c r="J118" s="54">
        <f>SUM(J119,J123,J125,J130,J132,J133,J137)</f>
        <v>55500</v>
      </c>
      <c r="K118" s="54">
        <f>SUM(K119,K123,K125,K130,K132,K133,K137)</f>
        <v>57000</v>
      </c>
      <c r="L118" s="54"/>
    </row>
    <row r="119" spans="1:12" ht="12.75">
      <c r="A119" s="40">
        <v>45</v>
      </c>
      <c r="B119" s="40" t="s">
        <v>131</v>
      </c>
      <c r="C119" s="51" t="s">
        <v>136</v>
      </c>
      <c r="D119" s="52" t="s">
        <v>133</v>
      </c>
      <c r="E119" s="58"/>
      <c r="F119" s="58" t="s">
        <v>219</v>
      </c>
      <c r="G119" s="58"/>
      <c r="H119" s="59" t="s">
        <v>220</v>
      </c>
      <c r="I119" s="59"/>
      <c r="J119" s="54">
        <f>SUM(J120:J122)</f>
        <v>5000</v>
      </c>
      <c r="K119" s="54">
        <f>SUM(K120:K122)</f>
        <v>5000</v>
      </c>
      <c r="L119" s="54"/>
    </row>
    <row r="120" spans="1:12" s="86" customFormat="1" ht="12.75" hidden="1">
      <c r="A120" s="82">
        <v>45</v>
      </c>
      <c r="B120" s="82" t="s">
        <v>131</v>
      </c>
      <c r="C120" s="83" t="s">
        <v>136</v>
      </c>
      <c r="D120" s="84" t="s">
        <v>133</v>
      </c>
      <c r="E120" s="94"/>
      <c r="F120" s="94"/>
      <c r="G120" s="94" t="s">
        <v>375</v>
      </c>
      <c r="H120" s="95" t="s">
        <v>221</v>
      </c>
      <c r="I120" s="95"/>
      <c r="J120" s="85">
        <v>0</v>
      </c>
      <c r="K120" s="85"/>
      <c r="L120" s="85"/>
    </row>
    <row r="121" spans="1:12" s="86" customFormat="1" ht="12.75">
      <c r="A121" s="82">
        <v>45</v>
      </c>
      <c r="B121" s="82" t="s">
        <v>131</v>
      </c>
      <c r="C121" s="83" t="s">
        <v>136</v>
      </c>
      <c r="D121" s="84" t="s">
        <v>133</v>
      </c>
      <c r="E121" s="94"/>
      <c r="F121" s="94"/>
      <c r="G121" s="94" t="s">
        <v>376</v>
      </c>
      <c r="H121" s="95" t="s">
        <v>222</v>
      </c>
      <c r="I121" s="95"/>
      <c r="J121" s="85">
        <v>2500</v>
      </c>
      <c r="K121" s="85">
        <v>2500</v>
      </c>
      <c r="L121" s="85"/>
    </row>
    <row r="122" spans="1:12" s="86" customFormat="1" ht="12.75">
      <c r="A122" s="82">
        <v>45</v>
      </c>
      <c r="B122" s="82" t="s">
        <v>131</v>
      </c>
      <c r="C122" s="83" t="s">
        <v>136</v>
      </c>
      <c r="D122" s="84" t="s">
        <v>133</v>
      </c>
      <c r="E122" s="94"/>
      <c r="F122" s="94"/>
      <c r="G122" s="94" t="s">
        <v>377</v>
      </c>
      <c r="H122" s="95" t="s">
        <v>223</v>
      </c>
      <c r="I122" s="95"/>
      <c r="J122" s="85">
        <v>2500</v>
      </c>
      <c r="K122" s="85">
        <v>2500</v>
      </c>
      <c r="L122" s="85"/>
    </row>
    <row r="123" spans="1:12" ht="12.75" hidden="1">
      <c r="A123" s="40">
        <v>45</v>
      </c>
      <c r="B123" s="40" t="s">
        <v>131</v>
      </c>
      <c r="C123" s="51" t="s">
        <v>136</v>
      </c>
      <c r="D123" s="52" t="s">
        <v>133</v>
      </c>
      <c r="E123" s="58"/>
      <c r="F123" s="58" t="s">
        <v>224</v>
      </c>
      <c r="G123" s="58"/>
      <c r="H123" s="59" t="s">
        <v>225</v>
      </c>
      <c r="I123" s="59"/>
      <c r="J123" s="54">
        <f>J124</f>
        <v>0</v>
      </c>
      <c r="K123" s="54">
        <f>K124</f>
        <v>0</v>
      </c>
      <c r="L123" s="54"/>
    </row>
    <row r="124" spans="1:12" s="86" customFormat="1" ht="12.75" hidden="1">
      <c r="A124" s="82">
        <v>45</v>
      </c>
      <c r="B124" s="82" t="s">
        <v>131</v>
      </c>
      <c r="C124" s="83" t="s">
        <v>136</v>
      </c>
      <c r="D124" s="84" t="s">
        <v>133</v>
      </c>
      <c r="E124" s="94"/>
      <c r="F124" s="94"/>
      <c r="G124" s="94" t="s">
        <v>378</v>
      </c>
      <c r="H124" s="95" t="s">
        <v>226</v>
      </c>
      <c r="I124" s="95"/>
      <c r="J124" s="85">
        <v>0</v>
      </c>
      <c r="K124" s="85">
        <v>0</v>
      </c>
      <c r="L124" s="85"/>
    </row>
    <row r="125" spans="1:12" ht="12.75">
      <c r="A125" s="40">
        <v>45</v>
      </c>
      <c r="B125" s="40" t="s">
        <v>131</v>
      </c>
      <c r="C125" s="51" t="s">
        <v>136</v>
      </c>
      <c r="D125" s="52" t="s">
        <v>133</v>
      </c>
      <c r="E125" s="58"/>
      <c r="F125" s="58" t="s">
        <v>227</v>
      </c>
      <c r="G125" s="58"/>
      <c r="H125" s="59" t="s">
        <v>228</v>
      </c>
      <c r="I125" s="59"/>
      <c r="J125" s="54">
        <f>SUM(J126:J129)</f>
        <v>38000</v>
      </c>
      <c r="K125" s="54">
        <f>SUM(K126:K129)</f>
        <v>39000</v>
      </c>
      <c r="L125" s="54"/>
    </row>
    <row r="126" spans="1:12" s="86" customFormat="1" ht="12.75" hidden="1">
      <c r="A126" s="82">
        <v>45</v>
      </c>
      <c r="B126" s="82" t="s">
        <v>131</v>
      </c>
      <c r="C126" s="83" t="s">
        <v>136</v>
      </c>
      <c r="D126" s="84" t="s">
        <v>133</v>
      </c>
      <c r="E126" s="94"/>
      <c r="F126" s="94"/>
      <c r="G126" s="94" t="s">
        <v>379</v>
      </c>
      <c r="H126" s="95" t="s">
        <v>229</v>
      </c>
      <c r="I126" s="95"/>
      <c r="J126" s="85">
        <v>9000</v>
      </c>
      <c r="K126" s="85">
        <v>9000</v>
      </c>
      <c r="L126" s="85"/>
    </row>
    <row r="127" spans="1:12" s="86" customFormat="1" ht="12.75" hidden="1">
      <c r="A127" s="82">
        <v>45</v>
      </c>
      <c r="B127" s="82" t="s">
        <v>131</v>
      </c>
      <c r="C127" s="83" t="s">
        <v>136</v>
      </c>
      <c r="D127" s="84" t="s">
        <v>133</v>
      </c>
      <c r="E127" s="94"/>
      <c r="F127" s="94"/>
      <c r="G127" s="94" t="s">
        <v>380</v>
      </c>
      <c r="H127" s="95" t="s">
        <v>230</v>
      </c>
      <c r="I127" s="95"/>
      <c r="J127" s="85">
        <v>20000</v>
      </c>
      <c r="K127" s="85">
        <v>21000</v>
      </c>
      <c r="L127" s="85"/>
    </row>
    <row r="128" spans="1:12" s="86" customFormat="1" ht="12.75" hidden="1">
      <c r="A128" s="82">
        <v>45</v>
      </c>
      <c r="B128" s="82" t="s">
        <v>131</v>
      </c>
      <c r="C128" s="83" t="s">
        <v>136</v>
      </c>
      <c r="D128" s="84" t="s">
        <v>133</v>
      </c>
      <c r="E128" s="94"/>
      <c r="F128" s="94"/>
      <c r="G128" s="94" t="s">
        <v>381</v>
      </c>
      <c r="H128" s="95" t="s">
        <v>231</v>
      </c>
      <c r="I128" s="95"/>
      <c r="J128" s="85">
        <v>4500</v>
      </c>
      <c r="K128" s="85">
        <v>4500</v>
      </c>
      <c r="L128" s="85"/>
    </row>
    <row r="129" spans="1:12" s="86" customFormat="1" ht="12.75" hidden="1">
      <c r="A129" s="82">
        <v>45</v>
      </c>
      <c r="B129" s="82" t="s">
        <v>131</v>
      </c>
      <c r="C129" s="83" t="s">
        <v>136</v>
      </c>
      <c r="D129" s="84" t="s">
        <v>133</v>
      </c>
      <c r="E129" s="94"/>
      <c r="F129" s="94"/>
      <c r="G129" s="94" t="s">
        <v>382</v>
      </c>
      <c r="H129" s="95" t="s">
        <v>232</v>
      </c>
      <c r="I129" s="95"/>
      <c r="J129" s="85">
        <v>4500</v>
      </c>
      <c r="K129" s="85">
        <v>4500</v>
      </c>
      <c r="L129" s="85"/>
    </row>
    <row r="130" spans="1:12" ht="12.75">
      <c r="A130" s="40">
        <v>45</v>
      </c>
      <c r="B130" s="40" t="s">
        <v>131</v>
      </c>
      <c r="C130" s="51" t="s">
        <v>136</v>
      </c>
      <c r="D130" s="52" t="s">
        <v>133</v>
      </c>
      <c r="E130" s="58"/>
      <c r="F130" s="58" t="s">
        <v>233</v>
      </c>
      <c r="G130" s="58"/>
      <c r="H130" s="59" t="s">
        <v>234</v>
      </c>
      <c r="I130" s="59"/>
      <c r="J130" s="54">
        <f>J131</f>
        <v>3000</v>
      </c>
      <c r="K130" s="54">
        <f>K131</f>
        <v>3000</v>
      </c>
      <c r="L130" s="54"/>
    </row>
    <row r="131" spans="1:12" s="86" customFormat="1" ht="12.75" hidden="1">
      <c r="A131" s="82">
        <v>45</v>
      </c>
      <c r="B131" s="82" t="s">
        <v>131</v>
      </c>
      <c r="C131" s="83" t="s">
        <v>136</v>
      </c>
      <c r="D131" s="84" t="s">
        <v>133</v>
      </c>
      <c r="E131" s="94"/>
      <c r="F131" s="94"/>
      <c r="G131" s="94" t="s">
        <v>383</v>
      </c>
      <c r="H131" s="95" t="s">
        <v>235</v>
      </c>
      <c r="I131" s="95"/>
      <c r="J131" s="85">
        <v>3000</v>
      </c>
      <c r="K131" s="85">
        <v>3000</v>
      </c>
      <c r="L131" s="85"/>
    </row>
    <row r="132" spans="1:12" ht="12.75" hidden="1">
      <c r="A132" s="40">
        <v>45</v>
      </c>
      <c r="B132" s="40" t="s">
        <v>131</v>
      </c>
      <c r="C132" s="51" t="s">
        <v>136</v>
      </c>
      <c r="D132" s="52" t="s">
        <v>133</v>
      </c>
      <c r="E132" s="58"/>
      <c r="F132" s="58" t="s">
        <v>236</v>
      </c>
      <c r="G132" s="58"/>
      <c r="H132" s="59" t="s">
        <v>237</v>
      </c>
      <c r="I132" s="59"/>
      <c r="J132" s="54">
        <v>0</v>
      </c>
      <c r="K132" s="54">
        <v>0</v>
      </c>
      <c r="L132" s="54"/>
    </row>
    <row r="133" spans="1:12" ht="12.75">
      <c r="A133" s="40">
        <v>45</v>
      </c>
      <c r="B133" s="40" t="s">
        <v>131</v>
      </c>
      <c r="C133" s="51" t="s">
        <v>136</v>
      </c>
      <c r="D133" s="52" t="s">
        <v>133</v>
      </c>
      <c r="E133" s="58"/>
      <c r="F133" s="58" t="s">
        <v>238</v>
      </c>
      <c r="G133" s="58"/>
      <c r="H133" s="59" t="s">
        <v>239</v>
      </c>
      <c r="I133" s="59"/>
      <c r="J133" s="54">
        <f>SUM(J134:J136)</f>
        <v>8000</v>
      </c>
      <c r="K133" s="54">
        <f>SUM(K134:K136)</f>
        <v>8000</v>
      </c>
      <c r="L133" s="54"/>
    </row>
    <row r="134" spans="1:12" s="86" customFormat="1" ht="12.75" hidden="1">
      <c r="A134" s="82">
        <v>45</v>
      </c>
      <c r="B134" s="82" t="s">
        <v>131</v>
      </c>
      <c r="C134" s="83" t="s">
        <v>136</v>
      </c>
      <c r="D134" s="84" t="s">
        <v>133</v>
      </c>
      <c r="E134" s="94"/>
      <c r="F134" s="94"/>
      <c r="G134" s="94" t="s">
        <v>14</v>
      </c>
      <c r="H134" s="95" t="s">
        <v>240</v>
      </c>
      <c r="I134" s="95"/>
      <c r="J134" s="85">
        <v>0</v>
      </c>
      <c r="K134" s="85">
        <v>0</v>
      </c>
      <c r="L134" s="85"/>
    </row>
    <row r="135" spans="1:12" s="86" customFormat="1" ht="12.75" hidden="1">
      <c r="A135" s="82">
        <v>45</v>
      </c>
      <c r="B135" s="82" t="s">
        <v>131</v>
      </c>
      <c r="C135" s="83" t="s">
        <v>136</v>
      </c>
      <c r="D135" s="84" t="s">
        <v>133</v>
      </c>
      <c r="E135" s="94"/>
      <c r="F135" s="94"/>
      <c r="G135" s="94" t="s">
        <v>16</v>
      </c>
      <c r="H135" s="95" t="s">
        <v>241</v>
      </c>
      <c r="I135" s="95"/>
      <c r="J135" s="85">
        <v>4000</v>
      </c>
      <c r="K135" s="85">
        <v>4000</v>
      </c>
      <c r="L135" s="85"/>
    </row>
    <row r="136" spans="1:12" s="86" customFormat="1" ht="12.75" hidden="1">
      <c r="A136" s="82">
        <v>45</v>
      </c>
      <c r="B136" s="82" t="s">
        <v>131</v>
      </c>
      <c r="C136" s="83" t="s">
        <v>136</v>
      </c>
      <c r="D136" s="84" t="s">
        <v>133</v>
      </c>
      <c r="E136" s="94"/>
      <c r="F136" s="94"/>
      <c r="G136" s="94" t="s">
        <v>37</v>
      </c>
      <c r="H136" s="95" t="s">
        <v>242</v>
      </c>
      <c r="I136" s="95"/>
      <c r="J136" s="85">
        <v>4000</v>
      </c>
      <c r="K136" s="85">
        <v>4000</v>
      </c>
      <c r="L136" s="85"/>
    </row>
    <row r="137" spans="1:12" ht="12.75">
      <c r="A137" s="40">
        <v>45</v>
      </c>
      <c r="B137" s="40" t="s">
        <v>131</v>
      </c>
      <c r="C137" s="51" t="s">
        <v>136</v>
      </c>
      <c r="D137" s="52" t="s">
        <v>133</v>
      </c>
      <c r="E137" s="58"/>
      <c r="F137" s="58" t="s">
        <v>243</v>
      </c>
      <c r="G137" s="58"/>
      <c r="H137" s="59" t="s">
        <v>244</v>
      </c>
      <c r="I137" s="59"/>
      <c r="J137" s="54">
        <f>SUM(J138:J141)</f>
        <v>1500</v>
      </c>
      <c r="K137" s="54">
        <f>SUM(K138:K141)</f>
        <v>2000</v>
      </c>
      <c r="L137" s="54"/>
    </row>
    <row r="138" spans="1:12" s="86" customFormat="1" ht="12.75" hidden="1">
      <c r="A138" s="40">
        <v>45</v>
      </c>
      <c r="B138" s="40" t="s">
        <v>131</v>
      </c>
      <c r="C138" s="83" t="s">
        <v>136</v>
      </c>
      <c r="D138" s="52" t="s">
        <v>133</v>
      </c>
      <c r="E138" s="94"/>
      <c r="F138" s="94"/>
      <c r="G138" s="94" t="s">
        <v>384</v>
      </c>
      <c r="H138" s="95" t="s">
        <v>230</v>
      </c>
      <c r="I138" s="95"/>
      <c r="J138" s="85">
        <v>450</v>
      </c>
      <c r="K138" s="85">
        <v>550</v>
      </c>
      <c r="L138" s="85"/>
    </row>
    <row r="139" spans="1:12" s="86" customFormat="1" ht="12.75" hidden="1">
      <c r="A139" s="40">
        <v>45</v>
      </c>
      <c r="B139" s="40" t="s">
        <v>131</v>
      </c>
      <c r="C139" s="83" t="s">
        <v>136</v>
      </c>
      <c r="D139" s="52" t="s">
        <v>133</v>
      </c>
      <c r="E139" s="94"/>
      <c r="F139" s="94"/>
      <c r="G139" s="94" t="s">
        <v>385</v>
      </c>
      <c r="H139" s="95" t="s">
        <v>231</v>
      </c>
      <c r="I139" s="95"/>
      <c r="J139" s="85">
        <v>350</v>
      </c>
      <c r="K139" s="85">
        <v>550</v>
      </c>
      <c r="L139" s="85"/>
    </row>
    <row r="140" spans="1:12" s="86" customFormat="1" ht="12.75" hidden="1">
      <c r="A140" s="40">
        <v>45</v>
      </c>
      <c r="B140" s="40" t="s">
        <v>131</v>
      </c>
      <c r="C140" s="51" t="s">
        <v>136</v>
      </c>
      <c r="D140" s="52" t="s">
        <v>133</v>
      </c>
      <c r="E140" s="94"/>
      <c r="F140" s="94"/>
      <c r="G140" s="94" t="s">
        <v>386</v>
      </c>
      <c r="H140" s="95" t="s">
        <v>232</v>
      </c>
      <c r="I140" s="95"/>
      <c r="J140" s="85">
        <v>350</v>
      </c>
      <c r="K140" s="85">
        <v>450</v>
      </c>
      <c r="L140" s="85"/>
    </row>
    <row r="141" spans="1:12" s="86" customFormat="1" ht="12.75" hidden="1">
      <c r="A141" s="40">
        <v>45</v>
      </c>
      <c r="B141" s="40" t="s">
        <v>131</v>
      </c>
      <c r="C141" s="83" t="s">
        <v>136</v>
      </c>
      <c r="D141" s="52" t="s">
        <v>133</v>
      </c>
      <c r="E141" s="94"/>
      <c r="F141" s="94"/>
      <c r="G141" s="94" t="s">
        <v>387</v>
      </c>
      <c r="H141" s="95" t="s">
        <v>333</v>
      </c>
      <c r="I141" s="95"/>
      <c r="J141" s="85">
        <v>350</v>
      </c>
      <c r="K141" s="85">
        <v>450</v>
      </c>
      <c r="L141" s="85"/>
    </row>
    <row r="142" spans="1:12" ht="12.75">
      <c r="A142" s="40">
        <v>45</v>
      </c>
      <c r="B142" s="40" t="s">
        <v>131</v>
      </c>
      <c r="C142" s="51" t="s">
        <v>136</v>
      </c>
      <c r="D142" s="52" t="s">
        <v>133</v>
      </c>
      <c r="E142" s="58" t="s">
        <v>245</v>
      </c>
      <c r="F142" s="58"/>
      <c r="G142" s="58"/>
      <c r="H142" s="59" t="s">
        <v>246</v>
      </c>
      <c r="I142" s="59"/>
      <c r="J142" s="54">
        <f>SUM(J143,J151,J152)</f>
        <v>0</v>
      </c>
      <c r="K142" s="54">
        <f>SUM(K143,K151,K152)</f>
        <v>0</v>
      </c>
      <c r="L142" s="54"/>
    </row>
    <row r="143" spans="1:12" ht="12.75" hidden="1">
      <c r="A143" s="40">
        <v>45</v>
      </c>
      <c r="B143" s="40" t="s">
        <v>131</v>
      </c>
      <c r="C143" s="51" t="s">
        <v>136</v>
      </c>
      <c r="D143" s="52" t="s">
        <v>133</v>
      </c>
      <c r="E143" s="58"/>
      <c r="F143" s="60" t="s">
        <v>247</v>
      </c>
      <c r="G143" s="60"/>
      <c r="H143" s="61" t="s">
        <v>75</v>
      </c>
      <c r="I143" s="61"/>
      <c r="J143" s="54">
        <f>SUM(J144:J150)</f>
        <v>0</v>
      </c>
      <c r="K143" s="54">
        <f>SUM(K144:K150)</f>
        <v>0</v>
      </c>
      <c r="L143" s="62"/>
    </row>
    <row r="144" spans="1:12" s="86" customFormat="1" ht="12.75" hidden="1">
      <c r="A144" s="82">
        <v>45</v>
      </c>
      <c r="B144" s="82" t="s">
        <v>131</v>
      </c>
      <c r="C144" s="83" t="s">
        <v>136</v>
      </c>
      <c r="D144" s="52" t="s">
        <v>133</v>
      </c>
      <c r="E144" s="94"/>
      <c r="F144" s="96"/>
      <c r="G144" s="96" t="s">
        <v>388</v>
      </c>
      <c r="H144" s="97" t="s">
        <v>185</v>
      </c>
      <c r="I144" s="97"/>
      <c r="J144" s="98"/>
      <c r="K144" s="98"/>
      <c r="L144" s="98"/>
    </row>
    <row r="145" spans="1:12" s="86" customFormat="1" ht="12.75" hidden="1">
      <c r="A145" s="82">
        <v>45</v>
      </c>
      <c r="B145" s="82" t="s">
        <v>131</v>
      </c>
      <c r="C145" s="83" t="s">
        <v>136</v>
      </c>
      <c r="D145" s="52" t="s">
        <v>133</v>
      </c>
      <c r="E145" s="94"/>
      <c r="F145" s="96"/>
      <c r="G145" s="96" t="s">
        <v>389</v>
      </c>
      <c r="H145" s="97" t="s">
        <v>188</v>
      </c>
      <c r="I145" s="97"/>
      <c r="J145" s="98"/>
      <c r="K145" s="98"/>
      <c r="L145" s="98"/>
    </row>
    <row r="146" spans="1:12" s="86" customFormat="1" ht="12.75" hidden="1">
      <c r="A146" s="82">
        <v>45</v>
      </c>
      <c r="B146" s="82" t="s">
        <v>131</v>
      </c>
      <c r="C146" s="83" t="s">
        <v>136</v>
      </c>
      <c r="D146" s="52" t="s">
        <v>133</v>
      </c>
      <c r="E146" s="94"/>
      <c r="F146" s="96"/>
      <c r="G146" s="96" t="s">
        <v>390</v>
      </c>
      <c r="H146" s="97" t="s">
        <v>189</v>
      </c>
      <c r="I146" s="97"/>
      <c r="J146" s="98"/>
      <c r="K146" s="98"/>
      <c r="L146" s="98"/>
    </row>
    <row r="147" spans="1:12" s="86" customFormat="1" ht="12.75" hidden="1">
      <c r="A147" s="82">
        <v>45</v>
      </c>
      <c r="B147" s="82" t="s">
        <v>131</v>
      </c>
      <c r="C147" s="83" t="s">
        <v>136</v>
      </c>
      <c r="D147" s="52" t="s">
        <v>133</v>
      </c>
      <c r="E147" s="94"/>
      <c r="F147" s="96"/>
      <c r="G147" s="96" t="s">
        <v>391</v>
      </c>
      <c r="H147" s="97" t="s">
        <v>248</v>
      </c>
      <c r="I147" s="97"/>
      <c r="J147" s="98"/>
      <c r="K147" s="98"/>
      <c r="L147" s="98"/>
    </row>
    <row r="148" spans="1:12" s="86" customFormat="1" ht="12.75" hidden="1">
      <c r="A148" s="82">
        <v>45</v>
      </c>
      <c r="B148" s="82" t="s">
        <v>131</v>
      </c>
      <c r="C148" s="83" t="s">
        <v>136</v>
      </c>
      <c r="D148" s="52" t="s">
        <v>133</v>
      </c>
      <c r="E148" s="94"/>
      <c r="F148" s="96"/>
      <c r="G148" s="96" t="s">
        <v>392</v>
      </c>
      <c r="H148" s="97" t="s">
        <v>186</v>
      </c>
      <c r="I148" s="97"/>
      <c r="J148" s="98"/>
      <c r="K148" s="98"/>
      <c r="L148" s="98"/>
    </row>
    <row r="149" spans="1:12" s="86" customFormat="1" ht="12.75" hidden="1">
      <c r="A149" s="82">
        <v>45</v>
      </c>
      <c r="B149" s="82" t="s">
        <v>131</v>
      </c>
      <c r="C149" s="83" t="s">
        <v>136</v>
      </c>
      <c r="D149" s="52" t="s">
        <v>133</v>
      </c>
      <c r="E149" s="94"/>
      <c r="F149" s="96"/>
      <c r="G149" s="96" t="s">
        <v>393</v>
      </c>
      <c r="H149" s="97" t="s">
        <v>190</v>
      </c>
      <c r="I149" s="97"/>
      <c r="J149" s="98"/>
      <c r="K149" s="98"/>
      <c r="L149" s="98"/>
    </row>
    <row r="150" spans="1:12" s="86" customFormat="1" ht="12.75" hidden="1">
      <c r="A150" s="82">
        <v>45</v>
      </c>
      <c r="B150" s="82" t="s">
        <v>131</v>
      </c>
      <c r="C150" s="83" t="s">
        <v>136</v>
      </c>
      <c r="D150" s="52" t="s">
        <v>133</v>
      </c>
      <c r="E150" s="94"/>
      <c r="F150" s="96"/>
      <c r="G150" s="96" t="s">
        <v>394</v>
      </c>
      <c r="H150" s="97" t="s">
        <v>191</v>
      </c>
      <c r="I150" s="97"/>
      <c r="J150" s="98"/>
      <c r="K150" s="98"/>
      <c r="L150" s="98"/>
    </row>
    <row r="151" spans="1:12" ht="12.75" hidden="1">
      <c r="A151" s="40">
        <v>45</v>
      </c>
      <c r="B151" s="40" t="s">
        <v>131</v>
      </c>
      <c r="C151" s="51" t="s">
        <v>136</v>
      </c>
      <c r="D151" s="52" t="s">
        <v>133</v>
      </c>
      <c r="E151" s="58"/>
      <c r="F151" s="60" t="s">
        <v>249</v>
      </c>
      <c r="G151" s="60"/>
      <c r="H151" s="61" t="s">
        <v>196</v>
      </c>
      <c r="I151" s="61"/>
      <c r="J151" s="62"/>
      <c r="K151" s="62"/>
      <c r="L151" s="62"/>
    </row>
    <row r="152" spans="1:12" ht="12.75" hidden="1">
      <c r="A152" s="40">
        <v>45</v>
      </c>
      <c r="B152" s="40" t="s">
        <v>131</v>
      </c>
      <c r="C152" s="51" t="s">
        <v>136</v>
      </c>
      <c r="D152" s="52" t="s">
        <v>133</v>
      </c>
      <c r="E152" s="58"/>
      <c r="F152" s="60" t="s">
        <v>250</v>
      </c>
      <c r="G152" s="60"/>
      <c r="H152" s="61" t="s">
        <v>198</v>
      </c>
      <c r="I152" s="61"/>
      <c r="J152" s="54">
        <f>J153</f>
        <v>0</v>
      </c>
      <c r="K152" s="54">
        <f>K153</f>
        <v>0</v>
      </c>
      <c r="L152" s="62"/>
    </row>
    <row r="153" spans="1:12" s="86" customFormat="1" ht="12.75" hidden="1">
      <c r="A153" s="82">
        <v>45</v>
      </c>
      <c r="B153" s="82" t="s">
        <v>131</v>
      </c>
      <c r="C153" s="83" t="s">
        <v>136</v>
      </c>
      <c r="D153" s="52" t="s">
        <v>133</v>
      </c>
      <c r="E153" s="94"/>
      <c r="F153" s="96"/>
      <c r="G153" s="96" t="s">
        <v>395</v>
      </c>
      <c r="H153" s="82" t="s">
        <v>199</v>
      </c>
      <c r="I153" s="97"/>
      <c r="J153" s="98"/>
      <c r="K153" s="98"/>
      <c r="L153" s="98"/>
    </row>
    <row r="154" spans="1:12" ht="12.75" hidden="1">
      <c r="A154" s="42">
        <v>45</v>
      </c>
      <c r="B154" s="42" t="s">
        <v>131</v>
      </c>
      <c r="C154" s="63" t="s">
        <v>99</v>
      </c>
      <c r="D154" s="52" t="s">
        <v>133</v>
      </c>
      <c r="E154" s="44"/>
      <c r="F154" s="45"/>
      <c r="G154" s="45"/>
      <c r="H154" s="64" t="s">
        <v>100</v>
      </c>
      <c r="I154" s="64"/>
      <c r="J154" s="65">
        <f>J155</f>
        <v>0</v>
      </c>
      <c r="K154" s="65">
        <f>K155</f>
        <v>0</v>
      </c>
      <c r="L154" s="65"/>
    </row>
    <row r="155" spans="1:12" ht="12.75" hidden="1">
      <c r="A155" s="40">
        <v>45</v>
      </c>
      <c r="B155" s="40" t="s">
        <v>131</v>
      </c>
      <c r="C155" s="41" t="s">
        <v>251</v>
      </c>
      <c r="D155" s="52" t="s">
        <v>133</v>
      </c>
      <c r="E155" s="66"/>
      <c r="F155" s="66"/>
      <c r="G155" s="66"/>
      <c r="H155" s="67" t="s">
        <v>252</v>
      </c>
      <c r="I155" s="67"/>
      <c r="J155" s="54">
        <f>J156</f>
        <v>0</v>
      </c>
      <c r="K155" s="54">
        <f>K156</f>
        <v>0</v>
      </c>
      <c r="L155" s="54"/>
    </row>
    <row r="156" spans="1:12" ht="15">
      <c r="A156" s="12">
        <v>45</v>
      </c>
      <c r="B156" s="12" t="s">
        <v>131</v>
      </c>
      <c r="C156" s="43" t="s">
        <v>136</v>
      </c>
      <c r="D156" s="44" t="s">
        <v>133</v>
      </c>
      <c r="E156" s="68" t="s">
        <v>253</v>
      </c>
      <c r="F156" s="68"/>
      <c r="G156" s="68"/>
      <c r="H156" s="69" t="s">
        <v>254</v>
      </c>
      <c r="I156" s="69"/>
      <c r="J156" s="14">
        <f>SUM(J157,J160)</f>
        <v>0</v>
      </c>
      <c r="K156" s="14">
        <f>SUM(K157,K160)</f>
        <v>0</v>
      </c>
      <c r="L156" s="14"/>
    </row>
    <row r="157" spans="1:12" ht="12.75">
      <c r="A157" s="40">
        <v>45</v>
      </c>
      <c r="B157" s="40" t="s">
        <v>131</v>
      </c>
      <c r="C157" s="51" t="s">
        <v>136</v>
      </c>
      <c r="D157" s="52" t="s">
        <v>133</v>
      </c>
      <c r="E157" s="52" t="s">
        <v>255</v>
      </c>
      <c r="F157" s="52"/>
      <c r="G157" s="52"/>
      <c r="H157" s="40" t="s">
        <v>256</v>
      </c>
      <c r="I157" s="40"/>
      <c r="J157" s="54">
        <f>SUM(J158:J159)</f>
        <v>0</v>
      </c>
      <c r="K157" s="54">
        <f>SUM(K158:K159)</f>
        <v>0</v>
      </c>
      <c r="L157" s="54"/>
    </row>
    <row r="158" spans="1:12" ht="12.75" hidden="1">
      <c r="A158" s="40">
        <v>45</v>
      </c>
      <c r="B158" s="40" t="s">
        <v>131</v>
      </c>
      <c r="C158" s="51" t="s">
        <v>136</v>
      </c>
      <c r="D158" s="52" t="s">
        <v>133</v>
      </c>
      <c r="E158" s="52"/>
      <c r="F158" s="52" t="s">
        <v>257</v>
      </c>
      <c r="G158" s="52"/>
      <c r="H158" s="40" t="s">
        <v>258</v>
      </c>
      <c r="I158" s="40"/>
      <c r="J158" s="54"/>
      <c r="K158" s="54"/>
      <c r="L158" s="54"/>
    </row>
    <row r="159" spans="1:12" ht="12.75" hidden="1">
      <c r="A159" s="40">
        <v>45</v>
      </c>
      <c r="B159" s="40" t="s">
        <v>131</v>
      </c>
      <c r="C159" s="51" t="s">
        <v>136</v>
      </c>
      <c r="D159" s="52" t="s">
        <v>133</v>
      </c>
      <c r="E159" s="52"/>
      <c r="F159" s="52" t="s">
        <v>259</v>
      </c>
      <c r="G159" s="52"/>
      <c r="H159" s="40" t="s">
        <v>260</v>
      </c>
      <c r="I159" s="40"/>
      <c r="J159" s="54"/>
      <c r="K159" s="54"/>
      <c r="L159" s="54"/>
    </row>
    <row r="160" spans="1:12" ht="12.75">
      <c r="A160" s="40">
        <v>45</v>
      </c>
      <c r="B160" s="40" t="s">
        <v>131</v>
      </c>
      <c r="C160" s="51" t="s">
        <v>136</v>
      </c>
      <c r="D160" s="52" t="s">
        <v>133</v>
      </c>
      <c r="E160" s="52" t="s">
        <v>261</v>
      </c>
      <c r="F160" s="52"/>
      <c r="G160" s="52"/>
      <c r="H160" s="40" t="s">
        <v>262</v>
      </c>
      <c r="I160" s="40"/>
      <c r="J160" s="54">
        <f>SUM(J161:J164)</f>
        <v>0</v>
      </c>
      <c r="K160" s="54">
        <f>SUM(K161:K164)</f>
        <v>0</v>
      </c>
      <c r="L160" s="54"/>
    </row>
    <row r="161" spans="1:12" ht="12.75" hidden="1">
      <c r="A161" s="40">
        <v>45</v>
      </c>
      <c r="B161" s="40" t="s">
        <v>131</v>
      </c>
      <c r="C161" s="51" t="s">
        <v>136</v>
      </c>
      <c r="D161" s="52" t="s">
        <v>133</v>
      </c>
      <c r="E161" s="52"/>
      <c r="F161" s="52" t="s">
        <v>263</v>
      </c>
      <c r="G161" s="52"/>
      <c r="H161" s="40" t="s">
        <v>264</v>
      </c>
      <c r="I161" s="70"/>
      <c r="J161" s="62"/>
      <c r="K161" s="62"/>
      <c r="L161" s="62"/>
    </row>
    <row r="162" spans="1:12" ht="12.75" hidden="1">
      <c r="A162" s="40">
        <v>45</v>
      </c>
      <c r="B162" s="40" t="s">
        <v>131</v>
      </c>
      <c r="C162" s="51" t="s">
        <v>136</v>
      </c>
      <c r="D162" s="52" t="s">
        <v>133</v>
      </c>
      <c r="E162" s="52"/>
      <c r="F162" s="52" t="s">
        <v>265</v>
      </c>
      <c r="G162" s="52"/>
      <c r="H162" s="40" t="s">
        <v>266</v>
      </c>
      <c r="I162" s="70"/>
      <c r="J162" s="62"/>
      <c r="K162" s="62"/>
      <c r="L162" s="62"/>
    </row>
    <row r="163" spans="1:12" ht="12.75" hidden="1">
      <c r="A163" s="40">
        <v>45</v>
      </c>
      <c r="B163" s="40" t="s">
        <v>131</v>
      </c>
      <c r="C163" s="51" t="s">
        <v>136</v>
      </c>
      <c r="D163" s="52" t="s">
        <v>133</v>
      </c>
      <c r="E163" s="52"/>
      <c r="F163" s="52" t="s">
        <v>267</v>
      </c>
      <c r="G163" s="52"/>
      <c r="H163" s="40" t="s">
        <v>268</v>
      </c>
      <c r="I163" s="70"/>
      <c r="J163" s="62"/>
      <c r="K163" s="62"/>
      <c r="L163" s="62"/>
    </row>
    <row r="164" spans="1:12" ht="12.75" hidden="1">
      <c r="A164" s="40">
        <v>45</v>
      </c>
      <c r="B164" s="40" t="s">
        <v>131</v>
      </c>
      <c r="C164" s="51" t="s">
        <v>136</v>
      </c>
      <c r="D164" s="52" t="s">
        <v>133</v>
      </c>
      <c r="E164" s="52"/>
      <c r="F164" s="52" t="s">
        <v>269</v>
      </c>
      <c r="G164" s="52"/>
      <c r="H164" s="40" t="s">
        <v>270</v>
      </c>
      <c r="I164" s="70"/>
      <c r="J164" s="62"/>
      <c r="K164" s="62"/>
      <c r="L164" s="62"/>
    </row>
    <row r="165" spans="1:12" ht="15.75">
      <c r="A165" s="30">
        <v>45</v>
      </c>
      <c r="B165" s="30" t="s">
        <v>131</v>
      </c>
      <c r="C165" s="71" t="s">
        <v>399</v>
      </c>
      <c r="D165" s="72"/>
      <c r="E165" s="73"/>
      <c r="F165" s="73"/>
      <c r="G165" s="73"/>
      <c r="H165" s="74"/>
      <c r="I165" s="74"/>
      <c r="J165" s="46">
        <f>SUM(J11,J117,J156)</f>
        <v>13593039</v>
      </c>
      <c r="K165" s="46">
        <f>SUM(K11,K117,K156)</f>
        <v>14377505</v>
      </c>
      <c r="L165" s="46"/>
    </row>
    <row r="166" spans="1:12" ht="12.75">
      <c r="A166" s="75"/>
      <c r="B166" s="75"/>
      <c r="C166" s="76"/>
      <c r="D166" s="77"/>
      <c r="E166" s="78"/>
      <c r="F166" s="78"/>
      <c r="G166" s="78"/>
      <c r="H166" s="75"/>
      <c r="I166" s="75"/>
      <c r="J166" s="79"/>
      <c r="K166" s="79"/>
      <c r="L166" s="75"/>
    </row>
  </sheetData>
  <mergeCells count="9">
    <mergeCell ref="A4:A7"/>
    <mergeCell ref="B4:B7"/>
    <mergeCell ref="C4:I4"/>
    <mergeCell ref="L4:L7"/>
    <mergeCell ref="K4:K7"/>
    <mergeCell ref="J4:J7"/>
    <mergeCell ref="C5:D7"/>
    <mergeCell ref="E5:H7"/>
    <mergeCell ref="I5:I7"/>
  </mergeCells>
  <printOptions/>
  <pageMargins left="0.7874015748031497" right="0.7874015748031497" top="1.5748031496062993" bottom="0.984251968503937" header="0.5118110236220472" footer="0.5118110236220472"/>
  <pageSetup fitToHeight="3" fitToWidth="1" horizontalDpi="600" verticalDpi="600" orientation="landscape" paperSize="9" scale="66" r:id="rId1"/>
  <headerFooter alignWithMargins="0">
    <oddHeader>&amp;LČíslo kapitoly / štátneho fondu / subjektu verejnej správy : 404
Názov kapitoly / ŠF / subjektu verejnej správy : Spoločná zdravotná poisťovňa, a.s.
Druh rozpočtu : 4&amp;RMF-VP-2008-2009-04
Strana :&amp;P / &amp;N
(v tis. Sk)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somorovsky</dc:creator>
  <cp:keywords/>
  <dc:description/>
  <cp:lastModifiedBy>fadlikovaz</cp:lastModifiedBy>
  <cp:lastPrinted>2006-07-11T11:31:45Z</cp:lastPrinted>
  <dcterms:created xsi:type="dcterms:W3CDTF">2006-06-12T08:50:35Z</dcterms:created>
  <dcterms:modified xsi:type="dcterms:W3CDTF">2006-07-12T05:41:38Z</dcterms:modified>
  <cp:category/>
  <cp:version/>
  <cp:contentType/>
  <cp:contentStatus/>
</cp:coreProperties>
</file>