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'Hárok1'!$A$1:$H$24</definedName>
  </definedNames>
  <calcPr fullCalcOnLoad="1"/>
</workbook>
</file>

<file path=xl/sharedStrings.xml><?xml version="1.0" encoding="utf-8"?>
<sst xmlns="http://schemas.openxmlformats.org/spreadsheetml/2006/main" count="36" uniqueCount="30">
  <si>
    <t>Čerpanie prostriedkov štrukturálnych fondov k 30.06.2005 v EUR</t>
  </si>
  <si>
    <t>Záväzok 2004 v bežných cenách v EUR</t>
  </si>
  <si>
    <t>Záväzok 2004-2006 v bežných cenách v EUR</t>
  </si>
  <si>
    <t>Zálohové platby EK v EUR</t>
  </si>
  <si>
    <t>SOP Priemysel a služby MH SR</t>
  </si>
  <si>
    <t>SOP Ľudské zdroje spolu</t>
  </si>
  <si>
    <t>z toho MPSVR SR</t>
  </si>
  <si>
    <t>z toho MŠ SR</t>
  </si>
  <si>
    <t>SOP Poľnohospodárstvo a rozvoj vidieka MP SR</t>
  </si>
  <si>
    <t>OP Základná infraštruktúra spolu</t>
  </si>
  <si>
    <t>z toho MDPT SR</t>
  </si>
  <si>
    <t>z toho MŽP SR</t>
  </si>
  <si>
    <t>z toho MVRR SR</t>
  </si>
  <si>
    <t>SPD Cieľ 2 MVRR SR</t>
  </si>
  <si>
    <t>SPD Cieľ  3 spolu</t>
  </si>
  <si>
    <t>CIP Interreg IIIA MVRR SR</t>
  </si>
  <si>
    <t>CIP Interreg IIIA SR-ČR</t>
  </si>
  <si>
    <t>CIP Interreg IIIA SR-AT</t>
  </si>
  <si>
    <t>CIP Interreg IIIA SR-PL</t>
  </si>
  <si>
    <t>CIP Interreg IIIA SR-UKR-HU</t>
  </si>
  <si>
    <t>CIP Equal MPSVR SR</t>
  </si>
  <si>
    <t>TOTAL</t>
  </si>
  <si>
    <t>Čerpanie prostriedkov ŠF v EUR  ( schválené SŽP v roku 2004-2005)</t>
  </si>
  <si>
    <t>Podiel celkového čerpania 2004 +2005 na zálohovej platbe v %</t>
  </si>
  <si>
    <t>EÚ zdroje</t>
  </si>
  <si>
    <t>Podiel celkového čerpania 2004 +2005 na záväzku 2004 v %</t>
  </si>
  <si>
    <t>Podiel celkového čerpania 2004+2005 na záväzku 2004-2006 v %</t>
  </si>
  <si>
    <t>x</t>
  </si>
  <si>
    <t>Príloha č.5</t>
  </si>
  <si>
    <t>Príspevok 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</si>
</sst>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&#318;ka%20&#269;erpanie%20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3"/>
      <sheetName val="ERDF"/>
      <sheetName val="ESF"/>
      <sheetName val="Čerpanie k 08.07.2005 v EUR"/>
      <sheetName val="Čerpanie k 08.07.2005"/>
      <sheetName val="SZP 08.7.2005"/>
    </sheetNames>
    <sheetDataSet>
      <sheetData sheetId="4">
        <row r="5">
          <cell r="B5">
            <v>1343104604</v>
          </cell>
          <cell r="C5">
            <v>5746005954</v>
          </cell>
          <cell r="D5">
            <v>919360952.64</v>
          </cell>
        </row>
        <row r="6">
          <cell r="B6">
            <v>2526856056</v>
          </cell>
          <cell r="C6">
            <v>10810275074</v>
          </cell>
          <cell r="D6">
            <v>1729644013.0100398</v>
          </cell>
        </row>
        <row r="7">
          <cell r="B7">
            <v>2054395623.2353654</v>
          </cell>
          <cell r="C7">
            <v>8789017382</v>
          </cell>
          <cell r="D7">
            <v>1406242782.071271</v>
          </cell>
        </row>
        <row r="8">
          <cell r="B8">
            <v>472460432.7646346</v>
          </cell>
          <cell r="C8">
            <v>2021257692</v>
          </cell>
          <cell r="D8">
            <v>323401230.93876886</v>
          </cell>
        </row>
        <row r="9">
          <cell r="B9">
            <v>1625361384</v>
          </cell>
          <cell r="C9">
            <v>6953543506</v>
          </cell>
          <cell r="D9">
            <v>1112566949.2</v>
          </cell>
        </row>
        <row r="10">
          <cell r="B10">
            <v>3751575498</v>
          </cell>
          <cell r="C10">
            <v>16049811176</v>
          </cell>
          <cell r="D10">
            <v>2567969786.2045</v>
          </cell>
        </row>
        <row r="11">
          <cell r="B11">
            <v>1874482398.448235</v>
          </cell>
          <cell r="C11">
            <v>8019321099.5936</v>
          </cell>
          <cell r="D11">
            <v>1283091374.9579065</v>
          </cell>
        </row>
        <row r="12">
          <cell r="B12">
            <v>910330914.5345632</v>
          </cell>
          <cell r="C12">
            <v>3894534254.67359</v>
          </cell>
          <cell r="D12">
            <v>623125480.2732667</v>
          </cell>
        </row>
        <row r="13">
          <cell r="B13">
            <v>966762185.0172019</v>
          </cell>
          <cell r="C13">
            <v>4135955821.73281</v>
          </cell>
          <cell r="D13">
            <v>661752930.9733272</v>
          </cell>
        </row>
        <row r="14">
          <cell r="B14">
            <v>461505782</v>
          </cell>
          <cell r="C14">
            <v>1412392284</v>
          </cell>
          <cell r="D14">
            <v>225982765.44</v>
          </cell>
        </row>
        <row r="15">
          <cell r="B15">
            <v>558002450</v>
          </cell>
          <cell r="C15">
            <v>1707710652</v>
          </cell>
          <cell r="D15">
            <v>273233704.32</v>
          </cell>
        </row>
        <row r="16">
          <cell r="B16">
            <v>385823055.91172177</v>
          </cell>
          <cell r="C16">
            <v>1180772848.52</v>
          </cell>
          <cell r="D16">
            <v>188923655.76319999</v>
          </cell>
        </row>
        <row r="17">
          <cell r="B17">
            <v>172179394.08827823</v>
          </cell>
          <cell r="C17">
            <v>526937803.48</v>
          </cell>
          <cell r="D17">
            <v>84310048.55680001</v>
          </cell>
        </row>
        <row r="19">
          <cell r="B19">
            <v>201384344</v>
          </cell>
          <cell r="C19">
            <v>846121338</v>
          </cell>
          <cell r="D19">
            <v>84612133.80000001</v>
          </cell>
        </row>
        <row r="21">
          <cell r="B21">
            <v>10870459170</v>
          </cell>
          <cell r="C21">
            <v>44786217346</v>
          </cell>
          <cell r="D21">
            <v>6999629391.474539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D3" sqref="D3"/>
    </sheetView>
  </sheetViews>
  <sheetFormatPr defaultColWidth="9.140625" defaultRowHeight="12.75"/>
  <cols>
    <col min="1" max="1" width="26.28125" style="0" customWidth="1"/>
    <col min="2" max="2" width="18.7109375" style="0" customWidth="1"/>
    <col min="3" max="3" width="13.57421875" style="0" customWidth="1"/>
    <col min="4" max="4" width="18.140625" style="0" customWidth="1"/>
    <col min="5" max="5" width="16.7109375" style="0" customWidth="1"/>
    <col min="6" max="6" width="19.7109375" style="0" customWidth="1"/>
    <col min="7" max="7" width="14.140625" style="0" customWidth="1"/>
    <col min="8" max="8" width="9.7109375" style="0" customWidth="1"/>
  </cols>
  <sheetData>
    <row r="1" spans="1:7" ht="15.75">
      <c r="A1" s="1" t="s">
        <v>0</v>
      </c>
      <c r="B1" s="1"/>
      <c r="C1" s="2"/>
      <c r="D1" s="3"/>
      <c r="G1" s="2" t="s">
        <v>28</v>
      </c>
    </row>
    <row r="3" spans="1:8" ht="76.5" customHeight="1">
      <c r="A3" s="4"/>
      <c r="B3" s="5" t="s">
        <v>1</v>
      </c>
      <c r="C3" s="5" t="s">
        <v>2</v>
      </c>
      <c r="D3" s="5" t="s">
        <v>3</v>
      </c>
      <c r="E3" s="5" t="s">
        <v>22</v>
      </c>
      <c r="F3" s="5" t="s">
        <v>23</v>
      </c>
      <c r="G3" s="5" t="s">
        <v>25</v>
      </c>
      <c r="H3" s="5" t="s">
        <v>26</v>
      </c>
    </row>
    <row r="4" spans="1:8" ht="28.5" customHeight="1">
      <c r="A4" s="6"/>
      <c r="B4" s="7" t="s">
        <v>29</v>
      </c>
      <c r="C4" s="7" t="s">
        <v>29</v>
      </c>
      <c r="D4" s="7" t="s">
        <v>29</v>
      </c>
      <c r="E4" s="10"/>
      <c r="F4" s="7" t="s">
        <v>24</v>
      </c>
      <c r="G4" s="7" t="s">
        <v>24</v>
      </c>
      <c r="H4" s="7" t="s">
        <v>24</v>
      </c>
    </row>
    <row r="5" spans="1:8" ht="34.5" customHeight="1">
      <c r="A5" s="9" t="s">
        <v>4</v>
      </c>
      <c r="B5" s="12">
        <f>'[1]Čerpanie k 08.07.2005'!B5/38</f>
        <v>35344858</v>
      </c>
      <c r="C5" s="12">
        <f>'[1]Čerpanie k 08.07.2005'!C5/38</f>
        <v>151210683</v>
      </c>
      <c r="D5" s="12">
        <f>'[1]Čerpanie k 08.07.2005'!D5/38</f>
        <v>24193709.28</v>
      </c>
      <c r="E5" s="12">
        <v>0</v>
      </c>
      <c r="F5" s="13">
        <v>0</v>
      </c>
      <c r="G5" s="13">
        <v>0</v>
      </c>
      <c r="H5" s="13">
        <v>0</v>
      </c>
    </row>
    <row r="6" spans="1:8" ht="19.5" customHeight="1">
      <c r="A6" s="9" t="s">
        <v>5</v>
      </c>
      <c r="B6" s="12">
        <f>'[1]Čerpanie k 08.07.2005'!B6/38</f>
        <v>66496212</v>
      </c>
      <c r="C6" s="12">
        <f>'[1]Čerpanie k 08.07.2005'!C6/38</f>
        <v>284480923</v>
      </c>
      <c r="D6" s="12">
        <f>'[1]Čerpanie k 08.07.2005'!D6/38</f>
        <v>45516947.71079052</v>
      </c>
      <c r="E6" s="12">
        <f>E7+E8</f>
        <v>11449250.610000001</v>
      </c>
      <c r="F6" s="13">
        <v>25.565469948377945</v>
      </c>
      <c r="G6" s="13">
        <v>17.49967590397638</v>
      </c>
      <c r="H6" s="13">
        <v>4.090475194507525</v>
      </c>
    </row>
    <row r="7" spans="1:8" ht="19.5" customHeight="1">
      <c r="A7" s="14" t="s">
        <v>6</v>
      </c>
      <c r="B7" s="8">
        <f>'[1]Čerpanie k 08.07.2005'!B7/38</f>
        <v>54063042.71672014</v>
      </c>
      <c r="C7" s="8">
        <f>'[1]Čerpanie k 08.07.2005'!C7/38</f>
        <v>231289931.10526314</v>
      </c>
      <c r="D7" s="8">
        <f>'[1]Čerpanie k 08.07.2005'!D7/38</f>
        <v>37006389.00187555</v>
      </c>
      <c r="E7" s="8">
        <f>2152326.57+8912230.73</f>
        <v>11064557.3</v>
      </c>
      <c r="F7" s="11">
        <v>30.371303465887166</v>
      </c>
      <c r="G7" s="11">
        <v>20.789289948806964</v>
      </c>
      <c r="H7" s="11">
        <v>4.8594085578291555</v>
      </c>
    </row>
    <row r="8" spans="1:8" ht="19.5" customHeight="1">
      <c r="A8" s="14" t="s">
        <v>7</v>
      </c>
      <c r="B8" s="8">
        <f>'[1]Čerpanie k 08.07.2005'!B8/38</f>
        <v>12433169.283279859</v>
      </c>
      <c r="C8" s="8">
        <f>'[1]Čerpanie k 08.07.2005'!C8/38</f>
        <v>53190991.89473684</v>
      </c>
      <c r="D8" s="8">
        <f>'[1]Čerpanie k 08.07.2005'!D8/38</f>
        <v>8510558.708914971</v>
      </c>
      <c r="E8" s="8">
        <f>75840.39+308852.92</f>
        <v>384693.31</v>
      </c>
      <c r="F8" s="11">
        <v>4.6683055306176175</v>
      </c>
      <c r="G8" s="11">
        <v>3.1954755367887167</v>
      </c>
      <c r="H8" s="11">
        <v>0.7469288854040883</v>
      </c>
    </row>
    <row r="9" spans="1:8" ht="19.5" customHeight="1">
      <c r="A9" s="9" t="s">
        <v>8</v>
      </c>
      <c r="B9" s="12">
        <f>'[1]Čerpanie k 08.07.2005'!B9/38</f>
        <v>42772668</v>
      </c>
      <c r="C9" s="12">
        <f>'[1]Čerpanie k 08.07.2005'!C9/38</f>
        <v>182987987</v>
      </c>
      <c r="D9" s="12">
        <f>'[1]Čerpanie k 08.07.2005'!D9/38</f>
        <v>29278077.610526316</v>
      </c>
      <c r="E9" s="12">
        <v>8559532.33</v>
      </c>
      <c r="F9" s="13">
        <v>30.152035068201176</v>
      </c>
      <c r="G9" s="13">
        <v>20.639199379428593</v>
      </c>
      <c r="H9" s="13">
        <v>4.824325559918342</v>
      </c>
    </row>
    <row r="10" spans="1:8" ht="19.5" customHeight="1">
      <c r="A10" s="9" t="s">
        <v>9</v>
      </c>
      <c r="B10" s="12">
        <f>'[1]Čerpanie k 08.07.2005'!B10/38</f>
        <v>98725671</v>
      </c>
      <c r="C10" s="12">
        <f>'[1]Čerpanie k 08.07.2005'!C10/38</f>
        <v>422363452</v>
      </c>
      <c r="D10" s="12">
        <f>'[1]Čerpanie k 08.07.2005'!D10/38</f>
        <v>67578152.26853947</v>
      </c>
      <c r="E10" s="12">
        <f>E11+E12+E13</f>
        <v>955452.6299999999</v>
      </c>
      <c r="F10" s="13">
        <v>1.4591483790540218</v>
      </c>
      <c r="G10" s="13">
        <v>0.9987934277205901</v>
      </c>
      <c r="H10" s="13">
        <v>0.23346374047086169</v>
      </c>
    </row>
    <row r="11" spans="1:8" ht="19.5" customHeight="1">
      <c r="A11" s="15" t="s">
        <v>10</v>
      </c>
      <c r="B11" s="8">
        <f>'[1]Čerpanie k 08.07.2005'!B11/38</f>
        <v>49328484.16969039</v>
      </c>
      <c r="C11" s="8">
        <f>'[1]Čerpanie k 08.07.2005'!C11/38</f>
        <v>211034765.77877894</v>
      </c>
      <c r="D11" s="8">
        <f>'[1]Čerpanie k 08.07.2005'!D11/38</f>
        <v>33765562.49889228</v>
      </c>
      <c r="E11" s="8">
        <f>144266.73+54629.49</f>
        <v>198896.22</v>
      </c>
      <c r="F11" s="11">
        <v>0.6082144056385711</v>
      </c>
      <c r="G11" s="11">
        <v>0.41632541262912853</v>
      </c>
      <c r="H11" s="11">
        <v>0.09731430482806687</v>
      </c>
    </row>
    <row r="12" spans="1:8" ht="19.5" customHeight="1">
      <c r="A12" s="14" t="s">
        <v>11</v>
      </c>
      <c r="B12" s="8">
        <f>'[1]Čerpanie k 08.07.2005'!B12/38</f>
        <v>23956076.69827798</v>
      </c>
      <c r="C12" s="8">
        <f>'[1]Čerpanie k 08.07.2005'!C12/38</f>
        <v>102487743.54404184</v>
      </c>
      <c r="D12" s="8">
        <f>'[1]Čerpanie k 08.07.2005'!D12/38</f>
        <v>16398038.954559648</v>
      </c>
      <c r="E12" s="8">
        <f>162124.72+130473.77</f>
        <v>292598.49</v>
      </c>
      <c r="F12" s="11">
        <v>1.8399582897768854</v>
      </c>
      <c r="G12" s="11">
        <v>1.2594594720384715</v>
      </c>
      <c r="H12" s="11">
        <v>0.2943933261401222</v>
      </c>
    </row>
    <row r="13" spans="1:8" ht="19.5" customHeight="1">
      <c r="A13" s="14" t="s">
        <v>12</v>
      </c>
      <c r="B13" s="8">
        <f>'[1]Čerpanie k 08.07.2005'!B13/38</f>
        <v>25441110.13203163</v>
      </c>
      <c r="C13" s="8">
        <f>'[1]Čerpanie k 08.07.2005'!C13/38</f>
        <v>108840942.67717922</v>
      </c>
      <c r="D13" s="8">
        <f>'[1]Čerpanie k 08.07.2005'!D13/38</f>
        <v>17414550.815087557</v>
      </c>
      <c r="E13" s="8">
        <f>317480.18+146477.74</f>
        <v>463957.92</v>
      </c>
      <c r="F13" s="11">
        <v>2.7504666995926956</v>
      </c>
      <c r="G13" s="11">
        <v>1.8827064486056762</v>
      </c>
      <c r="H13" s="11">
        <v>0.440074671599716</v>
      </c>
    </row>
    <row r="14" spans="1:8" ht="19.5" customHeight="1">
      <c r="A14" s="9" t="s">
        <v>13</v>
      </c>
      <c r="B14" s="12">
        <f>'[1]Čerpanie k 08.07.2005'!B14/38</f>
        <v>12144889</v>
      </c>
      <c r="C14" s="12">
        <f>'[1]Čerpanie k 08.07.2005'!C14/38</f>
        <v>37168218</v>
      </c>
      <c r="D14" s="12">
        <f>'[1]Čerpanie k 08.07.2005'!D14/38</f>
        <v>5946914.88</v>
      </c>
      <c r="E14" s="12">
        <f>31922.96+9872.38</f>
        <v>41795.34</v>
      </c>
      <c r="F14" s="13">
        <v>0.7357897389929383</v>
      </c>
      <c r="G14" s="13">
        <v>0.36028974388884255</v>
      </c>
      <c r="H14" s="13">
        <v>0.11772635823887014</v>
      </c>
    </row>
    <row r="15" spans="1:8" ht="19.5" customHeight="1">
      <c r="A15" s="9" t="s">
        <v>14</v>
      </c>
      <c r="B15" s="12">
        <f>'[1]Čerpanie k 08.07.2005'!B15/38</f>
        <v>14684275</v>
      </c>
      <c r="C15" s="12">
        <f>'[1]Čerpanie k 08.07.2005'!C15/38</f>
        <v>44939754</v>
      </c>
      <c r="D15" s="12">
        <f>'[1]Čerpanie k 08.07.2005'!D15/38</f>
        <v>7190360.64</v>
      </c>
      <c r="E15" s="12">
        <f>E16+E17</f>
        <v>497896.24999999994</v>
      </c>
      <c r="F15" s="13">
        <v>7.148690183962149</v>
      </c>
      <c r="G15" s="13">
        <v>3.5004561359900843</v>
      </c>
      <c r="H15" s="13">
        <v>1.1437904294339436</v>
      </c>
    </row>
    <row r="16" spans="1:8" ht="19.5" customHeight="1">
      <c r="A16" s="14" t="s">
        <v>6</v>
      </c>
      <c r="B16" s="8">
        <f>'[1]Čerpanie k 08.07.2005'!B16/38</f>
        <v>10153238.313466363</v>
      </c>
      <c r="C16" s="8">
        <f>'[1]Čerpanie k 08.07.2005'!C16/38</f>
        <v>31072969.697894737</v>
      </c>
      <c r="D16" s="8">
        <f>'[1]Čerpanie k 08.07.2005'!D16/38</f>
        <v>4971675.151663157</v>
      </c>
      <c r="E16" s="8">
        <f>92914.15+373778.56</f>
        <v>466692.70999999996</v>
      </c>
      <c r="F16" s="11">
        <v>9.68828792035544</v>
      </c>
      <c r="G16" s="11">
        <v>4.744005688500877</v>
      </c>
      <c r="H16" s="11">
        <v>1.5501260672568704</v>
      </c>
    </row>
    <row r="17" spans="1:8" ht="19.5" customHeight="1">
      <c r="A17" s="14" t="s">
        <v>7</v>
      </c>
      <c r="B17" s="8">
        <f>'[1]Čerpanie k 08.07.2005'!B17/38</f>
        <v>4531036.686533637</v>
      </c>
      <c r="C17" s="8">
        <f>'[1]Čerpanie k 08.07.2005'!C17/38</f>
        <v>13866784.302105263</v>
      </c>
      <c r="D17" s="8">
        <f>'[1]Čerpanie k 08.07.2005'!D17/38</f>
        <v>2218685.4883368425</v>
      </c>
      <c r="E17" s="8">
        <f>14090.24+17113.3</f>
        <v>31203.54</v>
      </c>
      <c r="F17" s="11">
        <v>1.4579084000549567</v>
      </c>
      <c r="G17" s="11">
        <v>0.7138852395831958</v>
      </c>
      <c r="H17" s="11">
        <v>0.23326534400879306</v>
      </c>
    </row>
    <row r="18" spans="1:8" ht="19.5" customHeight="1">
      <c r="A18" s="9" t="s">
        <v>15</v>
      </c>
      <c r="B18" s="12">
        <v>10596554</v>
      </c>
      <c r="C18" s="12">
        <v>33167299</v>
      </c>
      <c r="D18" s="12">
        <v>2269975.97</v>
      </c>
      <c r="E18" s="12">
        <f>8987.82+59182.12</f>
        <v>68169.94</v>
      </c>
      <c r="F18" s="13">
        <v>3.0942010600365863</v>
      </c>
      <c r="G18" s="13">
        <v>0.6628345453278093</v>
      </c>
      <c r="H18" s="13">
        <v>0.21176768275980445</v>
      </c>
    </row>
    <row r="19" spans="1:8" ht="19.5" customHeight="1">
      <c r="A19" s="9" t="s">
        <v>16</v>
      </c>
      <c r="B19" s="8">
        <v>1491146</v>
      </c>
      <c r="C19" s="8">
        <v>4340589</v>
      </c>
      <c r="D19" s="8">
        <f>2186767.68-1439999.84</f>
        <v>746767.8400000001</v>
      </c>
      <c r="E19" s="8">
        <v>0</v>
      </c>
      <c r="F19" s="11">
        <v>0</v>
      </c>
      <c r="G19" s="11">
        <v>0</v>
      </c>
      <c r="H19" s="11">
        <v>0</v>
      </c>
    </row>
    <row r="20" spans="1:8" ht="19.5" customHeight="1">
      <c r="A20" s="9" t="s">
        <v>17</v>
      </c>
      <c r="B20" s="8">
        <v>3035136</v>
      </c>
      <c r="C20" s="8">
        <v>9500000</v>
      </c>
      <c r="D20" s="8">
        <v>0</v>
      </c>
      <c r="E20" s="8">
        <f>8987.82+59182.12</f>
        <v>68169.94</v>
      </c>
      <c r="F20" s="11">
        <v>2.25</v>
      </c>
      <c r="G20" s="11">
        <v>0.72</v>
      </c>
      <c r="H20" s="11" t="s">
        <v>27</v>
      </c>
    </row>
    <row r="21" spans="1:8" ht="19.5" customHeight="1">
      <c r="A21" s="9" t="s">
        <v>18</v>
      </c>
      <c r="B21" s="8">
        <v>3035136</v>
      </c>
      <c r="C21" s="8">
        <v>9500000</v>
      </c>
      <c r="D21" s="8">
        <v>0</v>
      </c>
      <c r="E21" s="8">
        <v>0</v>
      </c>
      <c r="F21" s="11">
        <v>0</v>
      </c>
      <c r="G21" s="11">
        <v>0</v>
      </c>
      <c r="H21" s="11">
        <v>0</v>
      </c>
    </row>
    <row r="22" spans="1:8" ht="19.5" customHeight="1">
      <c r="A22" s="9" t="s">
        <v>19</v>
      </c>
      <c r="B22" s="8">
        <v>3035136</v>
      </c>
      <c r="C22" s="8">
        <v>9500000</v>
      </c>
      <c r="D22" s="8">
        <v>1523208.13</v>
      </c>
      <c r="E22" s="8">
        <v>0</v>
      </c>
      <c r="F22" s="11">
        <v>0</v>
      </c>
      <c r="G22" s="11">
        <v>0</v>
      </c>
      <c r="H22" s="11">
        <v>0</v>
      </c>
    </row>
    <row r="23" spans="1:8" ht="19.5" customHeight="1">
      <c r="A23" s="9" t="s">
        <v>20</v>
      </c>
      <c r="B23" s="12">
        <f>'[1]Čerpanie k 08.07.2005'!B19/38</f>
        <v>5299588</v>
      </c>
      <c r="C23" s="12">
        <f>'[1]Čerpanie k 08.07.2005'!C19/38</f>
        <v>22266351</v>
      </c>
      <c r="D23" s="12">
        <f>'[1]Čerpanie k 08.07.2005'!D19/38</f>
        <v>2226635.1</v>
      </c>
      <c r="E23" s="12">
        <v>0</v>
      </c>
      <c r="F23" s="13">
        <v>0</v>
      </c>
      <c r="G23" s="13">
        <v>0</v>
      </c>
      <c r="H23" s="13">
        <v>0</v>
      </c>
    </row>
    <row r="24" spans="1:8" ht="19.5" customHeight="1">
      <c r="A24" s="9" t="s">
        <v>21</v>
      </c>
      <c r="B24" s="12">
        <f>'[1]Čerpanie k 08.07.2005'!B21/38</f>
        <v>286064715</v>
      </c>
      <c r="C24" s="12">
        <f>'[1]Čerpanie k 08.07.2005'!C21/38</f>
        <v>1178584667</v>
      </c>
      <c r="D24" s="12">
        <f>'[1]Čerpanie k 08.07.2005'!D21/38</f>
        <v>184200773.45985627</v>
      </c>
      <c r="E24" s="12">
        <f>E6+E9+E10+E14+E15+E18</f>
        <v>21572097.1</v>
      </c>
      <c r="F24" s="13">
        <v>11.99</v>
      </c>
      <c r="G24" s="13">
        <v>7.72</v>
      </c>
      <c r="H24" s="13">
        <v>1.87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ekulinova</dc:creator>
  <cp:keywords/>
  <dc:description/>
  <cp:lastModifiedBy>zemko</cp:lastModifiedBy>
  <cp:lastPrinted>2005-08-10T12:04:35Z</cp:lastPrinted>
  <dcterms:created xsi:type="dcterms:W3CDTF">2005-07-15T12:24:49Z</dcterms:created>
  <dcterms:modified xsi:type="dcterms:W3CDTF">2005-08-10T12:06:36Z</dcterms:modified>
  <cp:category/>
  <cp:version/>
  <cp:contentType/>
  <cp:contentStatus/>
</cp:coreProperties>
</file>